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TP_PEP_AP Mumpf" sheetId="1" r:id="rId1"/>
    <sheet name="Gesamtkosten" sheetId="2" r:id="rId2"/>
    <sheet name="Bild" sheetId="4" r:id="rId3"/>
    <sheet name="Tabelle1" sheetId="3" r:id="rId4"/>
  </sheets>
  <definedNames>
    <definedName name="_xlnm.Print_Area" localSheetId="2">Bild!$A$3:$U$27</definedName>
    <definedName name="_xlnm.Print_Area" localSheetId="0">'TP_PEP_AP Mumpf'!$A$3:$X$27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19" i="2"/>
  <c r="D24" i="2" s="1"/>
  <c r="D37" i="2"/>
  <c r="D32" i="2"/>
  <c r="D33" i="2" s="1"/>
  <c r="D23" i="2"/>
  <c r="D20" i="2"/>
  <c r="D21" i="2" s="1"/>
  <c r="D27" i="2" l="1"/>
  <c r="D35" i="2" s="1"/>
  <c r="D28" i="2"/>
  <c r="D38" i="2" s="1"/>
  <c r="D39" i="2" s="1"/>
  <c r="D41" i="2" s="1"/>
  <c r="D29" i="2"/>
  <c r="C45" i="1"/>
  <c r="C33" i="1" l="1"/>
  <c r="X48" i="1" l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33" i="1" l="1"/>
  <c r="D33" i="1" s="1"/>
  <c r="E34" i="1"/>
  <c r="D34" i="1" s="1"/>
  <c r="E37" i="1"/>
  <c r="D37" i="1" s="1"/>
  <c r="E38" i="1"/>
  <c r="D38" i="1" s="1"/>
  <c r="E39" i="1"/>
  <c r="D39" i="1" s="1"/>
  <c r="E42" i="1"/>
  <c r="D42" i="1" s="1"/>
  <c r="E43" i="1"/>
  <c r="D43" i="1" s="1"/>
  <c r="E45" i="1"/>
  <c r="D45" i="1" s="1"/>
  <c r="E46" i="1"/>
  <c r="D46" i="1" s="1"/>
  <c r="E32" i="1"/>
  <c r="D32" i="1" s="1"/>
  <c r="D48" i="1" l="1"/>
  <c r="E48" i="1"/>
</calcChain>
</file>

<file path=xl/comments1.xml><?xml version="1.0" encoding="utf-8"?>
<comments xmlns="http://schemas.openxmlformats.org/spreadsheetml/2006/main">
  <authors>
    <author>Fuchs Christian</author>
  </authors>
  <commentList>
    <comment ref="O37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5 für 2. Workshop (fakultativ)</t>
        </r>
      </text>
    </comment>
  </commentList>
</comments>
</file>

<file path=xl/sharedStrings.xml><?xml version="1.0" encoding="utf-8"?>
<sst xmlns="http://schemas.openxmlformats.org/spreadsheetml/2006/main" count="242" uniqueCount="131">
  <si>
    <t>IG EP RF BB</t>
  </si>
  <si>
    <t>AeBo</t>
  </si>
  <si>
    <t>JS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</si>
  <si>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</si>
  <si>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</si>
  <si>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</si>
  <si>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</si>
  <si>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</si>
  <si>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</si>
  <si>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</si>
  <si>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</si>
  <si>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</si>
  <si>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</si>
  <si>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</si>
  <si>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</si>
  <si>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</si>
  <si>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</si>
  <si>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</si>
  <si>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</si>
  <si>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</si>
  <si>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</si>
  <si>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</si>
  <si>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</si>
  <si>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</si>
  <si>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</si>
  <si>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</si>
  <si>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</si>
  <si>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</si>
  <si>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</si>
  <si>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PL</t>
  </si>
  <si>
    <t>ING</t>
  </si>
  <si>
    <t>Z/K</t>
  </si>
  <si>
    <t>Terminprogramm und Personaleinsatzplan</t>
  </si>
  <si>
    <t>Entscheid Absetzbecken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</si>
  <si>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</si>
  <si>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</si>
  <si>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</si>
  <si>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</si>
  <si>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</si>
  <si>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</si>
  <si>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</si>
  <si>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</si>
  <si>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</si>
  <si>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</si>
  <si>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</si>
  <si>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</si>
  <si>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</si>
  <si>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</si>
  <si>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Überarbeiten Projekt</t>
  </si>
  <si>
    <t>Alle</t>
  </si>
  <si>
    <t>Erstellen Bauwerkspläne (Absetzbecken)</t>
  </si>
  <si>
    <t>Projektieren Absetzbecken</t>
  </si>
  <si>
    <t>Anpassen Situationspläne  1:1'000, 1:200</t>
  </si>
  <si>
    <t>Anpasungen Situationspläne Konzept MK T/U</t>
  </si>
  <si>
    <t>Total</t>
  </si>
  <si>
    <t>Workshop 1</t>
  </si>
  <si>
    <t>Workshop 2</t>
  </si>
  <si>
    <t>PL Stv.</t>
  </si>
  <si>
    <t>Ansatz</t>
  </si>
  <si>
    <t>Summe Std.</t>
  </si>
  <si>
    <t>Ansatz x Std.</t>
  </si>
  <si>
    <t>104.00 für Mix aus B und D (Hol)</t>
  </si>
  <si>
    <t>108.50 für Mix aus B und C (AeBo)</t>
  </si>
  <si>
    <t>Grob:</t>
  </si>
  <si>
    <t>Vorschlag für Kostentabelle insgesamt: Ausweisen Projektierung mit CHF 175'000. Ausarbeitung Honorarofferte bis Ende Woche</t>
  </si>
  <si>
    <t>Realisierung</t>
  </si>
  <si>
    <t>Anpassungen Entwässerung Trassee</t>
  </si>
  <si>
    <t>Wegfall der Druckleitung</t>
  </si>
  <si>
    <t>3’369’000</t>
  </si>
  <si>
    <t>SABA Mumpf inkl. BSA</t>
  </si>
  <si>
    <t>lokales Absetzbecken statt SABA</t>
  </si>
  <si>
    <t>3’807’000</t>
  </si>
  <si>
    <t>Pumpwerk 4 inkl. BSA</t>
  </si>
  <si>
    <t>673’000</t>
  </si>
  <si>
    <t>Pumpwerk 5 inkl. BSA</t>
  </si>
  <si>
    <t>1’188’000</t>
  </si>
  <si>
    <t>Pumpwerk 6 inkl. BSA</t>
  </si>
  <si>
    <t>1’589’000</t>
  </si>
  <si>
    <t>Pumpwerk 7 inkl. BSA</t>
  </si>
  <si>
    <t>2’109’000</t>
  </si>
  <si>
    <t>BSA Trassee übergeordnet</t>
  </si>
  <si>
    <t>Reduktion BSA</t>
  </si>
  <si>
    <t>270’000</t>
  </si>
  <si>
    <t>Zwischentotal Realisierung</t>
  </si>
  <si>
    <t>13’005’000</t>
  </si>
  <si>
    <t>9’479’000</t>
  </si>
  <si>
    <t>Unvorhergesehenes 10%</t>
  </si>
  <si>
    <t>1’301’000</t>
  </si>
  <si>
    <t>948’000</t>
  </si>
  <si>
    <t>Total Realisierung</t>
  </si>
  <si>
    <t>14’306’000</t>
  </si>
  <si>
    <t>10’427’000</t>
  </si>
  <si>
    <t>Projektierung</t>
  </si>
  <si>
    <t>Bauherrenunterstützung 3%</t>
  </si>
  <si>
    <t>390’000</t>
  </si>
  <si>
    <t>284’000</t>
  </si>
  <si>
    <t>Projektierung und Bauleitung 15%</t>
  </si>
  <si>
    <t>1’951’000</t>
  </si>
  <si>
    <t>1’422’000</t>
  </si>
  <si>
    <t>Zwischentotal Projektierung</t>
  </si>
  <si>
    <t>2’341’000</t>
  </si>
  <si>
    <t>1’706’000</t>
  </si>
  <si>
    <t>234’000</t>
  </si>
  <si>
    <t>171’000</t>
  </si>
  <si>
    <t>Total Projektierung</t>
  </si>
  <si>
    <t>2’575’000</t>
  </si>
  <si>
    <t>1’877’000</t>
  </si>
  <si>
    <t>Landerwerb</t>
  </si>
  <si>
    <t>38’000</t>
  </si>
  <si>
    <t>4’000</t>
  </si>
  <si>
    <t>Total Landerwerb</t>
  </si>
  <si>
    <t>42’000</t>
  </si>
  <si>
    <t>KV Total</t>
  </si>
  <si>
    <t>1’538’000</t>
  </si>
  <si>
    <t>1’122’000</t>
  </si>
  <si>
    <t>MwSt. 7.7%</t>
  </si>
  <si>
    <t>1’303’000</t>
  </si>
  <si>
    <t>951’000</t>
  </si>
  <si>
    <t>Total [CHF]</t>
  </si>
  <si>
    <t>13’300’000</t>
  </si>
  <si>
    <t>Ergänzende Projektierung Absetzbecken (AP)</t>
  </si>
  <si>
    <r>
      <t xml:space="preserve">Alternative mit Absetzbecken 
</t>
    </r>
    <r>
      <rPr>
        <sz val="10"/>
        <color rgb="FFC00000"/>
        <rFont val="Arial"/>
        <family val="2"/>
      </rPr>
      <t>(Stand 29.03.2022)</t>
    </r>
  </si>
  <si>
    <r>
      <t xml:space="preserve">Alternative mit Absetzbecken 
</t>
    </r>
    <r>
      <rPr>
        <sz val="10"/>
        <color rgb="FF000000"/>
        <rFont val="Arial"/>
        <family val="2"/>
      </rPr>
      <t>(Stand 25.03.2022)</t>
    </r>
  </si>
  <si>
    <r>
      <t xml:space="preserve">AP SABA Mumpf 
</t>
    </r>
    <r>
      <rPr>
        <sz val="10"/>
        <color rgb="FF000000"/>
        <rFont val="Arial"/>
        <family val="2"/>
      </rPr>
      <t>(Stand 28.02.2022)</t>
    </r>
  </si>
  <si>
    <t>Kostenvergleich (Investitionskosten)</t>
  </si>
  <si>
    <t>EP RHE FRI</t>
  </si>
  <si>
    <t>AP SABA, Abschnitt Mumpf</t>
  </si>
  <si>
    <t>Einarbeiten Rückmeldungen MK/AP (unabhängig)</t>
  </si>
  <si>
    <t>Terminprogramm</t>
  </si>
  <si>
    <t>Abschnitt Mumpf / Absetzbecken</t>
  </si>
  <si>
    <t>Einarbeiten Rückmeldungen MK/AP ( teils unabhängig)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</si>
</sst>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"/>
      <family val="2"/>
    </font>
    <font>
      <sz val="10"/>
      <color rgb="FFFF0000"/>
      <name val="Arial Narrow"/>
      <family val="2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9" tint="-0.249977111117893"/>
      <name val="Arial Narrow"/>
      <family val="2"/>
    </font>
    <font>
      <sz val="10"/>
      <color theme="9" tint="-0.249977111117893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DBDB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14" fontId="0" fillId="0" borderId="0" xfId="0" applyNumberFormat="1"/>
    <xf numFmtId="0" fontId="1" fillId="0" borderId="3" xfId="0" applyFont="1" applyBorder="1"/>
    <xf numFmtId="14" fontId="2" fillId="0" borderId="5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5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2" xfId="0" applyFont="1" applyBorder="1"/>
    <xf numFmtId="0" fontId="7" fillId="0" borderId="0" xfId="0" applyFont="1"/>
    <xf numFmtId="0" fontId="8" fillId="0" borderId="0" xfId="0" applyFont="1"/>
    <xf numFmtId="0" fontId="4" fillId="0" borderId="1" xfId="0" applyFont="1" applyFill="1" applyBorder="1"/>
    <xf numFmtId="14" fontId="9" fillId="0" borderId="5" xfId="0" applyNumberFormat="1" applyFont="1" applyBorder="1"/>
    <xf numFmtId="0" fontId="10" fillId="0" borderId="0" xfId="0" applyFont="1" applyBorder="1"/>
    <xf numFmtId="14" fontId="10" fillId="0" borderId="5" xfId="0" applyNumberFormat="1" applyFont="1" applyBorder="1"/>
    <xf numFmtId="0" fontId="3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5" fillId="0" borderId="10" xfId="0" applyFont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5" fillId="0" borderId="14" xfId="0" applyFont="1" applyBorder="1"/>
    <xf numFmtId="0" fontId="5" fillId="0" borderId="15" xfId="0" applyFont="1" applyBorder="1"/>
    <xf numFmtId="14" fontId="9" fillId="0" borderId="2" xfId="0" applyNumberFormat="1" applyFont="1" applyBorder="1"/>
    <xf numFmtId="0" fontId="10" fillId="0" borderId="3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6" fillId="0" borderId="5" xfId="0" applyNumberFormat="1" applyFont="1" applyBorder="1"/>
    <xf numFmtId="0" fontId="6" fillId="0" borderId="5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1" fillId="4" borderId="17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6" fillId="0" borderId="0" xfId="0" applyFont="1" applyBorder="1"/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/>
    <xf numFmtId="0" fontId="6" fillId="0" borderId="1" xfId="0" applyFont="1" applyBorder="1"/>
    <xf numFmtId="0" fontId="6" fillId="0" borderId="17" xfId="0" applyFont="1" applyBorder="1"/>
    <xf numFmtId="2" fontId="5" fillId="0" borderId="0" xfId="0" applyNumberFormat="1" applyFont="1" applyBorder="1"/>
    <xf numFmtId="4" fontId="5" fillId="0" borderId="0" xfId="0" applyNumberFormat="1" applyFont="1" applyBorder="1"/>
    <xf numFmtId="4" fontId="6" fillId="5" borderId="0" xfId="0" applyNumberFormat="1" applyFont="1" applyFill="1" applyBorder="1"/>
    <xf numFmtId="0" fontId="6" fillId="5" borderId="5" xfId="0" applyFont="1" applyFill="1" applyBorder="1"/>
    <xf numFmtId="0" fontId="6" fillId="5" borderId="0" xfId="0" applyFont="1" applyFill="1" applyBorder="1"/>
    <xf numFmtId="0" fontId="6" fillId="5" borderId="11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2" fontId="16" fillId="0" borderId="0" xfId="0" applyNumberFormat="1" applyFont="1" applyBorder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3" fontId="0" fillId="0" borderId="0" xfId="0" applyNumberFormat="1"/>
    <xf numFmtId="0" fontId="19" fillId="0" borderId="21" xfId="0" applyFont="1" applyBorder="1" applyAlignment="1">
      <alignment vertical="center"/>
    </xf>
    <xf numFmtId="0" fontId="19" fillId="6" borderId="22" xfId="0" applyFont="1" applyFill="1" applyBorder="1" applyAlignment="1">
      <alignment horizontal="right" vertical="center"/>
    </xf>
    <xf numFmtId="0" fontId="13" fillId="0" borderId="0" xfId="0" applyFont="1"/>
    <xf numFmtId="0" fontId="19" fillId="0" borderId="23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20" fillId="6" borderId="27" xfId="0" applyFont="1" applyFill="1" applyBorder="1" applyAlignment="1">
      <alignment horizontal="right" vertical="center"/>
    </xf>
    <xf numFmtId="0" fontId="20" fillId="6" borderId="27" xfId="0" applyFont="1" applyFill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27" xfId="0" applyFont="1" applyBorder="1" applyAlignment="1">
      <alignment horizontal="right"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horizontal="right" vertical="center"/>
    </xf>
    <xf numFmtId="0" fontId="0" fillId="0" borderId="30" xfId="0" applyBorder="1"/>
    <xf numFmtId="0" fontId="19" fillId="0" borderId="28" xfId="0" applyFont="1" applyBorder="1" applyAlignment="1">
      <alignment vertical="center"/>
    </xf>
    <xf numFmtId="0" fontId="19" fillId="0" borderId="29" xfId="0" applyFont="1" applyBorder="1" applyAlignment="1">
      <alignment horizontal="right" vertical="center"/>
    </xf>
    <xf numFmtId="3" fontId="20" fillId="6" borderId="31" xfId="0" applyNumberFormat="1" applyFont="1" applyFill="1" applyBorder="1" applyAlignment="1">
      <alignment horizontal="right" vertical="center" wrapText="1"/>
    </xf>
    <xf numFmtId="3" fontId="11" fillId="6" borderId="32" xfId="0" applyNumberFormat="1" applyFont="1" applyFill="1" applyBorder="1" applyAlignment="1">
      <alignment horizontal="right" vertical="center" wrapText="1"/>
    </xf>
    <xf numFmtId="3" fontId="20" fillId="6" borderId="27" xfId="0" applyNumberFormat="1" applyFont="1" applyFill="1" applyBorder="1" applyAlignment="1">
      <alignment horizontal="right" vertical="center"/>
    </xf>
    <xf numFmtId="3" fontId="20" fillId="6" borderId="27" xfId="0" applyNumberFormat="1" applyFont="1" applyFill="1" applyBorder="1" applyAlignment="1">
      <alignment vertical="center"/>
    </xf>
    <xf numFmtId="3" fontId="20" fillId="0" borderId="27" xfId="0" applyNumberFormat="1" applyFont="1" applyBorder="1" applyAlignment="1">
      <alignment horizontal="right" vertical="center"/>
    </xf>
    <xf numFmtId="3" fontId="19" fillId="0" borderId="29" xfId="0" applyNumberFormat="1" applyFont="1" applyBorder="1" applyAlignment="1">
      <alignment horizontal="right" vertical="center"/>
    </xf>
    <xf numFmtId="3" fontId="19" fillId="6" borderId="22" xfId="0" applyNumberFormat="1" applyFont="1" applyFill="1" applyBorder="1" applyAlignment="1">
      <alignment horizontal="right" vertical="center"/>
    </xf>
    <xf numFmtId="0" fontId="20" fillId="0" borderId="33" xfId="0" applyFont="1" applyBorder="1" applyAlignment="1">
      <alignment vertical="center"/>
    </xf>
    <xf numFmtId="0" fontId="20" fillId="0" borderId="34" xfId="0" applyFont="1" applyBorder="1" applyAlignment="1">
      <alignment horizontal="right" vertical="center"/>
    </xf>
    <xf numFmtId="3" fontId="20" fillId="0" borderId="34" xfId="0" applyNumberFormat="1" applyFont="1" applyBorder="1" applyAlignment="1">
      <alignment horizontal="right" vertical="center"/>
    </xf>
    <xf numFmtId="0" fontId="20" fillId="0" borderId="27" xfId="0" applyFont="1" applyBorder="1" applyAlignment="1">
      <alignment vertical="center"/>
    </xf>
    <xf numFmtId="3" fontId="20" fillId="0" borderId="27" xfId="0" applyNumberFormat="1" applyFont="1" applyBorder="1" applyAlignment="1">
      <alignment vertical="center"/>
    </xf>
    <xf numFmtId="3" fontId="20" fillId="0" borderId="29" xfId="0" applyNumberFormat="1" applyFont="1" applyBorder="1" applyAlignment="1">
      <alignment horizontal="right" vertical="center"/>
    </xf>
    <xf numFmtId="0" fontId="20" fillId="0" borderId="29" xfId="0" applyFont="1" applyBorder="1" applyAlignment="1">
      <alignment vertical="center"/>
    </xf>
    <xf numFmtId="3" fontId="20" fillId="0" borderId="29" xfId="0" applyNumberFormat="1" applyFont="1" applyBorder="1" applyAlignment="1">
      <alignment vertical="center"/>
    </xf>
    <xf numFmtId="0" fontId="21" fillId="5" borderId="27" xfId="0" applyFont="1" applyFill="1" applyBorder="1" applyAlignment="1">
      <alignment horizontal="right" vertical="center"/>
    </xf>
    <xf numFmtId="0" fontId="21" fillId="0" borderId="26" xfId="0" applyFont="1" applyBorder="1" applyAlignment="1">
      <alignment vertical="center"/>
    </xf>
    <xf numFmtId="3" fontId="21" fillId="0" borderId="27" xfId="0" applyNumberFormat="1" applyFont="1" applyBorder="1" applyAlignment="1">
      <alignment horizontal="right" vertical="center"/>
    </xf>
    <xf numFmtId="0" fontId="20" fillId="6" borderId="31" xfId="0" applyFont="1" applyFill="1" applyBorder="1" applyAlignment="1">
      <alignment vertical="center" wrapText="1"/>
    </xf>
    <xf numFmtId="0" fontId="11" fillId="6" borderId="32" xfId="0" applyFont="1" applyFill="1" applyBorder="1" applyAlignment="1">
      <alignment vertical="center" wrapText="1"/>
    </xf>
    <xf numFmtId="0" fontId="19" fillId="0" borderId="18" xfId="0" applyFont="1" applyBorder="1" applyAlignment="1">
      <alignment vertical="top" wrapText="1"/>
    </xf>
    <xf numFmtId="0" fontId="19" fillId="0" borderId="19" xfId="0" applyFont="1" applyBorder="1" applyAlignment="1">
      <alignment vertical="top" wrapText="1"/>
    </xf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0" fillId="6" borderId="26" xfId="0" applyFont="1" applyFill="1" applyBorder="1" applyAlignment="1">
      <alignment horizontal="right" vertical="center"/>
    </xf>
    <xf numFmtId="14" fontId="23" fillId="0" borderId="2" xfId="0" applyNumberFormat="1" applyFont="1" applyBorder="1"/>
    <xf numFmtId="14" fontId="24" fillId="0" borderId="5" xfId="0" applyNumberFormat="1" applyFont="1" applyBorder="1"/>
    <xf numFmtId="0" fontId="24" fillId="0" borderId="0" xfId="0" applyFont="1" applyBorder="1"/>
    <xf numFmtId="14" fontId="23" fillId="0" borderId="5" xfId="0" applyNumberFormat="1" applyFont="1" applyBorder="1"/>
    <xf numFmtId="14" fontId="23" fillId="0" borderId="6" xfId="0" applyNumberFormat="1" applyFont="1" applyBorder="1"/>
    <xf numFmtId="0" fontId="24" fillId="0" borderId="7" xfId="0" applyFont="1" applyBorder="1"/>
    <xf numFmtId="0" fontId="3" fillId="0" borderId="17" xfId="0" applyFont="1" applyBorder="1" applyAlignment="1">
      <alignment vertical="center"/>
    </xf>
    <xf numFmtId="14" fontId="25" fillId="0" borderId="5" xfId="0" applyNumberFormat="1" applyFont="1" applyBorder="1" applyAlignment="1">
      <alignment horizontal="left" indent="1"/>
    </xf>
    <xf numFmtId="0" fontId="22" fillId="2" borderId="9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14694</xdr:colOff>
      <xdr:row>9</xdr:row>
      <xdr:rowOff>14653</xdr:rowOff>
    </xdr:from>
    <xdr:to>
      <xdr:col>9</xdr:col>
      <xdr:colOff>432288</xdr:colOff>
      <xdr:row>9</xdr:row>
      <xdr:rowOff>164224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08425" y="1194288"/>
          <a:ext cx="2205363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16565</xdr:colOff>
      <xdr:row>10</xdr:row>
      <xdr:rowOff>11842</xdr:rowOff>
    </xdr:from>
    <xdr:to>
      <xdr:col>11</xdr:col>
      <xdr:colOff>27119</xdr:colOff>
      <xdr:row>10</xdr:row>
      <xdr:rowOff>157369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32413" y="1395038"/>
          <a:ext cx="1799597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612913</xdr:colOff>
      <xdr:row>8</xdr:row>
      <xdr:rowOff>14059</xdr:rowOff>
    </xdr:from>
    <xdr:to>
      <xdr:col>5</xdr:col>
      <xdr:colOff>95250</xdr:colOff>
      <xdr:row>8</xdr:row>
      <xdr:rowOff>157370</xdr:rowOff>
    </xdr:to>
    <xdr:sp macro="" textlink="">
      <xdr:nvSpPr>
        <xdr:cNvPr id="6" name="Rau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42891" y="1430385"/>
          <a:ext cx="161511" cy="143311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18</xdr:col>
      <xdr:colOff>7701</xdr:colOff>
      <xdr:row>22</xdr:row>
      <xdr:rowOff>9996</xdr:rowOff>
    </xdr:from>
    <xdr:to>
      <xdr:col>19</xdr:col>
      <xdr:colOff>428602</xdr:colOff>
      <xdr:row>22</xdr:row>
      <xdr:rowOff>162907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31994" y="3255065"/>
          <a:ext cx="867591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16740</xdr:colOff>
      <xdr:row>21</xdr:row>
      <xdr:rowOff>17809</xdr:rowOff>
    </xdr:from>
    <xdr:to>
      <xdr:col>17</xdr:col>
      <xdr:colOff>430315</xdr:colOff>
      <xdr:row>21</xdr:row>
      <xdr:rowOff>169477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47654" y="3092085"/>
          <a:ext cx="860264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268071</xdr:colOff>
      <xdr:row>16</xdr:row>
      <xdr:rowOff>149087</xdr:rowOff>
    </xdr:from>
    <xdr:to>
      <xdr:col>5</xdr:col>
      <xdr:colOff>389697</xdr:colOff>
      <xdr:row>18</xdr:row>
      <xdr:rowOff>0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3589397" y="2228022"/>
          <a:ext cx="121626" cy="202509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16</xdr:row>
      <xdr:rowOff>16565</xdr:rowOff>
    </xdr:from>
    <xdr:to>
      <xdr:col>15</xdr:col>
      <xdr:colOff>432288</xdr:colOff>
      <xdr:row>17</xdr:row>
      <xdr:rowOff>16565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004891" y="1921565"/>
          <a:ext cx="2221332" cy="17393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17524</xdr:colOff>
      <xdr:row>13</xdr:row>
      <xdr:rowOff>0</xdr:rowOff>
    </xdr:from>
    <xdr:to>
      <xdr:col>16</xdr:col>
      <xdr:colOff>265044</xdr:colOff>
      <xdr:row>13</xdr:row>
      <xdr:rowOff>161925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575154" y="1905000"/>
          <a:ext cx="2931086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172692</xdr:colOff>
      <xdr:row>17</xdr:row>
      <xdr:rowOff>13411</xdr:rowOff>
    </xdr:from>
    <xdr:to>
      <xdr:col>17</xdr:col>
      <xdr:colOff>432972</xdr:colOff>
      <xdr:row>17</xdr:row>
      <xdr:rowOff>170207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154142" y="2956636"/>
          <a:ext cx="3841680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8283</xdr:colOff>
      <xdr:row>15</xdr:row>
      <xdr:rowOff>8283</xdr:rowOff>
    </xdr:from>
    <xdr:to>
      <xdr:col>13</xdr:col>
      <xdr:colOff>422412</xdr:colOff>
      <xdr:row>16</xdr:row>
      <xdr:rowOff>8283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13174" y="2261153"/>
          <a:ext cx="1308651" cy="17393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1593</xdr:colOff>
      <xdr:row>19</xdr:row>
      <xdr:rowOff>16565</xdr:rowOff>
    </xdr:from>
    <xdr:to>
      <xdr:col>16</xdr:col>
      <xdr:colOff>1590</xdr:colOff>
      <xdr:row>19</xdr:row>
      <xdr:rowOff>165652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348267" y="2791239"/>
          <a:ext cx="894519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366907</xdr:colOff>
      <xdr:row>23</xdr:row>
      <xdr:rowOff>5253</xdr:rowOff>
    </xdr:from>
    <xdr:to>
      <xdr:col>20</xdr:col>
      <xdr:colOff>54061</xdr:colOff>
      <xdr:row>24</xdr:row>
      <xdr:rowOff>6570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0465981" y="3441976"/>
          <a:ext cx="135087" cy="173797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257113</xdr:colOff>
      <xdr:row>11</xdr:row>
      <xdr:rowOff>4407</xdr:rowOff>
    </xdr:from>
    <xdr:to>
      <xdr:col>8</xdr:col>
      <xdr:colOff>384665</xdr:colOff>
      <xdr:row>11</xdr:row>
      <xdr:rowOff>156807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5424932" y="1532460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323022</xdr:colOff>
      <xdr:row>12</xdr:row>
      <xdr:rowOff>0</xdr:rowOff>
    </xdr:from>
    <xdr:to>
      <xdr:col>12</xdr:col>
      <xdr:colOff>0</xdr:colOff>
      <xdr:row>12</xdr:row>
      <xdr:rowOff>162881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986131" y="1731065"/>
          <a:ext cx="1466021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0</xdr:colOff>
      <xdr:row>14</xdr:row>
      <xdr:rowOff>0</xdr:rowOff>
    </xdr:from>
    <xdr:to>
      <xdr:col>15</xdr:col>
      <xdr:colOff>0</xdr:colOff>
      <xdr:row>14</xdr:row>
      <xdr:rowOff>165652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452152" y="2078935"/>
          <a:ext cx="1341783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9316</xdr:colOff>
      <xdr:row>20</xdr:row>
      <xdr:rowOff>12942</xdr:rowOff>
    </xdr:from>
    <xdr:to>
      <xdr:col>15</xdr:col>
      <xdr:colOff>434577</xdr:colOff>
      <xdr:row>20</xdr:row>
      <xdr:rowOff>163317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343566" y="2929973"/>
          <a:ext cx="871745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295603</xdr:colOff>
      <xdr:row>12</xdr:row>
      <xdr:rowOff>45987</xdr:rowOff>
    </xdr:from>
    <xdr:to>
      <xdr:col>8</xdr:col>
      <xdr:colOff>413844</xdr:colOff>
      <xdr:row>25</xdr:row>
      <xdr:rowOff>118244</xdr:rowOff>
    </xdr:to>
    <xdr:sp macro="" textlink="">
      <xdr:nvSpPr>
        <xdr:cNvPr id="2" name="Nach oben gebogener Pfeil 1"/>
        <xdr:cNvSpPr/>
      </xdr:nvSpPr>
      <xdr:spPr>
        <a:xfrm rot="5400000">
          <a:off x="3951234" y="2755684"/>
          <a:ext cx="2121774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262429</xdr:colOff>
      <xdr:row>16</xdr:row>
      <xdr:rowOff>165652</xdr:rowOff>
    </xdr:from>
    <xdr:to>
      <xdr:col>8</xdr:col>
      <xdr:colOff>389282</xdr:colOff>
      <xdr:row>18</xdr:row>
      <xdr:rowOff>0</xdr:rowOff>
    </xdr:to>
    <xdr:sp macro="" textlink="">
      <xdr:nvSpPr>
        <xdr:cNvPr id="21" name="Raute 20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4925538" y="2244587"/>
          <a:ext cx="126853" cy="202509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0</xdr:colOff>
      <xdr:row>18</xdr:row>
      <xdr:rowOff>0</xdr:rowOff>
    </xdr:from>
    <xdr:to>
      <xdr:col>14</xdr:col>
      <xdr:colOff>127552</xdr:colOff>
      <xdr:row>18</xdr:row>
      <xdr:rowOff>152400</xdr:rowOff>
    </xdr:to>
    <xdr:sp macro="" textlink="">
      <xdr:nvSpPr>
        <xdr:cNvPr id="24" name="Raute 2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858125" y="2905125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257175</xdr:colOff>
      <xdr:row>49</xdr:row>
      <xdr:rowOff>76200</xdr:rowOff>
    </xdr:from>
    <xdr:to>
      <xdr:col>2</xdr:col>
      <xdr:colOff>542925</xdr:colOff>
      <xdr:row>51</xdr:row>
      <xdr:rowOff>133350</xdr:rowOff>
    </xdr:to>
    <xdr:sp macro="" textlink="">
      <xdr:nvSpPr>
        <xdr:cNvPr id="4" name="Pfeil nach oben 3"/>
        <xdr:cNvSpPr/>
      </xdr:nvSpPr>
      <xdr:spPr>
        <a:xfrm>
          <a:off x="3209925" y="7934325"/>
          <a:ext cx="2857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14694</xdr:colOff>
      <xdr:row>9</xdr:row>
      <xdr:rowOff>14653</xdr:rowOff>
    </xdr:from>
    <xdr:to>
      <xdr:col>6</xdr:col>
      <xdr:colOff>432288</xdr:colOff>
      <xdr:row>9</xdr:row>
      <xdr:rowOff>164224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29644" y="1586278"/>
          <a:ext cx="2093994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16565</xdr:colOff>
      <xdr:row>10</xdr:row>
      <xdr:rowOff>11842</xdr:rowOff>
    </xdr:from>
    <xdr:to>
      <xdr:col>8</xdr:col>
      <xdr:colOff>27119</xdr:colOff>
      <xdr:row>10</xdr:row>
      <xdr:rowOff>157369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2565" y="1754917"/>
          <a:ext cx="1801254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1035326</xdr:colOff>
      <xdr:row>8</xdr:row>
      <xdr:rowOff>14059</xdr:rowOff>
    </xdr:from>
    <xdr:to>
      <xdr:col>2</xdr:col>
      <xdr:colOff>70402</xdr:colOff>
      <xdr:row>9</xdr:row>
      <xdr:rowOff>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18652" y="1488363"/>
          <a:ext cx="136663" cy="21785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7701</xdr:colOff>
      <xdr:row>22</xdr:row>
      <xdr:rowOff>9996</xdr:rowOff>
    </xdr:from>
    <xdr:to>
      <xdr:col>16</xdr:col>
      <xdr:colOff>428602</xdr:colOff>
      <xdr:row>22</xdr:row>
      <xdr:rowOff>162907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028126" y="3810471"/>
          <a:ext cx="868576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16740</xdr:colOff>
      <xdr:row>21</xdr:row>
      <xdr:rowOff>17809</xdr:rowOff>
    </xdr:from>
    <xdr:to>
      <xdr:col>14</xdr:col>
      <xdr:colOff>430315</xdr:colOff>
      <xdr:row>21</xdr:row>
      <xdr:rowOff>169477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41815" y="3646834"/>
          <a:ext cx="861250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198783</xdr:colOff>
      <xdr:row>16</xdr:row>
      <xdr:rowOff>149087</xdr:rowOff>
    </xdr:from>
    <xdr:to>
      <xdr:col>3</xdr:col>
      <xdr:colOff>1242</xdr:colOff>
      <xdr:row>18</xdr:row>
      <xdr:rowOff>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5507935" y="2956891"/>
          <a:ext cx="133764" cy="198783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0</xdr:colOff>
      <xdr:row>16</xdr:row>
      <xdr:rowOff>16565</xdr:rowOff>
    </xdr:from>
    <xdr:to>
      <xdr:col>12</xdr:col>
      <xdr:colOff>432288</xdr:colOff>
      <xdr:row>17</xdr:row>
      <xdr:rowOff>16565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886700" y="2788340"/>
          <a:ext cx="2222988" cy="171450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17524</xdr:colOff>
      <xdr:row>13</xdr:row>
      <xdr:rowOff>0</xdr:rowOff>
    </xdr:from>
    <xdr:to>
      <xdr:col>13</xdr:col>
      <xdr:colOff>265044</xdr:colOff>
      <xdr:row>13</xdr:row>
      <xdr:rowOff>161925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456549" y="2257425"/>
          <a:ext cx="2933570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172692</xdr:colOff>
      <xdr:row>17</xdr:row>
      <xdr:rowOff>13411</xdr:rowOff>
    </xdr:from>
    <xdr:to>
      <xdr:col>14</xdr:col>
      <xdr:colOff>432972</xdr:colOff>
      <xdr:row>17</xdr:row>
      <xdr:rowOff>170207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164042" y="2956636"/>
          <a:ext cx="3841680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8283</xdr:colOff>
      <xdr:row>15</xdr:row>
      <xdr:rowOff>8283</xdr:rowOff>
    </xdr:from>
    <xdr:to>
      <xdr:col>10</xdr:col>
      <xdr:colOff>422412</xdr:colOff>
      <xdr:row>16</xdr:row>
      <xdr:rowOff>8283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894983" y="2608608"/>
          <a:ext cx="1309479" cy="171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1593</xdr:colOff>
      <xdr:row>19</xdr:row>
      <xdr:rowOff>16565</xdr:rowOff>
    </xdr:from>
    <xdr:to>
      <xdr:col>13</xdr:col>
      <xdr:colOff>1590</xdr:colOff>
      <xdr:row>19</xdr:row>
      <xdr:rowOff>165652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231318" y="3302690"/>
          <a:ext cx="895347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366907</xdr:colOff>
      <xdr:row>23</xdr:row>
      <xdr:rowOff>5253</xdr:rowOff>
    </xdr:from>
    <xdr:to>
      <xdr:col>17</xdr:col>
      <xdr:colOff>54061</xdr:colOff>
      <xdr:row>24</xdr:row>
      <xdr:rowOff>6570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835007" y="3977178"/>
          <a:ext cx="134829" cy="172767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257113</xdr:colOff>
      <xdr:row>11</xdr:row>
      <xdr:rowOff>20973</xdr:rowOff>
    </xdr:from>
    <xdr:to>
      <xdr:col>5</xdr:col>
      <xdr:colOff>384665</xdr:colOff>
      <xdr:row>11</xdr:row>
      <xdr:rowOff>173373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667852" y="2191016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323022</xdr:colOff>
      <xdr:row>12</xdr:row>
      <xdr:rowOff>0</xdr:rowOff>
    </xdr:from>
    <xdr:to>
      <xdr:col>9</xdr:col>
      <xdr:colOff>0</xdr:colOff>
      <xdr:row>12</xdr:row>
      <xdr:rowOff>162881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66697" y="2085975"/>
          <a:ext cx="1467678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0</xdr:colOff>
      <xdr:row>14</xdr:row>
      <xdr:rowOff>165652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334375" y="2428875"/>
          <a:ext cx="1343025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9316</xdr:colOff>
      <xdr:row>20</xdr:row>
      <xdr:rowOff>12942</xdr:rowOff>
    </xdr:from>
    <xdr:to>
      <xdr:col>12</xdr:col>
      <xdr:colOff>434577</xdr:colOff>
      <xdr:row>20</xdr:row>
      <xdr:rowOff>163317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239041" y="3470517"/>
          <a:ext cx="872936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295603</xdr:colOff>
      <xdr:row>12</xdr:row>
      <xdr:rowOff>45987</xdr:rowOff>
    </xdr:from>
    <xdr:to>
      <xdr:col>5</xdr:col>
      <xdr:colOff>413844</xdr:colOff>
      <xdr:row>25</xdr:row>
      <xdr:rowOff>118244</xdr:rowOff>
    </xdr:to>
    <xdr:sp macro="" textlink="">
      <xdr:nvSpPr>
        <xdr:cNvPr id="18" name="Nach oben gebogener Pfeil 17"/>
        <xdr:cNvSpPr/>
      </xdr:nvSpPr>
      <xdr:spPr>
        <a:xfrm rot="5400000">
          <a:off x="5747845" y="3223395"/>
          <a:ext cx="2301107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262429</xdr:colOff>
      <xdr:row>16</xdr:row>
      <xdr:rowOff>165652</xdr:rowOff>
    </xdr:from>
    <xdr:to>
      <xdr:col>5</xdr:col>
      <xdr:colOff>389282</xdr:colOff>
      <xdr:row>18</xdr:row>
      <xdr:rowOff>0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6806104" y="2937427"/>
          <a:ext cx="126853" cy="177248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18</xdr:row>
      <xdr:rowOff>24849</xdr:rowOff>
    </xdr:from>
    <xdr:to>
      <xdr:col>11</xdr:col>
      <xdr:colOff>127552</xdr:colOff>
      <xdr:row>18</xdr:row>
      <xdr:rowOff>177249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094304" y="3818284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165653</xdr:colOff>
      <xdr:row>18</xdr:row>
      <xdr:rowOff>0</xdr:rowOff>
    </xdr:from>
    <xdr:to>
      <xdr:col>12</xdr:col>
      <xdr:colOff>289892</xdr:colOff>
      <xdr:row>18</xdr:row>
      <xdr:rowOff>215348</xdr:rowOff>
    </xdr:to>
    <xdr:sp macro="" textlink="">
      <xdr:nvSpPr>
        <xdr:cNvPr id="22" name="Textfeld 21"/>
        <xdr:cNvSpPr txBox="1"/>
      </xdr:nvSpPr>
      <xdr:spPr>
        <a:xfrm>
          <a:off x="9259957" y="3793435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01.06.</a:t>
          </a:r>
        </a:p>
      </xdr:txBody>
    </xdr:sp>
    <xdr:clientData/>
  </xdr:twoCellAnchor>
  <xdr:twoCellAnchor>
    <xdr:from>
      <xdr:col>5</xdr:col>
      <xdr:colOff>422414</xdr:colOff>
      <xdr:row>10</xdr:row>
      <xdr:rowOff>231913</xdr:rowOff>
    </xdr:from>
    <xdr:to>
      <xdr:col>7</xdr:col>
      <xdr:colOff>49696</xdr:colOff>
      <xdr:row>11</xdr:row>
      <xdr:rowOff>207066</xdr:rowOff>
    </xdr:to>
    <xdr:sp macro="" textlink="">
      <xdr:nvSpPr>
        <xdr:cNvPr id="23" name="Textfeld 22"/>
        <xdr:cNvSpPr txBox="1"/>
      </xdr:nvSpPr>
      <xdr:spPr>
        <a:xfrm>
          <a:off x="6833153" y="2170043"/>
          <a:ext cx="521804" cy="20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21.04.</a:t>
          </a:r>
        </a:p>
      </xdr:txBody>
    </xdr:sp>
    <xdr:clientData/>
  </xdr:twoCellAnchor>
  <xdr:twoCellAnchor>
    <xdr:from>
      <xdr:col>17</xdr:col>
      <xdr:colOff>99391</xdr:colOff>
      <xdr:row>23</xdr:row>
      <xdr:rowOff>8283</xdr:rowOff>
    </xdr:from>
    <xdr:to>
      <xdr:col>18</xdr:col>
      <xdr:colOff>223630</xdr:colOff>
      <xdr:row>23</xdr:row>
      <xdr:rowOff>223631</xdr:rowOff>
    </xdr:to>
    <xdr:sp macro="" textlink="">
      <xdr:nvSpPr>
        <xdr:cNvPr id="25" name="Textfeld 24"/>
        <xdr:cNvSpPr txBox="1"/>
      </xdr:nvSpPr>
      <xdr:spPr>
        <a:xfrm>
          <a:off x="11521108" y="5002696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08.07.</a:t>
          </a:r>
        </a:p>
      </xdr:txBody>
    </xdr:sp>
    <xdr:clientData/>
  </xdr:twoCellAnchor>
  <xdr:twoCellAnchor>
    <xdr:from>
      <xdr:col>3</xdr:col>
      <xdr:colOff>298174</xdr:colOff>
      <xdr:row>6</xdr:row>
      <xdr:rowOff>165652</xdr:rowOff>
    </xdr:from>
    <xdr:to>
      <xdr:col>3</xdr:col>
      <xdr:colOff>306457</xdr:colOff>
      <xdr:row>27</xdr:row>
      <xdr:rowOff>16565</xdr:rowOff>
    </xdr:to>
    <xdr:cxnSp macro="">
      <xdr:nvCxnSpPr>
        <xdr:cNvPr id="27" name="Gerader Verbinder 26"/>
        <xdr:cNvCxnSpPr/>
      </xdr:nvCxnSpPr>
      <xdr:spPr>
        <a:xfrm flipH="1">
          <a:off x="4944717" y="1275522"/>
          <a:ext cx="8283" cy="4663108"/>
        </a:xfrm>
        <a:prstGeom prst="line">
          <a:avLst/>
        </a:prstGeom>
        <a:ln w="190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240196</xdr:colOff>
      <xdr:row>25</xdr:row>
      <xdr:rowOff>16565</xdr:rowOff>
    </xdr:from>
    <xdr:to>
      <xdr:col>3</xdr:col>
      <xdr:colOff>376859</xdr:colOff>
      <xdr:row>26</xdr:row>
      <xdr:rowOff>2506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6739" y="5474804"/>
          <a:ext cx="136663" cy="217854"/>
        </a:xfrm>
        <a:prstGeom prst="diamond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"/>
  <sheetViews>
    <sheetView tabSelected="1" zoomScale="115" zoomScaleNormal="115" zoomScaleSheetLayoutView="100" workbookViewId="0">
      <selection activeCell="E5" sqref="E5:X26"/>
    </sheetView>
  </sheetViews>
  <sheetFormatPr baseColWidth="10" defaultRowHeight="12.75" x14ac:dyDescent="0.2"/>
  <cols>
    <col min="1" max="1" width="44.7109375" bestFit="1" customWidth="1"/>
    <col min="2" max="3" width="7" customWidth="1"/>
    <col min="4" max="4" width="10.85546875" bestFit="1" customWidth="1"/>
    <col min="5" max="5" width="10.140625" bestFit="1" customWidth="1"/>
    <col min="6" max="6" width="5" bestFit="1" customWidth="1"/>
    <col min="7" max="24" width="6.7109375" customWidth="1"/>
  </cols>
  <sheetData>
    <row r="1" spans="1:24" ht="15" x14ac:dyDescent="0.25">
      <c r="A1" s="17" t="s">
        <v>32</v>
      </c>
    </row>
    <row r="2" spans="1:24" ht="15" x14ac:dyDescent="0.25">
      <c r="A2" s="17"/>
    </row>
    <row r="3" spans="1:24" ht="15" x14ac:dyDescent="0.25">
      <c r="A3" s="17" t="s">
        <v>128</v>
      </c>
    </row>
    <row r="4" spans="1:24" x14ac:dyDescent="0.2">
      <c r="A4" s="16" t="s">
        <v>129</v>
      </c>
    </row>
    <row r="5" spans="1:24" x14ac:dyDescent="0.2">
      <c r="A5" s="1"/>
    </row>
    <row r="6" spans="1:24" x14ac:dyDescent="0.2">
      <c r="A6" s="15"/>
      <c r="B6" s="2"/>
      <c r="C6" s="2"/>
      <c r="D6" s="2"/>
      <c r="E6" s="2"/>
      <c r="F6" s="22" t="s">
        <v>19</v>
      </c>
      <c r="G6" s="115" t="s">
        <v>20</v>
      </c>
      <c r="H6" s="116"/>
      <c r="I6" s="116"/>
      <c r="J6" s="117"/>
      <c r="K6" s="115" t="s">
        <v>21</v>
      </c>
      <c r="L6" s="116"/>
      <c r="M6" s="116"/>
      <c r="N6" s="117"/>
      <c r="O6" s="115" t="s">
        <v>22</v>
      </c>
      <c r="P6" s="116"/>
      <c r="Q6" s="116"/>
      <c r="R6" s="116"/>
      <c r="S6" s="117"/>
      <c r="T6" s="115" t="s">
        <v>23</v>
      </c>
      <c r="U6" s="116"/>
      <c r="V6" s="116"/>
      <c r="W6" s="116"/>
      <c r="X6" s="117"/>
    </row>
    <row r="7" spans="1:24" ht="13.5" x14ac:dyDescent="0.25">
      <c r="A7" s="10"/>
      <c r="B7" s="7"/>
      <c r="C7" s="7"/>
      <c r="D7" s="7"/>
      <c r="E7" s="7"/>
      <c r="F7" s="23" t="s">
        <v>5</v>
      </c>
      <c r="G7" s="27" t="s">
        <v>6</v>
      </c>
      <c r="H7" s="11" t="s">
        <v>7</v>
      </c>
      <c r="I7" s="11" t="s">
        <v>8</v>
      </c>
      <c r="J7" s="28" t="s">
        <v>9</v>
      </c>
      <c r="K7" s="27" t="s">
        <v>10</v>
      </c>
      <c r="L7" s="11" t="s">
        <v>11</v>
      </c>
      <c r="M7" s="11" t="s">
        <v>12</v>
      </c>
      <c r="N7" s="28" t="s">
        <v>13</v>
      </c>
      <c r="O7" s="27" t="s">
        <v>14</v>
      </c>
      <c r="P7" s="11" t="s">
        <v>15</v>
      </c>
      <c r="Q7" s="11" t="s">
        <v>16</v>
      </c>
      <c r="R7" s="11" t="s">
        <v>17</v>
      </c>
      <c r="S7" s="28" t="s">
        <v>18</v>
      </c>
      <c r="T7" s="27" t="s">
        <v>24</v>
      </c>
      <c r="U7" s="11" t="s">
        <v>25</v>
      </c>
      <c r="V7" s="11" t="s">
        <v>26</v>
      </c>
      <c r="W7" s="11" t="s">
        <v>27</v>
      </c>
      <c r="X7" s="28" t="s">
        <v>28</v>
      </c>
    </row>
    <row r="8" spans="1:24" ht="13.5" x14ac:dyDescent="0.25">
      <c r="A8" s="35"/>
      <c r="B8" s="36" t="s">
        <v>36</v>
      </c>
      <c r="C8" s="36"/>
      <c r="D8" s="36"/>
      <c r="E8" s="36"/>
      <c r="F8" s="37"/>
      <c r="G8" s="38"/>
      <c r="H8" s="39"/>
      <c r="I8" s="39"/>
      <c r="J8" s="40"/>
      <c r="K8" s="38"/>
      <c r="L8" s="39"/>
      <c r="M8" s="39"/>
      <c r="N8" s="40"/>
      <c r="O8" s="38"/>
      <c r="P8" s="39"/>
      <c r="Q8" s="39"/>
      <c r="R8" s="39"/>
      <c r="S8" s="40"/>
      <c r="T8" s="38"/>
      <c r="U8" s="39"/>
      <c r="V8" s="39"/>
      <c r="W8" s="39"/>
      <c r="X8" s="40"/>
    </row>
    <row r="9" spans="1:24" ht="13.5" x14ac:dyDescent="0.25">
      <c r="A9" s="21" t="s">
        <v>33</v>
      </c>
      <c r="B9" s="20"/>
      <c r="C9" s="20"/>
      <c r="D9" s="20"/>
      <c r="E9" s="20"/>
      <c r="F9" s="24"/>
      <c r="G9" s="29"/>
      <c r="H9" s="5"/>
      <c r="I9" s="5"/>
      <c r="J9" s="30"/>
      <c r="K9" s="29"/>
      <c r="L9" s="5"/>
      <c r="M9" s="5"/>
      <c r="N9" s="30"/>
      <c r="O9" s="29"/>
      <c r="P9" s="5"/>
      <c r="Q9" s="5"/>
      <c r="R9" s="5"/>
      <c r="S9" s="30"/>
      <c r="T9" s="29"/>
      <c r="U9" s="5"/>
      <c r="V9" s="5"/>
      <c r="W9" s="5"/>
      <c r="X9" s="30"/>
    </row>
    <row r="10" spans="1:24" ht="13.5" x14ac:dyDescent="0.25">
      <c r="A10" s="21" t="s">
        <v>35</v>
      </c>
      <c r="B10" s="20" t="s">
        <v>4</v>
      </c>
      <c r="C10" s="20"/>
      <c r="D10" s="20"/>
      <c r="E10" s="20"/>
      <c r="F10" s="25"/>
      <c r="G10" s="31"/>
      <c r="H10" s="18"/>
      <c r="I10" s="18"/>
      <c r="J10" s="32"/>
      <c r="K10" s="29"/>
      <c r="L10" s="5"/>
      <c r="M10" s="5"/>
      <c r="N10" s="30"/>
      <c r="O10" s="29"/>
      <c r="P10" s="5"/>
      <c r="Q10" s="5"/>
      <c r="R10" s="5"/>
      <c r="S10" s="30"/>
      <c r="T10" s="29"/>
      <c r="U10" s="5"/>
      <c r="V10" s="5"/>
      <c r="W10" s="5"/>
      <c r="X10" s="30"/>
    </row>
    <row r="11" spans="1:24" ht="13.5" x14ac:dyDescent="0.25">
      <c r="A11" s="21" t="s">
        <v>48</v>
      </c>
      <c r="B11" s="20" t="s">
        <v>4</v>
      </c>
      <c r="C11" s="20"/>
      <c r="D11" s="20"/>
      <c r="E11" s="20"/>
      <c r="F11" s="24"/>
      <c r="G11" s="29"/>
      <c r="H11" s="5"/>
      <c r="I11" s="5"/>
      <c r="J11" s="30"/>
      <c r="K11" s="29"/>
      <c r="L11" s="5"/>
      <c r="M11" s="5"/>
      <c r="N11" s="30"/>
      <c r="O11" s="29"/>
      <c r="P11" s="5"/>
      <c r="Q11" s="5"/>
      <c r="R11" s="5"/>
      <c r="S11" s="30"/>
      <c r="T11" s="29"/>
      <c r="U11" s="5"/>
      <c r="V11" s="5"/>
      <c r="W11" s="5"/>
      <c r="X11" s="30"/>
    </row>
    <row r="12" spans="1:24" ht="13.5" x14ac:dyDescent="0.25">
      <c r="A12" s="21" t="s">
        <v>55</v>
      </c>
      <c r="B12" s="20" t="s">
        <v>49</v>
      </c>
      <c r="C12" s="20"/>
      <c r="D12" s="20"/>
      <c r="E12" s="20"/>
      <c r="F12" s="24"/>
      <c r="G12" s="29"/>
      <c r="H12" s="5"/>
      <c r="I12" s="5"/>
      <c r="J12" s="30"/>
      <c r="K12" s="29"/>
      <c r="L12" s="5"/>
      <c r="M12" s="5"/>
      <c r="N12" s="30"/>
      <c r="O12" s="29"/>
      <c r="P12" s="5"/>
      <c r="Q12" s="5"/>
      <c r="R12" s="5"/>
      <c r="S12" s="30"/>
      <c r="T12" s="29"/>
      <c r="U12" s="5"/>
      <c r="V12" s="5"/>
      <c r="W12" s="5"/>
      <c r="X12" s="30"/>
    </row>
    <row r="13" spans="1:24" ht="13.5" x14ac:dyDescent="0.25">
      <c r="A13" s="21" t="s">
        <v>51</v>
      </c>
      <c r="B13" s="20" t="s">
        <v>38</v>
      </c>
      <c r="C13" s="20"/>
      <c r="D13" s="20"/>
      <c r="E13" s="20"/>
      <c r="F13" s="24"/>
      <c r="G13" s="29"/>
      <c r="H13" s="5"/>
      <c r="I13" s="5"/>
      <c r="J13" s="30"/>
      <c r="K13" s="29"/>
      <c r="L13" s="5"/>
      <c r="M13" s="5"/>
      <c r="N13" s="30"/>
      <c r="O13" s="29"/>
      <c r="P13" s="5"/>
      <c r="Q13" s="5"/>
      <c r="R13" s="5"/>
      <c r="S13" s="30"/>
      <c r="T13" s="29"/>
      <c r="U13" s="5"/>
      <c r="V13" s="5"/>
      <c r="W13" s="5"/>
      <c r="X13" s="30"/>
    </row>
    <row r="14" spans="1:24" ht="13.5" x14ac:dyDescent="0.25">
      <c r="A14" s="21" t="s">
        <v>50</v>
      </c>
      <c r="B14" s="20" t="s">
        <v>38</v>
      </c>
      <c r="C14" s="20"/>
      <c r="D14" s="20"/>
      <c r="E14" s="20"/>
      <c r="F14" s="24"/>
      <c r="G14" s="29"/>
      <c r="H14" s="5"/>
      <c r="I14" s="5"/>
      <c r="J14" s="30"/>
      <c r="K14" s="29"/>
      <c r="L14" s="5"/>
      <c r="M14" s="5"/>
      <c r="N14" s="30"/>
      <c r="O14" s="29"/>
      <c r="P14" s="5"/>
      <c r="Q14" s="5"/>
      <c r="R14" s="5"/>
      <c r="S14" s="30"/>
      <c r="T14" s="29"/>
      <c r="U14" s="5"/>
      <c r="V14" s="5"/>
      <c r="W14" s="5"/>
      <c r="X14" s="30"/>
    </row>
    <row r="15" spans="1:24" ht="13.5" x14ac:dyDescent="0.25">
      <c r="A15" s="21" t="s">
        <v>52</v>
      </c>
      <c r="B15" s="20" t="s">
        <v>39</v>
      </c>
      <c r="C15" s="20"/>
      <c r="D15" s="20"/>
      <c r="E15" s="20"/>
      <c r="F15" s="24"/>
      <c r="G15" s="29"/>
      <c r="H15" s="5"/>
      <c r="I15" s="5"/>
      <c r="J15" s="30"/>
      <c r="K15" s="29"/>
      <c r="L15" s="5"/>
      <c r="M15" s="5"/>
      <c r="N15" s="30"/>
      <c r="O15" s="29"/>
      <c r="P15" s="5"/>
      <c r="Q15" s="5"/>
      <c r="R15" s="5"/>
      <c r="S15" s="30"/>
      <c r="T15" s="29"/>
      <c r="U15" s="5"/>
      <c r="V15" s="5"/>
      <c r="W15" s="5"/>
      <c r="X15" s="30"/>
    </row>
    <row r="16" spans="1:24" ht="13.5" x14ac:dyDescent="0.25">
      <c r="A16" s="21" t="s">
        <v>45</v>
      </c>
      <c r="B16" s="20" t="s">
        <v>3</v>
      </c>
      <c r="C16" s="20"/>
      <c r="D16" s="20"/>
      <c r="E16" s="20"/>
      <c r="F16" s="24"/>
      <c r="G16" s="29"/>
      <c r="H16" s="5"/>
      <c r="I16" s="5"/>
      <c r="J16" s="30"/>
      <c r="K16" s="29"/>
      <c r="L16" s="5"/>
      <c r="M16" s="5"/>
      <c r="N16" s="30"/>
      <c r="O16" s="29"/>
      <c r="P16" s="5"/>
      <c r="Q16" s="5"/>
      <c r="R16" s="5"/>
      <c r="S16" s="30"/>
      <c r="T16" s="29"/>
      <c r="U16" s="5"/>
      <c r="V16" s="5"/>
      <c r="W16" s="5"/>
      <c r="X16" s="30"/>
    </row>
    <row r="17" spans="1:24" ht="13.5" x14ac:dyDescent="0.25">
      <c r="A17" s="21" t="s">
        <v>47</v>
      </c>
      <c r="B17" s="20" t="s">
        <v>41</v>
      </c>
      <c r="C17" s="20"/>
      <c r="D17" s="20"/>
      <c r="E17" s="20"/>
      <c r="F17" s="24"/>
      <c r="G17" s="29"/>
      <c r="H17" s="5"/>
      <c r="I17" s="5"/>
      <c r="J17" s="30"/>
      <c r="K17" s="29"/>
      <c r="L17" s="5"/>
      <c r="M17" s="5"/>
      <c r="N17" s="30"/>
      <c r="O17" s="29"/>
      <c r="P17" s="5"/>
      <c r="Q17" s="5"/>
      <c r="R17" s="5"/>
      <c r="S17" s="30"/>
      <c r="T17" s="29"/>
      <c r="U17" s="5"/>
      <c r="V17" s="5"/>
      <c r="W17" s="5"/>
      <c r="X17" s="30"/>
    </row>
    <row r="18" spans="1:24" ht="13.5" x14ac:dyDescent="0.25">
      <c r="A18" s="21" t="s">
        <v>42</v>
      </c>
      <c r="B18" s="20" t="s">
        <v>40</v>
      </c>
      <c r="C18" s="20"/>
      <c r="D18" s="20"/>
      <c r="E18" s="20"/>
      <c r="F18" s="24"/>
      <c r="G18" s="29"/>
      <c r="H18" s="5"/>
      <c r="I18" s="5"/>
      <c r="J18" s="30"/>
      <c r="K18" s="29"/>
      <c r="L18" s="5"/>
      <c r="M18" s="5"/>
      <c r="N18" s="30"/>
      <c r="O18" s="29"/>
      <c r="P18" s="5"/>
      <c r="Q18" s="5"/>
      <c r="R18" s="5"/>
      <c r="S18" s="30"/>
      <c r="T18" s="29"/>
      <c r="U18" s="5"/>
      <c r="V18" s="5"/>
      <c r="W18" s="5"/>
      <c r="X18" s="30"/>
    </row>
    <row r="19" spans="1:24" ht="13.5" x14ac:dyDescent="0.25">
      <c r="A19" s="21" t="s">
        <v>56</v>
      </c>
      <c r="B19" s="20"/>
      <c r="C19" s="20"/>
      <c r="D19" s="20"/>
      <c r="E19" s="20"/>
      <c r="F19" s="24"/>
      <c r="G19" s="29"/>
      <c r="H19" s="5"/>
      <c r="I19" s="5"/>
      <c r="J19" s="30"/>
      <c r="K19" s="29"/>
      <c r="L19" s="5"/>
      <c r="M19" s="5"/>
      <c r="N19" s="30"/>
      <c r="O19" s="29"/>
      <c r="P19" s="5"/>
      <c r="Q19" s="5"/>
      <c r="R19" s="5"/>
      <c r="S19" s="30"/>
      <c r="T19" s="29"/>
      <c r="U19" s="5"/>
      <c r="V19" s="5"/>
      <c r="W19" s="5"/>
      <c r="X19" s="30"/>
    </row>
    <row r="20" spans="1:24" ht="13.5" x14ac:dyDescent="0.25">
      <c r="A20" s="21" t="s">
        <v>43</v>
      </c>
      <c r="B20" s="20" t="s">
        <v>44</v>
      </c>
      <c r="C20" s="20"/>
      <c r="D20" s="20"/>
      <c r="E20" s="20"/>
      <c r="F20" s="24"/>
      <c r="G20" s="29"/>
      <c r="H20" s="5"/>
      <c r="I20" s="5"/>
      <c r="J20" s="30"/>
      <c r="K20" s="29"/>
      <c r="L20" s="5"/>
      <c r="M20" s="5"/>
      <c r="N20" s="30"/>
      <c r="O20" s="29"/>
      <c r="P20" s="5"/>
      <c r="Q20" s="5"/>
      <c r="R20" s="5"/>
      <c r="S20" s="30"/>
      <c r="T20" s="29"/>
      <c r="U20" s="5"/>
      <c r="V20" s="5"/>
      <c r="W20" s="5"/>
      <c r="X20" s="30"/>
    </row>
    <row r="21" spans="1:24" ht="13.5" x14ac:dyDescent="0.25">
      <c r="A21" s="21" t="s">
        <v>53</v>
      </c>
      <c r="B21" s="20" t="s">
        <v>1</v>
      </c>
      <c r="C21" s="20"/>
      <c r="D21" s="20"/>
      <c r="E21" s="20"/>
      <c r="F21" s="24"/>
      <c r="G21" s="29"/>
      <c r="H21" s="5"/>
      <c r="I21" s="5"/>
      <c r="J21" s="30"/>
      <c r="K21" s="29"/>
      <c r="L21" s="5"/>
      <c r="M21" s="5"/>
      <c r="N21" s="30"/>
      <c r="O21" s="29"/>
      <c r="P21" s="5"/>
      <c r="Q21" s="5"/>
      <c r="R21" s="5"/>
      <c r="S21" s="30"/>
      <c r="T21" s="29"/>
      <c r="U21" s="5"/>
      <c r="V21" s="5"/>
      <c r="W21" s="5"/>
      <c r="X21" s="30"/>
    </row>
    <row r="22" spans="1:24" ht="13.5" x14ac:dyDescent="0.25">
      <c r="A22" s="21" t="s">
        <v>37</v>
      </c>
      <c r="B22" s="20" t="s">
        <v>39</v>
      </c>
      <c r="C22" s="20"/>
      <c r="D22" s="20"/>
      <c r="E22" s="20"/>
      <c r="F22" s="24"/>
      <c r="G22" s="29"/>
      <c r="H22" s="5"/>
      <c r="I22" s="5"/>
      <c r="J22" s="30"/>
      <c r="K22" s="29"/>
      <c r="L22" s="5"/>
      <c r="M22" s="5"/>
      <c r="N22" s="30"/>
      <c r="O22" s="29"/>
      <c r="P22" s="5"/>
      <c r="Q22" s="5"/>
      <c r="R22" s="5"/>
      <c r="S22" s="30"/>
      <c r="T22" s="29"/>
      <c r="U22" s="5"/>
      <c r="V22" s="5"/>
      <c r="W22" s="5"/>
      <c r="X22" s="30"/>
    </row>
    <row r="23" spans="1:24" ht="13.5" x14ac:dyDescent="0.25">
      <c r="A23" s="21" t="s">
        <v>34</v>
      </c>
      <c r="B23" s="20" t="s">
        <v>39</v>
      </c>
      <c r="C23" s="20"/>
      <c r="D23" s="20"/>
      <c r="E23" s="20"/>
      <c r="F23" s="24"/>
      <c r="G23" s="29"/>
      <c r="H23" s="5"/>
      <c r="I23" s="5"/>
      <c r="J23" s="30"/>
      <c r="K23" s="29"/>
      <c r="L23" s="5"/>
      <c r="M23" s="5"/>
      <c r="N23" s="30"/>
      <c r="O23" s="29"/>
      <c r="P23" s="5"/>
      <c r="Q23" s="5"/>
      <c r="R23" s="5"/>
      <c r="S23" s="30"/>
      <c r="T23" s="29"/>
      <c r="U23" s="5"/>
      <c r="V23" s="5"/>
      <c r="W23" s="5"/>
      <c r="X23" s="30"/>
    </row>
    <row r="24" spans="1:24" ht="13.5" x14ac:dyDescent="0.25">
      <c r="A24" s="19" t="s">
        <v>46</v>
      </c>
      <c r="B24" s="20"/>
      <c r="C24" s="20"/>
      <c r="D24" s="20"/>
      <c r="E24" s="20"/>
      <c r="F24" s="24"/>
      <c r="G24" s="29"/>
      <c r="H24" s="5"/>
      <c r="I24" s="5"/>
      <c r="J24" s="30"/>
      <c r="K24" s="29"/>
      <c r="L24" s="5"/>
      <c r="M24" s="5"/>
      <c r="N24" s="30"/>
      <c r="O24" s="29"/>
      <c r="P24" s="5"/>
      <c r="Q24" s="5"/>
      <c r="R24" s="5"/>
      <c r="S24" s="30"/>
      <c r="T24" s="29"/>
      <c r="U24" s="5"/>
      <c r="V24" s="5"/>
      <c r="W24" s="5"/>
      <c r="X24" s="30"/>
    </row>
    <row r="25" spans="1:24" ht="13.5" x14ac:dyDescent="0.25">
      <c r="A25" s="19"/>
      <c r="B25" s="20"/>
      <c r="C25" s="20"/>
      <c r="D25" s="20"/>
      <c r="E25" s="20"/>
      <c r="F25" s="24"/>
      <c r="G25" s="29"/>
      <c r="H25" s="5"/>
      <c r="I25" s="5"/>
      <c r="J25" s="30"/>
      <c r="K25" s="29"/>
      <c r="L25" s="5"/>
      <c r="M25" s="5"/>
      <c r="N25" s="30"/>
      <c r="O25" s="29"/>
      <c r="P25" s="5"/>
      <c r="Q25" s="5"/>
      <c r="R25" s="5"/>
      <c r="S25" s="30"/>
      <c r="T25" s="29"/>
      <c r="U25" s="5"/>
      <c r="V25" s="5"/>
      <c r="W25" s="5"/>
      <c r="X25" s="30"/>
    </row>
    <row r="26" spans="1:24" ht="13.5" x14ac:dyDescent="0.25">
      <c r="A26" s="19" t="s">
        <v>127</v>
      </c>
      <c r="B26" s="20"/>
      <c r="C26" s="20"/>
      <c r="D26" s="20"/>
      <c r="E26" s="20"/>
      <c r="F26" s="24"/>
      <c r="G26" s="29"/>
      <c r="H26" s="53"/>
      <c r="I26" s="5"/>
      <c r="J26" s="51"/>
      <c r="K26" s="52"/>
      <c r="L26" s="53"/>
      <c r="M26" s="53"/>
      <c r="N26" s="51"/>
      <c r="O26" s="29"/>
      <c r="P26" s="53"/>
      <c r="Q26" s="5"/>
      <c r="R26" s="53"/>
      <c r="S26" s="30"/>
      <c r="T26" s="53"/>
      <c r="U26" s="5"/>
      <c r="V26" s="5"/>
      <c r="W26" s="5"/>
      <c r="X26" s="30"/>
    </row>
    <row r="27" spans="1:24" ht="13.5" x14ac:dyDescent="0.25">
      <c r="A27" s="10"/>
      <c r="B27" s="7"/>
      <c r="C27" s="7"/>
      <c r="D27" s="7"/>
      <c r="E27" s="7"/>
      <c r="F27" s="41"/>
      <c r="G27" s="42"/>
      <c r="H27" s="8"/>
      <c r="I27" s="8"/>
      <c r="J27" s="43"/>
      <c r="K27" s="42"/>
      <c r="L27" s="8"/>
      <c r="M27" s="8"/>
      <c r="N27" s="43"/>
      <c r="O27" s="42"/>
      <c r="P27" s="8"/>
      <c r="Q27" s="8"/>
      <c r="R27" s="8"/>
      <c r="S27" s="43"/>
      <c r="T27" s="42"/>
      <c r="U27" s="8"/>
      <c r="V27" s="8"/>
      <c r="W27" s="8"/>
      <c r="X27" s="43"/>
    </row>
    <row r="28" spans="1:24" ht="13.5" x14ac:dyDescent="0.25">
      <c r="A28" s="3"/>
      <c r="B28" s="4"/>
      <c r="C28" s="4"/>
      <c r="D28" s="4"/>
      <c r="E28" s="4"/>
      <c r="F28" s="24"/>
      <c r="G28" s="29"/>
      <c r="H28" s="5"/>
      <c r="I28" s="5"/>
      <c r="J28" s="30"/>
      <c r="K28" s="29"/>
      <c r="L28" s="5"/>
      <c r="M28" s="5"/>
      <c r="N28" s="30"/>
      <c r="O28" s="29"/>
      <c r="P28" s="5"/>
      <c r="Q28" s="5"/>
      <c r="R28" s="5"/>
      <c r="S28" s="30"/>
      <c r="T28" s="29"/>
      <c r="U28" s="5"/>
      <c r="V28" s="5"/>
      <c r="W28" s="5"/>
      <c r="X28" s="30"/>
    </row>
    <row r="29" spans="1:24" ht="13.5" x14ac:dyDescent="0.25">
      <c r="A29" s="3"/>
      <c r="B29" s="4"/>
      <c r="C29" s="4"/>
      <c r="D29" s="4"/>
      <c r="E29" s="4"/>
      <c r="F29" s="22" t="s">
        <v>19</v>
      </c>
      <c r="G29" s="115" t="s">
        <v>20</v>
      </c>
      <c r="H29" s="116"/>
      <c r="I29" s="116"/>
      <c r="J29" s="117"/>
      <c r="K29" s="115" t="s">
        <v>21</v>
      </c>
      <c r="L29" s="116"/>
      <c r="M29" s="116"/>
      <c r="N29" s="117"/>
      <c r="O29" s="115" t="s">
        <v>22</v>
      </c>
      <c r="P29" s="116"/>
      <c r="Q29" s="116"/>
      <c r="R29" s="116"/>
      <c r="S29" s="117"/>
      <c r="T29" s="115" t="s">
        <v>23</v>
      </c>
      <c r="U29" s="116"/>
      <c r="V29" s="116"/>
      <c r="W29" s="116"/>
      <c r="X29" s="117"/>
    </row>
    <row r="30" spans="1:24" x14ac:dyDescent="0.2">
      <c r="A30" s="48" t="s">
        <v>0</v>
      </c>
      <c r="B30" s="12"/>
      <c r="C30" s="12"/>
      <c r="D30" s="12"/>
      <c r="E30" s="12"/>
      <c r="F30" s="23" t="s">
        <v>5</v>
      </c>
      <c r="G30" s="27" t="s">
        <v>6</v>
      </c>
      <c r="H30" s="11" t="s">
        <v>7</v>
      </c>
      <c r="I30" s="11" t="s">
        <v>8</v>
      </c>
      <c r="J30" s="28" t="s">
        <v>9</v>
      </c>
      <c r="K30" s="27" t="s">
        <v>10</v>
      </c>
      <c r="L30" s="11" t="s">
        <v>11</v>
      </c>
      <c r="M30" s="11" t="s">
        <v>12</v>
      </c>
      <c r="N30" s="28" t="s">
        <v>13</v>
      </c>
      <c r="O30" s="27" t="s">
        <v>14</v>
      </c>
      <c r="P30" s="11" t="s">
        <v>15</v>
      </c>
      <c r="Q30" s="11" t="s">
        <v>16</v>
      </c>
      <c r="R30" s="11" t="s">
        <v>17</v>
      </c>
      <c r="S30" s="28" t="s">
        <v>18</v>
      </c>
      <c r="T30" s="27" t="s">
        <v>24</v>
      </c>
      <c r="U30" s="11" t="s">
        <v>25</v>
      </c>
      <c r="V30" s="11" t="s">
        <v>26</v>
      </c>
      <c r="W30" s="11" t="s">
        <v>27</v>
      </c>
      <c r="X30" s="28" t="s">
        <v>28</v>
      </c>
    </row>
    <row r="31" spans="1:24" x14ac:dyDescent="0.2">
      <c r="A31" s="49" t="s">
        <v>1</v>
      </c>
      <c r="B31" s="12"/>
      <c r="C31" s="54" t="s">
        <v>58</v>
      </c>
      <c r="D31" s="54" t="s">
        <v>60</v>
      </c>
      <c r="E31" s="54" t="s">
        <v>59</v>
      </c>
      <c r="F31" s="58"/>
      <c r="G31" s="59"/>
      <c r="H31" s="60"/>
      <c r="I31" s="60"/>
      <c r="J31" s="61"/>
      <c r="K31" s="59"/>
      <c r="L31" s="60"/>
      <c r="M31" s="60"/>
      <c r="N31" s="61"/>
      <c r="O31" s="59"/>
      <c r="P31" s="60"/>
      <c r="Q31" s="60"/>
      <c r="R31" s="60"/>
      <c r="S31" s="61"/>
      <c r="T31" s="59"/>
      <c r="U31" s="60"/>
      <c r="V31" s="60"/>
      <c r="W31" s="60"/>
      <c r="X31" s="61"/>
    </row>
    <row r="32" spans="1:24" x14ac:dyDescent="0.2">
      <c r="A32" s="50"/>
      <c r="B32" s="12" t="s">
        <v>29</v>
      </c>
      <c r="C32" s="62">
        <v>122</v>
      </c>
      <c r="D32" s="63">
        <f>C32*E32</f>
        <v>10980</v>
      </c>
      <c r="E32" s="12">
        <f>SUM(F32:X32)</f>
        <v>90</v>
      </c>
      <c r="F32" s="44">
        <v>10</v>
      </c>
      <c r="G32" s="45">
        <v>5</v>
      </c>
      <c r="H32" s="46">
        <v>5</v>
      </c>
      <c r="I32" s="46">
        <v>10</v>
      </c>
      <c r="J32" s="47">
        <v>5</v>
      </c>
      <c r="K32" s="45">
        <v>5</v>
      </c>
      <c r="L32" s="46">
        <v>0</v>
      </c>
      <c r="M32" s="46">
        <v>5</v>
      </c>
      <c r="N32" s="47">
        <v>0</v>
      </c>
      <c r="O32" s="45">
        <v>5</v>
      </c>
      <c r="P32" s="46">
        <v>0</v>
      </c>
      <c r="Q32" s="46">
        <v>5</v>
      </c>
      <c r="R32" s="46">
        <v>10</v>
      </c>
      <c r="S32" s="47">
        <v>5</v>
      </c>
      <c r="T32" s="45">
        <v>20</v>
      </c>
      <c r="U32" s="46"/>
      <c r="V32" s="46"/>
      <c r="W32" s="46"/>
      <c r="X32" s="47"/>
    </row>
    <row r="33" spans="1:24" x14ac:dyDescent="0.2">
      <c r="A33" s="50"/>
      <c r="B33" s="12" t="s">
        <v>30</v>
      </c>
      <c r="C33" s="72">
        <f>(122+95)/2</f>
        <v>108.5</v>
      </c>
      <c r="D33" s="63">
        <f t="shared" ref="D33:D46" si="0">C33*E33</f>
        <v>43400</v>
      </c>
      <c r="E33" s="12">
        <f t="shared" ref="E33:E46" si="1">SUM(F33:X33)</f>
        <v>400</v>
      </c>
      <c r="F33" s="44">
        <v>20</v>
      </c>
      <c r="G33" s="45"/>
      <c r="H33" s="46"/>
      <c r="I33" s="46">
        <v>45</v>
      </c>
      <c r="J33" s="47">
        <v>45</v>
      </c>
      <c r="K33" s="45">
        <v>45</v>
      </c>
      <c r="L33" s="46">
        <v>45</v>
      </c>
      <c r="M33" s="46">
        <v>30</v>
      </c>
      <c r="N33" s="47">
        <v>30</v>
      </c>
      <c r="O33" s="45">
        <v>30</v>
      </c>
      <c r="P33" s="46">
        <v>30</v>
      </c>
      <c r="Q33" s="46">
        <v>30</v>
      </c>
      <c r="R33" s="46">
        <v>30</v>
      </c>
      <c r="S33" s="47">
        <v>10</v>
      </c>
      <c r="T33" s="45">
        <v>10</v>
      </c>
      <c r="U33" s="46"/>
      <c r="V33" s="46"/>
      <c r="W33" s="46"/>
      <c r="X33" s="47"/>
    </row>
    <row r="34" spans="1:24" x14ac:dyDescent="0.2">
      <c r="A34" s="50"/>
      <c r="B34" s="12" t="s">
        <v>31</v>
      </c>
      <c r="C34" s="62">
        <v>86</v>
      </c>
      <c r="D34" s="63">
        <f t="shared" si="0"/>
        <v>64500</v>
      </c>
      <c r="E34" s="12">
        <f t="shared" si="1"/>
        <v>750</v>
      </c>
      <c r="F34" s="44"/>
      <c r="G34" s="45"/>
      <c r="H34" s="46"/>
      <c r="I34" s="46"/>
      <c r="J34" s="47"/>
      <c r="K34" s="45">
        <v>90</v>
      </c>
      <c r="L34" s="46">
        <v>90</v>
      </c>
      <c r="M34" s="46">
        <v>90</v>
      </c>
      <c r="N34" s="47">
        <v>90</v>
      </c>
      <c r="O34" s="45">
        <v>90</v>
      </c>
      <c r="P34" s="46">
        <v>90</v>
      </c>
      <c r="Q34" s="46">
        <v>90</v>
      </c>
      <c r="R34" s="46">
        <v>60</v>
      </c>
      <c r="S34" s="47">
        <v>60</v>
      </c>
      <c r="T34" s="45"/>
      <c r="U34" s="46"/>
      <c r="V34" s="46"/>
      <c r="W34" s="46"/>
      <c r="X34" s="47"/>
    </row>
    <row r="35" spans="1:24" x14ac:dyDescent="0.2">
      <c r="A35" s="50"/>
      <c r="B35" s="12"/>
      <c r="C35" s="62"/>
      <c r="D35" s="63"/>
      <c r="E35" s="12"/>
      <c r="F35" s="44"/>
      <c r="G35" s="45"/>
      <c r="H35" s="46"/>
      <c r="I35" s="46"/>
      <c r="J35" s="47"/>
      <c r="K35" s="45"/>
      <c r="L35" s="46"/>
      <c r="M35" s="46"/>
      <c r="N35" s="47"/>
      <c r="O35" s="45"/>
      <c r="P35" s="46"/>
      <c r="Q35" s="46"/>
      <c r="R35" s="46"/>
      <c r="S35" s="47"/>
      <c r="T35" s="45"/>
      <c r="U35" s="46"/>
      <c r="V35" s="46"/>
      <c r="W35" s="46"/>
      <c r="X35" s="47"/>
    </row>
    <row r="36" spans="1:24" x14ac:dyDescent="0.2">
      <c r="A36" s="49" t="s">
        <v>2</v>
      </c>
      <c r="B36" s="12"/>
      <c r="C36" s="62"/>
      <c r="D36" s="63"/>
      <c r="E36" s="12"/>
      <c r="F36" s="44"/>
      <c r="G36" s="45"/>
      <c r="H36" s="46"/>
      <c r="I36" s="46"/>
      <c r="J36" s="47"/>
      <c r="K36" s="45"/>
      <c r="L36" s="46"/>
      <c r="M36" s="46"/>
      <c r="N36" s="47"/>
      <c r="O36" s="45"/>
      <c r="P36" s="46"/>
      <c r="Q36" s="46"/>
      <c r="R36" s="46"/>
      <c r="S36" s="47"/>
      <c r="T36" s="45"/>
      <c r="U36" s="46"/>
      <c r="V36" s="46"/>
      <c r="W36" s="46"/>
      <c r="X36" s="47"/>
    </row>
    <row r="37" spans="1:24" x14ac:dyDescent="0.2">
      <c r="A37" s="50"/>
      <c r="B37" s="12" t="s">
        <v>57</v>
      </c>
      <c r="C37" s="62">
        <v>95</v>
      </c>
      <c r="D37" s="63">
        <f t="shared" si="0"/>
        <v>2850</v>
      </c>
      <c r="E37" s="12">
        <f t="shared" si="1"/>
        <v>30</v>
      </c>
      <c r="F37" s="44"/>
      <c r="G37" s="45"/>
      <c r="H37" s="46"/>
      <c r="I37" s="46"/>
      <c r="J37" s="47"/>
      <c r="K37" s="45"/>
      <c r="L37" s="46"/>
      <c r="M37" s="46"/>
      <c r="N37" s="47"/>
      <c r="O37" s="71">
        <v>5</v>
      </c>
      <c r="P37" s="46"/>
      <c r="Q37" s="56">
        <v>5</v>
      </c>
      <c r="R37" s="56">
        <v>5</v>
      </c>
      <c r="S37" s="57">
        <v>10</v>
      </c>
      <c r="T37" s="55">
        <v>5</v>
      </c>
      <c r="U37" s="46"/>
      <c r="V37" s="46"/>
      <c r="W37" s="46"/>
      <c r="X37" s="47"/>
    </row>
    <row r="38" spans="1:24" x14ac:dyDescent="0.2">
      <c r="A38" s="50"/>
      <c r="B38" s="12" t="s">
        <v>30</v>
      </c>
      <c r="C38" s="62">
        <v>95</v>
      </c>
      <c r="D38" s="63">
        <f t="shared" si="0"/>
        <v>1425</v>
      </c>
      <c r="E38" s="12">
        <f t="shared" si="1"/>
        <v>15</v>
      </c>
      <c r="F38" s="44"/>
      <c r="G38" s="45"/>
      <c r="H38" s="46"/>
      <c r="I38" s="46"/>
      <c r="J38" s="47"/>
      <c r="K38" s="45"/>
      <c r="L38" s="46"/>
      <c r="M38" s="46"/>
      <c r="N38" s="47"/>
      <c r="O38" s="45"/>
      <c r="P38" s="46"/>
      <c r="Q38" s="56">
        <v>10</v>
      </c>
      <c r="R38" s="56">
        <v>5</v>
      </c>
      <c r="S38" s="57"/>
      <c r="T38" s="55"/>
      <c r="U38" s="46"/>
      <c r="V38" s="46"/>
      <c r="W38" s="46"/>
      <c r="X38" s="47"/>
    </row>
    <row r="39" spans="1:24" x14ac:dyDescent="0.2">
      <c r="A39" s="50"/>
      <c r="B39" s="12" t="s">
        <v>31</v>
      </c>
      <c r="C39" s="62">
        <v>86</v>
      </c>
      <c r="D39" s="63">
        <f t="shared" si="0"/>
        <v>1290</v>
      </c>
      <c r="E39" s="12">
        <f t="shared" si="1"/>
        <v>15</v>
      </c>
      <c r="F39" s="44"/>
      <c r="G39" s="45"/>
      <c r="H39" s="46"/>
      <c r="I39" s="46"/>
      <c r="J39" s="47"/>
      <c r="K39" s="45"/>
      <c r="L39" s="46"/>
      <c r="M39" s="46"/>
      <c r="N39" s="47"/>
      <c r="O39" s="45"/>
      <c r="P39" s="46"/>
      <c r="Q39" s="56">
        <v>5</v>
      </c>
      <c r="R39" s="56">
        <v>5</v>
      </c>
      <c r="S39" s="57">
        <v>5</v>
      </c>
      <c r="T39" s="55"/>
      <c r="U39" s="46"/>
      <c r="V39" s="46"/>
      <c r="W39" s="46"/>
      <c r="X39" s="47"/>
    </row>
    <row r="40" spans="1:24" x14ac:dyDescent="0.2">
      <c r="A40" s="50"/>
      <c r="B40" s="12"/>
      <c r="C40" s="62"/>
      <c r="D40" s="63"/>
      <c r="E40" s="12"/>
      <c r="F40" s="44"/>
      <c r="G40" s="45"/>
      <c r="H40" s="46"/>
      <c r="I40" s="46"/>
      <c r="J40" s="47"/>
      <c r="K40" s="45"/>
      <c r="L40" s="46"/>
      <c r="M40" s="46"/>
      <c r="N40" s="47"/>
      <c r="O40" s="45"/>
      <c r="P40" s="46"/>
      <c r="Q40" s="46"/>
      <c r="R40" s="46"/>
      <c r="S40" s="47"/>
      <c r="T40" s="45"/>
      <c r="U40" s="46"/>
      <c r="V40" s="46"/>
      <c r="W40" s="46"/>
      <c r="X40" s="47"/>
    </row>
    <row r="41" spans="1:24" x14ac:dyDescent="0.2">
      <c r="A41" s="49" t="s">
        <v>3</v>
      </c>
      <c r="B41" s="12"/>
      <c r="C41" s="62"/>
      <c r="D41" s="63"/>
      <c r="E41" s="12"/>
      <c r="F41" s="44"/>
      <c r="G41" s="45"/>
      <c r="H41" s="46"/>
      <c r="I41" s="46"/>
      <c r="J41" s="47"/>
      <c r="K41" s="45"/>
      <c r="L41" s="46"/>
      <c r="M41" s="46"/>
      <c r="N41" s="47"/>
      <c r="O41" s="45"/>
      <c r="P41" s="46"/>
      <c r="Q41" s="46"/>
      <c r="R41" s="46"/>
      <c r="S41" s="47"/>
      <c r="T41" s="45"/>
      <c r="U41" s="46"/>
      <c r="V41" s="46"/>
      <c r="W41" s="46"/>
      <c r="X41" s="47"/>
    </row>
    <row r="42" spans="1:24" x14ac:dyDescent="0.2">
      <c r="A42" s="50"/>
      <c r="B42" s="12" t="s">
        <v>30</v>
      </c>
      <c r="C42" s="62">
        <v>122</v>
      </c>
      <c r="D42" s="63">
        <f t="shared" si="0"/>
        <v>3172</v>
      </c>
      <c r="E42" s="12">
        <f t="shared" si="1"/>
        <v>26</v>
      </c>
      <c r="F42" s="44"/>
      <c r="G42" s="45"/>
      <c r="H42" s="46"/>
      <c r="I42" s="46"/>
      <c r="J42" s="47"/>
      <c r="K42" s="45"/>
      <c r="L42" s="56">
        <v>8</v>
      </c>
      <c r="M42" s="56">
        <v>8</v>
      </c>
      <c r="N42" s="57">
        <v>4</v>
      </c>
      <c r="O42" s="55">
        <v>6</v>
      </c>
      <c r="P42" s="46"/>
      <c r="Q42" s="46"/>
      <c r="R42" s="46"/>
      <c r="S42" s="47"/>
      <c r="T42" s="45"/>
      <c r="U42" s="46"/>
      <c r="V42" s="46"/>
      <c r="W42" s="46"/>
      <c r="X42" s="47"/>
    </row>
    <row r="43" spans="1:24" x14ac:dyDescent="0.2">
      <c r="A43" s="50"/>
      <c r="B43" s="12" t="s">
        <v>31</v>
      </c>
      <c r="C43" s="62">
        <v>86</v>
      </c>
      <c r="D43" s="63">
        <f t="shared" si="0"/>
        <v>1290</v>
      </c>
      <c r="E43" s="12">
        <f t="shared" si="1"/>
        <v>15</v>
      </c>
      <c r="F43" s="44"/>
      <c r="G43" s="45"/>
      <c r="H43" s="46"/>
      <c r="I43" s="46"/>
      <c r="J43" s="47"/>
      <c r="K43" s="45"/>
      <c r="L43" s="56">
        <v>10</v>
      </c>
      <c r="M43" s="56"/>
      <c r="N43" s="57">
        <v>5</v>
      </c>
      <c r="O43" s="55"/>
      <c r="P43" s="46"/>
      <c r="Q43" s="46"/>
      <c r="R43" s="46"/>
      <c r="S43" s="47"/>
      <c r="T43" s="45"/>
      <c r="U43" s="46"/>
      <c r="V43" s="46"/>
      <c r="W43" s="46"/>
      <c r="X43" s="47"/>
    </row>
    <row r="44" spans="1:24" x14ac:dyDescent="0.2">
      <c r="A44" s="49" t="s">
        <v>4</v>
      </c>
      <c r="B44" s="12"/>
      <c r="C44" s="62"/>
      <c r="D44" s="63"/>
      <c r="E44" s="12"/>
      <c r="F44" s="44"/>
      <c r="G44" s="45"/>
      <c r="H44" s="46"/>
      <c r="I44" s="46"/>
      <c r="J44" s="47"/>
      <c r="K44" s="45"/>
      <c r="L44" s="46"/>
      <c r="M44" s="46"/>
      <c r="N44" s="47"/>
      <c r="O44" s="45"/>
      <c r="P44" s="46"/>
      <c r="Q44" s="46"/>
      <c r="R44" s="46"/>
      <c r="S44" s="47"/>
      <c r="T44" s="45"/>
      <c r="U44" s="46"/>
      <c r="V44" s="46"/>
      <c r="W44" s="46"/>
      <c r="X44" s="47"/>
    </row>
    <row r="45" spans="1:24" x14ac:dyDescent="0.2">
      <c r="A45" s="50"/>
      <c r="B45" s="12" t="s">
        <v>30</v>
      </c>
      <c r="C45" s="72">
        <f>(122+86)/2</f>
        <v>104</v>
      </c>
      <c r="D45" s="63">
        <f t="shared" si="0"/>
        <v>34320</v>
      </c>
      <c r="E45" s="12">
        <f t="shared" si="1"/>
        <v>330</v>
      </c>
      <c r="F45" s="44">
        <v>10</v>
      </c>
      <c r="G45" s="45">
        <v>30</v>
      </c>
      <c r="H45" s="46">
        <v>30</v>
      </c>
      <c r="I45" s="46">
        <v>40</v>
      </c>
      <c r="J45" s="47">
        <v>40</v>
      </c>
      <c r="K45" s="45">
        <v>30</v>
      </c>
      <c r="L45" s="46">
        <v>20</v>
      </c>
      <c r="M45" s="46">
        <v>20</v>
      </c>
      <c r="N45" s="47">
        <v>20</v>
      </c>
      <c r="O45" s="45">
        <v>30</v>
      </c>
      <c r="P45" s="46">
        <v>30</v>
      </c>
      <c r="Q45" s="46">
        <v>10</v>
      </c>
      <c r="R45" s="46">
        <v>10</v>
      </c>
      <c r="S45" s="47">
        <v>10</v>
      </c>
      <c r="T45" s="45"/>
      <c r="U45" s="46"/>
      <c r="V45" s="46"/>
      <c r="W45" s="46"/>
      <c r="X45" s="47"/>
    </row>
    <row r="46" spans="1:24" x14ac:dyDescent="0.2">
      <c r="A46" s="50"/>
      <c r="B46" s="12" t="s">
        <v>31</v>
      </c>
      <c r="C46" s="62">
        <v>86</v>
      </c>
      <c r="D46" s="63">
        <f t="shared" si="0"/>
        <v>6020</v>
      </c>
      <c r="E46" s="12">
        <f t="shared" si="1"/>
        <v>70</v>
      </c>
      <c r="F46" s="44"/>
      <c r="G46" s="45"/>
      <c r="H46" s="46"/>
      <c r="I46" s="46">
        <v>10</v>
      </c>
      <c r="J46" s="47">
        <v>10</v>
      </c>
      <c r="K46" s="45">
        <v>10</v>
      </c>
      <c r="L46" s="46">
        <v>10</v>
      </c>
      <c r="M46" s="46">
        <v>10</v>
      </c>
      <c r="N46" s="47"/>
      <c r="O46" s="45"/>
      <c r="P46" s="46"/>
      <c r="Q46" s="46">
        <v>10</v>
      </c>
      <c r="R46" s="46">
        <v>10</v>
      </c>
      <c r="S46" s="47"/>
      <c r="T46" s="45"/>
      <c r="U46" s="46"/>
      <c r="V46" s="46"/>
      <c r="W46" s="46"/>
      <c r="X46" s="47"/>
    </row>
    <row r="47" spans="1:24" x14ac:dyDescent="0.2">
      <c r="A47" s="9"/>
      <c r="B47" s="12"/>
      <c r="C47" s="62"/>
      <c r="D47" s="63"/>
      <c r="E47" s="12"/>
      <c r="F47" s="44"/>
      <c r="G47" s="45"/>
      <c r="H47" s="46"/>
      <c r="I47" s="46"/>
      <c r="J47" s="47"/>
      <c r="K47" s="45"/>
      <c r="L47" s="46"/>
      <c r="M47" s="46"/>
      <c r="N47" s="47"/>
      <c r="O47" s="45"/>
      <c r="P47" s="46"/>
      <c r="Q47" s="46"/>
      <c r="R47" s="46"/>
      <c r="S47" s="47"/>
      <c r="T47" s="45"/>
      <c r="U47" s="46"/>
      <c r="V47" s="46"/>
      <c r="W47" s="46"/>
      <c r="X47" s="47"/>
    </row>
    <row r="48" spans="1:24" x14ac:dyDescent="0.2">
      <c r="A48" s="65" t="s">
        <v>54</v>
      </c>
      <c r="B48" s="66"/>
      <c r="C48" s="66"/>
      <c r="D48" s="64">
        <f>SUM(D32:D47)</f>
        <v>169247</v>
      </c>
      <c r="E48" s="66">
        <f t="shared" ref="E48:X48" si="2">SUM(E32:E47)</f>
        <v>1741</v>
      </c>
      <c r="F48" s="67">
        <f t="shared" si="2"/>
        <v>40</v>
      </c>
      <c r="G48" s="68">
        <f t="shared" si="2"/>
        <v>35</v>
      </c>
      <c r="H48" s="69">
        <f t="shared" si="2"/>
        <v>35</v>
      </c>
      <c r="I48" s="69">
        <f t="shared" si="2"/>
        <v>105</v>
      </c>
      <c r="J48" s="70">
        <f t="shared" si="2"/>
        <v>100</v>
      </c>
      <c r="K48" s="68">
        <f t="shared" si="2"/>
        <v>180</v>
      </c>
      <c r="L48" s="69">
        <f t="shared" si="2"/>
        <v>183</v>
      </c>
      <c r="M48" s="69">
        <f t="shared" si="2"/>
        <v>163</v>
      </c>
      <c r="N48" s="70">
        <f t="shared" si="2"/>
        <v>149</v>
      </c>
      <c r="O48" s="68">
        <f t="shared" si="2"/>
        <v>166</v>
      </c>
      <c r="P48" s="69">
        <f t="shared" si="2"/>
        <v>150</v>
      </c>
      <c r="Q48" s="69">
        <f t="shared" si="2"/>
        <v>165</v>
      </c>
      <c r="R48" s="69">
        <f t="shared" si="2"/>
        <v>135</v>
      </c>
      <c r="S48" s="70">
        <f t="shared" si="2"/>
        <v>100</v>
      </c>
      <c r="T48" s="68">
        <f t="shared" si="2"/>
        <v>35</v>
      </c>
      <c r="U48" s="69">
        <f t="shared" si="2"/>
        <v>0</v>
      </c>
      <c r="V48" s="69">
        <f t="shared" si="2"/>
        <v>0</v>
      </c>
      <c r="W48" s="69">
        <f t="shared" si="2"/>
        <v>0</v>
      </c>
      <c r="X48" s="70">
        <f t="shared" si="2"/>
        <v>0</v>
      </c>
    </row>
    <row r="49" spans="1:24" x14ac:dyDescent="0.2">
      <c r="A49" s="6"/>
      <c r="B49" s="13"/>
      <c r="C49" s="13"/>
      <c r="D49" s="13"/>
      <c r="E49" s="13"/>
      <c r="F49" s="26"/>
      <c r="G49" s="33"/>
      <c r="H49" s="14"/>
      <c r="I49" s="14"/>
      <c r="J49" s="34"/>
      <c r="K49" s="33"/>
      <c r="L49" s="14"/>
      <c r="M49" s="14"/>
      <c r="N49" s="34"/>
      <c r="O49" s="33"/>
      <c r="P49" s="14"/>
      <c r="Q49" s="14"/>
      <c r="R49" s="14"/>
      <c r="S49" s="34"/>
      <c r="T49" s="33"/>
      <c r="U49" s="14"/>
      <c r="V49" s="14"/>
      <c r="W49" s="14"/>
      <c r="X49" s="34"/>
    </row>
    <row r="53" spans="1:24" x14ac:dyDescent="0.2">
      <c r="B53" t="s">
        <v>63</v>
      </c>
      <c r="C53" s="73" t="s">
        <v>62</v>
      </c>
    </row>
    <row r="54" spans="1:24" x14ac:dyDescent="0.2">
      <c r="C54" s="73" t="s">
        <v>61</v>
      </c>
    </row>
    <row r="55" spans="1:24" x14ac:dyDescent="0.2">
      <c r="B55" t="s">
        <v>64</v>
      </c>
    </row>
  </sheetData>
  <mergeCells count="8">
    <mergeCell ref="G6:J6"/>
    <mergeCell ref="K6:N6"/>
    <mergeCell ref="O6:S6"/>
    <mergeCell ref="T6:X6"/>
    <mergeCell ref="G29:J29"/>
    <mergeCell ref="K29:N29"/>
    <mergeCell ref="O29:S29"/>
    <mergeCell ref="T29:X29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7" orientation="landscape" verticalDpi="0" r:id="rId1"/>
  <headerFooter>
    <oddHeader>&amp;LEP RHE FRI
AP SABA</oddHeader>
    <oddFooter>&amp;L&amp;8IG EP RF BB / Aegerter &amp;&amp; Bosshardt AG / FCh
&amp;F&amp;R&amp;8&amp;F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7" workbookViewId="0">
      <selection activeCell="A9" sqref="A9"/>
    </sheetView>
  </sheetViews>
  <sheetFormatPr baseColWidth="10" defaultRowHeight="12.75" x14ac:dyDescent="0.2"/>
  <cols>
    <col min="1" max="1" width="39.28515625" customWidth="1"/>
    <col min="2" max="2" width="17.28515625" customWidth="1"/>
    <col min="3" max="4" width="19.7109375" customWidth="1"/>
  </cols>
  <sheetData>
    <row r="1" spans="1:4" ht="14.25" x14ac:dyDescent="0.2">
      <c r="A1" s="74" t="s">
        <v>125</v>
      </c>
    </row>
    <row r="2" spans="1:4" x14ac:dyDescent="0.2">
      <c r="A2" t="s">
        <v>126</v>
      </c>
    </row>
    <row r="4" spans="1:4" x14ac:dyDescent="0.2">
      <c r="A4" s="79" t="s">
        <v>124</v>
      </c>
    </row>
    <row r="5" spans="1:4" ht="13.5" thickBot="1" x14ac:dyDescent="0.25"/>
    <row r="6" spans="1:4" ht="39" thickBot="1" x14ac:dyDescent="0.25">
      <c r="A6" s="75"/>
      <c r="B6" s="113" t="s">
        <v>123</v>
      </c>
      <c r="C6" s="114" t="s">
        <v>122</v>
      </c>
      <c r="D6" s="114" t="s">
        <v>121</v>
      </c>
    </row>
    <row r="7" spans="1:4" x14ac:dyDescent="0.2">
      <c r="A7" s="80" t="s">
        <v>65</v>
      </c>
      <c r="B7" s="81"/>
      <c r="C7" s="82"/>
      <c r="D7" s="90"/>
    </row>
    <row r="8" spans="1:4" x14ac:dyDescent="0.2">
      <c r="A8" s="111" t="s">
        <v>66</v>
      </c>
      <c r="B8" s="121" t="s">
        <v>68</v>
      </c>
      <c r="C8" s="93">
        <v>2100000</v>
      </c>
      <c r="D8" s="93">
        <v>2100000</v>
      </c>
    </row>
    <row r="9" spans="1:4" x14ac:dyDescent="0.2">
      <c r="A9" s="112" t="s">
        <v>67</v>
      </c>
      <c r="B9" s="121"/>
      <c r="C9" s="94">
        <v>-1269000</v>
      </c>
      <c r="D9" s="94"/>
    </row>
    <row r="10" spans="1:4" x14ac:dyDescent="0.2">
      <c r="A10" s="111" t="s">
        <v>69</v>
      </c>
      <c r="B10" s="121" t="s">
        <v>71</v>
      </c>
      <c r="C10" s="93">
        <v>1600000</v>
      </c>
      <c r="D10" s="93">
        <v>1600000</v>
      </c>
    </row>
    <row r="11" spans="1:4" x14ac:dyDescent="0.2">
      <c r="A11" s="112" t="s">
        <v>70</v>
      </c>
      <c r="B11" s="121"/>
      <c r="C11" s="94">
        <v>-2207000</v>
      </c>
      <c r="D11" s="94"/>
    </row>
    <row r="12" spans="1:4" x14ac:dyDescent="0.2">
      <c r="A12" s="83" t="s">
        <v>72</v>
      </c>
      <c r="B12" s="84" t="s">
        <v>73</v>
      </c>
      <c r="C12" s="84">
        <v>673000</v>
      </c>
      <c r="D12" s="95">
        <v>673000</v>
      </c>
    </row>
    <row r="13" spans="1:4" x14ac:dyDescent="0.2">
      <c r="A13" s="83" t="s">
        <v>74</v>
      </c>
      <c r="B13" s="84" t="s">
        <v>75</v>
      </c>
      <c r="C13" s="84">
        <v>1188000</v>
      </c>
      <c r="D13" s="95">
        <v>1188000</v>
      </c>
    </row>
    <row r="14" spans="1:4" x14ac:dyDescent="0.2">
      <c r="A14" s="83" t="s">
        <v>76</v>
      </c>
      <c r="B14" s="84" t="s">
        <v>77</v>
      </c>
      <c r="C14" s="84">
        <v>1589000</v>
      </c>
      <c r="D14" s="95">
        <v>1589000</v>
      </c>
    </row>
    <row r="15" spans="1:4" x14ac:dyDescent="0.2">
      <c r="A15" s="83" t="s">
        <v>78</v>
      </c>
      <c r="B15" s="84" t="s">
        <v>79</v>
      </c>
      <c r="C15" s="84">
        <v>2109000</v>
      </c>
      <c r="D15" s="95">
        <v>2109000</v>
      </c>
    </row>
    <row r="16" spans="1:4" x14ac:dyDescent="0.2">
      <c r="A16" s="111" t="s">
        <v>80</v>
      </c>
      <c r="B16" s="121" t="s">
        <v>82</v>
      </c>
      <c r="C16" s="93">
        <v>220000</v>
      </c>
      <c r="D16" s="93">
        <v>220000</v>
      </c>
    </row>
    <row r="17" spans="1:4" x14ac:dyDescent="0.2">
      <c r="A17" s="112" t="s">
        <v>81</v>
      </c>
      <c r="B17" s="121"/>
      <c r="C17" s="94">
        <v>-50000</v>
      </c>
      <c r="D17" s="94"/>
    </row>
    <row r="18" spans="1:4" x14ac:dyDescent="0.2">
      <c r="A18" s="83"/>
      <c r="B18" s="85"/>
      <c r="C18" s="85"/>
      <c r="D18" s="96"/>
    </row>
    <row r="19" spans="1:4" s="79" customFormat="1" x14ac:dyDescent="0.2">
      <c r="A19" s="83" t="s">
        <v>83</v>
      </c>
      <c r="B19" s="84" t="s">
        <v>84</v>
      </c>
      <c r="C19" s="84" t="s">
        <v>85</v>
      </c>
      <c r="D19" s="95">
        <f>SUM(D8,D10,D12,D13,D14,D15,D16)</f>
        <v>9479000</v>
      </c>
    </row>
    <row r="20" spans="1:4" x14ac:dyDescent="0.2">
      <c r="A20" s="86" t="s">
        <v>86</v>
      </c>
      <c r="B20" s="87" t="s">
        <v>87</v>
      </c>
      <c r="C20" s="87" t="s">
        <v>88</v>
      </c>
      <c r="D20" s="97">
        <f>0.1*D19</f>
        <v>947900</v>
      </c>
    </row>
    <row r="21" spans="1:4" ht="13.5" thickBot="1" x14ac:dyDescent="0.25">
      <c r="A21" s="91" t="s">
        <v>89</v>
      </c>
      <c r="B21" s="92" t="s">
        <v>90</v>
      </c>
      <c r="C21" s="92" t="s">
        <v>91</v>
      </c>
      <c r="D21" s="98">
        <f>SUM(D19:D20)</f>
        <v>10426900</v>
      </c>
    </row>
    <row r="22" spans="1:4" ht="13.5" thickBot="1" x14ac:dyDescent="0.25">
      <c r="A22" s="118" t="s">
        <v>92</v>
      </c>
      <c r="B22" s="119"/>
      <c r="C22" s="119"/>
      <c r="D22" s="120"/>
    </row>
    <row r="23" spans="1:4" x14ac:dyDescent="0.2">
      <c r="A23" s="100" t="s">
        <v>93</v>
      </c>
      <c r="B23" s="101" t="s">
        <v>94</v>
      </c>
      <c r="C23" s="101" t="s">
        <v>95</v>
      </c>
      <c r="D23" s="102">
        <f>0.03*D19</f>
        <v>284370</v>
      </c>
    </row>
    <row r="24" spans="1:4" x14ac:dyDescent="0.2">
      <c r="A24" s="86" t="s">
        <v>96</v>
      </c>
      <c r="B24" s="87" t="s">
        <v>97</v>
      </c>
      <c r="C24" s="87" t="s">
        <v>98</v>
      </c>
      <c r="D24" s="97">
        <f>0.15*D19</f>
        <v>1421850</v>
      </c>
    </row>
    <row r="25" spans="1:4" x14ac:dyDescent="0.2">
      <c r="A25" s="109" t="s">
        <v>120</v>
      </c>
      <c r="B25" s="108"/>
      <c r="C25" s="108"/>
      <c r="D25" s="110">
        <v>175000</v>
      </c>
    </row>
    <row r="26" spans="1:4" x14ac:dyDescent="0.2">
      <c r="A26" s="86"/>
      <c r="B26" s="103"/>
      <c r="C26" s="103"/>
      <c r="D26" s="104"/>
    </row>
    <row r="27" spans="1:4" s="79" customFormat="1" x14ac:dyDescent="0.2">
      <c r="A27" s="86" t="s">
        <v>99</v>
      </c>
      <c r="B27" s="87" t="s">
        <v>100</v>
      </c>
      <c r="C27" s="87" t="s">
        <v>101</v>
      </c>
      <c r="D27" s="97">
        <f>SUM(D23:D25)</f>
        <v>1881220</v>
      </c>
    </row>
    <row r="28" spans="1:4" x14ac:dyDescent="0.2">
      <c r="A28" s="86" t="s">
        <v>86</v>
      </c>
      <c r="B28" s="87" t="s">
        <v>102</v>
      </c>
      <c r="C28" s="87" t="s">
        <v>103</v>
      </c>
      <c r="D28" s="97">
        <f>0.1*D27</f>
        <v>188122</v>
      </c>
    </row>
    <row r="29" spans="1:4" ht="13.5" thickBot="1" x14ac:dyDescent="0.25">
      <c r="A29" s="91" t="s">
        <v>104</v>
      </c>
      <c r="B29" s="92" t="s">
        <v>105</v>
      </c>
      <c r="C29" s="92" t="s">
        <v>106</v>
      </c>
      <c r="D29" s="98">
        <f>SUM(D27:D28)</f>
        <v>2069342</v>
      </c>
    </row>
    <row r="30" spans="1:4" ht="13.5" thickBot="1" x14ac:dyDescent="0.25">
      <c r="A30" s="118" t="s">
        <v>107</v>
      </c>
      <c r="B30" s="119"/>
      <c r="C30" s="119"/>
      <c r="D30" s="120"/>
    </row>
    <row r="31" spans="1:4" x14ac:dyDescent="0.2">
      <c r="A31" s="100" t="s">
        <v>107</v>
      </c>
      <c r="B31" s="101" t="s">
        <v>108</v>
      </c>
      <c r="C31" s="101" t="s">
        <v>108</v>
      </c>
      <c r="D31" s="102">
        <v>38000</v>
      </c>
    </row>
    <row r="32" spans="1:4" x14ac:dyDescent="0.2">
      <c r="A32" s="86" t="s">
        <v>86</v>
      </c>
      <c r="B32" s="87" t="s">
        <v>109</v>
      </c>
      <c r="C32" s="87" t="s">
        <v>109</v>
      </c>
      <c r="D32" s="97">
        <f>0.1*D31</f>
        <v>3800</v>
      </c>
    </row>
    <row r="33" spans="1:4" ht="13.5" thickBot="1" x14ac:dyDescent="0.25">
      <c r="A33" s="88" t="s">
        <v>110</v>
      </c>
      <c r="B33" s="89" t="s">
        <v>111</v>
      </c>
      <c r="C33" s="89" t="s">
        <v>111</v>
      </c>
      <c r="D33" s="105">
        <f>SUM(D31:D32)</f>
        <v>41800</v>
      </c>
    </row>
    <row r="34" spans="1:4" ht="13.5" thickBot="1" x14ac:dyDescent="0.25">
      <c r="A34" s="118" t="s">
        <v>112</v>
      </c>
      <c r="B34" s="119"/>
      <c r="C34" s="119"/>
      <c r="D34" s="120"/>
    </row>
    <row r="35" spans="1:4" x14ac:dyDescent="0.2">
      <c r="A35" s="100" t="s">
        <v>92</v>
      </c>
      <c r="B35" s="101" t="s">
        <v>100</v>
      </c>
      <c r="C35" s="101" t="s">
        <v>101</v>
      </c>
      <c r="D35" s="102">
        <f>D27</f>
        <v>1881220</v>
      </c>
    </row>
    <row r="36" spans="1:4" x14ac:dyDescent="0.2">
      <c r="A36" s="86" t="s">
        <v>107</v>
      </c>
      <c r="B36" s="87" t="s">
        <v>111</v>
      </c>
      <c r="C36" s="87" t="s">
        <v>111</v>
      </c>
      <c r="D36" s="97">
        <f>D31</f>
        <v>38000</v>
      </c>
    </row>
    <row r="37" spans="1:4" x14ac:dyDescent="0.2">
      <c r="A37" s="86" t="s">
        <v>65</v>
      </c>
      <c r="B37" s="87" t="s">
        <v>84</v>
      </c>
      <c r="C37" s="87" t="s">
        <v>85</v>
      </c>
      <c r="D37" s="97">
        <f>D19</f>
        <v>9479000</v>
      </c>
    </row>
    <row r="38" spans="1:4" x14ac:dyDescent="0.2">
      <c r="A38" s="86" t="s">
        <v>86</v>
      </c>
      <c r="B38" s="87" t="s">
        <v>113</v>
      </c>
      <c r="C38" s="87" t="s">
        <v>114</v>
      </c>
      <c r="D38" s="97">
        <f>D20+D28+D32</f>
        <v>1139822</v>
      </c>
    </row>
    <row r="39" spans="1:4" x14ac:dyDescent="0.2">
      <c r="A39" s="86" t="s">
        <v>115</v>
      </c>
      <c r="B39" s="87" t="s">
        <v>116</v>
      </c>
      <c r="C39" s="87" t="s">
        <v>117</v>
      </c>
      <c r="D39" s="97">
        <f>0.077*SUM(D35:D38)</f>
        <v>965429.23399999994</v>
      </c>
    </row>
    <row r="40" spans="1:4" ht="13.5" thickBot="1" x14ac:dyDescent="0.25">
      <c r="A40" s="88"/>
      <c r="B40" s="106"/>
      <c r="C40" s="106"/>
      <c r="D40" s="107"/>
    </row>
    <row r="41" spans="1:4" ht="13.5" thickBot="1" x14ac:dyDescent="0.25">
      <c r="A41" s="77" t="s">
        <v>118</v>
      </c>
      <c r="B41" s="78">
        <v>18229000</v>
      </c>
      <c r="C41" s="78" t="s">
        <v>119</v>
      </c>
      <c r="D41" s="99">
        <f>SUM(D35:D39)</f>
        <v>13503471.233999999</v>
      </c>
    </row>
    <row r="44" spans="1:4" x14ac:dyDescent="0.2">
      <c r="D44" s="76"/>
    </row>
  </sheetData>
  <mergeCells count="6">
    <mergeCell ref="A34:D34"/>
    <mergeCell ref="A30:D30"/>
    <mergeCell ref="A22:D22"/>
    <mergeCell ref="B8:B9"/>
    <mergeCell ref="B10:B11"/>
    <mergeCell ref="B16:B17"/>
  </mergeCells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&amp;L&amp;8IG EP RF BB / Aegerter &amp;&amp; Bosshardt AG / FCh
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view="pageBreakPreview" topLeftCell="A5" zoomScaleNormal="115" zoomScaleSheetLayoutView="100" workbookViewId="0">
      <selection activeCell="B34" sqref="B34"/>
    </sheetView>
  </sheetViews>
  <sheetFormatPr baseColWidth="10" defaultRowHeight="12.75" x14ac:dyDescent="0.2"/>
  <cols>
    <col min="1" max="1" width="48.140625" customWidth="1"/>
    <col min="2" max="2" width="16.5703125" customWidth="1"/>
    <col min="3" max="3" width="5" bestFit="1" customWidth="1"/>
    <col min="4" max="21" width="6.7109375" customWidth="1"/>
  </cols>
  <sheetData>
    <row r="1" spans="1:21" ht="15" x14ac:dyDescent="0.25">
      <c r="A1" s="17" t="s">
        <v>32</v>
      </c>
    </row>
    <row r="2" spans="1:21" ht="15" x14ac:dyDescent="0.25">
      <c r="A2" s="17"/>
    </row>
    <row r="3" spans="1:21" ht="15" x14ac:dyDescent="0.25">
      <c r="A3" s="17" t="s">
        <v>128</v>
      </c>
    </row>
    <row r="4" spans="1:21" x14ac:dyDescent="0.2">
      <c r="A4" s="16" t="s">
        <v>129</v>
      </c>
    </row>
    <row r="5" spans="1:21" x14ac:dyDescent="0.2">
      <c r="A5" s="1"/>
    </row>
    <row r="6" spans="1:21" ht="16.5" x14ac:dyDescent="0.3">
      <c r="A6" s="15"/>
      <c r="B6" s="2"/>
      <c r="C6" s="130" t="s">
        <v>19</v>
      </c>
      <c r="D6" s="131" t="s">
        <v>20</v>
      </c>
      <c r="E6" s="132"/>
      <c r="F6" s="132"/>
      <c r="G6" s="133"/>
      <c r="H6" s="131" t="s">
        <v>21</v>
      </c>
      <c r="I6" s="132"/>
      <c r="J6" s="132"/>
      <c r="K6" s="133"/>
      <c r="L6" s="131" t="s">
        <v>22</v>
      </c>
      <c r="M6" s="132"/>
      <c r="N6" s="132"/>
      <c r="O6" s="132"/>
      <c r="P6" s="133"/>
      <c r="Q6" s="131" t="s">
        <v>23</v>
      </c>
      <c r="R6" s="132"/>
      <c r="S6" s="132"/>
      <c r="T6" s="132"/>
      <c r="U6" s="133"/>
    </row>
    <row r="7" spans="1:21" ht="13.5" x14ac:dyDescent="0.25">
      <c r="A7" s="10"/>
      <c r="B7" s="7"/>
      <c r="C7" s="23" t="s">
        <v>5</v>
      </c>
      <c r="D7" s="27" t="s">
        <v>6</v>
      </c>
      <c r="E7" s="11" t="s">
        <v>7</v>
      </c>
      <c r="F7" s="11" t="s">
        <v>8</v>
      </c>
      <c r="G7" s="28" t="s">
        <v>9</v>
      </c>
      <c r="H7" s="27" t="s">
        <v>10</v>
      </c>
      <c r="I7" s="11" t="s">
        <v>11</v>
      </c>
      <c r="J7" s="11" t="s">
        <v>12</v>
      </c>
      <c r="K7" s="28" t="s">
        <v>13</v>
      </c>
      <c r="L7" s="27" t="s">
        <v>14</v>
      </c>
      <c r="M7" s="11" t="s">
        <v>15</v>
      </c>
      <c r="N7" s="11" t="s">
        <v>16</v>
      </c>
      <c r="O7" s="11" t="s">
        <v>17</v>
      </c>
      <c r="P7" s="28" t="s">
        <v>18</v>
      </c>
      <c r="Q7" s="27" t="s">
        <v>24</v>
      </c>
      <c r="R7" s="11" t="s">
        <v>25</v>
      </c>
      <c r="S7" s="11" t="s">
        <v>26</v>
      </c>
      <c r="T7" s="11" t="s">
        <v>27</v>
      </c>
      <c r="U7" s="28" t="s">
        <v>28</v>
      </c>
    </row>
    <row r="8" spans="1:21" ht="18" x14ac:dyDescent="0.25">
      <c r="A8" s="122"/>
      <c r="B8" s="134" t="s">
        <v>36</v>
      </c>
      <c r="C8" s="37"/>
      <c r="D8" s="38"/>
      <c r="E8" s="39"/>
      <c r="F8" s="39"/>
      <c r="G8" s="40"/>
      <c r="H8" s="38"/>
      <c r="I8" s="39"/>
      <c r="J8" s="39"/>
      <c r="K8" s="40"/>
      <c r="L8" s="38"/>
      <c r="M8" s="39"/>
      <c r="N8" s="39"/>
      <c r="O8" s="39"/>
      <c r="P8" s="40"/>
      <c r="Q8" s="38"/>
      <c r="R8" s="39"/>
      <c r="S8" s="39"/>
      <c r="T8" s="39"/>
      <c r="U8" s="40"/>
    </row>
    <row r="9" spans="1:21" ht="18" x14ac:dyDescent="0.25">
      <c r="A9" s="123" t="s">
        <v>33</v>
      </c>
      <c r="B9" s="135"/>
      <c r="C9" s="24"/>
      <c r="D9" s="29"/>
      <c r="E9" s="5"/>
      <c r="F9" s="5"/>
      <c r="G9" s="30"/>
      <c r="H9" s="29"/>
      <c r="I9" s="5"/>
      <c r="J9" s="5"/>
      <c r="K9" s="30"/>
      <c r="L9" s="29"/>
      <c r="M9" s="5"/>
      <c r="N9" s="5"/>
      <c r="O9" s="5"/>
      <c r="P9" s="30"/>
      <c r="Q9" s="29"/>
      <c r="R9" s="5"/>
      <c r="S9" s="5"/>
      <c r="T9" s="5"/>
      <c r="U9" s="30"/>
    </row>
    <row r="10" spans="1:21" ht="18" x14ac:dyDescent="0.25">
      <c r="A10" s="123" t="s">
        <v>35</v>
      </c>
      <c r="B10" s="135" t="s">
        <v>4</v>
      </c>
      <c r="C10" s="25"/>
      <c r="D10" s="31"/>
      <c r="E10" s="18"/>
      <c r="F10" s="18"/>
      <c r="G10" s="32"/>
      <c r="H10" s="29"/>
      <c r="I10" s="5"/>
      <c r="J10" s="5"/>
      <c r="K10" s="30"/>
      <c r="L10" s="29"/>
      <c r="M10" s="5"/>
      <c r="N10" s="5"/>
      <c r="O10" s="5"/>
      <c r="P10" s="30"/>
      <c r="Q10" s="29"/>
      <c r="R10" s="5"/>
      <c r="S10" s="5"/>
      <c r="T10" s="5"/>
      <c r="U10" s="30"/>
    </row>
    <row r="11" spans="1:21" ht="18" x14ac:dyDescent="0.25">
      <c r="A11" s="123" t="s">
        <v>48</v>
      </c>
      <c r="B11" s="135" t="s">
        <v>4</v>
      </c>
      <c r="C11" s="24"/>
      <c r="D11" s="29"/>
      <c r="E11" s="5"/>
      <c r="F11" s="5"/>
      <c r="G11" s="30"/>
      <c r="H11" s="29"/>
      <c r="I11" s="5"/>
      <c r="J11" s="5"/>
      <c r="K11" s="30"/>
      <c r="L11" s="29"/>
      <c r="M11" s="5"/>
      <c r="N11" s="5"/>
      <c r="O11" s="5"/>
      <c r="P11" s="30"/>
      <c r="Q11" s="29"/>
      <c r="R11" s="5"/>
      <c r="S11" s="5"/>
      <c r="T11" s="5"/>
      <c r="U11" s="30"/>
    </row>
    <row r="12" spans="1:21" ht="18" x14ac:dyDescent="0.25">
      <c r="A12" s="129" t="s">
        <v>55</v>
      </c>
      <c r="B12" s="135" t="s">
        <v>49</v>
      </c>
      <c r="C12" s="24"/>
      <c r="D12" s="29"/>
      <c r="E12" s="5"/>
      <c r="F12" s="5"/>
      <c r="G12" s="128"/>
      <c r="H12" s="29"/>
      <c r="I12" s="5"/>
      <c r="J12" s="5"/>
      <c r="K12" s="30"/>
      <c r="L12" s="29"/>
      <c r="M12" s="5"/>
      <c r="N12" s="5"/>
      <c r="O12" s="5"/>
      <c r="P12" s="30"/>
      <c r="Q12" s="29"/>
      <c r="R12" s="5"/>
      <c r="S12" s="5"/>
      <c r="T12" s="5"/>
      <c r="U12" s="30"/>
    </row>
    <row r="13" spans="1:21" ht="18" x14ac:dyDescent="0.25">
      <c r="A13" s="123" t="s">
        <v>51</v>
      </c>
      <c r="B13" s="135" t="s">
        <v>38</v>
      </c>
      <c r="C13" s="24"/>
      <c r="D13" s="29"/>
      <c r="E13" s="5"/>
      <c r="F13" s="5"/>
      <c r="G13" s="30"/>
      <c r="H13" s="29"/>
      <c r="I13" s="5"/>
      <c r="J13" s="5"/>
      <c r="K13" s="30"/>
      <c r="L13" s="29"/>
      <c r="M13" s="5"/>
      <c r="N13" s="5"/>
      <c r="O13" s="5"/>
      <c r="P13" s="30"/>
      <c r="Q13" s="29"/>
      <c r="R13" s="5"/>
      <c r="S13" s="5"/>
      <c r="T13" s="5"/>
      <c r="U13" s="30"/>
    </row>
    <row r="14" spans="1:21" ht="18" x14ac:dyDescent="0.25">
      <c r="A14" s="123" t="s">
        <v>50</v>
      </c>
      <c r="B14" s="135" t="s">
        <v>38</v>
      </c>
      <c r="C14" s="24"/>
      <c r="D14" s="29"/>
      <c r="E14" s="5"/>
      <c r="F14" s="5"/>
      <c r="G14" s="30"/>
      <c r="H14" s="29"/>
      <c r="I14" s="5"/>
      <c r="J14" s="5"/>
      <c r="K14" s="30"/>
      <c r="L14" s="29"/>
      <c r="M14" s="5"/>
      <c r="N14" s="5"/>
      <c r="O14" s="5"/>
      <c r="P14" s="30"/>
      <c r="Q14" s="29"/>
      <c r="R14" s="5"/>
      <c r="S14" s="5"/>
      <c r="T14" s="5"/>
      <c r="U14" s="30"/>
    </row>
    <row r="15" spans="1:21" ht="18" x14ac:dyDescent="0.25">
      <c r="A15" s="123" t="s">
        <v>52</v>
      </c>
      <c r="B15" s="135" t="s">
        <v>39</v>
      </c>
      <c r="C15" s="24"/>
      <c r="D15" s="29"/>
      <c r="E15" s="5"/>
      <c r="F15" s="5"/>
      <c r="G15" s="30"/>
      <c r="H15" s="29"/>
      <c r="I15" s="5"/>
      <c r="J15" s="5"/>
      <c r="K15" s="30"/>
      <c r="L15" s="29"/>
      <c r="M15" s="5"/>
      <c r="N15" s="5"/>
      <c r="O15" s="5"/>
      <c r="P15" s="30"/>
      <c r="Q15" s="29"/>
      <c r="R15" s="5"/>
      <c r="S15" s="5"/>
      <c r="T15" s="5"/>
      <c r="U15" s="30"/>
    </row>
    <row r="16" spans="1:21" ht="18" x14ac:dyDescent="0.25">
      <c r="A16" s="123" t="s">
        <v>45</v>
      </c>
      <c r="B16" s="135" t="s">
        <v>3</v>
      </c>
      <c r="C16" s="24"/>
      <c r="D16" s="29"/>
      <c r="E16" s="5"/>
      <c r="F16" s="5"/>
      <c r="G16" s="30"/>
      <c r="H16" s="29"/>
      <c r="I16" s="5"/>
      <c r="J16" s="5"/>
      <c r="K16" s="30"/>
      <c r="L16" s="29"/>
      <c r="M16" s="5"/>
      <c r="N16" s="5"/>
      <c r="O16" s="5"/>
      <c r="P16" s="30"/>
      <c r="Q16" s="29"/>
      <c r="R16" s="5"/>
      <c r="S16" s="5"/>
      <c r="T16" s="5"/>
      <c r="U16" s="30"/>
    </row>
    <row r="17" spans="1:21" ht="18" x14ac:dyDescent="0.25">
      <c r="A17" s="123" t="s">
        <v>47</v>
      </c>
      <c r="B17" s="135" t="s">
        <v>41</v>
      </c>
      <c r="C17" s="24"/>
      <c r="D17" s="29"/>
      <c r="E17" s="5"/>
      <c r="F17" s="5"/>
      <c r="G17" s="30"/>
      <c r="H17" s="29"/>
      <c r="I17" s="5"/>
      <c r="J17" s="5"/>
      <c r="K17" s="30"/>
      <c r="L17" s="29"/>
      <c r="M17" s="5"/>
      <c r="N17" s="5"/>
      <c r="O17" s="5"/>
      <c r="P17" s="30"/>
      <c r="Q17" s="29"/>
      <c r="R17" s="5"/>
      <c r="S17" s="5"/>
      <c r="T17" s="5"/>
      <c r="U17" s="30"/>
    </row>
    <row r="18" spans="1:21" ht="18" x14ac:dyDescent="0.25">
      <c r="A18" s="123" t="s">
        <v>42</v>
      </c>
      <c r="B18" s="135" t="s">
        <v>40</v>
      </c>
      <c r="C18" s="24"/>
      <c r="D18" s="29"/>
      <c r="E18" s="5"/>
      <c r="F18" s="5"/>
      <c r="G18" s="30"/>
      <c r="H18" s="29"/>
      <c r="I18" s="5"/>
      <c r="J18" s="5"/>
      <c r="K18" s="30"/>
      <c r="L18" s="29"/>
      <c r="M18" s="5"/>
      <c r="N18" s="5"/>
      <c r="O18" s="5"/>
      <c r="P18" s="30"/>
      <c r="Q18" s="29"/>
      <c r="R18" s="5"/>
      <c r="S18" s="5"/>
      <c r="T18" s="5"/>
      <c r="U18" s="30"/>
    </row>
    <row r="19" spans="1:21" ht="18" x14ac:dyDescent="0.25">
      <c r="A19" s="129" t="s">
        <v>56</v>
      </c>
      <c r="B19" s="135" t="s">
        <v>49</v>
      </c>
      <c r="C19" s="24"/>
      <c r="D19" s="29"/>
      <c r="E19" s="5"/>
      <c r="F19" s="5"/>
      <c r="G19" s="30"/>
      <c r="H19" s="29"/>
      <c r="I19" s="5"/>
      <c r="J19" s="5"/>
      <c r="K19" s="30"/>
      <c r="L19" s="29"/>
      <c r="M19" s="5"/>
      <c r="N19" s="5"/>
      <c r="O19" s="5"/>
      <c r="P19" s="30"/>
      <c r="Q19" s="29"/>
      <c r="R19" s="5"/>
      <c r="S19" s="5"/>
      <c r="T19" s="5"/>
      <c r="U19" s="30"/>
    </row>
    <row r="20" spans="1:21" ht="18" x14ac:dyDescent="0.25">
      <c r="A20" s="123" t="s">
        <v>43</v>
      </c>
      <c r="B20" s="135" t="s">
        <v>44</v>
      </c>
      <c r="C20" s="24"/>
      <c r="D20" s="29"/>
      <c r="E20" s="5"/>
      <c r="F20" s="5"/>
      <c r="G20" s="30"/>
      <c r="H20" s="29"/>
      <c r="I20" s="5"/>
      <c r="J20" s="5"/>
      <c r="K20" s="30"/>
      <c r="L20" s="29"/>
      <c r="M20" s="5"/>
      <c r="N20" s="5"/>
      <c r="O20" s="5"/>
      <c r="P20" s="30"/>
      <c r="Q20" s="29"/>
      <c r="R20" s="5"/>
      <c r="S20" s="5"/>
      <c r="T20" s="5"/>
      <c r="U20" s="30"/>
    </row>
    <row r="21" spans="1:21" ht="18" x14ac:dyDescent="0.25">
      <c r="A21" s="123" t="s">
        <v>53</v>
      </c>
      <c r="B21" s="135" t="s">
        <v>1</v>
      </c>
      <c r="C21" s="24"/>
      <c r="D21" s="29"/>
      <c r="E21" s="5"/>
      <c r="F21" s="5"/>
      <c r="G21" s="30"/>
      <c r="H21" s="29"/>
      <c r="I21" s="5"/>
      <c r="J21" s="5"/>
      <c r="K21" s="30"/>
      <c r="L21" s="29"/>
      <c r="M21" s="5"/>
      <c r="N21" s="5"/>
      <c r="O21" s="5"/>
      <c r="P21" s="30"/>
      <c r="Q21" s="29"/>
      <c r="R21" s="5"/>
      <c r="S21" s="5"/>
      <c r="T21" s="5"/>
      <c r="U21" s="30"/>
    </row>
    <row r="22" spans="1:21" ht="18" x14ac:dyDescent="0.25">
      <c r="A22" s="123" t="s">
        <v>37</v>
      </c>
      <c r="B22" s="135" t="s">
        <v>39</v>
      </c>
      <c r="C22" s="24"/>
      <c r="D22" s="29"/>
      <c r="E22" s="5"/>
      <c r="F22" s="5"/>
      <c r="G22" s="30"/>
      <c r="H22" s="29"/>
      <c r="I22" s="5"/>
      <c r="J22" s="5"/>
      <c r="K22" s="30"/>
      <c r="L22" s="29"/>
      <c r="M22" s="5"/>
      <c r="N22" s="5"/>
      <c r="O22" s="5"/>
      <c r="P22" s="30"/>
      <c r="Q22" s="29"/>
      <c r="R22" s="5"/>
      <c r="S22" s="5"/>
      <c r="T22" s="5"/>
      <c r="U22" s="30"/>
    </row>
    <row r="23" spans="1:21" ht="18" x14ac:dyDescent="0.25">
      <c r="A23" s="123" t="s">
        <v>34</v>
      </c>
      <c r="B23" s="135" t="s">
        <v>39</v>
      </c>
      <c r="C23" s="24"/>
      <c r="D23" s="29"/>
      <c r="E23" s="5"/>
      <c r="F23" s="5"/>
      <c r="G23" s="30"/>
      <c r="H23" s="29"/>
      <c r="I23" s="5"/>
      <c r="J23" s="5"/>
      <c r="K23" s="30"/>
      <c r="L23" s="29"/>
      <c r="M23" s="5"/>
      <c r="N23" s="5"/>
      <c r="O23" s="5"/>
      <c r="P23" s="30"/>
      <c r="Q23" s="29"/>
      <c r="R23" s="5"/>
      <c r="S23" s="5"/>
      <c r="T23" s="5"/>
      <c r="U23" s="30"/>
    </row>
    <row r="24" spans="1:21" ht="18" x14ac:dyDescent="0.25">
      <c r="A24" s="125" t="s">
        <v>46</v>
      </c>
      <c r="B24" s="124"/>
      <c r="C24" s="24"/>
      <c r="D24" s="29"/>
      <c r="E24" s="5"/>
      <c r="F24" s="5"/>
      <c r="G24" s="30"/>
      <c r="H24" s="29"/>
      <c r="I24" s="5"/>
      <c r="J24" s="5"/>
      <c r="K24" s="30"/>
      <c r="L24" s="29"/>
      <c r="M24" s="5"/>
      <c r="N24" s="5"/>
      <c r="O24" s="5"/>
      <c r="P24" s="30"/>
      <c r="Q24" s="29"/>
      <c r="R24" s="5"/>
      <c r="S24" s="5"/>
      <c r="T24" s="5"/>
      <c r="U24" s="30"/>
    </row>
    <row r="25" spans="1:21" ht="18" x14ac:dyDescent="0.25">
      <c r="A25" s="125"/>
      <c r="B25" s="124"/>
      <c r="C25" s="24"/>
      <c r="D25" s="29"/>
      <c r="E25" s="5"/>
      <c r="F25" s="5"/>
      <c r="G25" s="30"/>
      <c r="H25" s="29"/>
      <c r="I25" s="5"/>
      <c r="J25" s="5"/>
      <c r="K25" s="30"/>
      <c r="L25" s="29"/>
      <c r="M25" s="5"/>
      <c r="N25" s="5"/>
      <c r="O25" s="5"/>
      <c r="P25" s="30"/>
      <c r="Q25" s="29"/>
      <c r="R25" s="5"/>
      <c r="S25" s="5"/>
      <c r="T25" s="5"/>
      <c r="U25" s="30"/>
    </row>
    <row r="26" spans="1:21" ht="18" x14ac:dyDescent="0.25">
      <c r="A26" s="125" t="s">
        <v>130</v>
      </c>
      <c r="B26" s="124"/>
      <c r="C26" s="24"/>
      <c r="D26" s="29"/>
      <c r="E26" s="53"/>
      <c r="F26" s="5"/>
      <c r="G26" s="51"/>
      <c r="H26" s="52"/>
      <c r="I26" s="53"/>
      <c r="J26" s="53"/>
      <c r="K26" s="51"/>
      <c r="L26" s="29"/>
      <c r="M26" s="53"/>
      <c r="N26" s="5"/>
      <c r="O26" s="53"/>
      <c r="P26" s="30"/>
      <c r="Q26" s="53"/>
      <c r="R26" s="5"/>
      <c r="S26" s="5"/>
      <c r="T26" s="5"/>
      <c r="U26" s="30"/>
    </row>
    <row r="27" spans="1:21" ht="18" x14ac:dyDescent="0.25">
      <c r="A27" s="126"/>
      <c r="B27" s="127"/>
      <c r="C27" s="41"/>
      <c r="D27" s="42"/>
      <c r="E27" s="8"/>
      <c r="F27" s="8"/>
      <c r="G27" s="43"/>
      <c r="H27" s="42"/>
      <c r="I27" s="8"/>
      <c r="J27" s="8"/>
      <c r="K27" s="43"/>
      <c r="L27" s="42"/>
      <c r="M27" s="8"/>
      <c r="N27" s="8"/>
      <c r="O27" s="8"/>
      <c r="P27" s="43"/>
      <c r="Q27" s="42"/>
      <c r="R27" s="8"/>
      <c r="S27" s="8"/>
      <c r="T27" s="8"/>
      <c r="U27" s="43"/>
    </row>
  </sheetData>
  <mergeCells count="4">
    <mergeCell ref="D6:G6"/>
    <mergeCell ref="H6:K6"/>
    <mergeCell ref="L6:P6"/>
    <mergeCell ref="Q6:U6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5" orientation="landscape" verticalDpi="0" r:id="rId1"/>
  <headerFooter>
    <oddHeader>&amp;LEP RHE FRI
AP SABA</oddHeader>
    <oddFooter>&amp;L&amp;8IG EP RF BB / Aegerter &amp;&amp; Bosshardt AG / FCh
&amp;F&amp;R&amp;8&amp;F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TP_PEP_AP Mumpf</vt:lpstr>
      <vt:lpstr>Gesamtkosten</vt:lpstr>
      <vt:lpstr>Bild</vt:lpstr>
      <vt:lpstr>Tabelle1</vt:lpstr>
      <vt:lpstr>Bild!Druckbereich</vt:lpstr>
      <vt:lpstr>'TP_PEP_AP Mumpf'!Druckbereich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2022-04-07T10:19:39Z</cp:lastPrinted>
  <dcterms:created xsi:type="dcterms:W3CDTF">2022-03-28T06:27:49Z</dcterms:created>
  <dcterms:modified xsi:type="dcterms:W3CDTF">2022-04-07T11:03:01Z</dcterms:modified>
</cp:coreProperties>
</file>