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TP_PEP_AP Mumpf" sheetId="1" r:id="rId1"/>
    <sheet name="Gesamtkosten" sheetId="2" r:id="rId2"/>
    <sheet name="Bild" sheetId="4" r:id="rId3"/>
    <sheet name="Tabelle1" sheetId="3" r:id="rId4"/>
  </sheets>
  <definedNames>
    <definedName name="_xlnm.Print_Area" localSheetId="2">Bild!$A$3:$U$27</definedName>
    <definedName name="_xlnm.Print_Area" localSheetId="0">'TP_PEP_AP Mumpf'!$A$2:$X$46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E45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V64" i="1" l="1"/>
  <c r="W64" i="1"/>
  <c r="X64" i="1"/>
  <c r="F64" i="1"/>
  <c r="G64" i="1"/>
  <c r="H64" i="1"/>
  <c r="I64" i="1"/>
  <c r="J64" i="1"/>
  <c r="K64" i="1"/>
  <c r="L64" i="1"/>
  <c r="M64" i="1"/>
  <c r="N64" i="1"/>
  <c r="O64" i="1"/>
  <c r="Q64" i="1"/>
  <c r="R64" i="1"/>
  <c r="S64" i="1"/>
  <c r="T64" i="1"/>
  <c r="U64" i="1"/>
  <c r="P64" i="1"/>
  <c r="E61" i="1"/>
  <c r="Y64" i="1" l="1"/>
  <c r="X107" i="1" l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5" i="1"/>
  <c r="D105" i="1" s="1"/>
  <c r="E102" i="1"/>
  <c r="D102" i="1" s="1"/>
  <c r="E99" i="1"/>
  <c r="D99" i="1" s="1"/>
  <c r="E98" i="1"/>
  <c r="D98" i="1" s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4" i="1"/>
  <c r="D134" i="1" s="1"/>
  <c r="E133" i="1"/>
  <c r="D133" i="1" s="1"/>
  <c r="E132" i="1"/>
  <c r="D132" i="1" s="1"/>
  <c r="E131" i="1"/>
  <c r="D131" i="1" s="1"/>
  <c r="E128" i="1"/>
  <c r="D128" i="1" s="1"/>
  <c r="E127" i="1"/>
  <c r="D127" i="1" s="1"/>
  <c r="E124" i="1"/>
  <c r="D124" i="1" s="1"/>
  <c r="E123" i="1"/>
  <c r="D123" i="1" s="1"/>
  <c r="E122" i="1"/>
  <c r="D122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88" i="1"/>
  <c r="D88" i="1" s="1"/>
  <c r="E79" i="1"/>
  <c r="D79" i="1" s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1" i="1"/>
  <c r="D91" i="1" s="1"/>
  <c r="E90" i="1"/>
  <c r="D90" i="1" s="1"/>
  <c r="E89" i="1"/>
  <c r="D89" i="1" s="1"/>
  <c r="E85" i="1"/>
  <c r="D85" i="1" s="1"/>
  <c r="E84" i="1"/>
  <c r="E81" i="1"/>
  <c r="D81" i="1" s="1"/>
  <c r="E80" i="1"/>
  <c r="D80" i="1"/>
  <c r="E76" i="1"/>
  <c r="D76" i="1" s="1"/>
  <c r="E75" i="1"/>
  <c r="D75" i="1" s="1"/>
  <c r="E74" i="1"/>
  <c r="D74" i="1"/>
  <c r="E73" i="1"/>
  <c r="D73" i="1" s="1"/>
  <c r="E72" i="1"/>
  <c r="D72" i="1" s="1"/>
  <c r="E71" i="1"/>
  <c r="D71" i="1" s="1"/>
  <c r="E70" i="1"/>
  <c r="D70" i="1" s="1"/>
  <c r="E69" i="1"/>
  <c r="F63" i="1"/>
  <c r="G63" i="1"/>
  <c r="H63" i="1"/>
  <c r="D107" i="1" l="1"/>
  <c r="E107" i="1"/>
  <c r="D84" i="1"/>
  <c r="D136" i="1"/>
  <c r="E136" i="1"/>
  <c r="E93" i="1"/>
  <c r="D69" i="1"/>
  <c r="D93" i="1" s="1"/>
  <c r="D61" i="1" l="1"/>
  <c r="E44" i="1"/>
  <c r="D44" i="1" s="1"/>
  <c r="E43" i="1"/>
  <c r="D43" i="1" s="1"/>
  <c r="E42" i="1"/>
  <c r="D42" i="1" s="1"/>
  <c r="E59" i="1"/>
  <c r="D59" i="1" s="1"/>
  <c r="E40" i="1"/>
  <c r="D40" i="1" s="1"/>
  <c r="E39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E60" i="1"/>
  <c r="E58" i="1"/>
  <c r="E55" i="1"/>
  <c r="E54" i="1"/>
  <c r="E51" i="1"/>
  <c r="E50" i="1"/>
  <c r="E49" i="1"/>
  <c r="E46" i="1"/>
  <c r="E37" i="1"/>
  <c r="E36" i="1"/>
  <c r="D39" i="1" l="1"/>
  <c r="E41" i="1"/>
  <c r="E38" i="1"/>
  <c r="D60" i="1"/>
  <c r="D58" i="1"/>
  <c r="D55" i="1"/>
  <c r="D54" i="1"/>
  <c r="D51" i="1"/>
  <c r="D50" i="1"/>
  <c r="D49" i="1"/>
  <c r="D46" i="1"/>
  <c r="D37" i="1" l="1"/>
  <c r="E63" i="1"/>
  <c r="D36" i="1"/>
  <c r="D63" i="1" l="1"/>
  <c r="D36" i="2" l="1"/>
  <c r="D19" i="2"/>
  <c r="D24" i="2" s="1"/>
  <c r="D37" i="2"/>
  <c r="D32" i="2"/>
  <c r="D33" i="2" s="1"/>
  <c r="D23" i="2"/>
  <c r="D20" i="2"/>
  <c r="D21" i="2" s="1"/>
  <c r="D27" i="2" l="1"/>
  <c r="D35" i="2" s="1"/>
  <c r="D28" i="2"/>
  <c r="D38" i="2" s="1"/>
  <c r="D39" i="2" s="1"/>
  <c r="D41" i="2" s="1"/>
  <c r="D29" i="2"/>
</calcChain>
</file>

<file path=xl/sharedStrings.xml><?xml version="1.0" encoding="utf-8"?>
<sst xmlns="http://schemas.openxmlformats.org/spreadsheetml/2006/main" count="447" uniqueCount="187">
  <si>
    <t>AeBo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</si>
  <si>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</si>
  <si>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</si>
  <si>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</si>
  <si>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</si>
  <si>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</si>
  <si>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</si>
  <si>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</si>
  <si>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</si>
  <si>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</si>
  <si>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</si>
  <si>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</si>
  <si>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</si>
  <si>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</si>
  <si>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</si>
  <si>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</si>
  <si>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</si>
  <si>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</si>
  <si>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</si>
  <si>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</si>
  <si>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</si>
  <si>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</si>
  <si>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</si>
  <si>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</si>
  <si>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</si>
  <si>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</si>
  <si>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</si>
  <si>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</si>
  <si>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</si>
  <si>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</si>
  <si>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</si>
  <si>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</si>
  <si>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</si>
  <si>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</si>
  <si>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</si>
  <si>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</si>
  <si>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</si>
  <si>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</si>
  <si>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</si>
  <si>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</si>
  <si>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</si>
  <si>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</si>
  <si>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</si>
  <si>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</si>
  <si>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</si>
  <si>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</si>
  <si>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</si>
  <si>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</si>
  <si>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</si>
  <si>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Workshop 1</t>
  </si>
  <si>
    <t>Workshop 2</t>
  </si>
  <si>
    <t>Realisierung</t>
  </si>
  <si>
    <t>Anpassungen Entwässerung Trassee</t>
  </si>
  <si>
    <t>Wegfall der Druckleitung</t>
  </si>
  <si>
    <t>3’369’000</t>
  </si>
  <si>
    <t>SABA Mumpf inkl. BSA</t>
  </si>
  <si>
    <t>lokales Absetzbecken statt SABA</t>
  </si>
  <si>
    <t>3’807’000</t>
  </si>
  <si>
    <t>Pumpwerk 4 inkl. BSA</t>
  </si>
  <si>
    <t>673’000</t>
  </si>
  <si>
    <t>Pumpwerk 5 inkl. BSA</t>
  </si>
  <si>
    <t>1’188’000</t>
  </si>
  <si>
    <t>Pumpwerk 6 inkl. BSA</t>
  </si>
  <si>
    <t>1’589’000</t>
  </si>
  <si>
    <t>Pumpwerk 7 inkl. BSA</t>
  </si>
  <si>
    <t>2’109’000</t>
  </si>
  <si>
    <t>BSA Trassee übergeordnet</t>
  </si>
  <si>
    <t>Reduktion BSA</t>
  </si>
  <si>
    <t>270’000</t>
  </si>
  <si>
    <t>Zwischentotal Realisierung</t>
  </si>
  <si>
    <t>13’005’000</t>
  </si>
  <si>
    <t>9’479’000</t>
  </si>
  <si>
    <t>Unvorhergesehenes 10%</t>
  </si>
  <si>
    <t>1’301’000</t>
  </si>
  <si>
    <t>948’000</t>
  </si>
  <si>
    <t>Total Realisierung</t>
  </si>
  <si>
    <t>14’306’000</t>
  </si>
  <si>
    <t>10’427’000</t>
  </si>
  <si>
    <t>Projektierung</t>
  </si>
  <si>
    <t>Bauherrenunterstützung 3%</t>
  </si>
  <si>
    <t>390’000</t>
  </si>
  <si>
    <t>284’000</t>
  </si>
  <si>
    <t>Projektierung und Bauleitung 15%</t>
  </si>
  <si>
    <t>1’951’000</t>
  </si>
  <si>
    <t>1’422’000</t>
  </si>
  <si>
    <t>Zwischentotal Projektierung</t>
  </si>
  <si>
    <t>2’341’000</t>
  </si>
  <si>
    <t>1’706’000</t>
  </si>
  <si>
    <t>234’000</t>
  </si>
  <si>
    <t>171’000</t>
  </si>
  <si>
    <t>Total Projektierung</t>
  </si>
  <si>
    <t>2’575’000</t>
  </si>
  <si>
    <t>1’877’000</t>
  </si>
  <si>
    <t>Landerwerb</t>
  </si>
  <si>
    <t>38’000</t>
  </si>
  <si>
    <t>4’000</t>
  </si>
  <si>
    <t>Total Landerwerb</t>
  </si>
  <si>
    <t>42’000</t>
  </si>
  <si>
    <t>KV Total</t>
  </si>
  <si>
    <t>1’538’000</t>
  </si>
  <si>
    <t>1’122’000</t>
  </si>
  <si>
    <t>MwSt. 7.7%</t>
  </si>
  <si>
    <t>1’303’000</t>
  </si>
  <si>
    <t>951’000</t>
  </si>
  <si>
    <t>Total [CHF]</t>
  </si>
  <si>
    <t>13’300’000</t>
  </si>
  <si>
    <t>Ergänzende Projektierung Absetzbecken (AP)</t>
  </si>
  <si>
    <r>
      <t xml:space="preserve">Alternative mit Absetzbecken 
</t>
    </r>
    <r>
      <rPr>
        <sz val="10"/>
        <color rgb="FFC00000"/>
        <rFont val="Arial"/>
        <family val="2"/>
      </rPr>
      <t>(Stand 29.03.2022)</t>
    </r>
  </si>
  <si>
    <r>
      <t xml:space="preserve">Alternative mit Absetzbecken 
</t>
    </r>
    <r>
      <rPr>
        <sz val="10"/>
        <color rgb="FF000000"/>
        <rFont val="Arial"/>
        <family val="2"/>
      </rPr>
      <t>(Stand 25.03.2022)</t>
    </r>
  </si>
  <si>
    <r>
      <t xml:space="preserve">AP SABA Mumpf 
</t>
    </r>
    <r>
      <rPr>
        <sz val="10"/>
        <color rgb="FF000000"/>
        <rFont val="Arial"/>
        <family val="2"/>
      </rPr>
      <t>(Stand 28.02.2022)</t>
    </r>
  </si>
  <si>
    <t>Kostenvergleich (Investitionskosten)</t>
  </si>
  <si>
    <t>EP RHE FRI</t>
  </si>
  <si>
    <t>AP SABA, Abschnitt Mumpf</t>
  </si>
  <si>
    <t>Terminprogramm</t>
  </si>
  <si>
    <t>Abschnitt Mumpf / Absetzbecken</t>
  </si>
  <si>
    <t>Einarbeiten Rückmeldungen MK/AP ( teils unabhängig)</t>
  </si>
  <si>
    <t>Prüfung Varianten (Faktenblatt)</t>
  </si>
  <si>
    <t>KW12</t>
  </si>
  <si>
    <t>PFS</t>
  </si>
  <si>
    <t>PS Bau</t>
  </si>
  <si>
    <t>Kernteamsitzungen (KTS)</t>
  </si>
  <si>
    <t>Workshop (IG, BSA, PVU)</t>
  </si>
  <si>
    <t>Entscheid ASTRA Absetzbecken</t>
  </si>
  <si>
    <t>Abgabe Dossier MK/AP, 08.07.2022 an ASTRA</t>
  </si>
  <si>
    <t>KW11</t>
  </si>
  <si>
    <t>Anpassungen Situationspläne Konzept MK T/U</t>
  </si>
  <si>
    <t>Tätigkeiten</t>
  </si>
  <si>
    <t>Dimensionierung Absetzbecken</t>
  </si>
  <si>
    <t xml:space="preserve">Aufarbeiten techn. Grundlagen, Aktualisierung hydr. Modell, Definition der Betriebszustande </t>
  </si>
  <si>
    <t>Aktualisieren BSA-Auslegung</t>
  </si>
  <si>
    <t>Überarbeitung Kostenvoranschlag</t>
  </si>
  <si>
    <t>Aktualisieren Landerwerb</t>
  </si>
  <si>
    <t>Fertigstellung/Zusammenstellen Dossier MK/AP</t>
  </si>
  <si>
    <t>Anpassen Situationspläne 1:1'000</t>
  </si>
  <si>
    <t>Anpassen Situationspläne 1:200</t>
  </si>
  <si>
    <t>Anpassen Dossier AP SABA (TB, NV, Anlageschemas, R+I)</t>
  </si>
  <si>
    <t>Abschnitt Mumpf / Absetzbecken inkl. Überarbeitung MK/AP</t>
  </si>
  <si>
    <t xml:space="preserve">Überprüfung Kosten/Aufwand Quotient </t>
  </si>
  <si>
    <t>Ansatz</t>
  </si>
  <si>
    <t>Z/K</t>
  </si>
  <si>
    <t>IG EP RF BB</t>
  </si>
  <si>
    <t>JS</t>
  </si>
  <si>
    <t>Ansatz 
x Std.</t>
  </si>
  <si>
    <t>Summe
 Std.</t>
  </si>
  <si>
    <t>ING B</t>
  </si>
  <si>
    <t>ING C</t>
  </si>
  <si>
    <t>Z/K 3/4 G</t>
  </si>
  <si>
    <t>Z/K D</t>
  </si>
  <si>
    <t>PL B</t>
  </si>
  <si>
    <t>PL Stv. C</t>
  </si>
  <si>
    <t>ING D</t>
  </si>
  <si>
    <t>Hol/AeBo</t>
  </si>
  <si>
    <t>Hol/AeBo/JS</t>
  </si>
  <si>
    <t>AeBo/JS</t>
  </si>
  <si>
    <t>Z/K 1/2 G</t>
  </si>
  <si>
    <t>- SD</t>
  </si>
  <si>
    <t>- MeM</t>
  </si>
  <si>
    <t>- Har</t>
  </si>
  <si>
    <t>- NL</t>
  </si>
  <si>
    <t>- MeR</t>
  </si>
  <si>
    <t>- MD</t>
  </si>
  <si>
    <t>- WMi</t>
  </si>
  <si>
    <t>- FCh</t>
  </si>
  <si>
    <t>- GF</t>
  </si>
  <si>
    <t>- SA</t>
  </si>
  <si>
    <t>- LM</t>
  </si>
  <si>
    <t>- BR</t>
  </si>
  <si>
    <t>- HF</t>
  </si>
  <si>
    <t>AeBo:</t>
  </si>
  <si>
    <t>JS:</t>
  </si>
  <si>
    <t>Lei:</t>
  </si>
  <si>
    <t>Hol:</t>
  </si>
  <si>
    <t>Total Aufwand SABA Mumpf ohne PS/PFS</t>
  </si>
  <si>
    <t>Aufwand SABA Mumpf ohne PS/PFS</t>
  </si>
  <si>
    <t>Total Aufwand SABA Mumpf mit PS/PFS</t>
  </si>
  <si>
    <t>Aufwand SABA Mumpf mit PS/PFS</t>
  </si>
  <si>
    <t>Aufwand Überarbeitung MK/AP</t>
  </si>
  <si>
    <t>Aufwand SABA Mumpf nur PS/PFS</t>
  </si>
  <si>
    <t>Total Aufwand SABA Mumpf nur PS/PFS</t>
  </si>
  <si>
    <t>Kontrolle</t>
  </si>
  <si>
    <t>ZL Teil1</t>
  </si>
  <si>
    <t>ZL Teil 2a</t>
  </si>
  <si>
    <t>ZL Teil 2b</t>
  </si>
  <si>
    <t>ZL Teil 3</t>
  </si>
  <si>
    <t>Total B</t>
  </si>
  <si>
    <t>Total C</t>
  </si>
  <si>
    <t>Total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</si>
</sst>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  <font>
      <sz val="10"/>
      <color rgb="FF0070C0"/>
      <name val="Arial Narrow"/>
      <family val="2"/>
    </font>
    <font>
      <sz val="8"/>
      <color rgb="FF0070C0"/>
      <name val="Arial Narrow"/>
      <family val="2"/>
    </font>
    <font>
      <b/>
      <sz val="8"/>
      <color rgb="FF0070C0"/>
      <name val="Arial Narrow"/>
      <family val="2"/>
    </font>
    <font>
      <b/>
      <sz val="8"/>
      <color theme="4" tint="-0.249977111117893"/>
      <name val="Arial Narrow"/>
      <family val="2"/>
    </font>
    <font>
      <sz val="10"/>
      <color rgb="FF006100"/>
      <name val="Arial"/>
      <family val="2"/>
    </font>
    <font>
      <sz val="8"/>
      <color rgb="FFC00000"/>
      <name val="Arial Narrow"/>
      <family val="2"/>
    </font>
    <font>
      <b/>
      <sz val="8"/>
      <color rgb="FFC00000"/>
      <name val="Arial Narrow"/>
      <family val="2"/>
    </font>
    <font>
      <sz val="8"/>
      <color rgb="FF00B050"/>
      <name val="Arial Narrow"/>
      <family val="2"/>
    </font>
    <font>
      <b/>
      <sz val="8"/>
      <color rgb="FF00B050"/>
      <name val="Arial Narrow"/>
      <family val="2"/>
    </font>
    <font>
      <sz val="8"/>
      <color rgb="FF7030A0"/>
      <name val="Arial Narrow"/>
      <family val="2"/>
    </font>
    <font>
      <sz val="10"/>
      <color rgb="FF7030A0"/>
      <name val="Arial Narrow"/>
      <family val="2"/>
    </font>
    <font>
      <b/>
      <sz val="8"/>
      <color rgb="FF7030A0"/>
      <name val="Arial Narrow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24" fillId="8" borderId="0" applyNumberFormat="0" applyBorder="0" applyAlignment="0" applyProtection="0"/>
  </cellStyleXfs>
  <cellXfs count="334">
    <xf numFmtId="0" fontId="0" fillId="0" borderId="0" xfId="0"/>
    <xf numFmtId="14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7" fillId="0" borderId="0" xfId="0" applyFont="1"/>
    <xf numFmtId="0" fontId="4" fillId="0" borderId="1" xfId="0" applyFont="1" applyFill="1" applyBorder="1"/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  <xf numFmtId="3" fontId="0" fillId="0" borderId="0" xfId="0" applyNumberFormat="1"/>
    <xf numFmtId="0" fontId="13" fillId="0" borderId="21" xfId="0" applyFont="1" applyBorder="1" applyAlignment="1">
      <alignment vertical="center"/>
    </xf>
    <xf numFmtId="0" fontId="13" fillId="6" borderId="22" xfId="0" applyFont="1" applyFill="1" applyBorder="1" applyAlignment="1">
      <alignment horizontal="right" vertical="center"/>
    </xf>
    <xf numFmtId="0" fontId="11" fillId="0" borderId="0" xfId="0" applyFont="1"/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4" fillId="6" borderId="26" xfId="0" applyFont="1" applyFill="1" applyBorder="1" applyAlignment="1">
      <alignment vertical="center"/>
    </xf>
    <xf numFmtId="0" fontId="14" fillId="6" borderId="27" xfId="0" applyFont="1" applyFill="1" applyBorder="1" applyAlignment="1">
      <alignment horizontal="right" vertical="center"/>
    </xf>
    <xf numFmtId="0" fontId="14" fillId="6" borderId="27" xfId="0" applyFont="1" applyFill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horizontal="right"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horizontal="right" vertical="center"/>
    </xf>
    <xf numFmtId="0" fontId="0" fillId="0" borderId="30" xfId="0" applyBorder="1"/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horizontal="right" vertical="center"/>
    </xf>
    <xf numFmtId="3" fontId="14" fillId="6" borderId="31" xfId="0" applyNumberFormat="1" applyFont="1" applyFill="1" applyBorder="1" applyAlignment="1">
      <alignment horizontal="right" vertical="center" wrapText="1"/>
    </xf>
    <xf numFmtId="3" fontId="10" fillId="6" borderId="32" xfId="0" applyNumberFormat="1" applyFont="1" applyFill="1" applyBorder="1" applyAlignment="1">
      <alignment horizontal="right" vertical="center" wrapText="1"/>
    </xf>
    <xf numFmtId="3" fontId="14" fillId="6" borderId="27" xfId="0" applyNumberFormat="1" applyFont="1" applyFill="1" applyBorder="1" applyAlignment="1">
      <alignment horizontal="right" vertical="center"/>
    </xf>
    <xf numFmtId="3" fontId="14" fillId="6" borderId="27" xfId="0" applyNumberFormat="1" applyFont="1" applyFill="1" applyBorder="1" applyAlignment="1">
      <alignment vertical="center"/>
    </xf>
    <xf numFmtId="3" fontId="14" fillId="0" borderId="27" xfId="0" applyNumberFormat="1" applyFont="1" applyBorder="1" applyAlignment="1">
      <alignment horizontal="right" vertical="center"/>
    </xf>
    <xf numFmtId="3" fontId="13" fillId="0" borderId="29" xfId="0" applyNumberFormat="1" applyFont="1" applyBorder="1" applyAlignment="1">
      <alignment horizontal="right" vertical="center"/>
    </xf>
    <xf numFmtId="3" fontId="13" fillId="6" borderId="22" xfId="0" applyNumberFormat="1" applyFont="1" applyFill="1" applyBorder="1" applyAlignment="1">
      <alignment horizontal="right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horizontal="right" vertical="center"/>
    </xf>
    <xf numFmtId="3" fontId="14" fillId="0" borderId="34" xfId="0" applyNumberFormat="1" applyFont="1" applyBorder="1" applyAlignment="1">
      <alignment horizontal="right" vertical="center"/>
    </xf>
    <xf numFmtId="0" fontId="14" fillId="0" borderId="27" xfId="0" applyFont="1" applyBorder="1" applyAlignment="1">
      <alignment vertical="center"/>
    </xf>
    <xf numFmtId="3" fontId="14" fillId="0" borderId="27" xfId="0" applyNumberFormat="1" applyFont="1" applyBorder="1" applyAlignment="1">
      <alignment vertical="center"/>
    </xf>
    <xf numFmtId="3" fontId="14" fillId="0" borderId="29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vertical="center"/>
    </xf>
    <xf numFmtId="3" fontId="14" fillId="0" borderId="29" xfId="0" applyNumberFormat="1" applyFont="1" applyBorder="1" applyAlignment="1">
      <alignment vertical="center"/>
    </xf>
    <xf numFmtId="0" fontId="15" fillId="5" borderId="27" xfId="0" applyFont="1" applyFill="1" applyBorder="1" applyAlignment="1">
      <alignment horizontal="right" vertical="center"/>
    </xf>
    <xf numFmtId="0" fontId="15" fillId="0" borderId="26" xfId="0" applyFont="1" applyBorder="1" applyAlignment="1">
      <alignment vertical="center"/>
    </xf>
    <xf numFmtId="3" fontId="15" fillId="0" borderId="27" xfId="0" applyNumberFormat="1" applyFont="1" applyBorder="1" applyAlignment="1">
      <alignment horizontal="right" vertical="center"/>
    </xf>
    <xf numFmtId="0" fontId="14" fillId="6" borderId="31" xfId="0" applyFont="1" applyFill="1" applyBorder="1" applyAlignment="1">
      <alignment vertical="center" wrapText="1"/>
    </xf>
    <xf numFmtId="0" fontId="10" fillId="6" borderId="32" xfId="0" applyFont="1" applyFill="1" applyBorder="1" applyAlignment="1">
      <alignment vertical="center" wrapText="1"/>
    </xf>
    <xf numFmtId="0" fontId="13" fillId="0" borderId="18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14" fontId="17" fillId="0" borderId="2" xfId="0" applyNumberFormat="1" applyFont="1" applyBorder="1"/>
    <xf numFmtId="14" fontId="18" fillId="0" borderId="5" xfId="0" applyNumberFormat="1" applyFont="1" applyBorder="1"/>
    <xf numFmtId="0" fontId="18" fillId="0" borderId="0" xfId="0" applyFont="1" applyBorder="1"/>
    <xf numFmtId="14" fontId="17" fillId="0" borderId="5" xfId="0" applyNumberFormat="1" applyFont="1" applyBorder="1"/>
    <xf numFmtId="14" fontId="17" fillId="0" borderId="6" xfId="0" applyNumberFormat="1" applyFont="1" applyBorder="1"/>
    <xf numFmtId="0" fontId="18" fillId="0" borderId="7" xfId="0" applyFont="1" applyBorder="1"/>
    <xf numFmtId="0" fontId="3" fillId="0" borderId="17" xfId="0" applyFont="1" applyBorder="1" applyAlignment="1">
      <alignment vertical="center"/>
    </xf>
    <xf numFmtId="14" fontId="19" fillId="0" borderId="5" xfId="0" applyNumberFormat="1" applyFont="1" applyBorder="1" applyAlignment="1">
      <alignment horizontal="left" indent="1"/>
    </xf>
    <xf numFmtId="0" fontId="16" fillId="2" borderId="9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3" fillId="2" borderId="50" xfId="0" applyFont="1" applyFill="1" applyBorder="1" applyAlignment="1">
      <alignment vertical="center"/>
    </xf>
    <xf numFmtId="3" fontId="3" fillId="2" borderId="36" xfId="0" applyNumberFormat="1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5" fillId="2" borderId="55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3" fillId="2" borderId="56" xfId="0" applyFont="1" applyFill="1" applyBorder="1" applyAlignment="1">
      <alignment vertical="center"/>
    </xf>
    <xf numFmtId="14" fontId="2" fillId="2" borderId="53" xfId="0" applyNumberFormat="1" applyFont="1" applyFill="1" applyBorder="1" applyAlignment="1">
      <alignment vertical="center"/>
    </xf>
    <xf numFmtId="3" fontId="2" fillId="2" borderId="63" xfId="0" applyNumberFormat="1" applyFont="1" applyFill="1" applyBorder="1" applyAlignment="1">
      <alignment vertical="center"/>
    </xf>
    <xf numFmtId="14" fontId="2" fillId="2" borderId="64" xfId="0" applyNumberFormat="1" applyFont="1" applyFill="1" applyBorder="1" applyAlignment="1">
      <alignment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14" fontId="9" fillId="0" borderId="51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9" fillId="0" borderId="52" xfId="0" applyNumberFormat="1" applyFont="1" applyBorder="1" applyAlignment="1">
      <alignment vertical="center"/>
    </xf>
    <xf numFmtId="3" fontId="9" fillId="0" borderId="59" xfId="0" applyNumberFormat="1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4" fillId="0" borderId="44" xfId="0" applyFont="1" applyFill="1" applyBorder="1" applyAlignment="1">
      <alignment vertical="center"/>
    </xf>
    <xf numFmtId="0" fontId="4" fillId="0" borderId="45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3" fontId="1" fillId="0" borderId="59" xfId="0" applyNumberFormat="1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14" fontId="8" fillId="0" borderId="52" xfId="0" applyNumberFormat="1" applyFont="1" applyBorder="1" applyAlignment="1">
      <alignment vertical="center"/>
    </xf>
    <xf numFmtId="3" fontId="20" fillId="0" borderId="59" xfId="0" applyNumberFormat="1" applyFont="1" applyBorder="1" applyAlignment="1">
      <alignment vertical="center"/>
    </xf>
    <xf numFmtId="0" fontId="20" fillId="0" borderId="60" xfId="0" applyFont="1" applyBorder="1" applyAlignment="1">
      <alignment vertical="center"/>
    </xf>
    <xf numFmtId="14" fontId="8" fillId="0" borderId="58" xfId="0" applyNumberFormat="1" applyFont="1" applyBorder="1" applyAlignment="1">
      <alignment vertical="center"/>
    </xf>
    <xf numFmtId="3" fontId="0" fillId="0" borderId="61" xfId="0" applyNumberFormat="1" applyBorder="1" applyAlignment="1">
      <alignment vertical="center"/>
    </xf>
    <xf numFmtId="0" fontId="0" fillId="0" borderId="62" xfId="0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2" fillId="2" borderId="50" xfId="0" applyNumberFormat="1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3" fontId="22" fillId="2" borderId="39" xfId="0" applyNumberFormat="1" applyFont="1" applyFill="1" applyBorder="1" applyAlignment="1">
      <alignment horizontal="right" vertical="center"/>
    </xf>
    <xf numFmtId="14" fontId="22" fillId="2" borderId="53" xfId="0" applyNumberFormat="1" applyFont="1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3" fontId="0" fillId="2" borderId="42" xfId="0" applyNumberFormat="1" applyFill="1" applyBorder="1" applyAlignment="1">
      <alignment vertical="center"/>
    </xf>
    <xf numFmtId="0" fontId="22" fillId="0" borderId="73" xfId="0" applyFont="1" applyBorder="1" applyAlignment="1">
      <alignment horizontal="left" vertical="center"/>
    </xf>
    <xf numFmtId="0" fontId="0" fillId="0" borderId="47" xfId="0" applyFill="1" applyBorder="1" applyAlignment="1">
      <alignment vertical="center"/>
    </xf>
    <xf numFmtId="3" fontId="0" fillId="0" borderId="48" xfId="0" applyNumberFormat="1" applyFill="1" applyBorder="1" applyAlignment="1">
      <alignment vertical="center"/>
    </xf>
    <xf numFmtId="3" fontId="22" fillId="0" borderId="48" xfId="0" applyNumberFormat="1" applyFont="1" applyFill="1" applyBorder="1" applyAlignment="1">
      <alignment horizontal="center" vertical="center"/>
    </xf>
    <xf numFmtId="0" fontId="22" fillId="0" borderId="49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21" fillId="0" borderId="52" xfId="0" quotePrefix="1" applyNumberFormat="1" applyFont="1" applyBorder="1" applyAlignment="1">
      <alignment horizontal="left" vertical="center"/>
    </xf>
    <xf numFmtId="0" fontId="21" fillId="0" borderId="44" xfId="0" applyFont="1" applyBorder="1" applyAlignment="1">
      <alignment vertical="center"/>
    </xf>
    <xf numFmtId="3" fontId="21" fillId="0" borderId="45" xfId="0" applyNumberFormat="1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52" xfId="0" quotePrefix="1" applyFont="1" applyBorder="1" applyAlignment="1">
      <alignment horizontal="left" vertical="center"/>
    </xf>
    <xf numFmtId="49" fontId="21" fillId="0" borderId="58" xfId="0" applyNumberFormat="1" applyFont="1" applyBorder="1" applyAlignment="1">
      <alignment horizontal="left" vertical="center"/>
    </xf>
    <xf numFmtId="0" fontId="21" fillId="0" borderId="12" xfId="0" applyFont="1" applyBorder="1" applyAlignment="1">
      <alignment vertical="center"/>
    </xf>
    <xf numFmtId="3" fontId="21" fillId="0" borderId="4" xfId="0" applyNumberFormat="1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0" fillId="0" borderId="69" xfId="0" applyBorder="1" applyAlignment="1">
      <alignment vertical="center"/>
    </xf>
    <xf numFmtId="0" fontId="21" fillId="0" borderId="70" xfId="0" applyFont="1" applyBorder="1" applyAlignment="1">
      <alignment vertical="center"/>
    </xf>
    <xf numFmtId="3" fontId="21" fillId="0" borderId="71" xfId="0" applyNumberFormat="1" applyFont="1" applyBorder="1" applyAlignment="1">
      <alignment vertical="center"/>
    </xf>
    <xf numFmtId="0" fontId="21" fillId="0" borderId="72" xfId="0" applyFont="1" applyBorder="1" applyAlignment="1">
      <alignment vertical="center"/>
    </xf>
    <xf numFmtId="0" fontId="21" fillId="0" borderId="71" xfId="0" applyFont="1" applyBorder="1" applyAlignment="1">
      <alignment vertical="center"/>
    </xf>
    <xf numFmtId="49" fontId="22" fillId="0" borderId="73" xfId="0" applyNumberFormat="1" applyFont="1" applyBorder="1" applyAlignment="1">
      <alignment horizontal="left" vertical="center"/>
    </xf>
    <xf numFmtId="0" fontId="21" fillId="0" borderId="14" xfId="0" applyFont="1" applyBorder="1" applyAlignment="1">
      <alignment vertical="center"/>
    </xf>
    <xf numFmtId="3" fontId="21" fillId="0" borderId="8" xfId="0" applyNumberFormat="1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49" fontId="21" fillId="0" borderId="58" xfId="0" quotePrefix="1" applyNumberFormat="1" applyFont="1" applyBorder="1" applyAlignment="1">
      <alignment horizontal="left" vertical="center"/>
    </xf>
    <xf numFmtId="49" fontId="0" fillId="0" borderId="69" xfId="0" applyNumberFormat="1" applyBorder="1" applyAlignment="1">
      <alignment vertical="center"/>
    </xf>
    <xf numFmtId="0" fontId="22" fillId="5" borderId="54" xfId="0" applyFont="1" applyFill="1" applyBorder="1" applyAlignment="1">
      <alignment vertical="center"/>
    </xf>
    <xf numFmtId="0" fontId="22" fillId="5" borderId="65" xfId="0" applyFont="1" applyFill="1" applyBorder="1" applyAlignment="1">
      <alignment vertical="center"/>
    </xf>
    <xf numFmtId="3" fontId="22" fillId="5" borderId="66" xfId="0" applyNumberFormat="1" applyFont="1" applyFill="1" applyBorder="1" applyAlignment="1">
      <alignment vertical="center"/>
    </xf>
    <xf numFmtId="0" fontId="22" fillId="5" borderId="67" xfId="0" applyFont="1" applyFill="1" applyBorder="1" applyAlignment="1">
      <alignment vertical="center"/>
    </xf>
    <xf numFmtId="0" fontId="23" fillId="5" borderId="65" xfId="0" applyFont="1" applyFill="1" applyBorder="1" applyAlignment="1">
      <alignment vertical="center"/>
    </xf>
    <xf numFmtId="0" fontId="23" fillId="5" borderId="66" xfId="0" applyFont="1" applyFill="1" applyBorder="1" applyAlignment="1">
      <alignment vertical="center"/>
    </xf>
    <xf numFmtId="0" fontId="23" fillId="5" borderId="67" xfId="0" applyFont="1" applyFill="1" applyBorder="1" applyAlignment="1">
      <alignment vertical="center"/>
    </xf>
    <xf numFmtId="0" fontId="21" fillId="7" borderId="45" xfId="0" applyFont="1" applyFill="1" applyBorder="1" applyAlignment="1">
      <alignment vertical="center"/>
    </xf>
    <xf numFmtId="0" fontId="21" fillId="7" borderId="44" xfId="0" applyFont="1" applyFill="1" applyBorder="1" applyAlignment="1">
      <alignment vertical="center"/>
    </xf>
    <xf numFmtId="0" fontId="21" fillId="0" borderId="45" xfId="0" applyFont="1" applyFill="1" applyBorder="1" applyAlignment="1">
      <alignment vertical="center"/>
    </xf>
    <xf numFmtId="0" fontId="21" fillId="7" borderId="8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1" fillId="0" borderId="46" xfId="0" applyFont="1" applyFill="1" applyBorder="1" applyAlignment="1">
      <alignment vertical="center"/>
    </xf>
    <xf numFmtId="0" fontId="21" fillId="0" borderId="44" xfId="0" applyFont="1" applyFill="1" applyBorder="1" applyAlignment="1">
      <alignment vertical="center"/>
    </xf>
    <xf numFmtId="0" fontId="21" fillId="0" borderId="58" xfId="0" quotePrefix="1" applyFont="1" applyBorder="1" applyAlignment="1">
      <alignment horizontal="left" vertical="center"/>
    </xf>
    <xf numFmtId="0" fontId="21" fillId="0" borderId="71" xfId="0" applyFont="1" applyFill="1" applyBorder="1" applyAlignment="1">
      <alignment vertical="center"/>
    </xf>
    <xf numFmtId="0" fontId="21" fillId="0" borderId="72" xfId="0" applyFont="1" applyFill="1" applyBorder="1" applyAlignment="1">
      <alignment vertical="center"/>
    </xf>
    <xf numFmtId="0" fontId="21" fillId="0" borderId="70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2" fillId="0" borderId="11" xfId="0" applyFont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22" fillId="0" borderId="1" xfId="0" applyNumberFormat="1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21" fillId="0" borderId="11" xfId="0" quotePrefix="1" applyNumberFormat="1" applyFont="1" applyBorder="1" applyAlignment="1">
      <alignment horizontal="left" vertical="center"/>
    </xf>
    <xf numFmtId="0" fontId="21" fillId="0" borderId="11" xfId="0" quotePrefix="1" applyFont="1" applyBorder="1" applyAlignment="1">
      <alignment horizontal="left" vertical="center"/>
    </xf>
    <xf numFmtId="49" fontId="21" fillId="0" borderId="51" xfId="0" applyNumberFormat="1" applyFont="1" applyBorder="1" applyAlignment="1">
      <alignment horizontal="left" vertical="center"/>
    </xf>
    <xf numFmtId="49" fontId="22" fillId="0" borderId="51" xfId="0" applyNumberFormat="1" applyFont="1" applyBorder="1" applyAlignment="1">
      <alignment horizontal="left" vertical="center"/>
    </xf>
    <xf numFmtId="49" fontId="22" fillId="0" borderId="57" xfId="0" applyNumberFormat="1" applyFont="1" applyBorder="1" applyAlignment="1">
      <alignment horizontal="left" vertical="center"/>
    </xf>
    <xf numFmtId="0" fontId="3" fillId="2" borderId="38" xfId="0" applyFont="1" applyFill="1" applyBorder="1" applyAlignment="1">
      <alignment vertical="center"/>
    </xf>
    <xf numFmtId="14" fontId="2" fillId="2" borderId="41" xfId="0" applyNumberFormat="1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0" fillId="0" borderId="65" xfId="0" applyBorder="1" applyAlignment="1">
      <alignment vertical="center"/>
    </xf>
    <xf numFmtId="4" fontId="22" fillId="5" borderId="66" xfId="0" applyNumberFormat="1" applyFont="1" applyFill="1" applyBorder="1" applyAlignment="1">
      <alignment vertical="center"/>
    </xf>
    <xf numFmtId="0" fontId="21" fillId="9" borderId="45" xfId="0" applyFont="1" applyFill="1" applyBorder="1" applyAlignment="1">
      <alignment vertical="center"/>
    </xf>
    <xf numFmtId="0" fontId="21" fillId="9" borderId="4" xfId="0" applyFont="1" applyFill="1" applyBorder="1" applyAlignment="1">
      <alignment vertical="center"/>
    </xf>
    <xf numFmtId="0" fontId="26" fillId="5" borderId="65" xfId="0" applyFont="1" applyFill="1" applyBorder="1" applyAlignment="1">
      <alignment vertical="center"/>
    </xf>
    <xf numFmtId="0" fontId="26" fillId="5" borderId="66" xfId="0" applyFont="1" applyFill="1" applyBorder="1" applyAlignment="1">
      <alignment vertical="center"/>
    </xf>
    <xf numFmtId="0" fontId="26" fillId="5" borderId="67" xfId="0" applyFont="1" applyFill="1" applyBorder="1" applyAlignment="1">
      <alignment vertical="center"/>
    </xf>
    <xf numFmtId="0" fontId="27" fillId="0" borderId="44" xfId="0" applyFont="1" applyFill="1" applyBorder="1" applyAlignment="1">
      <alignment vertical="center"/>
    </xf>
    <xf numFmtId="0" fontId="27" fillId="0" borderId="45" xfId="0" applyFont="1" applyFill="1" applyBorder="1" applyAlignment="1">
      <alignment vertical="center"/>
    </xf>
    <xf numFmtId="0" fontId="27" fillId="0" borderId="70" xfId="0" applyFont="1" applyFill="1" applyBorder="1" applyAlignment="1">
      <alignment vertical="center"/>
    </xf>
    <xf numFmtId="0" fontId="27" fillId="0" borderId="71" xfId="0" applyFont="1" applyFill="1" applyBorder="1" applyAlignment="1">
      <alignment vertical="center"/>
    </xf>
    <xf numFmtId="0" fontId="27" fillId="0" borderId="14" xfId="0" applyFont="1" applyFill="1" applyBorder="1" applyAlignment="1">
      <alignment vertical="center"/>
    </xf>
    <xf numFmtId="0" fontId="27" fillId="0" borderId="8" xfId="0" applyFont="1" applyFill="1" applyBorder="1" applyAlignment="1">
      <alignment vertical="center"/>
    </xf>
    <xf numFmtId="0" fontId="27" fillId="0" borderId="70" xfId="0" applyFont="1" applyBorder="1" applyAlignment="1">
      <alignment vertical="center"/>
    </xf>
    <xf numFmtId="0" fontId="27" fillId="0" borderId="71" xfId="0" applyFont="1" applyBorder="1" applyAlignment="1">
      <alignment vertical="center"/>
    </xf>
    <xf numFmtId="0" fontId="27" fillId="0" borderId="44" xfId="0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0" fontId="28" fillId="5" borderId="67" xfId="0" applyFont="1" applyFill="1" applyBorder="1" applyAlignment="1">
      <alignment vertical="center"/>
    </xf>
    <xf numFmtId="0" fontId="28" fillId="5" borderId="65" xfId="0" applyFont="1" applyFill="1" applyBorder="1" applyAlignment="1">
      <alignment vertical="center"/>
    </xf>
    <xf numFmtId="0" fontId="28" fillId="5" borderId="66" xfId="0" applyFont="1" applyFill="1" applyBorder="1" applyAlignment="1">
      <alignment vertical="center"/>
    </xf>
    <xf numFmtId="0" fontId="21" fillId="9" borderId="46" xfId="0" applyFont="1" applyFill="1" applyBorder="1" applyAlignment="1">
      <alignment vertical="center"/>
    </xf>
    <xf numFmtId="0" fontId="21" fillId="9" borderId="44" xfId="0" applyFont="1" applyFill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9" fillId="0" borderId="46" xfId="0" applyFont="1" applyBorder="1" applyAlignment="1">
      <alignment vertical="center"/>
    </xf>
    <xf numFmtId="0" fontId="21" fillId="9" borderId="13" xfId="0" applyFont="1" applyFill="1" applyBorder="1" applyAlignment="1">
      <alignment vertical="center"/>
    </xf>
    <xf numFmtId="0" fontId="21" fillId="9" borderId="12" xfId="0" applyFont="1" applyFill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1" fillId="9" borderId="14" xfId="0" applyFont="1" applyFill="1" applyBorder="1" applyAlignment="1">
      <alignment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72" xfId="0" applyFont="1" applyBorder="1" applyAlignment="1">
      <alignment vertical="center"/>
    </xf>
    <xf numFmtId="0" fontId="29" fillId="0" borderId="70" xfId="0" applyFont="1" applyBorder="1" applyAlignment="1">
      <alignment vertical="center"/>
    </xf>
    <xf numFmtId="0" fontId="29" fillId="0" borderId="71" xfId="0" applyFont="1" applyBorder="1" applyAlignment="1">
      <alignment vertical="center"/>
    </xf>
    <xf numFmtId="0" fontId="31" fillId="5" borderId="67" xfId="0" applyFont="1" applyFill="1" applyBorder="1" applyAlignment="1">
      <alignment vertical="center"/>
    </xf>
    <xf numFmtId="0" fontId="31" fillId="5" borderId="65" xfId="0" applyFont="1" applyFill="1" applyBorder="1" applyAlignment="1">
      <alignment vertical="center"/>
    </xf>
    <xf numFmtId="0" fontId="31" fillId="5" borderId="66" xfId="0" applyFont="1" applyFill="1" applyBorder="1" applyAlignment="1">
      <alignment vertical="center"/>
    </xf>
    <xf numFmtId="3" fontId="31" fillId="5" borderId="66" xfId="0" applyNumberFormat="1" applyFont="1" applyFill="1" applyBorder="1" applyAlignment="1">
      <alignment vertical="center"/>
    </xf>
    <xf numFmtId="4" fontId="28" fillId="5" borderId="66" xfId="0" applyNumberFormat="1" applyFont="1" applyFill="1" applyBorder="1" applyAlignment="1">
      <alignment vertical="center"/>
    </xf>
    <xf numFmtId="3" fontId="26" fillId="5" borderId="66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vertical="center"/>
    </xf>
    <xf numFmtId="0" fontId="24" fillId="8" borderId="0" xfId="1" applyBorder="1" applyAlignment="1">
      <alignment vertical="center"/>
    </xf>
    <xf numFmtId="0" fontId="24" fillId="8" borderId="0" xfId="1" applyAlignment="1">
      <alignment vertical="center"/>
    </xf>
    <xf numFmtId="14" fontId="31" fillId="2" borderId="53" xfId="0" applyNumberFormat="1" applyFont="1" applyFill="1" applyBorder="1" applyAlignment="1">
      <alignment vertical="center"/>
    </xf>
    <xf numFmtId="0" fontId="31" fillId="5" borderId="54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28" fillId="5" borderId="54" xfId="0" applyFont="1" applyFill="1" applyBorder="1" applyAlignment="1">
      <alignment vertical="center"/>
    </xf>
    <xf numFmtId="3" fontId="28" fillId="5" borderId="66" xfId="0" applyNumberFormat="1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1" fillId="10" borderId="49" xfId="0" applyFont="1" applyFill="1" applyBorder="1" applyAlignment="1">
      <alignment horizontal="center" vertical="center"/>
    </xf>
    <xf numFmtId="0" fontId="25" fillId="10" borderId="44" xfId="0" applyFont="1" applyFill="1" applyBorder="1" applyAlignment="1">
      <alignment vertical="center"/>
    </xf>
    <xf numFmtId="0" fontId="25" fillId="10" borderId="45" xfId="0" applyFont="1" applyFill="1" applyBorder="1" applyAlignment="1">
      <alignment vertical="center"/>
    </xf>
    <xf numFmtId="0" fontId="25" fillId="10" borderId="46" xfId="0" applyFont="1" applyFill="1" applyBorder="1" applyAlignment="1">
      <alignment vertical="center"/>
    </xf>
    <xf numFmtId="0" fontId="25" fillId="10" borderId="12" xfId="0" applyFont="1" applyFill="1" applyBorder="1" applyAlignment="1">
      <alignment vertical="center"/>
    </xf>
    <xf numFmtId="0" fontId="25" fillId="10" borderId="4" xfId="0" applyFont="1" applyFill="1" applyBorder="1" applyAlignment="1">
      <alignment vertical="center"/>
    </xf>
    <xf numFmtId="0" fontId="25" fillId="10" borderId="13" xfId="0" applyFont="1" applyFill="1" applyBorder="1" applyAlignment="1">
      <alignment vertical="center"/>
    </xf>
    <xf numFmtId="0" fontId="25" fillId="10" borderId="70" xfId="0" applyFont="1" applyFill="1" applyBorder="1" applyAlignment="1">
      <alignment vertical="center"/>
    </xf>
    <xf numFmtId="0" fontId="25" fillId="10" borderId="71" xfId="0" applyFont="1" applyFill="1" applyBorder="1" applyAlignment="1">
      <alignment vertical="center"/>
    </xf>
    <xf numFmtId="0" fontId="25" fillId="10" borderId="72" xfId="0" applyFont="1" applyFill="1" applyBorder="1" applyAlignment="1">
      <alignment vertical="center"/>
    </xf>
    <xf numFmtId="0" fontId="25" fillId="10" borderId="14" xfId="0" applyFont="1" applyFill="1" applyBorder="1" applyAlignment="1">
      <alignment vertical="center"/>
    </xf>
    <xf numFmtId="0" fontId="25" fillId="10" borderId="8" xfId="0" applyFont="1" applyFill="1" applyBorder="1" applyAlignment="1">
      <alignment vertical="center"/>
    </xf>
    <xf numFmtId="0" fontId="25" fillId="10" borderId="15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14" borderId="0" xfId="0" applyFont="1" applyFill="1" applyAlignment="1">
      <alignment vertical="center"/>
    </xf>
    <xf numFmtId="0" fontId="34" fillId="13" borderId="63" xfId="0" applyFont="1" applyFill="1" applyBorder="1" applyAlignment="1">
      <alignment horizontal="center" vertical="center"/>
    </xf>
    <xf numFmtId="0" fontId="34" fillId="11" borderId="63" xfId="0" applyFont="1" applyFill="1" applyBorder="1" applyAlignment="1">
      <alignment horizontal="center" vertical="center"/>
    </xf>
    <xf numFmtId="0" fontId="34" fillId="14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3" fontId="22" fillId="2" borderId="39" xfId="0" applyNumberFormat="1" applyFont="1" applyFill="1" applyBorder="1" applyAlignment="1">
      <alignment horizontal="center" vertical="center" wrapText="1"/>
    </xf>
    <xf numFmtId="3" fontId="22" fillId="2" borderId="42" xfId="0" applyNumberFormat="1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4" fillId="6" borderId="26" xfId="0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49" fontId="21" fillId="15" borderId="52" xfId="0" quotePrefix="1" applyNumberFormat="1" applyFont="1" applyFill="1" applyBorder="1" applyAlignment="1">
      <alignment horizontal="left" vertical="center"/>
    </xf>
    <xf numFmtId="0" fontId="21" fillId="15" borderId="44" xfId="0" applyFont="1" applyFill="1" applyBorder="1" applyAlignment="1">
      <alignment vertical="center"/>
    </xf>
    <xf numFmtId="3" fontId="21" fillId="15" borderId="45" xfId="0" applyNumberFormat="1" applyFont="1" applyFill="1" applyBorder="1" applyAlignment="1">
      <alignment vertical="center"/>
    </xf>
    <xf numFmtId="0" fontId="21" fillId="15" borderId="46" xfId="0" applyFont="1" applyFill="1" applyBorder="1" applyAlignment="1">
      <alignment vertical="center"/>
    </xf>
    <xf numFmtId="0" fontId="21" fillId="15" borderId="45" xfId="0" applyFont="1" applyFill="1" applyBorder="1" applyAlignment="1">
      <alignment vertical="center"/>
    </xf>
    <xf numFmtId="0" fontId="21" fillId="15" borderId="52" xfId="0" quotePrefix="1" applyFont="1" applyFill="1" applyBorder="1" applyAlignment="1">
      <alignment horizontal="left" vertical="center"/>
    </xf>
    <xf numFmtId="49" fontId="21" fillId="16" borderId="52" xfId="0" quotePrefix="1" applyNumberFormat="1" applyFont="1" applyFill="1" applyBorder="1" applyAlignment="1">
      <alignment horizontal="left" vertical="center"/>
    </xf>
    <xf numFmtId="0" fontId="21" fillId="16" borderId="44" xfId="0" applyFont="1" applyFill="1" applyBorder="1" applyAlignment="1">
      <alignment vertical="center"/>
    </xf>
    <xf numFmtId="3" fontId="21" fillId="16" borderId="45" xfId="0" applyNumberFormat="1" applyFont="1" applyFill="1" applyBorder="1" applyAlignment="1">
      <alignment vertical="center"/>
    </xf>
    <xf numFmtId="0" fontId="21" fillId="16" borderId="46" xfId="0" applyFont="1" applyFill="1" applyBorder="1" applyAlignment="1">
      <alignment vertical="center"/>
    </xf>
    <xf numFmtId="0" fontId="21" fillId="16" borderId="45" xfId="0" applyFont="1" applyFill="1" applyBorder="1" applyAlignment="1">
      <alignment vertical="center"/>
    </xf>
    <xf numFmtId="49" fontId="21" fillId="17" borderId="52" xfId="0" quotePrefix="1" applyNumberFormat="1" applyFont="1" applyFill="1" applyBorder="1" applyAlignment="1">
      <alignment horizontal="left" vertical="center"/>
    </xf>
    <xf numFmtId="0" fontId="21" fillId="17" borderId="44" xfId="0" applyFont="1" applyFill="1" applyBorder="1" applyAlignment="1">
      <alignment vertical="center"/>
    </xf>
    <xf numFmtId="3" fontId="21" fillId="17" borderId="45" xfId="0" applyNumberFormat="1" applyFont="1" applyFill="1" applyBorder="1" applyAlignment="1">
      <alignment vertical="center"/>
    </xf>
    <xf numFmtId="0" fontId="21" fillId="17" borderId="46" xfId="0" applyFont="1" applyFill="1" applyBorder="1" applyAlignment="1">
      <alignment vertical="center"/>
    </xf>
    <xf numFmtId="0" fontId="21" fillId="17" borderId="45" xfId="0" applyFont="1" applyFill="1" applyBorder="1" applyAlignment="1">
      <alignment vertical="center"/>
    </xf>
    <xf numFmtId="0" fontId="22" fillId="15" borderId="46" xfId="0" applyFont="1" applyFill="1" applyBorder="1" applyAlignment="1">
      <alignment vertical="center"/>
    </xf>
    <xf numFmtId="0" fontId="22" fillId="15" borderId="44" xfId="0" applyFont="1" applyFill="1" applyBorder="1" applyAlignment="1">
      <alignment vertical="center"/>
    </xf>
    <xf numFmtId="0" fontId="22" fillId="15" borderId="45" xfId="0" applyFont="1" applyFill="1" applyBorder="1" applyAlignment="1">
      <alignment vertical="center"/>
    </xf>
    <xf numFmtId="0" fontId="22" fillId="16" borderId="46" xfId="0" applyFont="1" applyFill="1" applyBorder="1" applyAlignment="1">
      <alignment vertical="center"/>
    </xf>
    <xf numFmtId="0" fontId="22" fillId="16" borderId="44" xfId="0" applyFont="1" applyFill="1" applyBorder="1" applyAlignment="1">
      <alignment vertical="center"/>
    </xf>
    <xf numFmtId="0" fontId="22" fillId="16" borderId="45" xfId="0" applyFont="1" applyFill="1" applyBorder="1" applyAlignment="1">
      <alignment vertical="center"/>
    </xf>
    <xf numFmtId="49" fontId="21" fillId="17" borderId="57" xfId="0" quotePrefix="1" applyNumberFormat="1" applyFont="1" applyFill="1" applyBorder="1" applyAlignment="1">
      <alignment horizontal="left" vertical="center"/>
    </xf>
    <xf numFmtId="0" fontId="21" fillId="17" borderId="12" xfId="0" applyFont="1" applyFill="1" applyBorder="1" applyAlignment="1">
      <alignment vertical="center"/>
    </xf>
    <xf numFmtId="3" fontId="21" fillId="17" borderId="4" xfId="0" applyNumberFormat="1" applyFont="1" applyFill="1" applyBorder="1" applyAlignment="1">
      <alignment vertical="center"/>
    </xf>
    <xf numFmtId="0" fontId="21" fillId="17" borderId="13" xfId="0" applyFont="1" applyFill="1" applyBorder="1" applyAlignment="1">
      <alignment vertical="center"/>
    </xf>
    <xf numFmtId="0" fontId="21" fillId="17" borderId="4" xfId="0" applyFont="1" applyFill="1" applyBorder="1" applyAlignment="1">
      <alignment vertical="center"/>
    </xf>
    <xf numFmtId="0" fontId="22" fillId="17" borderId="13" xfId="0" applyFont="1" applyFill="1" applyBorder="1" applyAlignment="1">
      <alignment vertical="center"/>
    </xf>
    <xf numFmtId="0" fontId="22" fillId="17" borderId="12" xfId="0" applyFont="1" applyFill="1" applyBorder="1" applyAlignment="1">
      <alignment vertical="center"/>
    </xf>
    <xf numFmtId="0" fontId="22" fillId="17" borderId="4" xfId="0" applyFont="1" applyFill="1" applyBorder="1" applyAlignment="1">
      <alignment vertical="center"/>
    </xf>
    <xf numFmtId="0" fontId="21" fillId="0" borderId="65" xfId="0" applyFont="1" applyBorder="1" applyAlignment="1">
      <alignment vertical="center"/>
    </xf>
    <xf numFmtId="3" fontId="21" fillId="0" borderId="66" xfId="0" applyNumberFormat="1" applyFont="1" applyBorder="1" applyAlignment="1">
      <alignment vertical="center"/>
    </xf>
    <xf numFmtId="0" fontId="21" fillId="0" borderId="67" xfId="0" applyFont="1" applyBorder="1" applyAlignment="1">
      <alignment vertical="center"/>
    </xf>
    <xf numFmtId="0" fontId="21" fillId="0" borderId="66" xfId="0" applyFont="1" applyBorder="1" applyAlignment="1">
      <alignment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mruColors>
      <color rgb="FFFF9999"/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'TP_PEP_AP Mumpf'!$F$34:$X$34</c:f>
              <c:strCache>
                <c:ptCount val="19"/>
                <c:pt idx="0">
                  <c:v>KW11</c:v>
                </c:pt>
                <c:pt idx="1">
                  <c:v>KW12</c:v>
                </c:pt>
                <c:pt idx="2">
                  <c:v>KW13</c:v>
                </c:pt>
                <c:pt idx="3">
                  <c:v>KW14</c:v>
                </c:pt>
                <c:pt idx="4">
                  <c:v>KW15</c:v>
                </c:pt>
                <c:pt idx="5">
                  <c:v>KW16</c:v>
                </c:pt>
                <c:pt idx="6">
                  <c:v>KW17</c:v>
                </c:pt>
                <c:pt idx="7">
                  <c:v>KW18</c:v>
                </c:pt>
                <c:pt idx="8">
                  <c:v>KW19</c:v>
                </c:pt>
                <c:pt idx="9">
                  <c:v>KW20</c:v>
                </c:pt>
                <c:pt idx="10">
                  <c:v>KW21</c:v>
                </c:pt>
                <c:pt idx="11">
                  <c:v>KW22</c:v>
                </c:pt>
                <c:pt idx="12">
                  <c:v>KW23</c:v>
                </c:pt>
                <c:pt idx="13">
                  <c:v>KW24</c:v>
                </c:pt>
                <c:pt idx="14">
                  <c:v>KW25</c:v>
                </c:pt>
                <c:pt idx="15">
                  <c:v>KW26</c:v>
                </c:pt>
                <c:pt idx="16">
                  <c:v>KW27</c:v>
                </c:pt>
                <c:pt idx="17">
                  <c:v>KW28</c:v>
                </c:pt>
                <c:pt idx="18">
                  <c:v>KW29</c:v>
                </c:pt>
              </c:strCache>
            </c:strRef>
          </c:cat>
          <c:val>
            <c:numRef>
              <c:f>'TP_PEP_AP Mumpf'!$F$63:$X$63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152.25</c:v>
                </c:pt>
                <c:pt idx="3">
                  <c:v>50</c:v>
                </c:pt>
                <c:pt idx="4">
                  <c:v>45</c:v>
                </c:pt>
                <c:pt idx="5">
                  <c:v>87</c:v>
                </c:pt>
                <c:pt idx="6">
                  <c:v>257</c:v>
                </c:pt>
                <c:pt idx="7">
                  <c:v>383</c:v>
                </c:pt>
                <c:pt idx="8">
                  <c:v>391.5</c:v>
                </c:pt>
                <c:pt idx="9">
                  <c:v>337</c:v>
                </c:pt>
                <c:pt idx="10">
                  <c:v>327</c:v>
                </c:pt>
                <c:pt idx="11">
                  <c:v>338</c:v>
                </c:pt>
                <c:pt idx="12">
                  <c:v>282.5</c:v>
                </c:pt>
                <c:pt idx="13">
                  <c:v>217</c:v>
                </c:pt>
                <c:pt idx="14">
                  <c:v>95</c:v>
                </c:pt>
                <c:pt idx="15">
                  <c:v>43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EAB-98B8-4B853644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54304"/>
        <c:axId val="474355616"/>
      </c:barChart>
      <c:catAx>
        <c:axId val="474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5616"/>
        <c:crosses val="autoZero"/>
        <c:auto val="1"/>
        <c:lblAlgn val="ctr"/>
        <c:lblOffset val="100"/>
        <c:noMultiLvlLbl val="0"/>
      </c:catAx>
      <c:valAx>
        <c:axId val="474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</xdr:rowOff>
    </xdr:from>
    <xdr:to>
      <xdr:col>8</xdr:col>
      <xdr:colOff>448596</xdr:colOff>
      <xdr:row>12</xdr:row>
      <xdr:rowOff>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9597" y="2092428"/>
          <a:ext cx="897193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</xdr:colOff>
      <xdr:row>12</xdr:row>
      <xdr:rowOff>0</xdr:rowOff>
    </xdr:from>
    <xdr:to>
      <xdr:col>10</xdr:col>
      <xdr:colOff>322621</xdr:colOff>
      <xdr:row>12</xdr:row>
      <xdr:rowOff>172064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36792" y="2264492"/>
          <a:ext cx="77121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27</xdr:row>
      <xdr:rowOff>0</xdr:rowOff>
    </xdr:from>
    <xdr:to>
      <xdr:col>21</xdr:col>
      <xdr:colOff>0</xdr:colOff>
      <xdr:row>28</xdr:row>
      <xdr:rowOff>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19897" y="4631121"/>
          <a:ext cx="1340069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</xdr:colOff>
      <xdr:row>26</xdr:row>
      <xdr:rowOff>0</xdr:rowOff>
    </xdr:from>
    <xdr:to>
      <xdr:col>19</xdr:col>
      <xdr:colOff>1</xdr:colOff>
      <xdr:row>27</xdr:row>
      <xdr:rowOff>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186449" y="4460328"/>
          <a:ext cx="2680138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448596</xdr:colOff>
      <xdr:row>21</xdr:row>
      <xdr:rowOff>1</xdr:rowOff>
    </xdr:from>
    <xdr:to>
      <xdr:col>17</xdr:col>
      <xdr:colOff>448596</xdr:colOff>
      <xdr:row>22</xdr:row>
      <xdr:rowOff>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332427" y="3451603"/>
          <a:ext cx="2244025" cy="1711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216776</xdr:colOff>
      <xdr:row>16</xdr:row>
      <xdr:rowOff>0</xdr:rowOff>
    </xdr:from>
    <xdr:to>
      <xdr:col>17</xdr:col>
      <xdr:colOff>0</xdr:colOff>
      <xdr:row>17</xdr:row>
      <xdr:rowOff>150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09845" y="2752397"/>
          <a:ext cx="2463362" cy="1709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22</xdr:row>
      <xdr:rowOff>0</xdr:rowOff>
    </xdr:from>
    <xdr:to>
      <xdr:col>16</xdr:col>
      <xdr:colOff>446688</xdr:colOff>
      <xdr:row>23</xdr:row>
      <xdr:rowOff>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633138" y="3606362"/>
          <a:ext cx="1340067" cy="1707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203638</xdr:colOff>
      <xdr:row>24</xdr:row>
      <xdr:rowOff>2108</xdr:rowOff>
    </xdr:from>
    <xdr:to>
      <xdr:col>17</xdr:col>
      <xdr:colOff>1</xdr:colOff>
      <xdr:row>24</xdr:row>
      <xdr:rowOff>170793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283466" y="4120849"/>
          <a:ext cx="689742" cy="16868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170793</xdr:rowOff>
    </xdr:from>
    <xdr:to>
      <xdr:col>14</xdr:col>
      <xdr:colOff>1907</xdr:colOff>
      <xdr:row>16</xdr:row>
      <xdr:rowOff>1270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93069" y="2581603"/>
          <a:ext cx="134197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446689</xdr:colOff>
      <xdr:row>18</xdr:row>
      <xdr:rowOff>0</xdr:rowOff>
    </xdr:from>
    <xdr:to>
      <xdr:col>17</xdr:col>
      <xdr:colOff>183931</xdr:colOff>
      <xdr:row>19</xdr:row>
      <xdr:rowOff>149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079827" y="3093983"/>
          <a:ext cx="1077311" cy="17094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24</xdr:row>
      <xdr:rowOff>170793</xdr:rowOff>
    </xdr:from>
    <xdr:to>
      <xdr:col>16</xdr:col>
      <xdr:colOff>0</xdr:colOff>
      <xdr:row>26</xdr:row>
      <xdr:rowOff>0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33138" y="4289534"/>
          <a:ext cx="893379" cy="17079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389954</xdr:colOff>
      <xdr:row>29</xdr:row>
      <xdr:rowOff>0</xdr:rowOff>
    </xdr:from>
    <xdr:to>
      <xdr:col>22</xdr:col>
      <xdr:colOff>71192</xdr:colOff>
      <xdr:row>30</xdr:row>
      <xdr:rowOff>0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1309906" y="4501331"/>
          <a:ext cx="129834" cy="17206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378337</xdr:colOff>
      <xdr:row>7</xdr:row>
      <xdr:rowOff>613</xdr:rowOff>
    </xdr:from>
    <xdr:to>
      <xdr:col>7</xdr:col>
      <xdr:colOff>59575</xdr:colOff>
      <xdr:row>8</xdr:row>
      <xdr:rowOff>614</xdr:rowOff>
    </xdr:to>
    <xdr:sp macro="" textlink="">
      <xdr:nvSpPr>
        <xdr:cNvPr id="33" name="Raute 3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69337" y="1400788"/>
          <a:ext cx="128913" cy="171451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4053</xdr:colOff>
      <xdr:row>9</xdr:row>
      <xdr:rowOff>1</xdr:rowOff>
    </xdr:from>
    <xdr:to>
      <xdr:col>7</xdr:col>
      <xdr:colOff>4054</xdr:colOff>
      <xdr:row>10</xdr:row>
      <xdr:rowOff>0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86363" y="1556846"/>
          <a:ext cx="893381" cy="17079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20542</xdr:colOff>
      <xdr:row>7</xdr:row>
      <xdr:rowOff>1347</xdr:rowOff>
    </xdr:from>
    <xdr:to>
      <xdr:col>13</xdr:col>
      <xdr:colOff>148721</xdr:colOff>
      <xdr:row>8</xdr:row>
      <xdr:rowOff>0</xdr:rowOff>
    </xdr:to>
    <xdr:sp macro="" textlink="">
      <xdr:nvSpPr>
        <xdr:cNvPr id="43" name="Raute 4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578388" y="1195635"/>
          <a:ext cx="128179" cy="159846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284309</xdr:colOff>
      <xdr:row>7</xdr:row>
      <xdr:rowOff>1346</xdr:rowOff>
    </xdr:from>
    <xdr:to>
      <xdr:col>18</xdr:col>
      <xdr:colOff>412490</xdr:colOff>
      <xdr:row>8</xdr:row>
      <xdr:rowOff>1346</xdr:rowOff>
    </xdr:to>
    <xdr:sp macro="" textlink="">
      <xdr:nvSpPr>
        <xdr:cNvPr id="44" name="Raute 4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1076867" y="1195634"/>
          <a:ext cx="128181" cy="161193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255351</xdr:colOff>
      <xdr:row>8</xdr:row>
      <xdr:rowOff>0</xdr:rowOff>
    </xdr:from>
    <xdr:to>
      <xdr:col>12</xdr:col>
      <xdr:colOff>382440</xdr:colOff>
      <xdr:row>9</xdr:row>
      <xdr:rowOff>794</xdr:rowOff>
    </xdr:to>
    <xdr:sp macro="" textlink="">
      <xdr:nvSpPr>
        <xdr:cNvPr id="46" name="Raute 4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371370" y="1362255"/>
          <a:ext cx="127089" cy="162539"/>
        </a:xfrm>
        <a:prstGeom prst="diamond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384741</xdr:colOff>
      <xdr:row>10</xdr:row>
      <xdr:rowOff>0</xdr:rowOff>
    </xdr:from>
    <xdr:to>
      <xdr:col>7</xdr:col>
      <xdr:colOff>65979</xdr:colOff>
      <xdr:row>11</xdr:row>
      <xdr:rowOff>0</xdr:rowOff>
    </xdr:to>
    <xdr:sp macro="" textlink="">
      <xdr:nvSpPr>
        <xdr:cNvPr id="32" name="Raute 31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75741" y="1914525"/>
          <a:ext cx="128913" cy="17145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257113</xdr:colOff>
      <xdr:row>12</xdr:row>
      <xdr:rowOff>172064</xdr:rowOff>
    </xdr:from>
    <xdr:to>
      <xdr:col>10</xdr:col>
      <xdr:colOff>384665</xdr:colOff>
      <xdr:row>14</xdr:row>
      <xdr:rowOff>0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242500" y="2436556"/>
          <a:ext cx="127552" cy="172065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318764</xdr:colOff>
      <xdr:row>14</xdr:row>
      <xdr:rowOff>0</xdr:rowOff>
    </xdr:from>
    <xdr:to>
      <xdr:col>12</xdr:col>
      <xdr:colOff>0</xdr:colOff>
      <xdr:row>14</xdr:row>
      <xdr:rowOff>174171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741335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17</xdr:col>
      <xdr:colOff>205</xdr:colOff>
      <xdr:row>20</xdr:row>
      <xdr:rowOff>1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625953" y="3107531"/>
          <a:ext cx="1339658" cy="17264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318763</xdr:colOff>
      <xdr:row>14</xdr:row>
      <xdr:rowOff>0</xdr:rowOff>
    </xdr:from>
    <xdr:to>
      <xdr:col>13</xdr:col>
      <xdr:colOff>0</xdr:colOff>
      <xdr:row>14</xdr:row>
      <xdr:rowOff>174171</xdr:rowOff>
    </xdr:to>
    <xdr:sp macro="" textlink="">
      <xdr:nvSpPr>
        <xdr:cNvPr id="53" name="Raute 5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1876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318763</xdr:colOff>
      <xdr:row>14</xdr:row>
      <xdr:rowOff>0</xdr:rowOff>
    </xdr:from>
    <xdr:to>
      <xdr:col>14</xdr:col>
      <xdr:colOff>0</xdr:colOff>
      <xdr:row>14</xdr:row>
      <xdr:rowOff>174171</xdr:rowOff>
    </xdr:to>
    <xdr:sp macro="" textlink="">
      <xdr:nvSpPr>
        <xdr:cNvPr id="54" name="Raute 5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6339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318763</xdr:colOff>
      <xdr:row>14</xdr:row>
      <xdr:rowOff>0</xdr:rowOff>
    </xdr:from>
    <xdr:to>
      <xdr:col>14</xdr:col>
      <xdr:colOff>446314</xdr:colOff>
      <xdr:row>14</xdr:row>
      <xdr:rowOff>174171</xdr:rowOff>
    </xdr:to>
    <xdr:sp macro="" textlink="">
      <xdr:nvSpPr>
        <xdr:cNvPr id="55" name="Raute 54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080277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318763</xdr:colOff>
      <xdr:row>14</xdr:row>
      <xdr:rowOff>0</xdr:rowOff>
    </xdr:from>
    <xdr:to>
      <xdr:col>16</xdr:col>
      <xdr:colOff>0</xdr:colOff>
      <xdr:row>14</xdr:row>
      <xdr:rowOff>174171</xdr:rowOff>
    </xdr:to>
    <xdr:sp macro="" textlink="">
      <xdr:nvSpPr>
        <xdr:cNvPr id="56" name="Raute 5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526592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318763</xdr:colOff>
      <xdr:row>13</xdr:row>
      <xdr:rowOff>0</xdr:rowOff>
    </xdr:from>
    <xdr:to>
      <xdr:col>17</xdr:col>
      <xdr:colOff>0</xdr:colOff>
      <xdr:row>14</xdr:row>
      <xdr:rowOff>5652</xdr:rowOff>
    </xdr:to>
    <xdr:sp macro="" textlink="">
      <xdr:nvSpPr>
        <xdr:cNvPr id="57" name="Raute 56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979186" y="2403231"/>
          <a:ext cx="128179" cy="174171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318763</xdr:colOff>
      <xdr:row>14</xdr:row>
      <xdr:rowOff>0</xdr:rowOff>
    </xdr:from>
    <xdr:to>
      <xdr:col>17</xdr:col>
      <xdr:colOff>446314</xdr:colOff>
      <xdr:row>14</xdr:row>
      <xdr:rowOff>174171</xdr:rowOff>
    </xdr:to>
    <xdr:sp macro="" textlink="">
      <xdr:nvSpPr>
        <xdr:cNvPr id="58" name="Raute 5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419220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318763</xdr:colOff>
      <xdr:row>14</xdr:row>
      <xdr:rowOff>0</xdr:rowOff>
    </xdr:from>
    <xdr:to>
      <xdr:col>18</xdr:col>
      <xdr:colOff>446314</xdr:colOff>
      <xdr:row>14</xdr:row>
      <xdr:rowOff>174171</xdr:rowOff>
    </xdr:to>
    <xdr:sp macro="" textlink="">
      <xdr:nvSpPr>
        <xdr:cNvPr id="59" name="Raute 58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865534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318763</xdr:colOff>
      <xdr:row>14</xdr:row>
      <xdr:rowOff>0</xdr:rowOff>
    </xdr:from>
    <xdr:to>
      <xdr:col>20</xdr:col>
      <xdr:colOff>0</xdr:colOff>
      <xdr:row>14</xdr:row>
      <xdr:rowOff>174171</xdr:rowOff>
    </xdr:to>
    <xdr:sp macro="" textlink="">
      <xdr:nvSpPr>
        <xdr:cNvPr id="60" name="Raute 5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3118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20</xdr:col>
      <xdr:colOff>318763</xdr:colOff>
      <xdr:row>14</xdr:row>
      <xdr:rowOff>0</xdr:rowOff>
    </xdr:from>
    <xdr:to>
      <xdr:col>21</xdr:col>
      <xdr:colOff>0</xdr:colOff>
      <xdr:row>14</xdr:row>
      <xdr:rowOff>174171</xdr:rowOff>
    </xdr:to>
    <xdr:sp macro="" textlink="">
      <xdr:nvSpPr>
        <xdr:cNvPr id="61" name="Raute 60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7581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0</xdr:colOff>
      <xdr:row>20</xdr:row>
      <xdr:rowOff>2022</xdr:rowOff>
    </xdr:from>
    <xdr:to>
      <xdr:col>18</xdr:col>
      <xdr:colOff>0</xdr:colOff>
      <xdr:row>21</xdr:row>
      <xdr:rowOff>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531087" y="3315065"/>
          <a:ext cx="894522" cy="17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447260</xdr:colOff>
      <xdr:row>23</xdr:row>
      <xdr:rowOff>2107</xdr:rowOff>
    </xdr:from>
    <xdr:to>
      <xdr:col>13</xdr:col>
      <xdr:colOff>0</xdr:colOff>
      <xdr:row>23</xdr:row>
      <xdr:rowOff>171914</xdr:rowOff>
    </xdr:to>
    <xdr:sp macro="" textlink="">
      <xdr:nvSpPr>
        <xdr:cNvPr id="39" name="Rechteck 3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42043" y="3836955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0</xdr:colOff>
      <xdr:row>28</xdr:row>
      <xdr:rowOff>2109</xdr:rowOff>
    </xdr:from>
    <xdr:to>
      <xdr:col>21</xdr:col>
      <xdr:colOff>446028</xdr:colOff>
      <xdr:row>29</xdr:row>
      <xdr:rowOff>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748211" y="4614214"/>
          <a:ext cx="446028" cy="16833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19</xdr:row>
      <xdr:rowOff>173934</xdr:rowOff>
    </xdr:from>
    <xdr:to>
      <xdr:col>14</xdr:col>
      <xdr:colOff>0</xdr:colOff>
      <xdr:row>20</xdr:row>
      <xdr:rowOff>169807</xdr:rowOff>
    </xdr:to>
    <xdr:sp macro="" textlink="">
      <xdr:nvSpPr>
        <xdr:cNvPr id="41" name="Rechteck 4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189304" y="3313043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206</xdr:colOff>
      <xdr:row>17</xdr:row>
      <xdr:rowOff>0</xdr:rowOff>
    </xdr:from>
    <xdr:to>
      <xdr:col>14</xdr:col>
      <xdr:colOff>1</xdr:colOff>
      <xdr:row>18</xdr:row>
      <xdr:rowOff>150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733190" y="2934891"/>
          <a:ext cx="892764" cy="1727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333375</xdr:colOff>
      <xdr:row>34</xdr:row>
      <xdr:rowOff>52387</xdr:rowOff>
    </xdr:from>
    <xdr:to>
      <xdr:col>31</xdr:col>
      <xdr:colOff>333375</xdr:colOff>
      <xdr:row>56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219632</xdr:colOff>
      <xdr:row>8</xdr:row>
      <xdr:rowOff>5953</xdr:rowOff>
    </xdr:from>
    <xdr:to>
      <xdr:col>17</xdr:col>
      <xdr:colOff>346721</xdr:colOff>
      <xdr:row>9</xdr:row>
      <xdr:rowOff>7758</xdr:rowOff>
    </xdr:to>
    <xdr:sp macro="" textlink="">
      <xdr:nvSpPr>
        <xdr:cNvPr id="38" name="Raute 3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554257" y="1363266"/>
          <a:ext cx="127089" cy="162539"/>
        </a:xfrm>
        <a:prstGeom prst="diamond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22</xdr:col>
      <xdr:colOff>255350</xdr:colOff>
      <xdr:row>8</xdr:row>
      <xdr:rowOff>5953</xdr:rowOff>
    </xdr:from>
    <xdr:to>
      <xdr:col>22</xdr:col>
      <xdr:colOff>382439</xdr:colOff>
      <xdr:row>9</xdr:row>
      <xdr:rowOff>7758</xdr:rowOff>
    </xdr:to>
    <xdr:sp macro="" textlink="">
      <xdr:nvSpPr>
        <xdr:cNvPr id="45" name="Raute 44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2822397" y="1363266"/>
          <a:ext cx="127089" cy="162539"/>
        </a:xfrm>
        <a:prstGeom prst="diamond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14694</xdr:colOff>
      <xdr:row>9</xdr:row>
      <xdr:rowOff>14653</xdr:rowOff>
    </xdr:from>
    <xdr:to>
      <xdr:col>6</xdr:col>
      <xdr:colOff>432288</xdr:colOff>
      <xdr:row>9</xdr:row>
      <xdr:rowOff>164224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9644" y="1586278"/>
          <a:ext cx="2093994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16565</xdr:colOff>
      <xdr:row>10</xdr:row>
      <xdr:rowOff>11842</xdr:rowOff>
    </xdr:from>
    <xdr:to>
      <xdr:col>8</xdr:col>
      <xdr:colOff>27119</xdr:colOff>
      <xdr:row>10</xdr:row>
      <xdr:rowOff>157369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2565" y="1754917"/>
          <a:ext cx="1801254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1035326</xdr:colOff>
      <xdr:row>8</xdr:row>
      <xdr:rowOff>14059</xdr:rowOff>
    </xdr:from>
    <xdr:to>
      <xdr:col>2</xdr:col>
      <xdr:colOff>70402</xdr:colOff>
      <xdr:row>9</xdr:row>
      <xdr:rowOff>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18652" y="1488363"/>
          <a:ext cx="136663" cy="21785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7701</xdr:colOff>
      <xdr:row>22</xdr:row>
      <xdr:rowOff>9996</xdr:rowOff>
    </xdr:from>
    <xdr:to>
      <xdr:col>16</xdr:col>
      <xdr:colOff>428602</xdr:colOff>
      <xdr:row>22</xdr:row>
      <xdr:rowOff>162907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28126" y="3810471"/>
          <a:ext cx="868576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16740</xdr:colOff>
      <xdr:row>21</xdr:row>
      <xdr:rowOff>17809</xdr:rowOff>
    </xdr:from>
    <xdr:to>
      <xdr:col>14</xdr:col>
      <xdr:colOff>430315</xdr:colOff>
      <xdr:row>21</xdr:row>
      <xdr:rowOff>169477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41815" y="3646834"/>
          <a:ext cx="861250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198783</xdr:colOff>
      <xdr:row>16</xdr:row>
      <xdr:rowOff>149087</xdr:rowOff>
    </xdr:from>
    <xdr:to>
      <xdr:col>3</xdr:col>
      <xdr:colOff>1242</xdr:colOff>
      <xdr:row>18</xdr:row>
      <xdr:rowOff>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5507935" y="2956891"/>
          <a:ext cx="133764" cy="198783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0</xdr:colOff>
      <xdr:row>16</xdr:row>
      <xdr:rowOff>16565</xdr:rowOff>
    </xdr:from>
    <xdr:to>
      <xdr:col>12</xdr:col>
      <xdr:colOff>432288</xdr:colOff>
      <xdr:row>17</xdr:row>
      <xdr:rowOff>16565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86700" y="2788340"/>
          <a:ext cx="2222988" cy="17145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17524</xdr:colOff>
      <xdr:row>13</xdr:row>
      <xdr:rowOff>0</xdr:rowOff>
    </xdr:from>
    <xdr:to>
      <xdr:col>13</xdr:col>
      <xdr:colOff>265044</xdr:colOff>
      <xdr:row>13</xdr:row>
      <xdr:rowOff>161925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456549" y="2257425"/>
          <a:ext cx="2933570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172692</xdr:colOff>
      <xdr:row>17</xdr:row>
      <xdr:rowOff>13411</xdr:rowOff>
    </xdr:from>
    <xdr:to>
      <xdr:col>14</xdr:col>
      <xdr:colOff>432972</xdr:colOff>
      <xdr:row>17</xdr:row>
      <xdr:rowOff>170207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64042" y="2956636"/>
          <a:ext cx="3841680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8283</xdr:colOff>
      <xdr:row>15</xdr:row>
      <xdr:rowOff>8283</xdr:rowOff>
    </xdr:from>
    <xdr:to>
      <xdr:col>10</xdr:col>
      <xdr:colOff>422412</xdr:colOff>
      <xdr:row>16</xdr:row>
      <xdr:rowOff>8283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894983" y="2608608"/>
          <a:ext cx="1309479" cy="171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1593</xdr:colOff>
      <xdr:row>19</xdr:row>
      <xdr:rowOff>16565</xdr:rowOff>
    </xdr:from>
    <xdr:to>
      <xdr:col>13</xdr:col>
      <xdr:colOff>1590</xdr:colOff>
      <xdr:row>19</xdr:row>
      <xdr:rowOff>165652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231318" y="3302690"/>
          <a:ext cx="895347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366907</xdr:colOff>
      <xdr:row>23</xdr:row>
      <xdr:rowOff>5253</xdr:rowOff>
    </xdr:from>
    <xdr:to>
      <xdr:col>17</xdr:col>
      <xdr:colOff>54061</xdr:colOff>
      <xdr:row>24</xdr:row>
      <xdr:rowOff>6570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835007" y="3977178"/>
          <a:ext cx="134829" cy="17276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257113</xdr:colOff>
      <xdr:row>11</xdr:row>
      <xdr:rowOff>20973</xdr:rowOff>
    </xdr:from>
    <xdr:to>
      <xdr:col>5</xdr:col>
      <xdr:colOff>384665</xdr:colOff>
      <xdr:row>11</xdr:row>
      <xdr:rowOff>173373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667852" y="2191016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323022</xdr:colOff>
      <xdr:row>12</xdr:row>
      <xdr:rowOff>0</xdr:rowOff>
    </xdr:from>
    <xdr:to>
      <xdr:col>9</xdr:col>
      <xdr:colOff>0</xdr:colOff>
      <xdr:row>12</xdr:row>
      <xdr:rowOff>162881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66697" y="2085975"/>
          <a:ext cx="1467678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0</xdr:colOff>
      <xdr:row>14</xdr:row>
      <xdr:rowOff>165652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34375" y="2428875"/>
          <a:ext cx="1343025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9316</xdr:colOff>
      <xdr:row>20</xdr:row>
      <xdr:rowOff>12942</xdr:rowOff>
    </xdr:from>
    <xdr:to>
      <xdr:col>12</xdr:col>
      <xdr:colOff>434577</xdr:colOff>
      <xdr:row>20</xdr:row>
      <xdr:rowOff>163317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239041" y="3470517"/>
          <a:ext cx="872936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295603</xdr:colOff>
      <xdr:row>12</xdr:row>
      <xdr:rowOff>45987</xdr:rowOff>
    </xdr:from>
    <xdr:to>
      <xdr:col>5</xdr:col>
      <xdr:colOff>413844</xdr:colOff>
      <xdr:row>25</xdr:row>
      <xdr:rowOff>118244</xdr:rowOff>
    </xdr:to>
    <xdr:sp macro="" textlink="">
      <xdr:nvSpPr>
        <xdr:cNvPr id="18" name="Nach oben gebogener Pfeil 17"/>
        <xdr:cNvSpPr/>
      </xdr:nvSpPr>
      <xdr:spPr>
        <a:xfrm rot="5400000">
          <a:off x="5747845" y="3223395"/>
          <a:ext cx="2301107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262429</xdr:colOff>
      <xdr:row>16</xdr:row>
      <xdr:rowOff>165652</xdr:rowOff>
    </xdr:from>
    <xdr:to>
      <xdr:col>5</xdr:col>
      <xdr:colOff>389282</xdr:colOff>
      <xdr:row>18</xdr:row>
      <xdr:rowOff>0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6806104" y="2937427"/>
          <a:ext cx="126853" cy="177248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18</xdr:row>
      <xdr:rowOff>24849</xdr:rowOff>
    </xdr:from>
    <xdr:to>
      <xdr:col>11</xdr:col>
      <xdr:colOff>127552</xdr:colOff>
      <xdr:row>18</xdr:row>
      <xdr:rowOff>177249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094304" y="3818284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165653</xdr:colOff>
      <xdr:row>18</xdr:row>
      <xdr:rowOff>0</xdr:rowOff>
    </xdr:from>
    <xdr:to>
      <xdr:col>12</xdr:col>
      <xdr:colOff>289892</xdr:colOff>
      <xdr:row>18</xdr:row>
      <xdr:rowOff>215348</xdr:rowOff>
    </xdr:to>
    <xdr:sp macro="" textlink="">
      <xdr:nvSpPr>
        <xdr:cNvPr id="22" name="Textfeld 21"/>
        <xdr:cNvSpPr txBox="1"/>
      </xdr:nvSpPr>
      <xdr:spPr>
        <a:xfrm>
          <a:off x="9259957" y="3793435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01.06.</a:t>
          </a:r>
        </a:p>
      </xdr:txBody>
    </xdr:sp>
    <xdr:clientData/>
  </xdr:twoCellAnchor>
  <xdr:twoCellAnchor>
    <xdr:from>
      <xdr:col>5</xdr:col>
      <xdr:colOff>422414</xdr:colOff>
      <xdr:row>10</xdr:row>
      <xdr:rowOff>231913</xdr:rowOff>
    </xdr:from>
    <xdr:to>
      <xdr:col>7</xdr:col>
      <xdr:colOff>49696</xdr:colOff>
      <xdr:row>11</xdr:row>
      <xdr:rowOff>207066</xdr:rowOff>
    </xdr:to>
    <xdr:sp macro="" textlink="">
      <xdr:nvSpPr>
        <xdr:cNvPr id="23" name="Textfeld 22"/>
        <xdr:cNvSpPr txBox="1"/>
      </xdr:nvSpPr>
      <xdr:spPr>
        <a:xfrm>
          <a:off x="6833153" y="2170043"/>
          <a:ext cx="521804" cy="20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21.04.</a:t>
          </a:r>
        </a:p>
      </xdr:txBody>
    </xdr:sp>
    <xdr:clientData/>
  </xdr:twoCellAnchor>
  <xdr:twoCellAnchor>
    <xdr:from>
      <xdr:col>17</xdr:col>
      <xdr:colOff>99391</xdr:colOff>
      <xdr:row>23</xdr:row>
      <xdr:rowOff>8283</xdr:rowOff>
    </xdr:from>
    <xdr:to>
      <xdr:col>18</xdr:col>
      <xdr:colOff>223630</xdr:colOff>
      <xdr:row>23</xdr:row>
      <xdr:rowOff>223631</xdr:rowOff>
    </xdr:to>
    <xdr:sp macro="" textlink="">
      <xdr:nvSpPr>
        <xdr:cNvPr id="25" name="Textfeld 24"/>
        <xdr:cNvSpPr txBox="1"/>
      </xdr:nvSpPr>
      <xdr:spPr>
        <a:xfrm>
          <a:off x="11521108" y="5002696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08.07.</a:t>
          </a:r>
        </a:p>
      </xdr:txBody>
    </xdr:sp>
    <xdr:clientData/>
  </xdr:twoCellAnchor>
  <xdr:twoCellAnchor>
    <xdr:from>
      <xdr:col>3</xdr:col>
      <xdr:colOff>298174</xdr:colOff>
      <xdr:row>6</xdr:row>
      <xdr:rowOff>165652</xdr:rowOff>
    </xdr:from>
    <xdr:to>
      <xdr:col>3</xdr:col>
      <xdr:colOff>306457</xdr:colOff>
      <xdr:row>27</xdr:row>
      <xdr:rowOff>16565</xdr:rowOff>
    </xdr:to>
    <xdr:cxnSp macro="">
      <xdr:nvCxnSpPr>
        <xdr:cNvPr id="27" name="Gerader Verbinder 26"/>
        <xdr:cNvCxnSpPr/>
      </xdr:nvCxnSpPr>
      <xdr:spPr>
        <a:xfrm flipH="1">
          <a:off x="4944717" y="1275522"/>
          <a:ext cx="8283" cy="4663108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240196</xdr:colOff>
      <xdr:row>25</xdr:row>
      <xdr:rowOff>16565</xdr:rowOff>
    </xdr:from>
    <xdr:to>
      <xdr:col>3</xdr:col>
      <xdr:colOff>376859</xdr:colOff>
      <xdr:row>26</xdr:row>
      <xdr:rowOff>2506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6739" y="5474804"/>
          <a:ext cx="136663" cy="217854"/>
        </a:xfrm>
        <a:prstGeom prst="diamond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view="pageBreakPreview" topLeftCell="A22" zoomScale="130" zoomScaleNormal="130" zoomScaleSheetLayoutView="130" workbookViewId="0">
      <selection activeCell="A33" sqref="A33:X46"/>
    </sheetView>
  </sheetViews>
  <sheetFormatPr baseColWidth="10" defaultRowHeight="12.75" x14ac:dyDescent="0.2"/>
  <cols>
    <col min="1" max="1" width="47.85546875" style="84" customWidth="1"/>
    <col min="2" max="2" width="9.42578125" style="84" bestFit="1" customWidth="1"/>
    <col min="3" max="3" width="4.7109375" style="85" customWidth="1"/>
    <col min="4" max="4" width="7.42578125" style="85" customWidth="1"/>
    <col min="5" max="5" width="5.140625" style="84" customWidth="1"/>
    <col min="6" max="24" width="6.7109375" style="84" customWidth="1"/>
    <col min="25" max="16384" width="11.42578125" style="84"/>
  </cols>
  <sheetData>
    <row r="1" spans="1:24" ht="15" x14ac:dyDescent="0.2">
      <c r="A1" s="83"/>
    </row>
    <row r="2" spans="1:24" ht="15" x14ac:dyDescent="0.2">
      <c r="A2" s="83" t="s">
        <v>113</v>
      </c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8"/>
      <c r="Q2" s="281" t="s">
        <v>183</v>
      </c>
      <c r="R2" s="281"/>
      <c r="S2" s="281"/>
      <c r="T2" s="281"/>
      <c r="U2" s="281"/>
      <c r="V2" s="281"/>
    </row>
    <row r="3" spans="1:24" x14ac:dyDescent="0.2">
      <c r="A3" s="86" t="s">
        <v>136</v>
      </c>
      <c r="F3" s="280" t="s">
        <v>180</v>
      </c>
      <c r="G3" s="280"/>
      <c r="H3" s="280"/>
      <c r="I3" s="277"/>
      <c r="J3" s="282" t="s">
        <v>181</v>
      </c>
      <c r="K3" s="282"/>
      <c r="L3" s="282"/>
      <c r="M3" s="282"/>
      <c r="N3" s="282"/>
      <c r="O3" s="282"/>
      <c r="P3" s="282"/>
      <c r="Q3" s="282"/>
      <c r="R3" s="282"/>
      <c r="S3" s="282"/>
      <c r="T3" s="277"/>
      <c r="U3" s="277"/>
      <c r="V3" s="277"/>
    </row>
    <row r="4" spans="1:24" x14ac:dyDescent="0.2">
      <c r="A4" s="87"/>
      <c r="F4" s="277"/>
      <c r="G4" s="277"/>
      <c r="H4" s="277"/>
      <c r="I4" s="279" t="s">
        <v>182</v>
      </c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7"/>
      <c r="U4" s="277"/>
      <c r="V4" s="277"/>
    </row>
    <row r="5" spans="1:24" x14ac:dyDescent="0.2">
      <c r="A5" s="88" t="s">
        <v>126</v>
      </c>
      <c r="B5" s="200" t="s">
        <v>31</v>
      </c>
      <c r="C5" s="89"/>
      <c r="D5" s="89"/>
      <c r="E5" s="90"/>
      <c r="F5" s="91"/>
      <c r="G5" s="92" t="s">
        <v>17</v>
      </c>
      <c r="H5" s="93"/>
      <c r="I5" s="283" t="s">
        <v>18</v>
      </c>
      <c r="J5" s="284"/>
      <c r="K5" s="284"/>
      <c r="L5" s="285"/>
      <c r="M5" s="283" t="s">
        <v>19</v>
      </c>
      <c r="N5" s="284"/>
      <c r="O5" s="284"/>
      <c r="P5" s="285"/>
      <c r="Q5" s="283" t="s">
        <v>20</v>
      </c>
      <c r="R5" s="284"/>
      <c r="S5" s="284"/>
      <c r="T5" s="284"/>
      <c r="U5" s="285"/>
      <c r="V5" s="286" t="s">
        <v>21</v>
      </c>
      <c r="W5" s="287"/>
      <c r="X5" s="288"/>
    </row>
    <row r="6" spans="1:24" ht="13.5" x14ac:dyDescent="0.2">
      <c r="A6" s="94"/>
      <c r="B6" s="201"/>
      <c r="C6" s="95"/>
      <c r="D6" s="95"/>
      <c r="E6" s="96"/>
      <c r="F6" s="97" t="s">
        <v>124</v>
      </c>
      <c r="G6" s="98" t="s">
        <v>117</v>
      </c>
      <c r="H6" s="99" t="s">
        <v>3</v>
      </c>
      <c r="I6" s="97" t="s">
        <v>4</v>
      </c>
      <c r="J6" s="98" t="s">
        <v>5</v>
      </c>
      <c r="K6" s="98" t="s">
        <v>6</v>
      </c>
      <c r="L6" s="99" t="s">
        <v>7</v>
      </c>
      <c r="M6" s="97" t="s">
        <v>8</v>
      </c>
      <c r="N6" s="98" t="s">
        <v>9</v>
      </c>
      <c r="O6" s="98" t="s">
        <v>10</v>
      </c>
      <c r="P6" s="99" t="s">
        <v>11</v>
      </c>
      <c r="Q6" s="97" t="s">
        <v>12</v>
      </c>
      <c r="R6" s="98" t="s">
        <v>13</v>
      </c>
      <c r="S6" s="98" t="s">
        <v>14</v>
      </c>
      <c r="T6" s="98" t="s">
        <v>15</v>
      </c>
      <c r="U6" s="99" t="s">
        <v>16</v>
      </c>
      <c r="V6" s="97" t="s">
        <v>22</v>
      </c>
      <c r="W6" s="98" t="s">
        <v>23</v>
      </c>
      <c r="X6" s="99" t="s">
        <v>24</v>
      </c>
    </row>
    <row r="7" spans="1:24" x14ac:dyDescent="0.2">
      <c r="A7" s="100"/>
      <c r="B7" s="202"/>
      <c r="C7" s="101"/>
      <c r="D7" s="101"/>
      <c r="E7" s="102"/>
      <c r="F7" s="103"/>
      <c r="G7" s="104"/>
      <c r="H7" s="105"/>
      <c r="I7" s="103"/>
      <c r="J7" s="104"/>
      <c r="K7" s="104"/>
      <c r="L7" s="105"/>
      <c r="M7" s="103"/>
      <c r="N7" s="104"/>
      <c r="O7" s="104"/>
      <c r="P7" s="105"/>
      <c r="Q7" s="103"/>
      <c r="R7" s="104"/>
      <c r="S7" s="104"/>
      <c r="T7" s="104"/>
      <c r="U7" s="105"/>
      <c r="V7" s="103"/>
      <c r="W7" s="104"/>
      <c r="X7" s="105"/>
    </row>
    <row r="8" spans="1:24" x14ac:dyDescent="0.2">
      <c r="A8" s="106" t="s">
        <v>118</v>
      </c>
      <c r="B8" s="203"/>
      <c r="C8" s="107"/>
      <c r="D8" s="107"/>
      <c r="E8" s="108"/>
      <c r="F8" s="109"/>
      <c r="G8" s="110"/>
      <c r="H8" s="111"/>
      <c r="I8" s="109"/>
      <c r="J8" s="110"/>
      <c r="K8" s="110"/>
      <c r="L8" s="111"/>
      <c r="M8" s="109"/>
      <c r="N8" s="110"/>
      <c r="O8" s="110"/>
      <c r="P8" s="111"/>
      <c r="Q8" s="109"/>
      <c r="R8" s="110"/>
      <c r="S8" s="110"/>
      <c r="T8" s="110"/>
      <c r="U8" s="111"/>
      <c r="V8" s="109"/>
      <c r="W8" s="110"/>
      <c r="X8" s="111"/>
    </row>
    <row r="9" spans="1:24" x14ac:dyDescent="0.2">
      <c r="A9" s="106" t="s">
        <v>119</v>
      </c>
      <c r="B9" s="203"/>
      <c r="C9" s="107"/>
      <c r="D9" s="107"/>
      <c r="E9" s="108"/>
      <c r="F9" s="109"/>
      <c r="G9" s="110"/>
      <c r="H9" s="111"/>
      <c r="I9" s="109"/>
      <c r="J9" s="110"/>
      <c r="K9" s="110"/>
      <c r="L9" s="111"/>
      <c r="M9" s="109"/>
      <c r="N9" s="110"/>
      <c r="O9" s="110"/>
      <c r="P9" s="111"/>
      <c r="Q9" s="109"/>
      <c r="R9" s="110"/>
      <c r="S9" s="110"/>
      <c r="T9" s="110"/>
      <c r="U9" s="111"/>
      <c r="V9" s="109"/>
      <c r="W9" s="110"/>
      <c r="X9" s="111"/>
    </row>
    <row r="10" spans="1:24" x14ac:dyDescent="0.2">
      <c r="A10" s="106" t="s">
        <v>116</v>
      </c>
      <c r="B10" s="203" t="s">
        <v>2</v>
      </c>
      <c r="C10" s="107"/>
      <c r="D10" s="107"/>
      <c r="E10" s="108"/>
      <c r="F10" s="109"/>
      <c r="G10" s="110"/>
      <c r="H10" s="111"/>
      <c r="I10" s="109"/>
      <c r="J10" s="110"/>
      <c r="K10" s="110"/>
      <c r="L10" s="111"/>
      <c r="M10" s="109"/>
      <c r="N10" s="110"/>
      <c r="O10" s="110"/>
      <c r="P10" s="111"/>
      <c r="Q10" s="109"/>
      <c r="R10" s="110"/>
      <c r="S10" s="110"/>
      <c r="T10" s="110"/>
      <c r="U10" s="111"/>
      <c r="V10" s="109"/>
      <c r="W10" s="110"/>
      <c r="X10" s="111"/>
    </row>
    <row r="11" spans="1:24" x14ac:dyDescent="0.2">
      <c r="A11" s="106" t="s">
        <v>122</v>
      </c>
      <c r="B11" s="203"/>
      <c r="C11" s="107"/>
      <c r="D11" s="107"/>
      <c r="E11" s="108"/>
      <c r="F11" s="109"/>
      <c r="G11" s="110"/>
      <c r="H11" s="111"/>
      <c r="I11" s="109"/>
      <c r="J11" s="110"/>
      <c r="K11" s="110"/>
      <c r="L11" s="111"/>
      <c r="M11" s="109"/>
      <c r="N11" s="110"/>
      <c r="O11" s="110"/>
      <c r="P11" s="111"/>
      <c r="Q11" s="109"/>
      <c r="R11" s="110"/>
      <c r="S11" s="110"/>
      <c r="T11" s="110"/>
      <c r="U11" s="111"/>
      <c r="V11" s="109"/>
      <c r="W11" s="110"/>
      <c r="X11" s="111"/>
    </row>
    <row r="12" spans="1:24" x14ac:dyDescent="0.2">
      <c r="A12" s="106" t="s">
        <v>128</v>
      </c>
      <c r="B12" s="203" t="s">
        <v>2</v>
      </c>
      <c r="C12" s="107"/>
      <c r="D12" s="107"/>
      <c r="E12" s="108"/>
      <c r="F12" s="112"/>
      <c r="G12" s="113"/>
      <c r="H12" s="114"/>
      <c r="I12" s="112"/>
      <c r="J12" s="113"/>
      <c r="K12" s="113"/>
      <c r="L12" s="114"/>
      <c r="M12" s="109"/>
      <c r="N12" s="110"/>
      <c r="O12" s="110"/>
      <c r="P12" s="111"/>
      <c r="Q12" s="109"/>
      <c r="R12" s="110"/>
      <c r="S12" s="110"/>
      <c r="T12" s="110"/>
      <c r="U12" s="111"/>
      <c r="V12" s="109"/>
      <c r="W12" s="110"/>
      <c r="X12" s="111"/>
    </row>
    <row r="13" spans="1:24" x14ac:dyDescent="0.2">
      <c r="A13" s="106" t="s">
        <v>127</v>
      </c>
      <c r="B13" s="203" t="s">
        <v>2</v>
      </c>
      <c r="C13" s="107"/>
      <c r="D13" s="107"/>
      <c r="E13" s="108"/>
      <c r="F13" s="109"/>
      <c r="G13" s="110"/>
      <c r="H13" s="111"/>
      <c r="I13" s="109"/>
      <c r="J13" s="110"/>
      <c r="K13" s="110"/>
      <c r="L13" s="111"/>
      <c r="M13" s="109"/>
      <c r="N13" s="110"/>
      <c r="O13" s="110"/>
      <c r="P13" s="111"/>
      <c r="Q13" s="109"/>
      <c r="R13" s="110"/>
      <c r="S13" s="110"/>
      <c r="T13" s="110"/>
      <c r="U13" s="111"/>
      <c r="V13" s="109"/>
      <c r="W13" s="110"/>
      <c r="X13" s="111"/>
    </row>
    <row r="14" spans="1:24" x14ac:dyDescent="0.2">
      <c r="A14" s="106" t="s">
        <v>121</v>
      </c>
      <c r="B14" s="203" t="s">
        <v>152</v>
      </c>
      <c r="C14" s="107"/>
      <c r="D14" s="107"/>
      <c r="E14" s="108"/>
      <c r="F14" s="109"/>
      <c r="G14" s="110"/>
      <c r="H14" s="111"/>
      <c r="I14" s="109"/>
      <c r="J14" s="110"/>
      <c r="K14" s="110"/>
      <c r="L14" s="111"/>
      <c r="M14" s="109"/>
      <c r="N14" s="110"/>
      <c r="O14" s="110"/>
      <c r="P14" s="111"/>
      <c r="Q14" s="109"/>
      <c r="R14" s="110"/>
      <c r="S14" s="110"/>
      <c r="T14" s="110"/>
      <c r="U14" s="111"/>
      <c r="V14" s="109"/>
      <c r="W14" s="110"/>
      <c r="X14" s="111"/>
    </row>
    <row r="15" spans="1:24" x14ac:dyDescent="0.2">
      <c r="A15" s="106" t="s">
        <v>120</v>
      </c>
      <c r="B15" s="203" t="s">
        <v>151</v>
      </c>
      <c r="C15" s="107"/>
      <c r="D15" s="107"/>
      <c r="E15" s="108"/>
      <c r="F15" s="109"/>
      <c r="G15" s="110"/>
      <c r="H15" s="111"/>
      <c r="I15" s="109"/>
      <c r="J15" s="110"/>
      <c r="K15" s="110"/>
      <c r="L15" s="111"/>
      <c r="M15" s="109"/>
      <c r="N15" s="110"/>
      <c r="O15" s="110"/>
      <c r="P15" s="111"/>
      <c r="Q15" s="109"/>
      <c r="R15" s="110"/>
      <c r="S15" s="110"/>
      <c r="T15" s="110"/>
      <c r="U15" s="111"/>
      <c r="V15" s="109"/>
      <c r="W15" s="110"/>
      <c r="X15" s="111"/>
    </row>
    <row r="16" spans="1:24" x14ac:dyDescent="0.2">
      <c r="A16" s="106" t="s">
        <v>46</v>
      </c>
      <c r="B16" s="203" t="s">
        <v>0</v>
      </c>
      <c r="C16" s="107"/>
      <c r="D16" s="107"/>
      <c r="E16" s="108"/>
      <c r="F16" s="109"/>
      <c r="G16" s="110"/>
      <c r="H16" s="111"/>
      <c r="I16" s="109"/>
      <c r="J16" s="110"/>
      <c r="K16" s="110"/>
      <c r="L16" s="111"/>
      <c r="M16" s="109"/>
      <c r="N16" s="110"/>
      <c r="O16" s="110"/>
      <c r="P16" s="111"/>
      <c r="Q16" s="109"/>
      <c r="R16" s="110"/>
      <c r="S16" s="110"/>
      <c r="T16" s="110"/>
      <c r="U16" s="111"/>
      <c r="V16" s="109"/>
      <c r="W16" s="110"/>
      <c r="X16" s="111"/>
    </row>
    <row r="17" spans="1:24" x14ac:dyDescent="0.2">
      <c r="A17" s="106" t="s">
        <v>45</v>
      </c>
      <c r="B17" s="203" t="s">
        <v>0</v>
      </c>
      <c r="C17" s="107"/>
      <c r="D17" s="107"/>
      <c r="E17" s="108"/>
      <c r="F17" s="109"/>
      <c r="G17" s="110"/>
      <c r="H17" s="111"/>
      <c r="I17" s="109"/>
      <c r="J17" s="110"/>
      <c r="K17" s="110"/>
      <c r="L17" s="111"/>
      <c r="M17" s="109"/>
      <c r="N17" s="110"/>
      <c r="O17" s="110"/>
      <c r="P17" s="111"/>
      <c r="Q17" s="109"/>
      <c r="R17" s="110"/>
      <c r="S17" s="110"/>
      <c r="T17" s="110"/>
      <c r="U17" s="111"/>
      <c r="V17" s="109"/>
      <c r="W17" s="110"/>
      <c r="X17" s="111"/>
    </row>
    <row r="18" spans="1:24" x14ac:dyDescent="0.2">
      <c r="A18" s="106" t="s">
        <v>133</v>
      </c>
      <c r="B18" s="203" t="s">
        <v>0</v>
      </c>
      <c r="C18" s="107"/>
      <c r="D18" s="107"/>
      <c r="E18" s="108"/>
      <c r="F18" s="109"/>
      <c r="G18" s="110"/>
      <c r="H18" s="111"/>
      <c r="I18" s="109"/>
      <c r="J18" s="110"/>
      <c r="K18" s="110"/>
      <c r="L18" s="111"/>
      <c r="M18" s="109"/>
      <c r="N18" s="110"/>
      <c r="O18" s="110"/>
      <c r="P18" s="111"/>
      <c r="Q18" s="109"/>
      <c r="R18" s="110"/>
      <c r="S18" s="110"/>
      <c r="T18" s="110"/>
      <c r="U18" s="111"/>
      <c r="V18" s="109"/>
      <c r="W18" s="110"/>
      <c r="X18" s="111"/>
    </row>
    <row r="19" spans="1:24" x14ac:dyDescent="0.2">
      <c r="A19" s="106" t="s">
        <v>134</v>
      </c>
      <c r="B19" s="203" t="s">
        <v>0</v>
      </c>
      <c r="C19" s="107"/>
      <c r="D19" s="107"/>
      <c r="E19" s="108"/>
      <c r="F19" s="109"/>
      <c r="G19" s="110"/>
      <c r="H19" s="111"/>
      <c r="I19" s="109"/>
      <c r="J19" s="110"/>
      <c r="K19" s="110"/>
      <c r="L19" s="111"/>
      <c r="M19" s="109"/>
      <c r="N19" s="110"/>
      <c r="O19" s="110"/>
      <c r="P19" s="111"/>
      <c r="Q19" s="109"/>
      <c r="R19" s="110"/>
      <c r="S19" s="110"/>
      <c r="T19" s="110"/>
      <c r="U19" s="111"/>
      <c r="V19" s="109"/>
      <c r="W19" s="110"/>
      <c r="X19" s="111"/>
    </row>
    <row r="20" spans="1:24" x14ac:dyDescent="0.2">
      <c r="A20" s="106" t="s">
        <v>129</v>
      </c>
      <c r="B20" s="203" t="s">
        <v>1</v>
      </c>
      <c r="C20" s="107"/>
      <c r="D20" s="107"/>
      <c r="E20" s="108"/>
      <c r="F20" s="109"/>
      <c r="G20" s="110"/>
      <c r="H20" s="111"/>
      <c r="I20" s="109"/>
      <c r="J20" s="110"/>
      <c r="K20" s="110"/>
      <c r="L20" s="111"/>
      <c r="M20" s="109"/>
      <c r="N20" s="110"/>
      <c r="O20" s="110"/>
      <c r="P20" s="111"/>
      <c r="Q20" s="109"/>
      <c r="R20" s="110"/>
      <c r="S20" s="110"/>
      <c r="T20" s="110"/>
      <c r="U20" s="111"/>
      <c r="V20" s="109"/>
      <c r="W20" s="110"/>
      <c r="X20" s="111"/>
    </row>
    <row r="21" spans="1:24" x14ac:dyDescent="0.2">
      <c r="A21" s="106" t="s">
        <v>131</v>
      </c>
      <c r="B21" s="203" t="s">
        <v>141</v>
      </c>
      <c r="C21" s="107"/>
      <c r="D21" s="107"/>
      <c r="E21" s="108"/>
      <c r="F21" s="109"/>
      <c r="G21" s="110"/>
      <c r="H21" s="111"/>
      <c r="I21" s="109"/>
      <c r="J21" s="110"/>
      <c r="K21" s="110"/>
      <c r="L21" s="111"/>
      <c r="M21" s="109"/>
      <c r="N21" s="110"/>
      <c r="O21" s="110"/>
      <c r="P21" s="111"/>
      <c r="Q21" s="109"/>
      <c r="R21" s="110"/>
      <c r="S21" s="110"/>
      <c r="T21" s="110"/>
      <c r="U21" s="111"/>
      <c r="V21" s="109"/>
      <c r="W21" s="110"/>
      <c r="X21" s="111"/>
    </row>
    <row r="22" spans="1:24" x14ac:dyDescent="0.2">
      <c r="A22" s="106" t="s">
        <v>135</v>
      </c>
      <c r="B22" s="203" t="s">
        <v>151</v>
      </c>
      <c r="C22" s="107"/>
      <c r="D22" s="107"/>
      <c r="E22" s="108"/>
      <c r="F22" s="109"/>
      <c r="G22" s="110"/>
      <c r="H22" s="111"/>
      <c r="I22" s="109"/>
      <c r="J22" s="110"/>
      <c r="K22" s="110"/>
      <c r="L22" s="111"/>
      <c r="M22" s="109"/>
      <c r="N22" s="110"/>
      <c r="O22" s="110"/>
      <c r="P22" s="111"/>
      <c r="Q22" s="109"/>
      <c r="R22" s="110"/>
      <c r="S22" s="110"/>
      <c r="T22" s="110"/>
      <c r="U22" s="111"/>
      <c r="V22" s="109"/>
      <c r="W22" s="110"/>
      <c r="X22" s="111"/>
    </row>
    <row r="23" spans="1:24" x14ac:dyDescent="0.2">
      <c r="A23" s="106" t="s">
        <v>37</v>
      </c>
      <c r="B23" s="203" t="s">
        <v>35</v>
      </c>
      <c r="C23" s="107"/>
      <c r="D23" s="107"/>
      <c r="E23" s="108"/>
      <c r="F23" s="109"/>
      <c r="G23" s="110"/>
      <c r="H23" s="111"/>
      <c r="I23" s="109"/>
      <c r="J23" s="110"/>
      <c r="K23" s="110"/>
      <c r="L23" s="111"/>
      <c r="M23" s="109"/>
      <c r="N23" s="110"/>
      <c r="O23" s="110"/>
      <c r="P23" s="111"/>
      <c r="Q23" s="109"/>
      <c r="R23" s="110"/>
      <c r="S23" s="110"/>
      <c r="T23" s="110"/>
      <c r="U23" s="111"/>
      <c r="V23" s="109"/>
      <c r="W23" s="110"/>
      <c r="X23" s="111"/>
    </row>
    <row r="24" spans="1:24" x14ac:dyDescent="0.2">
      <c r="A24" s="106" t="s">
        <v>137</v>
      </c>
      <c r="B24" s="203" t="s">
        <v>151</v>
      </c>
      <c r="C24" s="107"/>
      <c r="D24" s="107"/>
      <c r="E24" s="108"/>
      <c r="F24" s="109"/>
      <c r="G24" s="110"/>
      <c r="H24" s="111"/>
      <c r="I24" s="109"/>
      <c r="J24" s="110"/>
      <c r="K24" s="110"/>
      <c r="L24" s="111"/>
      <c r="M24" s="109"/>
      <c r="N24" s="110"/>
      <c r="O24" s="110"/>
      <c r="P24" s="111"/>
      <c r="Q24" s="109"/>
      <c r="R24" s="110"/>
      <c r="S24" s="110"/>
      <c r="T24" s="110"/>
      <c r="U24" s="111"/>
      <c r="V24" s="109"/>
      <c r="W24" s="110"/>
      <c r="X24" s="111"/>
    </row>
    <row r="25" spans="1:24" x14ac:dyDescent="0.2">
      <c r="A25" s="106" t="s">
        <v>130</v>
      </c>
      <c r="B25" s="203" t="s">
        <v>151</v>
      </c>
      <c r="C25" s="107"/>
      <c r="D25" s="107"/>
      <c r="E25" s="108"/>
      <c r="F25" s="109"/>
      <c r="G25" s="110"/>
      <c r="H25" s="111"/>
      <c r="I25" s="109"/>
      <c r="J25" s="110"/>
      <c r="K25" s="110"/>
      <c r="L25" s="111"/>
      <c r="M25" s="109"/>
      <c r="N25" s="110"/>
      <c r="O25" s="110"/>
      <c r="P25" s="111"/>
      <c r="Q25" s="109"/>
      <c r="R25" s="110"/>
      <c r="S25" s="110"/>
      <c r="T25" s="110"/>
      <c r="U25" s="111"/>
      <c r="V25" s="109"/>
      <c r="W25" s="110"/>
      <c r="X25" s="111"/>
    </row>
    <row r="26" spans="1:24" x14ac:dyDescent="0.2">
      <c r="A26" s="106" t="s">
        <v>125</v>
      </c>
      <c r="B26" s="203" t="s">
        <v>0</v>
      </c>
      <c r="C26" s="107"/>
      <c r="D26" s="107"/>
      <c r="E26" s="108"/>
      <c r="F26" s="109"/>
      <c r="G26" s="110"/>
      <c r="H26" s="111"/>
      <c r="I26" s="109"/>
      <c r="J26" s="110"/>
      <c r="K26" s="110"/>
      <c r="L26" s="111"/>
      <c r="M26" s="109"/>
      <c r="N26" s="110"/>
      <c r="O26" s="110"/>
      <c r="P26" s="111"/>
      <c r="Q26" s="109"/>
      <c r="R26" s="110"/>
      <c r="S26" s="110"/>
      <c r="T26" s="110"/>
      <c r="U26" s="111"/>
      <c r="V26" s="109"/>
      <c r="W26" s="110"/>
      <c r="X26" s="111"/>
    </row>
    <row r="27" spans="1:24" x14ac:dyDescent="0.2">
      <c r="A27" s="106" t="s">
        <v>32</v>
      </c>
      <c r="B27" s="203" t="s">
        <v>0</v>
      </c>
      <c r="C27" s="115"/>
      <c r="D27" s="115"/>
      <c r="E27" s="116"/>
      <c r="F27" s="109"/>
      <c r="G27" s="110"/>
      <c r="H27" s="111"/>
      <c r="I27" s="109"/>
      <c r="J27" s="110"/>
      <c r="K27" s="110"/>
      <c r="L27" s="111"/>
      <c r="M27" s="109"/>
      <c r="N27" s="110"/>
      <c r="O27" s="110"/>
      <c r="P27" s="111"/>
      <c r="Q27" s="109"/>
      <c r="R27" s="110"/>
      <c r="S27" s="110"/>
      <c r="T27" s="110"/>
      <c r="U27" s="111"/>
      <c r="V27" s="109"/>
      <c r="W27" s="110"/>
      <c r="X27" s="111"/>
    </row>
    <row r="28" spans="1:24" x14ac:dyDescent="0.2">
      <c r="A28" s="106" t="s">
        <v>29</v>
      </c>
      <c r="B28" s="203" t="s">
        <v>0</v>
      </c>
      <c r="C28" s="115"/>
      <c r="D28" s="115"/>
      <c r="E28" s="116"/>
      <c r="F28" s="109"/>
      <c r="G28" s="110"/>
      <c r="H28" s="111"/>
      <c r="I28" s="109"/>
      <c r="J28" s="110"/>
      <c r="K28" s="110"/>
      <c r="L28" s="111"/>
      <c r="M28" s="109"/>
      <c r="N28" s="110"/>
      <c r="O28" s="110"/>
      <c r="P28" s="111"/>
      <c r="Q28" s="109"/>
      <c r="R28" s="110"/>
      <c r="S28" s="110"/>
      <c r="T28" s="110"/>
      <c r="U28" s="111"/>
      <c r="V28" s="109"/>
      <c r="W28" s="110"/>
      <c r="X28" s="111"/>
    </row>
    <row r="29" spans="1:24" x14ac:dyDescent="0.2">
      <c r="A29" s="106" t="s">
        <v>132</v>
      </c>
      <c r="B29" s="203" t="s">
        <v>153</v>
      </c>
      <c r="C29" s="115"/>
      <c r="D29" s="115"/>
      <c r="E29" s="116"/>
      <c r="F29" s="109"/>
      <c r="G29" s="110"/>
      <c r="H29" s="111"/>
      <c r="I29" s="109"/>
      <c r="J29" s="110"/>
      <c r="K29" s="110"/>
      <c r="L29" s="111"/>
      <c r="M29" s="109"/>
      <c r="N29" s="110"/>
      <c r="O29" s="110"/>
      <c r="P29" s="111"/>
      <c r="Q29" s="109"/>
      <c r="R29" s="110"/>
      <c r="S29" s="110"/>
      <c r="T29" s="110"/>
      <c r="U29" s="111"/>
      <c r="V29" s="109"/>
      <c r="W29" s="110"/>
      <c r="X29" s="111"/>
    </row>
    <row r="30" spans="1:24" x14ac:dyDescent="0.2">
      <c r="A30" s="117" t="s">
        <v>123</v>
      </c>
      <c r="B30" s="204"/>
      <c r="C30" s="118"/>
      <c r="D30" s="118"/>
      <c r="E30" s="119"/>
      <c r="F30" s="109"/>
      <c r="G30" s="110"/>
      <c r="H30" s="111"/>
      <c r="I30" s="109"/>
      <c r="J30" s="110"/>
      <c r="K30" s="110"/>
      <c r="L30" s="111"/>
      <c r="M30" s="109"/>
      <c r="N30" s="110"/>
      <c r="O30" s="110"/>
      <c r="P30" s="111"/>
      <c r="Q30" s="109"/>
      <c r="R30" s="110"/>
      <c r="S30" s="110"/>
      <c r="T30" s="110"/>
      <c r="U30" s="111"/>
      <c r="V30" s="109"/>
      <c r="W30" s="110"/>
      <c r="X30" s="111"/>
    </row>
    <row r="31" spans="1:24" x14ac:dyDescent="0.2">
      <c r="A31" s="120"/>
      <c r="B31" s="205"/>
      <c r="C31" s="121"/>
      <c r="D31" s="121"/>
      <c r="E31" s="122"/>
      <c r="F31" s="123"/>
      <c r="G31" s="124"/>
      <c r="H31" s="125"/>
      <c r="I31" s="123"/>
      <c r="J31" s="124"/>
      <c r="K31" s="124"/>
      <c r="L31" s="125"/>
      <c r="M31" s="123"/>
      <c r="N31" s="124"/>
      <c r="O31" s="124"/>
      <c r="P31" s="125"/>
      <c r="Q31" s="123"/>
      <c r="R31" s="124"/>
      <c r="S31" s="124"/>
      <c r="T31" s="124"/>
      <c r="U31" s="125"/>
      <c r="V31" s="123"/>
      <c r="W31" s="124"/>
      <c r="X31" s="125"/>
    </row>
    <row r="32" spans="1:24" x14ac:dyDescent="0.2">
      <c r="A32" s="126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</row>
    <row r="33" spans="1:24" x14ac:dyDescent="0.2">
      <c r="A33" s="128" t="s">
        <v>140</v>
      </c>
      <c r="B33" s="129"/>
      <c r="C33" s="130" t="s">
        <v>138</v>
      </c>
      <c r="D33" s="289" t="s">
        <v>142</v>
      </c>
      <c r="E33" s="291" t="s">
        <v>143</v>
      </c>
      <c r="F33" s="91"/>
      <c r="G33" s="92" t="s">
        <v>17</v>
      </c>
      <c r="H33" s="93"/>
      <c r="I33" s="283" t="s">
        <v>18</v>
      </c>
      <c r="J33" s="284"/>
      <c r="K33" s="284"/>
      <c r="L33" s="285"/>
      <c r="M33" s="283" t="s">
        <v>19</v>
      </c>
      <c r="N33" s="284"/>
      <c r="O33" s="284"/>
      <c r="P33" s="285"/>
      <c r="Q33" s="283" t="s">
        <v>20</v>
      </c>
      <c r="R33" s="284"/>
      <c r="S33" s="284"/>
      <c r="T33" s="284"/>
      <c r="U33" s="285"/>
      <c r="V33" s="286" t="s">
        <v>21</v>
      </c>
      <c r="W33" s="287"/>
      <c r="X33" s="288"/>
    </row>
    <row r="34" spans="1:24" x14ac:dyDescent="0.2">
      <c r="A34" s="131" t="s">
        <v>175</v>
      </c>
      <c r="B34" s="132"/>
      <c r="C34" s="133"/>
      <c r="D34" s="290"/>
      <c r="E34" s="292"/>
      <c r="F34" s="97" t="s">
        <v>124</v>
      </c>
      <c r="G34" s="98" t="s">
        <v>117</v>
      </c>
      <c r="H34" s="99" t="s">
        <v>3</v>
      </c>
      <c r="I34" s="97" t="s">
        <v>4</v>
      </c>
      <c r="J34" s="98" t="s">
        <v>5</v>
      </c>
      <c r="K34" s="98" t="s">
        <v>6</v>
      </c>
      <c r="L34" s="99" t="s">
        <v>7</v>
      </c>
      <c r="M34" s="97" t="s">
        <v>8</v>
      </c>
      <c r="N34" s="98" t="s">
        <v>9</v>
      </c>
      <c r="O34" s="98" t="s">
        <v>10</v>
      </c>
      <c r="P34" s="99" t="s">
        <v>11</v>
      </c>
      <c r="Q34" s="97" t="s">
        <v>12</v>
      </c>
      <c r="R34" s="98" t="s">
        <v>13</v>
      </c>
      <c r="S34" s="98" t="s">
        <v>14</v>
      </c>
      <c r="T34" s="98" t="s">
        <v>15</v>
      </c>
      <c r="U34" s="99" t="s">
        <v>16</v>
      </c>
      <c r="V34" s="97" t="s">
        <v>22</v>
      </c>
      <c r="W34" s="98" t="s">
        <v>23</v>
      </c>
      <c r="X34" s="99" t="s">
        <v>24</v>
      </c>
    </row>
    <row r="35" spans="1:24" s="142" customFormat="1" x14ac:dyDescent="0.2">
      <c r="A35" s="134" t="s">
        <v>168</v>
      </c>
      <c r="B35" s="135"/>
      <c r="C35" s="136"/>
      <c r="D35" s="137"/>
      <c r="E35" s="138"/>
      <c r="F35" s="139"/>
      <c r="G35" s="140"/>
      <c r="H35" s="141"/>
      <c r="I35" s="139"/>
      <c r="J35" s="140"/>
      <c r="K35" s="140"/>
      <c r="L35" s="141"/>
      <c r="M35" s="139"/>
      <c r="N35" s="140"/>
      <c r="O35" s="140"/>
      <c r="P35" s="141"/>
      <c r="Q35" s="139"/>
      <c r="R35" s="140"/>
      <c r="S35" s="140"/>
      <c r="T35" s="140"/>
      <c r="U35" s="141"/>
      <c r="V35" s="139"/>
      <c r="W35" s="140"/>
      <c r="X35" s="141"/>
    </row>
    <row r="36" spans="1:24" x14ac:dyDescent="0.2">
      <c r="A36" s="300" t="s">
        <v>162</v>
      </c>
      <c r="B36" s="301" t="s">
        <v>148</v>
      </c>
      <c r="C36" s="302">
        <v>122</v>
      </c>
      <c r="D36" s="302">
        <f>C36*E36</f>
        <v>14579</v>
      </c>
      <c r="E36" s="303">
        <f t="shared" ref="E36:E46" si="0">SUM(F36:X36)</f>
        <v>119.5</v>
      </c>
      <c r="F36" s="301"/>
      <c r="G36" s="304"/>
      <c r="H36" s="303">
        <v>45.5</v>
      </c>
      <c r="I36" s="301">
        <v>5</v>
      </c>
      <c r="J36" s="304">
        <v>0</v>
      </c>
      <c r="K36" s="304">
        <v>5</v>
      </c>
      <c r="L36" s="303">
        <v>4</v>
      </c>
      <c r="M36" s="301">
        <v>5</v>
      </c>
      <c r="N36" s="304">
        <v>5</v>
      </c>
      <c r="O36" s="304">
        <v>0</v>
      </c>
      <c r="P36" s="303"/>
      <c r="Q36" s="301">
        <v>2.5</v>
      </c>
      <c r="R36" s="304">
        <v>5</v>
      </c>
      <c r="S36" s="304">
        <v>12.5</v>
      </c>
      <c r="T36" s="304">
        <v>10</v>
      </c>
      <c r="U36" s="303">
        <v>10</v>
      </c>
      <c r="V36" s="301">
        <v>10</v>
      </c>
      <c r="W36" s="304"/>
      <c r="X36" s="303"/>
    </row>
    <row r="37" spans="1:24" x14ac:dyDescent="0.2">
      <c r="A37" s="305" t="s">
        <v>155</v>
      </c>
      <c r="B37" s="301" t="s">
        <v>144</v>
      </c>
      <c r="C37" s="302">
        <v>122</v>
      </c>
      <c r="D37" s="302">
        <f t="shared" ref="D37:D60" si="1">C37*E37</f>
        <v>11285</v>
      </c>
      <c r="E37" s="303">
        <f t="shared" si="0"/>
        <v>92.5</v>
      </c>
      <c r="F37" s="301"/>
      <c r="G37" s="304"/>
      <c r="H37" s="303">
        <v>5</v>
      </c>
      <c r="I37" s="301">
        <v>5</v>
      </c>
      <c r="J37" s="304">
        <v>7.5</v>
      </c>
      <c r="K37" s="304">
        <v>10</v>
      </c>
      <c r="L37" s="303">
        <v>5</v>
      </c>
      <c r="M37" s="301">
        <v>10</v>
      </c>
      <c r="N37" s="304">
        <v>10</v>
      </c>
      <c r="O37" s="304">
        <v>10</v>
      </c>
      <c r="P37" s="303"/>
      <c r="Q37" s="301"/>
      <c r="R37" s="304">
        <v>10</v>
      </c>
      <c r="S37" s="304">
        <v>10</v>
      </c>
      <c r="T37" s="304">
        <v>10</v>
      </c>
      <c r="U37" s="303"/>
      <c r="V37" s="301"/>
      <c r="W37" s="304"/>
      <c r="X37" s="303"/>
    </row>
    <row r="38" spans="1:24" x14ac:dyDescent="0.2">
      <c r="A38" s="305"/>
      <c r="B38" s="317" t="s">
        <v>184</v>
      </c>
      <c r="C38" s="302"/>
      <c r="D38" s="302"/>
      <c r="E38" s="316">
        <f>SUM(E36:E37)</f>
        <v>212</v>
      </c>
      <c r="F38" s="301"/>
      <c r="G38" s="304"/>
      <c r="H38" s="316">
        <f>SUM(H36:H37)</f>
        <v>50.5</v>
      </c>
      <c r="I38" s="317">
        <f t="shared" ref="I38:V38" si="2">SUM(I36:I37)</f>
        <v>10</v>
      </c>
      <c r="J38" s="318">
        <f t="shared" si="2"/>
        <v>7.5</v>
      </c>
      <c r="K38" s="318">
        <f t="shared" si="2"/>
        <v>15</v>
      </c>
      <c r="L38" s="316">
        <f t="shared" si="2"/>
        <v>9</v>
      </c>
      <c r="M38" s="317">
        <f t="shared" si="2"/>
        <v>15</v>
      </c>
      <c r="N38" s="318">
        <f t="shared" si="2"/>
        <v>15</v>
      </c>
      <c r="O38" s="318">
        <f t="shared" si="2"/>
        <v>10</v>
      </c>
      <c r="P38" s="316">
        <f t="shared" si="2"/>
        <v>0</v>
      </c>
      <c r="Q38" s="317">
        <f t="shared" si="2"/>
        <v>2.5</v>
      </c>
      <c r="R38" s="318">
        <f t="shared" si="2"/>
        <v>15</v>
      </c>
      <c r="S38" s="318">
        <f t="shared" si="2"/>
        <v>22.5</v>
      </c>
      <c r="T38" s="318">
        <f t="shared" si="2"/>
        <v>20</v>
      </c>
      <c r="U38" s="316">
        <f t="shared" si="2"/>
        <v>10</v>
      </c>
      <c r="V38" s="317">
        <f t="shared" si="2"/>
        <v>10</v>
      </c>
      <c r="W38" s="304"/>
      <c r="X38" s="303"/>
    </row>
    <row r="39" spans="1:24" x14ac:dyDescent="0.2">
      <c r="A39" s="306" t="s">
        <v>160</v>
      </c>
      <c r="B39" s="307" t="s">
        <v>145</v>
      </c>
      <c r="C39" s="308">
        <v>95</v>
      </c>
      <c r="D39" s="308">
        <f t="shared" ref="D39" si="3">C39*E39</f>
        <v>17503.75</v>
      </c>
      <c r="E39" s="309">
        <f t="shared" si="0"/>
        <v>184.25</v>
      </c>
      <c r="F39" s="307"/>
      <c r="G39" s="310"/>
      <c r="H39" s="309">
        <v>2</v>
      </c>
      <c r="I39" s="307"/>
      <c r="J39" s="310"/>
      <c r="K39" s="310">
        <v>7.25</v>
      </c>
      <c r="L39" s="309">
        <v>25</v>
      </c>
      <c r="M39" s="307">
        <v>25</v>
      </c>
      <c r="N39" s="310">
        <v>25</v>
      </c>
      <c r="O39" s="310">
        <v>20</v>
      </c>
      <c r="P39" s="309">
        <v>20</v>
      </c>
      <c r="Q39" s="307">
        <v>30</v>
      </c>
      <c r="R39" s="310">
        <v>20</v>
      </c>
      <c r="S39" s="310">
        <v>10</v>
      </c>
      <c r="T39" s="310"/>
      <c r="U39" s="309"/>
      <c r="V39" s="307"/>
      <c r="W39" s="310"/>
      <c r="X39" s="309"/>
    </row>
    <row r="40" spans="1:24" x14ac:dyDescent="0.2">
      <c r="A40" s="306" t="s">
        <v>156</v>
      </c>
      <c r="B40" s="307" t="s">
        <v>145</v>
      </c>
      <c r="C40" s="308">
        <v>95</v>
      </c>
      <c r="D40" s="308">
        <f t="shared" ref="D40" si="4">C40*E40</f>
        <v>17100</v>
      </c>
      <c r="E40" s="309">
        <f t="shared" si="0"/>
        <v>180</v>
      </c>
      <c r="F40" s="307"/>
      <c r="G40" s="310"/>
      <c r="H40" s="309"/>
      <c r="I40" s="307"/>
      <c r="J40" s="310"/>
      <c r="K40" s="310"/>
      <c r="L40" s="309">
        <v>22.5</v>
      </c>
      <c r="M40" s="307">
        <v>22.5</v>
      </c>
      <c r="N40" s="310">
        <v>22.5</v>
      </c>
      <c r="O40" s="310">
        <v>22.5</v>
      </c>
      <c r="P40" s="309">
        <v>22.5</v>
      </c>
      <c r="Q40" s="307">
        <v>22.5</v>
      </c>
      <c r="R40" s="310">
        <v>22.5</v>
      </c>
      <c r="S40" s="310">
        <v>22.5</v>
      </c>
      <c r="T40" s="310"/>
      <c r="U40" s="309"/>
      <c r="V40" s="307"/>
      <c r="W40" s="310"/>
      <c r="X40" s="309"/>
    </row>
    <row r="41" spans="1:24" x14ac:dyDescent="0.2">
      <c r="A41" s="306"/>
      <c r="B41" s="320" t="s">
        <v>185</v>
      </c>
      <c r="C41" s="308"/>
      <c r="D41" s="308"/>
      <c r="E41" s="319">
        <f>SUM(E39:E40)</f>
        <v>364.25</v>
      </c>
      <c r="F41" s="320"/>
      <c r="G41" s="321"/>
      <c r="H41" s="319">
        <f>SUM(H39:H40)</f>
        <v>2</v>
      </c>
      <c r="I41" s="320">
        <f t="shared" ref="I41" si="5">SUM(I39:I40)</f>
        <v>0</v>
      </c>
      <c r="J41" s="321">
        <f t="shared" ref="J41" si="6">SUM(J39:J40)</f>
        <v>0</v>
      </c>
      <c r="K41" s="321">
        <f t="shared" ref="K41" si="7">SUM(K39:K40)</f>
        <v>7.25</v>
      </c>
      <c r="L41" s="319">
        <f t="shared" ref="L41" si="8">SUM(L39:L40)</f>
        <v>47.5</v>
      </c>
      <c r="M41" s="320">
        <f t="shared" ref="M41" si="9">SUM(M39:M40)</f>
        <v>47.5</v>
      </c>
      <c r="N41" s="321">
        <f t="shared" ref="N41" si="10">SUM(N39:N40)</f>
        <v>47.5</v>
      </c>
      <c r="O41" s="321">
        <f t="shared" ref="O41" si="11">SUM(O39:O40)</f>
        <v>42.5</v>
      </c>
      <c r="P41" s="319">
        <f t="shared" ref="P41" si="12">SUM(P39:P40)</f>
        <v>42.5</v>
      </c>
      <c r="Q41" s="320">
        <f t="shared" ref="Q41" si="13">SUM(Q39:Q40)</f>
        <v>52.5</v>
      </c>
      <c r="R41" s="321">
        <f t="shared" ref="R41" si="14">SUM(R39:R40)</f>
        <v>42.5</v>
      </c>
      <c r="S41" s="321">
        <f t="shared" ref="S41" si="15">SUM(S39:S40)</f>
        <v>32.5</v>
      </c>
      <c r="T41" s="321">
        <f t="shared" ref="T41" si="16">SUM(T39:T40)</f>
        <v>0</v>
      </c>
      <c r="U41" s="319">
        <f t="shared" ref="U41" si="17">SUM(U39:U40)</f>
        <v>0</v>
      </c>
      <c r="V41" s="320">
        <f t="shared" ref="V41" si="18">SUM(V39:V40)</f>
        <v>0</v>
      </c>
      <c r="W41" s="310"/>
      <c r="X41" s="309"/>
    </row>
    <row r="42" spans="1:24" x14ac:dyDescent="0.2">
      <c r="A42" s="311" t="s">
        <v>157</v>
      </c>
      <c r="B42" s="312" t="s">
        <v>147</v>
      </c>
      <c r="C42" s="313">
        <v>86</v>
      </c>
      <c r="D42" s="313">
        <f t="shared" ref="D42" si="19">C42*E42</f>
        <v>21500</v>
      </c>
      <c r="E42" s="314">
        <f t="shared" si="0"/>
        <v>250</v>
      </c>
      <c r="F42" s="312"/>
      <c r="G42" s="315"/>
      <c r="H42" s="314"/>
      <c r="I42" s="312"/>
      <c r="J42" s="315"/>
      <c r="K42" s="315"/>
      <c r="L42" s="314"/>
      <c r="M42" s="312">
        <v>40</v>
      </c>
      <c r="N42" s="315">
        <v>40</v>
      </c>
      <c r="O42" s="315">
        <v>40</v>
      </c>
      <c r="P42" s="314">
        <v>40</v>
      </c>
      <c r="Q42" s="312">
        <v>30</v>
      </c>
      <c r="R42" s="315">
        <v>30</v>
      </c>
      <c r="S42" s="315">
        <v>20</v>
      </c>
      <c r="T42" s="315">
        <v>5</v>
      </c>
      <c r="U42" s="314">
        <v>5</v>
      </c>
      <c r="V42" s="312"/>
      <c r="W42" s="315"/>
      <c r="X42" s="314"/>
    </row>
    <row r="43" spans="1:24" x14ac:dyDescent="0.2">
      <c r="A43" s="311" t="s">
        <v>158</v>
      </c>
      <c r="B43" s="312" t="s">
        <v>147</v>
      </c>
      <c r="C43" s="313">
        <v>86</v>
      </c>
      <c r="D43" s="313">
        <f t="shared" ref="D43" si="20">C43*E43</f>
        <v>12040</v>
      </c>
      <c r="E43" s="314">
        <f t="shared" si="0"/>
        <v>140</v>
      </c>
      <c r="F43" s="312"/>
      <c r="G43" s="315"/>
      <c r="H43" s="314"/>
      <c r="I43" s="312"/>
      <c r="J43" s="315"/>
      <c r="K43" s="315"/>
      <c r="L43" s="314">
        <v>20</v>
      </c>
      <c r="M43" s="312">
        <v>40</v>
      </c>
      <c r="N43" s="315">
        <v>40</v>
      </c>
      <c r="O43" s="315">
        <v>20</v>
      </c>
      <c r="P43" s="314">
        <v>10</v>
      </c>
      <c r="Q43" s="312">
        <v>10</v>
      </c>
      <c r="R43" s="315"/>
      <c r="S43" s="315"/>
      <c r="T43" s="315"/>
      <c r="U43" s="314"/>
      <c r="V43" s="312"/>
      <c r="W43" s="315"/>
      <c r="X43" s="314"/>
    </row>
    <row r="44" spans="1:24" x14ac:dyDescent="0.2">
      <c r="A44" s="311" t="s">
        <v>159</v>
      </c>
      <c r="B44" s="312" t="s">
        <v>147</v>
      </c>
      <c r="C44" s="313">
        <v>86</v>
      </c>
      <c r="D44" s="313">
        <f t="shared" ref="D44" si="21">C44*E44</f>
        <v>10750</v>
      </c>
      <c r="E44" s="314">
        <f t="shared" si="0"/>
        <v>125</v>
      </c>
      <c r="F44" s="312"/>
      <c r="G44" s="315"/>
      <c r="H44" s="314"/>
      <c r="I44" s="312"/>
      <c r="J44" s="315"/>
      <c r="K44" s="315"/>
      <c r="L44" s="314"/>
      <c r="M44" s="312"/>
      <c r="N44" s="315">
        <v>15</v>
      </c>
      <c r="O44" s="315">
        <v>20</v>
      </c>
      <c r="P44" s="314">
        <v>30</v>
      </c>
      <c r="Q44" s="312">
        <v>30</v>
      </c>
      <c r="R44" s="315">
        <v>20</v>
      </c>
      <c r="S44" s="315">
        <v>10</v>
      </c>
      <c r="T44" s="315"/>
      <c r="U44" s="314"/>
      <c r="V44" s="312"/>
      <c r="W44" s="315"/>
      <c r="X44" s="314"/>
    </row>
    <row r="45" spans="1:24" x14ac:dyDescent="0.2">
      <c r="A45" s="322"/>
      <c r="B45" s="328" t="s">
        <v>186</v>
      </c>
      <c r="C45" s="324"/>
      <c r="D45" s="324"/>
      <c r="E45" s="327">
        <f>SUM(E42:E44)</f>
        <v>515</v>
      </c>
      <c r="F45" s="323"/>
      <c r="G45" s="326"/>
      <c r="H45" s="327">
        <f t="shared" ref="H45:V45" si="22">SUM(H42:H44)</f>
        <v>0</v>
      </c>
      <c r="I45" s="328">
        <f t="shared" si="22"/>
        <v>0</v>
      </c>
      <c r="J45" s="329">
        <f t="shared" si="22"/>
        <v>0</v>
      </c>
      <c r="K45" s="329">
        <f t="shared" si="22"/>
        <v>0</v>
      </c>
      <c r="L45" s="327">
        <f t="shared" si="22"/>
        <v>20</v>
      </c>
      <c r="M45" s="328">
        <f t="shared" si="22"/>
        <v>80</v>
      </c>
      <c r="N45" s="329">
        <f t="shared" si="22"/>
        <v>95</v>
      </c>
      <c r="O45" s="329">
        <f t="shared" si="22"/>
        <v>80</v>
      </c>
      <c r="P45" s="327">
        <f t="shared" si="22"/>
        <v>80</v>
      </c>
      <c r="Q45" s="328">
        <f t="shared" si="22"/>
        <v>70</v>
      </c>
      <c r="R45" s="329">
        <f t="shared" si="22"/>
        <v>50</v>
      </c>
      <c r="S45" s="329">
        <f t="shared" si="22"/>
        <v>30</v>
      </c>
      <c r="T45" s="329">
        <f t="shared" si="22"/>
        <v>5</v>
      </c>
      <c r="U45" s="327">
        <f t="shared" si="22"/>
        <v>5</v>
      </c>
      <c r="V45" s="328">
        <f t="shared" si="22"/>
        <v>0</v>
      </c>
      <c r="W45" s="326"/>
      <c r="X45" s="325"/>
    </row>
    <row r="46" spans="1:24" x14ac:dyDescent="0.2">
      <c r="A46" s="149" t="s">
        <v>161</v>
      </c>
      <c r="B46" s="330" t="s">
        <v>146</v>
      </c>
      <c r="C46" s="331">
        <v>6</v>
      </c>
      <c r="D46" s="331">
        <f t="shared" si="1"/>
        <v>1800</v>
      </c>
      <c r="E46" s="332">
        <f t="shared" si="0"/>
        <v>300</v>
      </c>
      <c r="F46" s="330"/>
      <c r="G46" s="333"/>
      <c r="H46" s="332"/>
      <c r="I46" s="330"/>
      <c r="J46" s="333"/>
      <c r="K46" s="333"/>
      <c r="L46" s="332">
        <v>34</v>
      </c>
      <c r="M46" s="330">
        <v>34</v>
      </c>
      <c r="N46" s="333">
        <v>34</v>
      </c>
      <c r="O46" s="333">
        <v>34</v>
      </c>
      <c r="P46" s="332">
        <v>34</v>
      </c>
      <c r="Q46" s="330">
        <v>34</v>
      </c>
      <c r="R46" s="333">
        <v>34</v>
      </c>
      <c r="S46" s="333">
        <v>32</v>
      </c>
      <c r="T46" s="333">
        <v>30</v>
      </c>
      <c r="U46" s="332"/>
      <c r="V46" s="330"/>
      <c r="W46" s="333"/>
      <c r="X46" s="332"/>
    </row>
    <row r="47" spans="1:24" ht="5.0999999999999996" customHeight="1" x14ac:dyDescent="0.2">
      <c r="A47" s="154"/>
      <c r="B47" s="155"/>
      <c r="C47" s="156"/>
      <c r="D47" s="156"/>
      <c r="E47" s="157"/>
      <c r="F47" s="155"/>
      <c r="G47" s="158"/>
      <c r="H47" s="157"/>
      <c r="I47" s="155"/>
      <c r="J47" s="158"/>
      <c r="K47" s="158"/>
      <c r="L47" s="157"/>
      <c r="M47" s="155"/>
      <c r="N47" s="158"/>
      <c r="O47" s="158"/>
      <c r="P47" s="157"/>
      <c r="Q47" s="155"/>
      <c r="R47" s="158"/>
      <c r="S47" s="158"/>
      <c r="T47" s="158"/>
      <c r="U47" s="157"/>
      <c r="V47" s="155"/>
      <c r="W47" s="158"/>
      <c r="X47" s="157"/>
    </row>
    <row r="48" spans="1:24" x14ac:dyDescent="0.2">
      <c r="A48" s="159" t="s">
        <v>169</v>
      </c>
      <c r="B48" s="160"/>
      <c r="C48" s="161"/>
      <c r="D48" s="161"/>
      <c r="E48" s="162"/>
      <c r="F48" s="160"/>
      <c r="G48" s="163"/>
      <c r="H48" s="162"/>
      <c r="I48" s="160"/>
      <c r="J48" s="163"/>
      <c r="K48" s="163"/>
      <c r="L48" s="162"/>
      <c r="M48" s="160"/>
      <c r="N48" s="163"/>
      <c r="O48" s="163"/>
      <c r="P48" s="162"/>
      <c r="Q48" s="160"/>
      <c r="R48" s="163"/>
      <c r="S48" s="163"/>
      <c r="T48" s="163"/>
      <c r="U48" s="162"/>
      <c r="V48" s="160"/>
      <c r="W48" s="163"/>
      <c r="X48" s="162"/>
    </row>
    <row r="49" spans="1:26" x14ac:dyDescent="0.2">
      <c r="A49" s="143" t="s">
        <v>163</v>
      </c>
      <c r="B49" s="160" t="s">
        <v>149</v>
      </c>
      <c r="C49" s="161">
        <v>95</v>
      </c>
      <c r="D49" s="161">
        <f t="shared" si="1"/>
        <v>4821.25</v>
      </c>
      <c r="E49" s="164">
        <f>SUM(F49:X49)</f>
        <v>50.75</v>
      </c>
      <c r="F49" s="160"/>
      <c r="G49" s="163"/>
      <c r="H49" s="162">
        <v>15.75</v>
      </c>
      <c r="I49" s="160"/>
      <c r="J49" s="163"/>
      <c r="K49" s="163">
        <v>2.5</v>
      </c>
      <c r="L49" s="162"/>
      <c r="M49" s="160">
        <v>2.5</v>
      </c>
      <c r="N49" s="163">
        <v>2.5</v>
      </c>
      <c r="O49" s="163"/>
      <c r="P49" s="162">
        <v>10</v>
      </c>
      <c r="Q49" s="160">
        <v>5</v>
      </c>
      <c r="R49" s="163">
        <v>2.5</v>
      </c>
      <c r="S49" s="163"/>
      <c r="T49" s="163"/>
      <c r="U49" s="162"/>
      <c r="V49" s="160">
        <v>10</v>
      </c>
      <c r="W49" s="163"/>
      <c r="X49" s="162"/>
    </row>
    <row r="50" spans="1:26" x14ac:dyDescent="0.2">
      <c r="A50" s="143" t="s">
        <v>164</v>
      </c>
      <c r="B50" s="144" t="s">
        <v>145</v>
      </c>
      <c r="C50" s="145">
        <v>95</v>
      </c>
      <c r="D50" s="145">
        <f t="shared" si="1"/>
        <v>1425</v>
      </c>
      <c r="E50" s="146">
        <f>SUM(F50:X50)</f>
        <v>15</v>
      </c>
      <c r="F50" s="144"/>
      <c r="G50" s="147"/>
      <c r="H50" s="146"/>
      <c r="I50" s="144"/>
      <c r="J50" s="147"/>
      <c r="K50" s="147"/>
      <c r="L50" s="146"/>
      <c r="M50" s="144"/>
      <c r="N50" s="147">
        <v>5</v>
      </c>
      <c r="O50" s="147"/>
      <c r="P50" s="146">
        <v>5</v>
      </c>
      <c r="Q50" s="144">
        <v>5</v>
      </c>
      <c r="R50" s="147"/>
      <c r="S50" s="147"/>
      <c r="T50" s="147"/>
      <c r="U50" s="146"/>
      <c r="V50" s="144"/>
      <c r="W50" s="147"/>
      <c r="X50" s="146"/>
    </row>
    <row r="51" spans="1:26" x14ac:dyDescent="0.2">
      <c r="A51" s="165"/>
      <c r="B51" s="144" t="s">
        <v>147</v>
      </c>
      <c r="C51" s="145">
        <v>86</v>
      </c>
      <c r="D51" s="145">
        <f t="shared" si="1"/>
        <v>1290</v>
      </c>
      <c r="E51" s="146">
        <f>SUM(F51:X51)</f>
        <v>15</v>
      </c>
      <c r="F51" s="144"/>
      <c r="G51" s="147"/>
      <c r="H51" s="146"/>
      <c r="I51" s="144"/>
      <c r="J51" s="147"/>
      <c r="K51" s="147"/>
      <c r="L51" s="146"/>
      <c r="M51" s="144"/>
      <c r="N51" s="147">
        <v>5</v>
      </c>
      <c r="O51" s="147"/>
      <c r="P51" s="146">
        <v>5</v>
      </c>
      <c r="Q51" s="144">
        <v>5</v>
      </c>
      <c r="R51" s="147"/>
      <c r="S51" s="147"/>
      <c r="T51" s="147"/>
      <c r="U51" s="146"/>
      <c r="V51" s="144"/>
      <c r="W51" s="147"/>
      <c r="X51" s="146"/>
    </row>
    <row r="52" spans="1:26" ht="5.0999999999999996" customHeight="1" x14ac:dyDescent="0.2">
      <c r="A52" s="166"/>
      <c r="B52" s="155"/>
      <c r="C52" s="156"/>
      <c r="D52" s="156"/>
      <c r="E52" s="157"/>
      <c r="F52" s="155"/>
      <c r="G52" s="158"/>
      <c r="H52" s="157"/>
      <c r="I52" s="155"/>
      <c r="J52" s="158"/>
      <c r="K52" s="158"/>
      <c r="L52" s="157"/>
      <c r="M52" s="155"/>
      <c r="N52" s="158"/>
      <c r="O52" s="158"/>
      <c r="P52" s="157"/>
      <c r="Q52" s="155"/>
      <c r="R52" s="158"/>
      <c r="S52" s="158"/>
      <c r="T52" s="158"/>
      <c r="U52" s="157"/>
      <c r="V52" s="155"/>
      <c r="W52" s="158"/>
      <c r="X52" s="157"/>
    </row>
    <row r="53" spans="1:26" ht="13.5" customHeight="1" x14ac:dyDescent="0.2">
      <c r="A53" s="159" t="s">
        <v>170</v>
      </c>
      <c r="B53" s="144"/>
      <c r="C53" s="145"/>
      <c r="D53" s="145"/>
      <c r="E53" s="146"/>
      <c r="F53" s="144"/>
      <c r="G53" s="147"/>
      <c r="H53" s="146"/>
      <c r="I53" s="144"/>
      <c r="J53" s="147"/>
      <c r="K53" s="147"/>
      <c r="L53" s="146"/>
      <c r="M53" s="144"/>
      <c r="N53" s="147"/>
      <c r="O53" s="147"/>
      <c r="P53" s="146"/>
      <c r="Q53" s="144"/>
      <c r="R53" s="147"/>
      <c r="S53" s="147"/>
      <c r="T53" s="147"/>
      <c r="U53" s="146"/>
      <c r="V53" s="144"/>
      <c r="W53" s="147"/>
      <c r="X53" s="146"/>
    </row>
    <row r="54" spans="1:26" ht="13.5" customHeight="1" x14ac:dyDescent="0.2">
      <c r="A54" s="143" t="s">
        <v>165</v>
      </c>
      <c r="B54" s="144" t="s">
        <v>144</v>
      </c>
      <c r="C54" s="145">
        <v>122</v>
      </c>
      <c r="D54" s="145">
        <f>C54*E54</f>
        <v>3172</v>
      </c>
      <c r="E54" s="146">
        <f>SUM(F54:X54)</f>
        <v>26</v>
      </c>
      <c r="F54" s="144"/>
      <c r="G54" s="147"/>
      <c r="H54" s="146"/>
      <c r="I54" s="144"/>
      <c r="J54" s="147"/>
      <c r="K54" s="147"/>
      <c r="L54" s="146"/>
      <c r="M54" s="144"/>
      <c r="N54" s="147"/>
      <c r="O54" s="147">
        <v>8</v>
      </c>
      <c r="P54" s="146">
        <v>8</v>
      </c>
      <c r="Q54" s="144">
        <v>4</v>
      </c>
      <c r="R54" s="147">
        <v>6</v>
      </c>
      <c r="S54" s="147"/>
      <c r="T54" s="147"/>
      <c r="U54" s="146"/>
      <c r="V54" s="144"/>
      <c r="W54" s="147"/>
      <c r="X54" s="146"/>
    </row>
    <row r="55" spans="1:26" x14ac:dyDescent="0.2">
      <c r="A55" s="165"/>
      <c r="B55" s="144" t="s">
        <v>147</v>
      </c>
      <c r="C55" s="145">
        <v>86</v>
      </c>
      <c r="D55" s="145">
        <f t="shared" si="1"/>
        <v>1290</v>
      </c>
      <c r="E55" s="146">
        <f>SUM(F55:X55)</f>
        <v>15</v>
      </c>
      <c r="F55" s="144"/>
      <c r="G55" s="147"/>
      <c r="H55" s="146"/>
      <c r="I55" s="144"/>
      <c r="J55" s="147"/>
      <c r="K55" s="147"/>
      <c r="L55" s="146"/>
      <c r="M55" s="144"/>
      <c r="N55" s="147"/>
      <c r="O55" s="147">
        <v>10</v>
      </c>
      <c r="P55" s="146"/>
      <c r="Q55" s="144">
        <v>5</v>
      </c>
      <c r="R55" s="147"/>
      <c r="S55" s="147"/>
      <c r="T55" s="147"/>
      <c r="U55" s="146"/>
      <c r="V55" s="144"/>
      <c r="W55" s="147"/>
      <c r="X55" s="146"/>
    </row>
    <row r="56" spans="1:26" ht="5.0999999999999996" customHeight="1" x14ac:dyDescent="0.2">
      <c r="A56" s="166"/>
      <c r="B56" s="155"/>
      <c r="C56" s="156"/>
      <c r="D56" s="156"/>
      <c r="E56" s="157"/>
      <c r="F56" s="155"/>
      <c r="G56" s="158"/>
      <c r="H56" s="157"/>
      <c r="I56" s="155"/>
      <c r="J56" s="158"/>
      <c r="K56" s="158"/>
      <c r="L56" s="157"/>
      <c r="M56" s="155"/>
      <c r="N56" s="158"/>
      <c r="O56" s="158"/>
      <c r="P56" s="157"/>
      <c r="Q56" s="155"/>
      <c r="R56" s="158"/>
      <c r="S56" s="158"/>
      <c r="T56" s="158"/>
      <c r="U56" s="157"/>
      <c r="V56" s="155"/>
      <c r="W56" s="158"/>
      <c r="X56" s="157"/>
    </row>
    <row r="57" spans="1:26" ht="13.5" customHeight="1" x14ac:dyDescent="0.2">
      <c r="A57" s="159" t="s">
        <v>171</v>
      </c>
      <c r="B57" s="144"/>
      <c r="C57" s="145"/>
      <c r="D57" s="145"/>
      <c r="E57" s="146"/>
      <c r="F57" s="144"/>
      <c r="G57" s="147"/>
      <c r="H57" s="146"/>
      <c r="I57" s="144"/>
      <c r="J57" s="147"/>
      <c r="K57" s="147"/>
      <c r="L57" s="146"/>
      <c r="M57" s="144"/>
      <c r="N57" s="147"/>
      <c r="O57" s="147"/>
      <c r="P57" s="146"/>
      <c r="Q57" s="144"/>
      <c r="R57" s="147"/>
      <c r="S57" s="147"/>
      <c r="T57" s="147"/>
      <c r="U57" s="146"/>
      <c r="V57" s="144"/>
      <c r="W57" s="147"/>
      <c r="X57" s="146"/>
    </row>
    <row r="58" spans="1:26" ht="13.5" customHeight="1" x14ac:dyDescent="0.2">
      <c r="A58" s="143" t="s">
        <v>166</v>
      </c>
      <c r="B58" s="144" t="s">
        <v>144</v>
      </c>
      <c r="C58" s="145">
        <v>122</v>
      </c>
      <c r="D58" s="145">
        <f t="shared" si="1"/>
        <v>22082</v>
      </c>
      <c r="E58" s="146">
        <f>SUM(F58:X58)</f>
        <v>181</v>
      </c>
      <c r="F58" s="144"/>
      <c r="G58" s="147"/>
      <c r="H58" s="146">
        <v>18</v>
      </c>
      <c r="I58" s="144">
        <v>10</v>
      </c>
      <c r="J58" s="147">
        <v>10</v>
      </c>
      <c r="K58" s="147">
        <v>20</v>
      </c>
      <c r="L58" s="146">
        <v>20</v>
      </c>
      <c r="M58" s="144">
        <v>15</v>
      </c>
      <c r="N58" s="147">
        <v>10</v>
      </c>
      <c r="O58" s="147">
        <v>10</v>
      </c>
      <c r="P58" s="146">
        <v>10</v>
      </c>
      <c r="Q58" s="144">
        <v>15</v>
      </c>
      <c r="R58" s="147">
        <v>15</v>
      </c>
      <c r="S58" s="147">
        <v>10</v>
      </c>
      <c r="T58" s="147">
        <v>10</v>
      </c>
      <c r="U58" s="147">
        <v>8</v>
      </c>
      <c r="V58" s="144"/>
      <c r="W58" s="147"/>
      <c r="X58" s="146"/>
    </row>
    <row r="59" spans="1:26" x14ac:dyDescent="0.2">
      <c r="A59" s="143" t="s">
        <v>167</v>
      </c>
      <c r="B59" s="144" t="s">
        <v>150</v>
      </c>
      <c r="C59" s="145">
        <v>86</v>
      </c>
      <c r="D59" s="145">
        <f t="shared" ref="D59" si="23">C59*E59</f>
        <v>15050</v>
      </c>
      <c r="E59" s="146">
        <f>SUM(F59:X59)</f>
        <v>175</v>
      </c>
      <c r="F59" s="144"/>
      <c r="G59" s="147"/>
      <c r="H59" s="146">
        <v>10</v>
      </c>
      <c r="I59" s="144">
        <v>20</v>
      </c>
      <c r="J59" s="147">
        <v>20</v>
      </c>
      <c r="K59" s="147">
        <v>20</v>
      </c>
      <c r="L59" s="146">
        <v>20</v>
      </c>
      <c r="M59" s="144">
        <v>15</v>
      </c>
      <c r="N59" s="147">
        <v>10</v>
      </c>
      <c r="O59" s="147">
        <v>10</v>
      </c>
      <c r="P59" s="146">
        <v>10</v>
      </c>
      <c r="Q59" s="144">
        <v>15</v>
      </c>
      <c r="R59" s="147">
        <v>10</v>
      </c>
      <c r="S59" s="147">
        <v>5</v>
      </c>
      <c r="T59" s="147">
        <v>5</v>
      </c>
      <c r="U59" s="147">
        <v>5</v>
      </c>
      <c r="V59" s="144"/>
      <c r="W59" s="147"/>
      <c r="X59" s="146"/>
    </row>
    <row r="60" spans="1:26" x14ac:dyDescent="0.2">
      <c r="A60" s="143"/>
      <c r="B60" s="144" t="s">
        <v>147</v>
      </c>
      <c r="C60" s="145">
        <v>86</v>
      </c>
      <c r="D60" s="145">
        <f t="shared" si="1"/>
        <v>6020</v>
      </c>
      <c r="E60" s="146">
        <f>SUM(F60:X60)</f>
        <v>70</v>
      </c>
      <c r="F60" s="144"/>
      <c r="G60" s="147"/>
      <c r="H60" s="146"/>
      <c r="I60" s="144"/>
      <c r="J60" s="147"/>
      <c r="K60" s="147"/>
      <c r="L60" s="146">
        <v>30</v>
      </c>
      <c r="M60" s="144">
        <v>30</v>
      </c>
      <c r="N60" s="147">
        <v>10</v>
      </c>
      <c r="O60" s="147"/>
      <c r="P60" s="146"/>
      <c r="Q60" s="144"/>
      <c r="R60" s="147"/>
      <c r="S60" s="147"/>
      <c r="T60" s="147"/>
      <c r="U60" s="146"/>
      <c r="V60" s="144"/>
      <c r="W60" s="147"/>
      <c r="X60" s="146"/>
    </row>
    <row r="61" spans="1:26" x14ac:dyDescent="0.2">
      <c r="A61" s="165"/>
      <c r="B61" s="150" t="s">
        <v>154</v>
      </c>
      <c r="C61" s="151">
        <v>4</v>
      </c>
      <c r="D61" s="151">
        <f t="shared" ref="D61" si="24">C61*E61</f>
        <v>20</v>
      </c>
      <c r="E61" s="152">
        <f>SUM(F61:X61)</f>
        <v>5</v>
      </c>
      <c r="F61" s="150"/>
      <c r="G61" s="153"/>
      <c r="H61" s="152">
        <v>3.5</v>
      </c>
      <c r="I61" s="150"/>
      <c r="J61" s="153"/>
      <c r="K61" s="153"/>
      <c r="L61" s="152"/>
      <c r="M61" s="150">
        <v>1.5</v>
      </c>
      <c r="N61" s="153"/>
      <c r="O61" s="153"/>
      <c r="P61" s="152"/>
      <c r="Q61" s="150"/>
      <c r="R61" s="153"/>
      <c r="S61" s="153"/>
      <c r="T61" s="153"/>
      <c r="U61" s="152"/>
      <c r="V61" s="150"/>
      <c r="W61" s="153"/>
      <c r="X61" s="152"/>
    </row>
    <row r="62" spans="1:26" ht="5.0999999999999996" customHeight="1" x14ac:dyDescent="0.2">
      <c r="A62" s="154"/>
      <c r="B62" s="155"/>
      <c r="C62" s="156"/>
      <c r="D62" s="156"/>
      <c r="E62" s="157"/>
      <c r="F62" s="155"/>
      <c r="G62" s="158"/>
      <c r="H62" s="157"/>
      <c r="I62" s="155"/>
      <c r="J62" s="158"/>
      <c r="K62" s="158"/>
      <c r="L62" s="157"/>
      <c r="M62" s="155"/>
      <c r="N62" s="158"/>
      <c r="O62" s="158"/>
      <c r="P62" s="157"/>
      <c r="Q62" s="155"/>
      <c r="R62" s="158"/>
      <c r="S62" s="158"/>
      <c r="T62" s="158"/>
      <c r="U62" s="157"/>
      <c r="V62" s="155"/>
      <c r="W62" s="158"/>
      <c r="X62" s="157"/>
    </row>
    <row r="63" spans="1:26" x14ac:dyDescent="0.2">
      <c r="A63" s="167" t="s">
        <v>174</v>
      </c>
      <c r="B63" s="168"/>
      <c r="C63" s="169"/>
      <c r="D63" s="206">
        <f t="shared" ref="D63:X63" si="25">SUM(D36:D62)</f>
        <v>161728</v>
      </c>
      <c r="E63" s="170">
        <f t="shared" si="25"/>
        <v>3035.25</v>
      </c>
      <c r="F63" s="171">
        <f t="shared" si="25"/>
        <v>0</v>
      </c>
      <c r="G63" s="172">
        <f t="shared" si="25"/>
        <v>0</v>
      </c>
      <c r="H63" s="173">
        <f t="shared" si="25"/>
        <v>152.25</v>
      </c>
      <c r="I63" s="171">
        <f t="shared" si="25"/>
        <v>50</v>
      </c>
      <c r="J63" s="172">
        <f t="shared" si="25"/>
        <v>45</v>
      </c>
      <c r="K63" s="172">
        <f t="shared" si="25"/>
        <v>87</v>
      </c>
      <c r="L63" s="173">
        <f t="shared" si="25"/>
        <v>257</v>
      </c>
      <c r="M63" s="171">
        <f t="shared" si="25"/>
        <v>383</v>
      </c>
      <c r="N63" s="172">
        <f t="shared" si="25"/>
        <v>391.5</v>
      </c>
      <c r="O63" s="172">
        <f t="shared" si="25"/>
        <v>337</v>
      </c>
      <c r="P63" s="173">
        <f t="shared" si="25"/>
        <v>327</v>
      </c>
      <c r="Q63" s="171">
        <f t="shared" si="25"/>
        <v>338</v>
      </c>
      <c r="R63" s="172">
        <f t="shared" si="25"/>
        <v>282.5</v>
      </c>
      <c r="S63" s="172">
        <f t="shared" si="25"/>
        <v>217</v>
      </c>
      <c r="T63" s="172">
        <f t="shared" si="25"/>
        <v>95</v>
      </c>
      <c r="U63" s="173">
        <f t="shared" si="25"/>
        <v>43</v>
      </c>
      <c r="V63" s="171">
        <f t="shared" si="25"/>
        <v>30</v>
      </c>
      <c r="W63" s="172">
        <f t="shared" si="25"/>
        <v>0</v>
      </c>
      <c r="X63" s="173">
        <f t="shared" si="25"/>
        <v>0</v>
      </c>
    </row>
    <row r="64" spans="1:26" x14ac:dyDescent="0.2">
      <c r="A64" s="251"/>
      <c r="B64" s="251"/>
      <c r="C64" s="252"/>
      <c r="D64" s="253"/>
      <c r="E64" s="251"/>
      <c r="F64" s="254">
        <f t="shared" ref="F64:O64" si="26">SUM(F68:F76,F78:F81,F83:F85,F87:F91,F97:F99,F101:F102,F104:F105,F111:F119,F121:F124,F126:F128,F130:F134)</f>
        <v>0</v>
      </c>
      <c r="G64" s="254">
        <f t="shared" si="26"/>
        <v>0</v>
      </c>
      <c r="H64" s="254">
        <f t="shared" si="26"/>
        <v>99.75</v>
      </c>
      <c r="I64" s="254">
        <f t="shared" si="26"/>
        <v>40</v>
      </c>
      <c r="J64" s="254">
        <f t="shared" si="26"/>
        <v>37.5</v>
      </c>
      <c r="K64" s="254">
        <f t="shared" si="26"/>
        <v>64.75</v>
      </c>
      <c r="L64" s="254">
        <f t="shared" si="26"/>
        <v>180.5</v>
      </c>
      <c r="M64" s="254">
        <f t="shared" si="26"/>
        <v>240.5</v>
      </c>
      <c r="N64" s="254">
        <f t="shared" si="26"/>
        <v>234</v>
      </c>
      <c r="O64" s="254">
        <f t="shared" si="26"/>
        <v>204.5</v>
      </c>
      <c r="P64" s="254">
        <f>SUM(P68:P76,P78:P81,P83:P85,P87:P91,P97:P99,P101:P102,P104:P105,P111:P119,P121:P124,P126:P128,P130:P134)</f>
        <v>204.5</v>
      </c>
      <c r="Q64" s="254">
        <f t="shared" ref="Q64:X64" si="27">SUM(Q68:Q76,Q78:Q81,Q83:Q85,Q87:Q91,Q97:Q99,Q101:Q102,Q104:Q105,Q111:Q119,Q121:Q124,Q126:Q128,Q130:Q134)</f>
        <v>213</v>
      </c>
      <c r="R64" s="254">
        <f t="shared" si="27"/>
        <v>175</v>
      </c>
      <c r="S64" s="254">
        <f t="shared" si="27"/>
        <v>132</v>
      </c>
      <c r="T64" s="254">
        <f t="shared" si="27"/>
        <v>70</v>
      </c>
      <c r="U64" s="254">
        <f t="shared" si="27"/>
        <v>28</v>
      </c>
      <c r="V64" s="254">
        <f t="shared" si="27"/>
        <v>20</v>
      </c>
      <c r="W64" s="254">
        <f t="shared" si="27"/>
        <v>0</v>
      </c>
      <c r="X64" s="254">
        <f t="shared" si="27"/>
        <v>0</v>
      </c>
      <c r="Y64" s="255">
        <f>SUM(F64:X64)</f>
        <v>1944</v>
      </c>
      <c r="Z64" s="84" t="s">
        <v>179</v>
      </c>
    </row>
    <row r="66" spans="1:24" x14ac:dyDescent="0.2">
      <c r="A66" s="128" t="s">
        <v>140</v>
      </c>
      <c r="B66" s="129"/>
      <c r="C66" s="130" t="s">
        <v>138</v>
      </c>
      <c r="D66" s="289" t="s">
        <v>142</v>
      </c>
      <c r="E66" s="291" t="s">
        <v>143</v>
      </c>
      <c r="F66" s="91"/>
      <c r="G66" s="92" t="s">
        <v>17</v>
      </c>
      <c r="H66" s="93"/>
      <c r="I66" s="283" t="s">
        <v>18</v>
      </c>
      <c r="J66" s="284"/>
      <c r="K66" s="284"/>
      <c r="L66" s="285"/>
      <c r="M66" s="283" t="s">
        <v>19</v>
      </c>
      <c r="N66" s="284"/>
      <c r="O66" s="284"/>
      <c r="P66" s="285"/>
      <c r="Q66" s="283" t="s">
        <v>20</v>
      </c>
      <c r="R66" s="284"/>
      <c r="S66" s="284"/>
      <c r="T66" s="284"/>
      <c r="U66" s="285"/>
      <c r="V66" s="286" t="s">
        <v>21</v>
      </c>
      <c r="W66" s="287"/>
      <c r="X66" s="288"/>
    </row>
    <row r="67" spans="1:24" x14ac:dyDescent="0.2">
      <c r="A67" s="131" t="s">
        <v>173</v>
      </c>
      <c r="B67" s="132"/>
      <c r="C67" s="133"/>
      <c r="D67" s="290"/>
      <c r="E67" s="292"/>
      <c r="F67" s="97" t="s">
        <v>124</v>
      </c>
      <c r="G67" s="98" t="s">
        <v>117</v>
      </c>
      <c r="H67" s="99" t="s">
        <v>3</v>
      </c>
      <c r="I67" s="97" t="s">
        <v>4</v>
      </c>
      <c r="J67" s="98" t="s">
        <v>5</v>
      </c>
      <c r="K67" s="98" t="s">
        <v>6</v>
      </c>
      <c r="L67" s="99" t="s">
        <v>7</v>
      </c>
      <c r="M67" s="97" t="s">
        <v>8</v>
      </c>
      <c r="N67" s="98" t="s">
        <v>9</v>
      </c>
      <c r="O67" s="98" t="s">
        <v>10</v>
      </c>
      <c r="P67" s="99" t="s">
        <v>11</v>
      </c>
      <c r="Q67" s="97" t="s">
        <v>12</v>
      </c>
      <c r="R67" s="98" t="s">
        <v>13</v>
      </c>
      <c r="S67" s="98" t="s">
        <v>14</v>
      </c>
      <c r="T67" s="98" t="s">
        <v>15</v>
      </c>
      <c r="U67" s="99" t="s">
        <v>16</v>
      </c>
      <c r="V67" s="97" t="s">
        <v>22</v>
      </c>
      <c r="W67" s="98" t="s">
        <v>23</v>
      </c>
      <c r="X67" s="99" t="s">
        <v>24</v>
      </c>
    </row>
    <row r="68" spans="1:24" s="142" customFormat="1" x14ac:dyDescent="0.2">
      <c r="A68" s="134" t="s">
        <v>168</v>
      </c>
      <c r="B68" s="135"/>
      <c r="C68" s="136"/>
      <c r="D68" s="137"/>
      <c r="E68" s="138"/>
      <c r="F68" s="262"/>
      <c r="G68" s="263"/>
      <c r="H68" s="264"/>
      <c r="I68" s="139"/>
      <c r="J68" s="140"/>
      <c r="K68" s="140"/>
      <c r="L68" s="141"/>
      <c r="M68" s="139"/>
      <c r="N68" s="140"/>
      <c r="O68" s="140"/>
      <c r="P68" s="141"/>
      <c r="Q68" s="139"/>
      <c r="R68" s="140"/>
      <c r="S68" s="140"/>
      <c r="T68" s="140"/>
      <c r="U68" s="141"/>
      <c r="V68" s="139"/>
      <c r="W68" s="140"/>
      <c r="X68" s="141"/>
    </row>
    <row r="69" spans="1:24" x14ac:dyDescent="0.2">
      <c r="A69" s="143" t="s">
        <v>162</v>
      </c>
      <c r="B69" s="144" t="s">
        <v>148</v>
      </c>
      <c r="C69" s="145">
        <v>122</v>
      </c>
      <c r="D69" s="145">
        <f>C69*E69</f>
        <v>7259</v>
      </c>
      <c r="E69" s="146">
        <f t="shared" ref="E69:E76" si="28">SUM(F69:X69)</f>
        <v>59.5</v>
      </c>
      <c r="F69" s="265"/>
      <c r="G69" s="266"/>
      <c r="H69" s="267">
        <v>45.5</v>
      </c>
      <c r="I69" s="144">
        <v>5</v>
      </c>
      <c r="J69" s="147">
        <v>0</v>
      </c>
      <c r="K69" s="147">
        <v>5</v>
      </c>
      <c r="L69" s="146">
        <v>4</v>
      </c>
      <c r="M69" s="175">
        <v>0</v>
      </c>
      <c r="N69" s="174">
        <v>0</v>
      </c>
      <c r="O69" s="147">
        <v>0</v>
      </c>
      <c r="P69" s="146"/>
      <c r="Q69" s="226">
        <v>0</v>
      </c>
      <c r="R69" s="174">
        <v>0</v>
      </c>
      <c r="S69" s="207">
        <v>0</v>
      </c>
      <c r="T69" s="207">
        <v>0</v>
      </c>
      <c r="U69" s="225">
        <v>0</v>
      </c>
      <c r="V69" s="226">
        <v>0</v>
      </c>
      <c r="W69" s="147"/>
      <c r="X69" s="146"/>
    </row>
    <row r="70" spans="1:24" x14ac:dyDescent="0.2">
      <c r="A70" s="148" t="s">
        <v>155</v>
      </c>
      <c r="B70" s="144" t="s">
        <v>144</v>
      </c>
      <c r="C70" s="145">
        <v>122</v>
      </c>
      <c r="D70" s="145">
        <f t="shared" ref="D70:D76" si="29">C70*E70</f>
        <v>8540</v>
      </c>
      <c r="E70" s="146">
        <f t="shared" si="28"/>
        <v>70</v>
      </c>
      <c r="F70" s="265"/>
      <c r="G70" s="266"/>
      <c r="H70" s="267">
        <v>5</v>
      </c>
      <c r="I70" s="144">
        <v>5</v>
      </c>
      <c r="J70" s="147">
        <v>7.5</v>
      </c>
      <c r="K70" s="147">
        <v>10</v>
      </c>
      <c r="L70" s="146">
        <v>5</v>
      </c>
      <c r="M70" s="175">
        <v>7.5</v>
      </c>
      <c r="N70" s="174">
        <v>7.5</v>
      </c>
      <c r="O70" s="147">
        <v>10</v>
      </c>
      <c r="P70" s="146"/>
      <c r="Q70" s="144"/>
      <c r="R70" s="174">
        <v>7.5</v>
      </c>
      <c r="S70" s="207">
        <v>2.5</v>
      </c>
      <c r="T70" s="207">
        <v>2.5</v>
      </c>
      <c r="U70" s="146"/>
      <c r="V70" s="144"/>
      <c r="W70" s="147"/>
      <c r="X70" s="146"/>
    </row>
    <row r="71" spans="1:24" x14ac:dyDescent="0.2">
      <c r="A71" s="143" t="s">
        <v>160</v>
      </c>
      <c r="B71" s="144" t="s">
        <v>145</v>
      </c>
      <c r="C71" s="145">
        <v>95</v>
      </c>
      <c r="D71" s="145">
        <f t="shared" si="29"/>
        <v>15128.75</v>
      </c>
      <c r="E71" s="146">
        <f t="shared" si="28"/>
        <v>159.25</v>
      </c>
      <c r="F71" s="265"/>
      <c r="G71" s="266"/>
      <c r="H71" s="267">
        <v>2</v>
      </c>
      <c r="I71" s="144"/>
      <c r="J71" s="147"/>
      <c r="K71" s="147">
        <v>7.25</v>
      </c>
      <c r="L71" s="146">
        <v>25</v>
      </c>
      <c r="M71" s="144">
        <v>25</v>
      </c>
      <c r="N71" s="147">
        <v>25</v>
      </c>
      <c r="O71" s="147">
        <v>20</v>
      </c>
      <c r="P71" s="225">
        <v>10</v>
      </c>
      <c r="Q71" s="226">
        <v>15</v>
      </c>
      <c r="R71" s="147">
        <v>20</v>
      </c>
      <c r="S71" s="147">
        <v>10</v>
      </c>
      <c r="T71" s="147"/>
      <c r="U71" s="146"/>
      <c r="V71" s="144"/>
      <c r="W71" s="147"/>
      <c r="X71" s="146"/>
    </row>
    <row r="72" spans="1:24" x14ac:dyDescent="0.2">
      <c r="A72" s="143" t="s">
        <v>156</v>
      </c>
      <c r="B72" s="144" t="s">
        <v>145</v>
      </c>
      <c r="C72" s="145">
        <v>95</v>
      </c>
      <c r="D72" s="145">
        <f t="shared" si="29"/>
        <v>14440</v>
      </c>
      <c r="E72" s="146">
        <f t="shared" si="28"/>
        <v>152</v>
      </c>
      <c r="F72" s="265"/>
      <c r="G72" s="266"/>
      <c r="H72" s="267"/>
      <c r="I72" s="144"/>
      <c r="J72" s="147"/>
      <c r="K72" s="147"/>
      <c r="L72" s="146">
        <v>22.5</v>
      </c>
      <c r="M72" s="144">
        <v>22.5</v>
      </c>
      <c r="N72" s="147">
        <v>22.5</v>
      </c>
      <c r="O72" s="147">
        <v>22.5</v>
      </c>
      <c r="P72" s="146">
        <v>22.5</v>
      </c>
      <c r="Q72" s="226">
        <v>22.5</v>
      </c>
      <c r="R72" s="207">
        <v>8.5</v>
      </c>
      <c r="S72" s="207">
        <v>8.5</v>
      </c>
      <c r="T72" s="147"/>
      <c r="U72" s="146"/>
      <c r="V72" s="144"/>
      <c r="W72" s="147"/>
      <c r="X72" s="146"/>
    </row>
    <row r="73" spans="1:24" x14ac:dyDescent="0.2">
      <c r="A73" s="143" t="s">
        <v>157</v>
      </c>
      <c r="B73" s="144" t="s">
        <v>147</v>
      </c>
      <c r="C73" s="145">
        <v>86</v>
      </c>
      <c r="D73" s="145">
        <f t="shared" si="29"/>
        <v>19780</v>
      </c>
      <c r="E73" s="146">
        <f t="shared" si="28"/>
        <v>230</v>
      </c>
      <c r="F73" s="265"/>
      <c r="G73" s="266"/>
      <c r="H73" s="267"/>
      <c r="I73" s="144"/>
      <c r="J73" s="147"/>
      <c r="K73" s="147"/>
      <c r="L73" s="146"/>
      <c r="M73" s="144">
        <v>40</v>
      </c>
      <c r="N73" s="147">
        <v>40</v>
      </c>
      <c r="O73" s="147">
        <v>40</v>
      </c>
      <c r="P73" s="146">
        <v>40</v>
      </c>
      <c r="Q73" s="144">
        <v>30</v>
      </c>
      <c r="R73" s="147">
        <v>30</v>
      </c>
      <c r="S73" s="207">
        <v>10</v>
      </c>
      <c r="T73" s="207">
        <v>0</v>
      </c>
      <c r="U73" s="225">
        <v>0</v>
      </c>
      <c r="V73" s="144"/>
      <c r="W73" s="147"/>
      <c r="X73" s="146"/>
    </row>
    <row r="74" spans="1:24" x14ac:dyDescent="0.2">
      <c r="A74" s="143" t="s">
        <v>158</v>
      </c>
      <c r="B74" s="144" t="s">
        <v>147</v>
      </c>
      <c r="C74" s="145">
        <v>86</v>
      </c>
      <c r="D74" s="145">
        <f t="shared" si="29"/>
        <v>12040</v>
      </c>
      <c r="E74" s="146">
        <f t="shared" si="28"/>
        <v>140</v>
      </c>
      <c r="F74" s="265"/>
      <c r="G74" s="266"/>
      <c r="H74" s="267"/>
      <c r="I74" s="144"/>
      <c r="J74" s="147"/>
      <c r="K74" s="147"/>
      <c r="L74" s="146">
        <v>20</v>
      </c>
      <c r="M74" s="144">
        <v>40</v>
      </c>
      <c r="N74" s="147">
        <v>40</v>
      </c>
      <c r="O74" s="147">
        <v>20</v>
      </c>
      <c r="P74" s="146">
        <v>10</v>
      </c>
      <c r="Q74" s="144">
        <v>10</v>
      </c>
      <c r="R74" s="147"/>
      <c r="S74" s="147"/>
      <c r="T74" s="147"/>
      <c r="U74" s="146"/>
      <c r="V74" s="144"/>
      <c r="W74" s="147"/>
      <c r="X74" s="146"/>
    </row>
    <row r="75" spans="1:24" x14ac:dyDescent="0.2">
      <c r="A75" s="143" t="s">
        <v>159</v>
      </c>
      <c r="B75" s="144" t="s">
        <v>147</v>
      </c>
      <c r="C75" s="145">
        <v>86</v>
      </c>
      <c r="D75" s="145">
        <f t="shared" si="29"/>
        <v>9890</v>
      </c>
      <c r="E75" s="146">
        <f t="shared" si="28"/>
        <v>115</v>
      </c>
      <c r="F75" s="265"/>
      <c r="G75" s="266"/>
      <c r="H75" s="267"/>
      <c r="I75" s="144"/>
      <c r="J75" s="147"/>
      <c r="K75" s="147"/>
      <c r="L75" s="146"/>
      <c r="M75" s="144"/>
      <c r="N75" s="147">
        <v>15</v>
      </c>
      <c r="O75" s="147">
        <v>20</v>
      </c>
      <c r="P75" s="146">
        <v>30</v>
      </c>
      <c r="Q75" s="144">
        <v>30</v>
      </c>
      <c r="R75" s="147">
        <v>20</v>
      </c>
      <c r="S75" s="207">
        <v>0</v>
      </c>
      <c r="T75" s="207"/>
      <c r="U75" s="146"/>
      <c r="V75" s="144"/>
      <c r="W75" s="147"/>
      <c r="X75" s="146"/>
    </row>
    <row r="76" spans="1:24" x14ac:dyDescent="0.2">
      <c r="A76" s="149" t="s">
        <v>161</v>
      </c>
      <c r="B76" s="150" t="s">
        <v>146</v>
      </c>
      <c r="C76" s="151">
        <v>6</v>
      </c>
      <c r="D76" s="151">
        <f t="shared" si="29"/>
        <v>1320</v>
      </c>
      <c r="E76" s="152">
        <f t="shared" si="28"/>
        <v>220</v>
      </c>
      <c r="F76" s="268"/>
      <c r="G76" s="269"/>
      <c r="H76" s="270"/>
      <c r="I76" s="150"/>
      <c r="J76" s="153"/>
      <c r="K76" s="153"/>
      <c r="L76" s="152">
        <v>34</v>
      </c>
      <c r="M76" s="150">
        <v>34</v>
      </c>
      <c r="N76" s="153">
        <v>34</v>
      </c>
      <c r="O76" s="153">
        <v>34</v>
      </c>
      <c r="P76" s="233">
        <v>25</v>
      </c>
      <c r="Q76" s="234">
        <v>25</v>
      </c>
      <c r="R76" s="153">
        <v>34</v>
      </c>
      <c r="S76" s="208">
        <v>0</v>
      </c>
      <c r="T76" s="208">
        <v>0</v>
      </c>
      <c r="U76" s="152"/>
      <c r="V76" s="150"/>
      <c r="W76" s="153"/>
      <c r="X76" s="152"/>
    </row>
    <row r="77" spans="1:24" ht="5.0999999999999996" customHeight="1" x14ac:dyDescent="0.2">
      <c r="A77" s="154"/>
      <c r="B77" s="155"/>
      <c r="C77" s="156"/>
      <c r="D77" s="156"/>
      <c r="E77" s="157"/>
      <c r="F77" s="271"/>
      <c r="G77" s="272"/>
      <c r="H77" s="273"/>
      <c r="I77" s="155"/>
      <c r="J77" s="158"/>
      <c r="K77" s="158"/>
      <c r="L77" s="157"/>
      <c r="M77" s="155"/>
      <c r="N77" s="158"/>
      <c r="O77" s="158"/>
      <c r="P77" s="157"/>
      <c r="Q77" s="155"/>
      <c r="R77" s="158"/>
      <c r="S77" s="158"/>
      <c r="T77" s="158"/>
      <c r="U77" s="157"/>
      <c r="V77" s="155"/>
      <c r="W77" s="158"/>
      <c r="X77" s="157"/>
    </row>
    <row r="78" spans="1:24" x14ac:dyDescent="0.2">
      <c r="A78" s="159" t="s">
        <v>169</v>
      </c>
      <c r="B78" s="160"/>
      <c r="C78" s="161"/>
      <c r="D78" s="161"/>
      <c r="E78" s="162"/>
      <c r="F78" s="274"/>
      <c r="G78" s="275"/>
      <c r="H78" s="276"/>
      <c r="I78" s="160"/>
      <c r="J78" s="163"/>
      <c r="K78" s="163"/>
      <c r="L78" s="162"/>
      <c r="M78" s="160"/>
      <c r="N78" s="163"/>
      <c r="O78" s="163"/>
      <c r="P78" s="162"/>
      <c r="Q78" s="160"/>
      <c r="R78" s="163"/>
      <c r="S78" s="163"/>
      <c r="T78" s="163"/>
      <c r="U78" s="162"/>
      <c r="V78" s="160"/>
      <c r="W78" s="163"/>
      <c r="X78" s="162"/>
    </row>
    <row r="79" spans="1:24" x14ac:dyDescent="0.2">
      <c r="A79" s="143" t="s">
        <v>163</v>
      </c>
      <c r="B79" s="160" t="s">
        <v>149</v>
      </c>
      <c r="C79" s="161">
        <v>95</v>
      </c>
      <c r="D79" s="161">
        <f t="shared" ref="D79" si="30">C79*E79</f>
        <v>3158.75</v>
      </c>
      <c r="E79" s="164">
        <f>SUM(F79:X79)</f>
        <v>33.25</v>
      </c>
      <c r="F79" s="274"/>
      <c r="G79" s="275"/>
      <c r="H79" s="276">
        <v>15.75</v>
      </c>
      <c r="I79" s="160"/>
      <c r="J79" s="163"/>
      <c r="K79" s="163">
        <v>2.5</v>
      </c>
      <c r="L79" s="162"/>
      <c r="M79" s="178">
        <v>0</v>
      </c>
      <c r="N79" s="177">
        <v>0</v>
      </c>
      <c r="O79" s="163"/>
      <c r="P79" s="162">
        <v>10</v>
      </c>
      <c r="Q79" s="160">
        <v>5</v>
      </c>
      <c r="R79" s="177">
        <v>0</v>
      </c>
      <c r="S79" s="163"/>
      <c r="T79" s="163"/>
      <c r="U79" s="162"/>
      <c r="V79" s="238">
        <v>0</v>
      </c>
      <c r="W79" s="163"/>
      <c r="X79" s="162"/>
    </row>
    <row r="80" spans="1:24" x14ac:dyDescent="0.2">
      <c r="A80" s="143" t="s">
        <v>164</v>
      </c>
      <c r="B80" s="144" t="s">
        <v>145</v>
      </c>
      <c r="C80" s="145">
        <v>95</v>
      </c>
      <c r="D80" s="145">
        <f t="shared" ref="D80:D81" si="31">C80*E80</f>
        <v>1425</v>
      </c>
      <c r="E80" s="146">
        <f>SUM(F80:X80)</f>
        <v>15</v>
      </c>
      <c r="F80" s="265"/>
      <c r="G80" s="266"/>
      <c r="H80" s="267"/>
      <c r="I80" s="144"/>
      <c r="J80" s="147"/>
      <c r="K80" s="147"/>
      <c r="L80" s="146"/>
      <c r="M80" s="144"/>
      <c r="N80" s="147">
        <v>5</v>
      </c>
      <c r="O80" s="147"/>
      <c r="P80" s="146">
        <v>5</v>
      </c>
      <c r="Q80" s="144">
        <v>5</v>
      </c>
      <c r="R80" s="147"/>
      <c r="S80" s="147"/>
      <c r="T80" s="147"/>
      <c r="U80" s="146"/>
      <c r="V80" s="144"/>
      <c r="W80" s="147"/>
      <c r="X80" s="146"/>
    </row>
    <row r="81" spans="1:24" x14ac:dyDescent="0.2">
      <c r="A81" s="165"/>
      <c r="B81" s="144" t="s">
        <v>147</v>
      </c>
      <c r="C81" s="145">
        <v>86</v>
      </c>
      <c r="D81" s="145">
        <f t="shared" si="31"/>
        <v>1290</v>
      </c>
      <c r="E81" s="146">
        <f>SUM(F81:X81)</f>
        <v>15</v>
      </c>
      <c r="F81" s="265"/>
      <c r="G81" s="266"/>
      <c r="H81" s="267"/>
      <c r="I81" s="144"/>
      <c r="J81" s="147"/>
      <c r="K81" s="147"/>
      <c r="L81" s="146"/>
      <c r="M81" s="144"/>
      <c r="N81" s="147">
        <v>5</v>
      </c>
      <c r="O81" s="147"/>
      <c r="P81" s="146">
        <v>5</v>
      </c>
      <c r="Q81" s="144">
        <v>5</v>
      </c>
      <c r="R81" s="147"/>
      <c r="S81" s="147"/>
      <c r="T81" s="147"/>
      <c r="U81" s="146"/>
      <c r="V81" s="144"/>
      <c r="W81" s="147"/>
      <c r="X81" s="146"/>
    </row>
    <row r="82" spans="1:24" ht="5.0999999999999996" customHeight="1" x14ac:dyDescent="0.2">
      <c r="A82" s="166"/>
      <c r="B82" s="155"/>
      <c r="C82" s="156"/>
      <c r="D82" s="156"/>
      <c r="E82" s="157"/>
      <c r="F82" s="271"/>
      <c r="G82" s="272"/>
      <c r="H82" s="273"/>
      <c r="I82" s="155"/>
      <c r="J82" s="158"/>
      <c r="K82" s="158"/>
      <c r="L82" s="157"/>
      <c r="M82" s="155"/>
      <c r="N82" s="158"/>
      <c r="O82" s="158"/>
      <c r="P82" s="157"/>
      <c r="Q82" s="155"/>
      <c r="R82" s="158"/>
      <c r="S82" s="158"/>
      <c r="T82" s="158"/>
      <c r="U82" s="157"/>
      <c r="V82" s="155"/>
      <c r="W82" s="158"/>
      <c r="X82" s="157"/>
    </row>
    <row r="83" spans="1:24" ht="13.5" customHeight="1" x14ac:dyDescent="0.2">
      <c r="A83" s="159" t="s">
        <v>170</v>
      </c>
      <c r="B83" s="144"/>
      <c r="C83" s="145"/>
      <c r="D83" s="145"/>
      <c r="E83" s="146"/>
      <c r="F83" s="265"/>
      <c r="G83" s="266"/>
      <c r="H83" s="267"/>
      <c r="I83" s="144"/>
      <c r="J83" s="147"/>
      <c r="K83" s="147"/>
      <c r="L83" s="146"/>
      <c r="M83" s="144"/>
      <c r="N83" s="147"/>
      <c r="O83" s="147"/>
      <c r="P83" s="146"/>
      <c r="Q83" s="144"/>
      <c r="R83" s="147"/>
      <c r="S83" s="147"/>
      <c r="T83" s="147"/>
      <c r="U83" s="146"/>
      <c r="V83" s="144"/>
      <c r="W83" s="147"/>
      <c r="X83" s="146"/>
    </row>
    <row r="84" spans="1:24" ht="13.5" customHeight="1" x14ac:dyDescent="0.2">
      <c r="A84" s="143" t="s">
        <v>165</v>
      </c>
      <c r="B84" s="144" t="s">
        <v>144</v>
      </c>
      <c r="C84" s="145">
        <v>122</v>
      </c>
      <c r="D84" s="145">
        <f>C84*E84</f>
        <v>2440</v>
      </c>
      <c r="E84" s="146">
        <f>SUM(F84:X84)</f>
        <v>20</v>
      </c>
      <c r="F84" s="265"/>
      <c r="G84" s="266"/>
      <c r="H84" s="267"/>
      <c r="I84" s="144"/>
      <c r="J84" s="147"/>
      <c r="K84" s="147"/>
      <c r="L84" s="146"/>
      <c r="M84" s="144"/>
      <c r="N84" s="147"/>
      <c r="O84" s="147">
        <v>8</v>
      </c>
      <c r="P84" s="146">
        <v>8</v>
      </c>
      <c r="Q84" s="144">
        <v>4</v>
      </c>
      <c r="R84" s="207">
        <v>0</v>
      </c>
      <c r="S84" s="147"/>
      <c r="T84" s="147"/>
      <c r="U84" s="146"/>
      <c r="V84" s="144"/>
      <c r="W84" s="147"/>
      <c r="X84" s="146"/>
    </row>
    <row r="85" spans="1:24" x14ac:dyDescent="0.2">
      <c r="A85" s="165"/>
      <c r="B85" s="144" t="s">
        <v>147</v>
      </c>
      <c r="C85" s="145">
        <v>86</v>
      </c>
      <c r="D85" s="145">
        <f t="shared" ref="D85" si="32">C85*E85</f>
        <v>1290</v>
      </c>
      <c r="E85" s="146">
        <f>SUM(F85:X85)</f>
        <v>15</v>
      </c>
      <c r="F85" s="265"/>
      <c r="G85" s="266"/>
      <c r="H85" s="267"/>
      <c r="I85" s="144"/>
      <c r="J85" s="147"/>
      <c r="K85" s="147"/>
      <c r="L85" s="146"/>
      <c r="M85" s="144"/>
      <c r="N85" s="147"/>
      <c r="O85" s="147">
        <v>10</v>
      </c>
      <c r="P85" s="146"/>
      <c r="Q85" s="144">
        <v>5</v>
      </c>
      <c r="R85" s="147"/>
      <c r="S85" s="147"/>
      <c r="T85" s="147"/>
      <c r="U85" s="146"/>
      <c r="V85" s="144"/>
      <c r="W85" s="147"/>
      <c r="X85" s="146"/>
    </row>
    <row r="86" spans="1:24" ht="5.0999999999999996" customHeight="1" x14ac:dyDescent="0.2">
      <c r="A86" s="166"/>
      <c r="B86" s="155"/>
      <c r="C86" s="156"/>
      <c r="D86" s="156"/>
      <c r="E86" s="157"/>
      <c r="F86" s="271"/>
      <c r="G86" s="272"/>
      <c r="H86" s="273"/>
      <c r="I86" s="155"/>
      <c r="J86" s="158"/>
      <c r="K86" s="158"/>
      <c r="L86" s="157"/>
      <c r="M86" s="155"/>
      <c r="N86" s="158"/>
      <c r="O86" s="158"/>
      <c r="P86" s="157"/>
      <c r="Q86" s="155"/>
      <c r="R86" s="158"/>
      <c r="S86" s="158"/>
      <c r="T86" s="158"/>
      <c r="U86" s="157"/>
      <c r="V86" s="155"/>
      <c r="W86" s="158"/>
      <c r="X86" s="157"/>
    </row>
    <row r="87" spans="1:24" ht="13.5" customHeight="1" x14ac:dyDescent="0.2">
      <c r="A87" s="159" t="s">
        <v>171</v>
      </c>
      <c r="B87" s="144"/>
      <c r="C87" s="145"/>
      <c r="D87" s="145"/>
      <c r="E87" s="146"/>
      <c r="F87" s="265"/>
      <c r="G87" s="266"/>
      <c r="H87" s="267"/>
      <c r="I87" s="144"/>
      <c r="J87" s="147"/>
      <c r="K87" s="147"/>
      <c r="L87" s="146"/>
      <c r="M87" s="144"/>
      <c r="N87" s="147"/>
      <c r="O87" s="147"/>
      <c r="P87" s="146"/>
      <c r="Q87" s="144"/>
      <c r="R87" s="147"/>
      <c r="S87" s="147"/>
      <c r="T87" s="147"/>
      <c r="U87" s="146"/>
      <c r="V87" s="144"/>
      <c r="W87" s="147"/>
      <c r="X87" s="146"/>
    </row>
    <row r="88" spans="1:24" ht="13.5" customHeight="1" x14ac:dyDescent="0.2">
      <c r="A88" s="143" t="s">
        <v>166</v>
      </c>
      <c r="B88" s="144" t="s">
        <v>144</v>
      </c>
      <c r="C88" s="145">
        <v>122</v>
      </c>
      <c r="D88" s="145">
        <f t="shared" ref="D88" si="33">C88*E88</f>
        <v>16836</v>
      </c>
      <c r="E88" s="146">
        <f>SUM(F88:X88)</f>
        <v>138</v>
      </c>
      <c r="F88" s="265"/>
      <c r="G88" s="266"/>
      <c r="H88" s="267">
        <v>18</v>
      </c>
      <c r="I88" s="144">
        <v>10</v>
      </c>
      <c r="J88" s="147">
        <v>10</v>
      </c>
      <c r="K88" s="147">
        <v>20</v>
      </c>
      <c r="L88" s="146">
        <v>20</v>
      </c>
      <c r="M88" s="175">
        <v>10</v>
      </c>
      <c r="N88" s="174">
        <v>5</v>
      </c>
      <c r="O88" s="147">
        <v>10</v>
      </c>
      <c r="P88" s="146">
        <v>10</v>
      </c>
      <c r="Q88" s="144">
        <v>15</v>
      </c>
      <c r="R88" s="174">
        <v>10</v>
      </c>
      <c r="S88" s="207">
        <v>0</v>
      </c>
      <c r="T88" s="207">
        <v>0</v>
      </c>
      <c r="U88" s="207">
        <v>0</v>
      </c>
      <c r="V88" s="144"/>
      <c r="W88" s="147"/>
      <c r="X88" s="146"/>
    </row>
    <row r="89" spans="1:24" x14ac:dyDescent="0.2">
      <c r="A89" s="143" t="s">
        <v>167</v>
      </c>
      <c r="B89" s="144" t="s">
        <v>150</v>
      </c>
      <c r="C89" s="145">
        <v>86</v>
      </c>
      <c r="D89" s="145">
        <f t="shared" ref="D89:D91" si="34">C89*E89</f>
        <v>13760</v>
      </c>
      <c r="E89" s="146">
        <f>SUM(F89:X89)</f>
        <v>160</v>
      </c>
      <c r="F89" s="265"/>
      <c r="G89" s="266"/>
      <c r="H89" s="267">
        <v>10</v>
      </c>
      <c r="I89" s="144">
        <v>20</v>
      </c>
      <c r="J89" s="147">
        <v>20</v>
      </c>
      <c r="K89" s="147">
        <v>20</v>
      </c>
      <c r="L89" s="146">
        <v>20</v>
      </c>
      <c r="M89" s="144">
        <v>15</v>
      </c>
      <c r="N89" s="147">
        <v>10</v>
      </c>
      <c r="O89" s="147">
        <v>10</v>
      </c>
      <c r="P89" s="146">
        <v>10</v>
      </c>
      <c r="Q89" s="144">
        <v>15</v>
      </c>
      <c r="R89" s="147">
        <v>10</v>
      </c>
      <c r="S89" s="207">
        <v>0</v>
      </c>
      <c r="T89" s="207">
        <v>0</v>
      </c>
      <c r="U89" s="207">
        <v>0</v>
      </c>
      <c r="V89" s="144"/>
      <c r="W89" s="147"/>
      <c r="X89" s="146"/>
    </row>
    <row r="90" spans="1:24" x14ac:dyDescent="0.2">
      <c r="A90" s="143"/>
      <c r="B90" s="144" t="s">
        <v>139</v>
      </c>
      <c r="C90" s="145">
        <v>86</v>
      </c>
      <c r="D90" s="145">
        <f t="shared" si="34"/>
        <v>6020</v>
      </c>
      <c r="E90" s="146">
        <f>SUM(F90:X90)</f>
        <v>70</v>
      </c>
      <c r="F90" s="265"/>
      <c r="G90" s="266"/>
      <c r="H90" s="267"/>
      <c r="I90" s="144"/>
      <c r="J90" s="147"/>
      <c r="K90" s="147"/>
      <c r="L90" s="146">
        <v>30</v>
      </c>
      <c r="M90" s="144">
        <v>30</v>
      </c>
      <c r="N90" s="147">
        <v>10</v>
      </c>
      <c r="O90" s="147"/>
      <c r="P90" s="146"/>
      <c r="Q90" s="144"/>
      <c r="R90" s="147"/>
      <c r="S90" s="147"/>
      <c r="T90" s="147"/>
      <c r="U90" s="146"/>
      <c r="V90" s="144"/>
      <c r="W90" s="147"/>
      <c r="X90" s="146"/>
    </row>
    <row r="91" spans="1:24" x14ac:dyDescent="0.2">
      <c r="A91" s="165"/>
      <c r="B91" s="150" t="s">
        <v>154</v>
      </c>
      <c r="C91" s="151">
        <v>4</v>
      </c>
      <c r="D91" s="151">
        <f t="shared" si="34"/>
        <v>20</v>
      </c>
      <c r="E91" s="152">
        <f>SUM(F91:X91)</f>
        <v>5</v>
      </c>
      <c r="F91" s="268"/>
      <c r="G91" s="269"/>
      <c r="H91" s="270">
        <v>3.5</v>
      </c>
      <c r="I91" s="150"/>
      <c r="J91" s="153"/>
      <c r="K91" s="153"/>
      <c r="L91" s="152"/>
      <c r="M91" s="150">
        <v>1.5</v>
      </c>
      <c r="N91" s="153"/>
      <c r="O91" s="153"/>
      <c r="P91" s="152"/>
      <c r="Q91" s="150"/>
      <c r="R91" s="153"/>
      <c r="S91" s="153"/>
      <c r="T91" s="153"/>
      <c r="U91" s="152"/>
      <c r="V91" s="150"/>
      <c r="W91" s="153"/>
      <c r="X91" s="152"/>
    </row>
    <row r="92" spans="1:24" ht="5.0999999999999996" customHeight="1" x14ac:dyDescent="0.2">
      <c r="A92" s="154"/>
      <c r="B92" s="155"/>
      <c r="C92" s="156"/>
      <c r="D92" s="156"/>
      <c r="E92" s="157"/>
      <c r="F92" s="271"/>
      <c r="G92" s="272"/>
      <c r="H92" s="273"/>
      <c r="I92" s="155"/>
      <c r="J92" s="158"/>
      <c r="K92" s="158"/>
      <c r="L92" s="157"/>
      <c r="M92" s="155"/>
      <c r="N92" s="158"/>
      <c r="O92" s="158"/>
      <c r="P92" s="157"/>
      <c r="Q92" s="155"/>
      <c r="R92" s="158"/>
      <c r="S92" s="158"/>
      <c r="T92" s="158"/>
      <c r="U92" s="157"/>
      <c r="V92" s="155"/>
      <c r="W92" s="158"/>
      <c r="X92" s="157"/>
    </row>
    <row r="93" spans="1:24" x14ac:dyDescent="0.2">
      <c r="A93" s="167" t="s">
        <v>172</v>
      </c>
      <c r="B93" s="168"/>
      <c r="C93" s="169"/>
      <c r="D93" s="250">
        <f t="shared" ref="D93:X93" si="35">SUM(D69:D92)</f>
        <v>134637.5</v>
      </c>
      <c r="E93" s="211">
        <f t="shared" si="35"/>
        <v>1617</v>
      </c>
      <c r="F93" s="209">
        <f t="shared" si="35"/>
        <v>0</v>
      </c>
      <c r="G93" s="210">
        <f t="shared" si="35"/>
        <v>0</v>
      </c>
      <c r="H93" s="211">
        <f t="shared" si="35"/>
        <v>99.75</v>
      </c>
      <c r="I93" s="171">
        <f t="shared" si="35"/>
        <v>40</v>
      </c>
      <c r="J93" s="172">
        <f t="shared" si="35"/>
        <v>37.5</v>
      </c>
      <c r="K93" s="172">
        <f t="shared" si="35"/>
        <v>64.75</v>
      </c>
      <c r="L93" s="173">
        <f t="shared" si="35"/>
        <v>180.5</v>
      </c>
      <c r="M93" s="171">
        <f t="shared" si="35"/>
        <v>225.5</v>
      </c>
      <c r="N93" s="172">
        <f t="shared" si="35"/>
        <v>219</v>
      </c>
      <c r="O93" s="172">
        <f t="shared" si="35"/>
        <v>204.5</v>
      </c>
      <c r="P93" s="173">
        <f t="shared" si="35"/>
        <v>185.5</v>
      </c>
      <c r="Q93" s="171">
        <f t="shared" si="35"/>
        <v>186.5</v>
      </c>
      <c r="R93" s="172">
        <f t="shared" si="35"/>
        <v>140</v>
      </c>
      <c r="S93" s="172">
        <f t="shared" si="35"/>
        <v>31</v>
      </c>
      <c r="T93" s="172">
        <f t="shared" si="35"/>
        <v>2.5</v>
      </c>
      <c r="U93" s="173">
        <f t="shared" si="35"/>
        <v>0</v>
      </c>
      <c r="V93" s="171">
        <f t="shared" si="35"/>
        <v>0</v>
      </c>
      <c r="W93" s="172">
        <f t="shared" si="35"/>
        <v>0</v>
      </c>
      <c r="X93" s="173">
        <f t="shared" si="35"/>
        <v>0</v>
      </c>
    </row>
    <row r="95" spans="1:24" x14ac:dyDescent="0.2">
      <c r="A95" s="128" t="s">
        <v>140</v>
      </c>
      <c r="B95" s="129"/>
      <c r="C95" s="130" t="s">
        <v>138</v>
      </c>
      <c r="D95" s="289" t="s">
        <v>142</v>
      </c>
      <c r="E95" s="291" t="s">
        <v>143</v>
      </c>
      <c r="F95" s="91"/>
      <c r="G95" s="92" t="s">
        <v>17</v>
      </c>
      <c r="H95" s="93"/>
      <c r="I95" s="283" t="s">
        <v>18</v>
      </c>
      <c r="J95" s="284"/>
      <c r="K95" s="284"/>
      <c r="L95" s="285"/>
      <c r="M95" s="283" t="s">
        <v>19</v>
      </c>
      <c r="N95" s="284"/>
      <c r="O95" s="284"/>
      <c r="P95" s="285"/>
      <c r="Q95" s="283" t="s">
        <v>20</v>
      </c>
      <c r="R95" s="284"/>
      <c r="S95" s="284"/>
      <c r="T95" s="284"/>
      <c r="U95" s="285"/>
      <c r="V95" s="286" t="s">
        <v>21</v>
      </c>
      <c r="W95" s="287"/>
      <c r="X95" s="288"/>
    </row>
    <row r="96" spans="1:24" x14ac:dyDescent="0.2">
      <c r="A96" s="131" t="s">
        <v>177</v>
      </c>
      <c r="B96" s="132"/>
      <c r="C96" s="133"/>
      <c r="D96" s="290"/>
      <c r="E96" s="292"/>
      <c r="F96" s="97" t="s">
        <v>124</v>
      </c>
      <c r="G96" s="98" t="s">
        <v>117</v>
      </c>
      <c r="H96" s="99" t="s">
        <v>3</v>
      </c>
      <c r="I96" s="97" t="s">
        <v>4</v>
      </c>
      <c r="J96" s="98" t="s">
        <v>5</v>
      </c>
      <c r="K96" s="98" t="s">
        <v>6</v>
      </c>
      <c r="L96" s="99" t="s">
        <v>7</v>
      </c>
      <c r="M96" s="97" t="s">
        <v>8</v>
      </c>
      <c r="N96" s="98" t="s">
        <v>9</v>
      </c>
      <c r="O96" s="98" t="s">
        <v>10</v>
      </c>
      <c r="P96" s="99" t="s">
        <v>11</v>
      </c>
      <c r="Q96" s="97" t="s">
        <v>12</v>
      </c>
      <c r="R96" s="98" t="s">
        <v>13</v>
      </c>
      <c r="S96" s="98" t="s">
        <v>14</v>
      </c>
      <c r="T96" s="98" t="s">
        <v>15</v>
      </c>
      <c r="U96" s="99" t="s">
        <v>16</v>
      </c>
      <c r="V96" s="97" t="s">
        <v>22</v>
      </c>
      <c r="W96" s="98" t="s">
        <v>23</v>
      </c>
      <c r="X96" s="99" t="s">
        <v>24</v>
      </c>
    </row>
    <row r="97" spans="1:24" s="142" customFormat="1" x14ac:dyDescent="0.2">
      <c r="A97" s="134" t="s">
        <v>168</v>
      </c>
      <c r="B97" s="135"/>
      <c r="C97" s="136"/>
      <c r="D97" s="137"/>
      <c r="E97" s="138"/>
      <c r="F97" s="139"/>
      <c r="G97" s="140"/>
      <c r="H97" s="141"/>
      <c r="I97" s="139"/>
      <c r="J97" s="140"/>
      <c r="K97" s="140"/>
      <c r="L97" s="141"/>
      <c r="M97" s="139"/>
      <c r="N97" s="140"/>
      <c r="O97" s="140"/>
      <c r="P97" s="141"/>
      <c r="Q97" s="139"/>
      <c r="R97" s="140"/>
      <c r="S97" s="140"/>
      <c r="T97" s="140"/>
      <c r="U97" s="141"/>
      <c r="V97" s="139"/>
      <c r="W97" s="140"/>
      <c r="X97" s="141"/>
    </row>
    <row r="98" spans="1:24" x14ac:dyDescent="0.2">
      <c r="A98" s="143" t="s">
        <v>162</v>
      </c>
      <c r="B98" s="144" t="s">
        <v>148</v>
      </c>
      <c r="C98" s="145">
        <v>122</v>
      </c>
      <c r="D98" s="145">
        <f>C98*E98</f>
        <v>1830</v>
      </c>
      <c r="E98" s="146">
        <f t="shared" ref="E98:E99" si="36">SUM(F98:X98)</f>
        <v>15</v>
      </c>
      <c r="F98" s="144"/>
      <c r="G98" s="176"/>
      <c r="H98" s="179"/>
      <c r="I98" s="180"/>
      <c r="J98" s="176"/>
      <c r="K98" s="176"/>
      <c r="L98" s="179"/>
      <c r="M98" s="212">
        <v>5</v>
      </c>
      <c r="N98" s="213">
        <v>5</v>
      </c>
      <c r="O98" s="176"/>
      <c r="P98" s="179"/>
      <c r="Q98" s="180"/>
      <c r="R98" s="213">
        <v>5</v>
      </c>
      <c r="S98" s="176"/>
      <c r="T98" s="147"/>
      <c r="U98" s="146"/>
      <c r="V98" s="144"/>
      <c r="W98" s="147"/>
      <c r="X98" s="146"/>
    </row>
    <row r="99" spans="1:24" x14ac:dyDescent="0.2">
      <c r="A99" s="181" t="s">
        <v>155</v>
      </c>
      <c r="B99" s="144" t="s">
        <v>144</v>
      </c>
      <c r="C99" s="145">
        <v>122</v>
      </c>
      <c r="D99" s="145">
        <f t="shared" ref="D99" si="37">C99*E99</f>
        <v>915</v>
      </c>
      <c r="E99" s="146">
        <f t="shared" si="36"/>
        <v>7.5</v>
      </c>
      <c r="F99" s="144"/>
      <c r="G99" s="176"/>
      <c r="H99" s="179"/>
      <c r="I99" s="180"/>
      <c r="J99" s="176"/>
      <c r="K99" s="176"/>
      <c r="L99" s="179"/>
      <c r="M99" s="212">
        <v>2.5</v>
      </c>
      <c r="N99" s="213">
        <v>2.5</v>
      </c>
      <c r="O99" s="176"/>
      <c r="P99" s="179"/>
      <c r="Q99" s="180"/>
      <c r="R99" s="213">
        <v>2.5</v>
      </c>
      <c r="S99" s="176"/>
      <c r="T99" s="147"/>
      <c r="U99" s="146"/>
      <c r="V99" s="144"/>
      <c r="W99" s="147"/>
      <c r="X99" s="146"/>
    </row>
    <row r="100" spans="1:24" ht="5.0999999999999996" customHeight="1" x14ac:dyDescent="0.2">
      <c r="A100" s="154"/>
      <c r="B100" s="155"/>
      <c r="C100" s="156"/>
      <c r="D100" s="156"/>
      <c r="E100" s="157"/>
      <c r="F100" s="155"/>
      <c r="G100" s="182"/>
      <c r="H100" s="183"/>
      <c r="I100" s="184"/>
      <c r="J100" s="182"/>
      <c r="K100" s="182"/>
      <c r="L100" s="183"/>
      <c r="M100" s="214"/>
      <c r="N100" s="215"/>
      <c r="O100" s="182"/>
      <c r="P100" s="183"/>
      <c r="Q100" s="184"/>
      <c r="R100" s="215"/>
      <c r="S100" s="182"/>
      <c r="T100" s="158"/>
      <c r="U100" s="157"/>
      <c r="V100" s="155"/>
      <c r="W100" s="158"/>
      <c r="X100" s="157"/>
    </row>
    <row r="101" spans="1:24" x14ac:dyDescent="0.2">
      <c r="A101" s="159" t="s">
        <v>169</v>
      </c>
      <c r="B101" s="160"/>
      <c r="C101" s="161"/>
      <c r="D101" s="161"/>
      <c r="E101" s="162"/>
      <c r="F101" s="160"/>
      <c r="G101" s="185"/>
      <c r="H101" s="164"/>
      <c r="I101" s="186"/>
      <c r="J101" s="185"/>
      <c r="K101" s="185"/>
      <c r="L101" s="164"/>
      <c r="M101" s="216"/>
      <c r="N101" s="217"/>
      <c r="O101" s="185"/>
      <c r="P101" s="164"/>
      <c r="Q101" s="186"/>
      <c r="R101" s="217"/>
      <c r="S101" s="185"/>
      <c r="T101" s="163"/>
      <c r="U101" s="162"/>
      <c r="V101" s="160"/>
      <c r="W101" s="163"/>
      <c r="X101" s="162"/>
    </row>
    <row r="102" spans="1:24" x14ac:dyDescent="0.2">
      <c r="A102" s="165" t="s">
        <v>163</v>
      </c>
      <c r="B102" s="160" t="s">
        <v>149</v>
      </c>
      <c r="C102" s="161">
        <v>95</v>
      </c>
      <c r="D102" s="161">
        <f t="shared" ref="D102" si="38">C102*E102</f>
        <v>712.5</v>
      </c>
      <c r="E102" s="164">
        <f>SUM(F102:X102)</f>
        <v>7.5</v>
      </c>
      <c r="F102" s="160"/>
      <c r="G102" s="185"/>
      <c r="H102" s="164"/>
      <c r="I102" s="186"/>
      <c r="J102" s="185"/>
      <c r="K102" s="185"/>
      <c r="L102" s="164"/>
      <c r="M102" s="216">
        <v>2.5</v>
      </c>
      <c r="N102" s="217">
        <v>2.5</v>
      </c>
      <c r="O102" s="185"/>
      <c r="P102" s="164"/>
      <c r="Q102" s="186"/>
      <c r="R102" s="217">
        <v>2.5</v>
      </c>
      <c r="S102" s="185"/>
      <c r="T102" s="163"/>
      <c r="U102" s="162"/>
      <c r="V102" s="160"/>
      <c r="W102" s="163"/>
      <c r="X102" s="162"/>
    </row>
    <row r="103" spans="1:24" ht="5.0999999999999996" customHeight="1" x14ac:dyDescent="0.2">
      <c r="A103" s="166"/>
      <c r="B103" s="155"/>
      <c r="C103" s="156"/>
      <c r="D103" s="156"/>
      <c r="E103" s="157"/>
      <c r="F103" s="155"/>
      <c r="G103" s="158"/>
      <c r="H103" s="157"/>
      <c r="I103" s="155"/>
      <c r="J103" s="158"/>
      <c r="K103" s="158"/>
      <c r="L103" s="157"/>
      <c r="M103" s="218"/>
      <c r="N103" s="219"/>
      <c r="O103" s="158"/>
      <c r="P103" s="157"/>
      <c r="Q103" s="155"/>
      <c r="R103" s="219"/>
      <c r="S103" s="158"/>
      <c r="T103" s="158"/>
      <c r="U103" s="157"/>
      <c r="V103" s="155"/>
      <c r="W103" s="158"/>
      <c r="X103" s="157"/>
    </row>
    <row r="104" spans="1:24" ht="13.5" customHeight="1" x14ac:dyDescent="0.2">
      <c r="A104" s="159" t="s">
        <v>171</v>
      </c>
      <c r="B104" s="144"/>
      <c r="C104" s="145"/>
      <c r="D104" s="145"/>
      <c r="E104" s="146"/>
      <c r="F104" s="144"/>
      <c r="G104" s="147"/>
      <c r="H104" s="146"/>
      <c r="I104" s="144"/>
      <c r="J104" s="147"/>
      <c r="K104" s="147"/>
      <c r="L104" s="146"/>
      <c r="M104" s="220"/>
      <c r="N104" s="221"/>
      <c r="O104" s="147"/>
      <c r="P104" s="146"/>
      <c r="Q104" s="144"/>
      <c r="R104" s="221"/>
      <c r="S104" s="147"/>
      <c r="T104" s="147"/>
      <c r="U104" s="146"/>
      <c r="V104" s="144"/>
      <c r="W104" s="147"/>
      <c r="X104" s="146"/>
    </row>
    <row r="105" spans="1:24" ht="13.5" customHeight="1" x14ac:dyDescent="0.2">
      <c r="A105" s="165" t="s">
        <v>166</v>
      </c>
      <c r="B105" s="144" t="s">
        <v>144</v>
      </c>
      <c r="C105" s="145">
        <v>122</v>
      </c>
      <c r="D105" s="145">
        <f t="shared" ref="D105" si="39">C105*E105</f>
        <v>1830</v>
      </c>
      <c r="E105" s="146">
        <f>SUM(F105:X105)</f>
        <v>15</v>
      </c>
      <c r="F105" s="144"/>
      <c r="G105" s="176"/>
      <c r="H105" s="179"/>
      <c r="I105" s="180"/>
      <c r="J105" s="176"/>
      <c r="K105" s="176"/>
      <c r="L105" s="179"/>
      <c r="M105" s="212">
        <v>5</v>
      </c>
      <c r="N105" s="213">
        <v>5</v>
      </c>
      <c r="O105" s="176"/>
      <c r="P105" s="179"/>
      <c r="Q105" s="180"/>
      <c r="R105" s="213">
        <v>5</v>
      </c>
      <c r="S105" s="147"/>
      <c r="T105" s="147"/>
      <c r="U105" s="147"/>
      <c r="V105" s="144"/>
      <c r="W105" s="147"/>
      <c r="X105" s="146"/>
    </row>
    <row r="106" spans="1:24" ht="5.0999999999999996" customHeight="1" x14ac:dyDescent="0.2">
      <c r="A106" s="154"/>
      <c r="B106" s="155"/>
      <c r="C106" s="156"/>
      <c r="D106" s="156"/>
      <c r="E106" s="157"/>
      <c r="F106" s="155"/>
      <c r="G106" s="158"/>
      <c r="H106" s="157"/>
      <c r="I106" s="155"/>
      <c r="J106" s="158"/>
      <c r="K106" s="158"/>
      <c r="L106" s="157"/>
      <c r="M106" s="155"/>
      <c r="N106" s="158"/>
      <c r="O106" s="158"/>
      <c r="P106" s="157"/>
      <c r="Q106" s="155"/>
      <c r="R106" s="158"/>
      <c r="S106" s="158"/>
      <c r="T106" s="158"/>
      <c r="U106" s="157"/>
      <c r="V106" s="155"/>
      <c r="W106" s="158"/>
      <c r="X106" s="157"/>
    </row>
    <row r="107" spans="1:24" s="261" customFormat="1" x14ac:dyDescent="0.2">
      <c r="A107" s="259" t="s">
        <v>178</v>
      </c>
      <c r="B107" s="223"/>
      <c r="C107" s="260"/>
      <c r="D107" s="249">
        <f t="shared" ref="D107:E107" si="40">SUM(D97:D106)</f>
        <v>5287.5</v>
      </c>
      <c r="E107" s="222">
        <f t="shared" si="40"/>
        <v>45</v>
      </c>
      <c r="F107" s="223">
        <f>SUM(F97:F106)</f>
        <v>0</v>
      </c>
      <c r="G107" s="224">
        <f t="shared" ref="G107:X107" si="41">SUM(G97:G106)</f>
        <v>0</v>
      </c>
      <c r="H107" s="222">
        <f t="shared" si="41"/>
        <v>0</v>
      </c>
      <c r="I107" s="223">
        <f t="shared" si="41"/>
        <v>0</v>
      </c>
      <c r="J107" s="224">
        <f t="shared" si="41"/>
        <v>0</v>
      </c>
      <c r="K107" s="224">
        <f t="shared" si="41"/>
        <v>0</v>
      </c>
      <c r="L107" s="222">
        <f t="shared" si="41"/>
        <v>0</v>
      </c>
      <c r="M107" s="223">
        <f t="shared" si="41"/>
        <v>15</v>
      </c>
      <c r="N107" s="224">
        <f t="shared" si="41"/>
        <v>15</v>
      </c>
      <c r="O107" s="224">
        <f t="shared" si="41"/>
        <v>0</v>
      </c>
      <c r="P107" s="222">
        <f t="shared" si="41"/>
        <v>0</v>
      </c>
      <c r="Q107" s="223">
        <f t="shared" si="41"/>
        <v>0</v>
      </c>
      <c r="R107" s="224">
        <f t="shared" si="41"/>
        <v>15</v>
      </c>
      <c r="S107" s="224">
        <f t="shared" si="41"/>
        <v>0</v>
      </c>
      <c r="T107" s="224">
        <f t="shared" si="41"/>
        <v>0</v>
      </c>
      <c r="U107" s="222">
        <f t="shared" si="41"/>
        <v>0</v>
      </c>
      <c r="V107" s="223">
        <f t="shared" si="41"/>
        <v>0</v>
      </c>
      <c r="W107" s="224">
        <f t="shared" si="41"/>
        <v>0</v>
      </c>
      <c r="X107" s="222">
        <f t="shared" si="41"/>
        <v>0</v>
      </c>
    </row>
    <row r="109" spans="1:24" x14ac:dyDescent="0.2">
      <c r="A109" s="128" t="s">
        <v>140</v>
      </c>
      <c r="B109" s="129"/>
      <c r="C109" s="130" t="s">
        <v>138</v>
      </c>
      <c r="D109" s="289" t="s">
        <v>142</v>
      </c>
      <c r="E109" s="291" t="s">
        <v>143</v>
      </c>
      <c r="F109" s="91"/>
      <c r="G109" s="92" t="s">
        <v>17</v>
      </c>
      <c r="H109" s="93"/>
      <c r="I109" s="283" t="s">
        <v>18</v>
      </c>
      <c r="J109" s="284"/>
      <c r="K109" s="284"/>
      <c r="L109" s="285"/>
      <c r="M109" s="283" t="s">
        <v>19</v>
      </c>
      <c r="N109" s="284"/>
      <c r="O109" s="284"/>
      <c r="P109" s="285"/>
      <c r="Q109" s="283" t="s">
        <v>20</v>
      </c>
      <c r="R109" s="284"/>
      <c r="S109" s="284"/>
      <c r="T109" s="284"/>
      <c r="U109" s="285"/>
      <c r="V109" s="286" t="s">
        <v>21</v>
      </c>
      <c r="W109" s="287"/>
      <c r="X109" s="288"/>
    </row>
    <row r="110" spans="1:24" x14ac:dyDescent="0.2">
      <c r="A110" s="256" t="s">
        <v>176</v>
      </c>
      <c r="B110" s="132"/>
      <c r="C110" s="133"/>
      <c r="D110" s="290"/>
      <c r="E110" s="292"/>
      <c r="F110" s="97" t="s">
        <v>124</v>
      </c>
      <c r="G110" s="98" t="s">
        <v>117</v>
      </c>
      <c r="H110" s="99" t="s">
        <v>3</v>
      </c>
      <c r="I110" s="97" t="s">
        <v>4</v>
      </c>
      <c r="J110" s="98" t="s">
        <v>5</v>
      </c>
      <c r="K110" s="98" t="s">
        <v>6</v>
      </c>
      <c r="L110" s="99" t="s">
        <v>7</v>
      </c>
      <c r="M110" s="97" t="s">
        <v>8</v>
      </c>
      <c r="N110" s="98" t="s">
        <v>9</v>
      </c>
      <c r="O110" s="98" t="s">
        <v>10</v>
      </c>
      <c r="P110" s="99" t="s">
        <v>11</v>
      </c>
      <c r="Q110" s="97" t="s">
        <v>12</v>
      </c>
      <c r="R110" s="98" t="s">
        <v>13</v>
      </c>
      <c r="S110" s="98" t="s">
        <v>14</v>
      </c>
      <c r="T110" s="98" t="s">
        <v>15</v>
      </c>
      <c r="U110" s="99" t="s">
        <v>16</v>
      </c>
      <c r="V110" s="97" t="s">
        <v>22</v>
      </c>
      <c r="W110" s="98" t="s">
        <v>23</v>
      </c>
      <c r="X110" s="99" t="s">
        <v>24</v>
      </c>
    </row>
    <row r="111" spans="1:24" s="142" customFormat="1" x14ac:dyDescent="0.2">
      <c r="A111" s="187" t="s">
        <v>168</v>
      </c>
      <c r="B111" s="188"/>
      <c r="C111" s="189"/>
      <c r="D111" s="190"/>
      <c r="E111" s="191"/>
      <c r="F111" s="192"/>
      <c r="G111" s="193"/>
      <c r="H111" s="194"/>
      <c r="I111" s="192"/>
      <c r="J111" s="193"/>
      <c r="K111" s="193"/>
      <c r="L111" s="194"/>
      <c r="M111" s="192"/>
      <c r="N111" s="193"/>
      <c r="O111" s="193"/>
      <c r="P111" s="239"/>
      <c r="Q111" s="240"/>
      <c r="R111" s="241"/>
      <c r="S111" s="241"/>
      <c r="T111" s="241"/>
      <c r="U111" s="239"/>
      <c r="V111" s="240"/>
      <c r="W111" s="193"/>
      <c r="X111" s="194"/>
    </row>
    <row r="112" spans="1:24" x14ac:dyDescent="0.2">
      <c r="A112" s="195" t="s">
        <v>162</v>
      </c>
      <c r="B112" s="160" t="s">
        <v>148</v>
      </c>
      <c r="C112" s="161">
        <v>122</v>
      </c>
      <c r="D112" s="161">
        <f>C112*E112</f>
        <v>5490</v>
      </c>
      <c r="E112" s="162">
        <f t="shared" ref="E112:E119" si="42">SUM(F112:X112)</f>
        <v>45</v>
      </c>
      <c r="F112" s="160"/>
      <c r="G112" s="163"/>
      <c r="H112" s="162"/>
      <c r="I112" s="160"/>
      <c r="J112" s="163"/>
      <c r="K112" s="163"/>
      <c r="L112" s="162"/>
      <c r="M112" s="160"/>
      <c r="N112" s="163"/>
      <c r="O112" s="163"/>
      <c r="P112" s="229"/>
      <c r="Q112" s="227">
        <v>2.5</v>
      </c>
      <c r="R112" s="228">
        <v>0</v>
      </c>
      <c r="S112" s="228">
        <v>12.5</v>
      </c>
      <c r="T112" s="228">
        <v>10</v>
      </c>
      <c r="U112" s="229">
        <v>10</v>
      </c>
      <c r="V112" s="227">
        <v>10</v>
      </c>
      <c r="W112" s="163"/>
      <c r="X112" s="162"/>
    </row>
    <row r="113" spans="1:24" x14ac:dyDescent="0.2">
      <c r="A113" s="196" t="s">
        <v>155</v>
      </c>
      <c r="B113" s="144" t="s">
        <v>144</v>
      </c>
      <c r="C113" s="145">
        <v>122</v>
      </c>
      <c r="D113" s="145">
        <f t="shared" ref="D113:D119" si="43">C113*E113</f>
        <v>1830</v>
      </c>
      <c r="E113" s="146">
        <f t="shared" si="42"/>
        <v>15</v>
      </c>
      <c r="F113" s="144"/>
      <c r="G113" s="147"/>
      <c r="H113" s="146"/>
      <c r="I113" s="144"/>
      <c r="J113" s="147"/>
      <c r="K113" s="147"/>
      <c r="L113" s="146"/>
      <c r="M113" s="144"/>
      <c r="N113" s="147"/>
      <c r="O113" s="147"/>
      <c r="P113" s="232"/>
      <c r="Q113" s="230"/>
      <c r="R113" s="231"/>
      <c r="S113" s="231">
        <v>7.5</v>
      </c>
      <c r="T113" s="231">
        <v>7.5</v>
      </c>
      <c r="U113" s="232"/>
      <c r="V113" s="230"/>
      <c r="W113" s="147"/>
      <c r="X113" s="146"/>
    </row>
    <row r="114" spans="1:24" x14ac:dyDescent="0.2">
      <c r="A114" s="195" t="s">
        <v>160</v>
      </c>
      <c r="B114" s="144" t="s">
        <v>145</v>
      </c>
      <c r="C114" s="145">
        <v>95</v>
      </c>
      <c r="D114" s="145">
        <f t="shared" si="43"/>
        <v>2375</v>
      </c>
      <c r="E114" s="146">
        <f t="shared" si="42"/>
        <v>25</v>
      </c>
      <c r="F114" s="144"/>
      <c r="G114" s="147"/>
      <c r="H114" s="146"/>
      <c r="I114" s="144"/>
      <c r="J114" s="147"/>
      <c r="K114" s="147"/>
      <c r="L114" s="146"/>
      <c r="M114" s="144"/>
      <c r="N114" s="147"/>
      <c r="O114" s="147"/>
      <c r="P114" s="232">
        <v>10</v>
      </c>
      <c r="Q114" s="230">
        <v>15</v>
      </c>
      <c r="R114" s="231"/>
      <c r="S114" s="231"/>
      <c r="T114" s="231"/>
      <c r="U114" s="232"/>
      <c r="V114" s="230"/>
      <c r="W114" s="147"/>
      <c r="X114" s="146"/>
    </row>
    <row r="115" spans="1:24" x14ac:dyDescent="0.2">
      <c r="A115" s="195" t="s">
        <v>156</v>
      </c>
      <c r="B115" s="144" t="s">
        <v>145</v>
      </c>
      <c r="C115" s="145">
        <v>95</v>
      </c>
      <c r="D115" s="145">
        <f t="shared" si="43"/>
        <v>2660</v>
      </c>
      <c r="E115" s="146">
        <f t="shared" si="42"/>
        <v>28</v>
      </c>
      <c r="F115" s="144"/>
      <c r="G115" s="147"/>
      <c r="H115" s="146"/>
      <c r="I115" s="144"/>
      <c r="J115" s="147"/>
      <c r="K115" s="147"/>
      <c r="L115" s="146"/>
      <c r="M115" s="144"/>
      <c r="N115" s="147"/>
      <c r="O115" s="147"/>
      <c r="P115" s="232"/>
      <c r="Q115" s="230">
        <v>0</v>
      </c>
      <c r="R115" s="231">
        <v>14</v>
      </c>
      <c r="S115" s="231">
        <v>14</v>
      </c>
      <c r="T115" s="231"/>
      <c r="U115" s="232"/>
      <c r="V115" s="230"/>
      <c r="W115" s="147"/>
      <c r="X115" s="146"/>
    </row>
    <row r="116" spans="1:24" x14ac:dyDescent="0.2">
      <c r="A116" s="195" t="s">
        <v>157</v>
      </c>
      <c r="B116" s="144" t="s">
        <v>147</v>
      </c>
      <c r="C116" s="145">
        <v>86</v>
      </c>
      <c r="D116" s="145">
        <f t="shared" si="43"/>
        <v>1720</v>
      </c>
      <c r="E116" s="146">
        <f t="shared" si="42"/>
        <v>20</v>
      </c>
      <c r="F116" s="144"/>
      <c r="G116" s="147"/>
      <c r="H116" s="146"/>
      <c r="I116" s="144"/>
      <c r="J116" s="147"/>
      <c r="K116" s="147"/>
      <c r="L116" s="146"/>
      <c r="M116" s="144"/>
      <c r="N116" s="147"/>
      <c r="O116" s="147"/>
      <c r="P116" s="232"/>
      <c r="Q116" s="230"/>
      <c r="R116" s="231"/>
      <c r="S116" s="231">
        <v>10</v>
      </c>
      <c r="T116" s="231">
        <v>5</v>
      </c>
      <c r="U116" s="232">
        <v>5</v>
      </c>
      <c r="V116" s="230"/>
      <c r="W116" s="147"/>
      <c r="X116" s="146"/>
    </row>
    <row r="117" spans="1:24" x14ac:dyDescent="0.2">
      <c r="A117" s="195" t="s">
        <v>158</v>
      </c>
      <c r="B117" s="144" t="s">
        <v>147</v>
      </c>
      <c r="C117" s="145">
        <v>86</v>
      </c>
      <c r="D117" s="145">
        <f t="shared" si="43"/>
        <v>0</v>
      </c>
      <c r="E117" s="146">
        <f t="shared" si="42"/>
        <v>0</v>
      </c>
      <c r="F117" s="144"/>
      <c r="G117" s="147"/>
      <c r="H117" s="146"/>
      <c r="I117" s="144"/>
      <c r="J117" s="147"/>
      <c r="K117" s="147"/>
      <c r="L117" s="146"/>
      <c r="M117" s="144"/>
      <c r="N117" s="147"/>
      <c r="O117" s="147"/>
      <c r="P117" s="232"/>
      <c r="Q117" s="230"/>
      <c r="R117" s="231"/>
      <c r="S117" s="231"/>
      <c r="T117" s="231"/>
      <c r="U117" s="232"/>
      <c r="V117" s="230"/>
      <c r="W117" s="147"/>
      <c r="X117" s="146"/>
    </row>
    <row r="118" spans="1:24" x14ac:dyDescent="0.2">
      <c r="A118" s="195" t="s">
        <v>159</v>
      </c>
      <c r="B118" s="144" t="s">
        <v>147</v>
      </c>
      <c r="C118" s="145">
        <v>86</v>
      </c>
      <c r="D118" s="145">
        <f t="shared" si="43"/>
        <v>860</v>
      </c>
      <c r="E118" s="146">
        <f t="shared" si="42"/>
        <v>10</v>
      </c>
      <c r="F118" s="144"/>
      <c r="G118" s="147"/>
      <c r="H118" s="146"/>
      <c r="I118" s="144"/>
      <c r="J118" s="147"/>
      <c r="K118" s="147"/>
      <c r="L118" s="146"/>
      <c r="M118" s="144"/>
      <c r="N118" s="147"/>
      <c r="O118" s="147"/>
      <c r="P118" s="232"/>
      <c r="Q118" s="230"/>
      <c r="R118" s="231"/>
      <c r="S118" s="231">
        <v>10</v>
      </c>
      <c r="T118" s="231"/>
      <c r="U118" s="232"/>
      <c r="V118" s="230"/>
      <c r="W118" s="147"/>
      <c r="X118" s="146"/>
    </row>
    <row r="119" spans="1:24" x14ac:dyDescent="0.2">
      <c r="A119" s="197" t="s">
        <v>161</v>
      </c>
      <c r="B119" s="150" t="s">
        <v>146</v>
      </c>
      <c r="C119" s="151">
        <v>6</v>
      </c>
      <c r="D119" s="151">
        <f t="shared" si="43"/>
        <v>480</v>
      </c>
      <c r="E119" s="152">
        <f t="shared" si="42"/>
        <v>80</v>
      </c>
      <c r="F119" s="150"/>
      <c r="G119" s="153"/>
      <c r="H119" s="152"/>
      <c r="I119" s="150"/>
      <c r="J119" s="153"/>
      <c r="K119" s="153"/>
      <c r="L119" s="152"/>
      <c r="M119" s="150"/>
      <c r="N119" s="153"/>
      <c r="O119" s="153"/>
      <c r="P119" s="235">
        <v>9</v>
      </c>
      <c r="Q119" s="236">
        <v>9</v>
      </c>
      <c r="R119" s="237"/>
      <c r="S119" s="237">
        <v>32</v>
      </c>
      <c r="T119" s="237">
        <v>30</v>
      </c>
      <c r="U119" s="235"/>
      <c r="V119" s="236"/>
      <c r="W119" s="153"/>
      <c r="X119" s="152"/>
    </row>
    <row r="120" spans="1:24" ht="5.0999999999999996" customHeight="1" x14ac:dyDescent="0.2">
      <c r="A120" s="154"/>
      <c r="B120" s="155"/>
      <c r="C120" s="156"/>
      <c r="D120" s="156"/>
      <c r="E120" s="157"/>
      <c r="F120" s="155"/>
      <c r="G120" s="158"/>
      <c r="H120" s="157"/>
      <c r="I120" s="155"/>
      <c r="J120" s="158"/>
      <c r="K120" s="158"/>
      <c r="L120" s="157"/>
      <c r="M120" s="155"/>
      <c r="N120" s="158"/>
      <c r="O120" s="158"/>
      <c r="P120" s="242"/>
      <c r="Q120" s="243"/>
      <c r="R120" s="244"/>
      <c r="S120" s="244"/>
      <c r="T120" s="244"/>
      <c r="U120" s="242"/>
      <c r="V120" s="243"/>
      <c r="W120" s="158"/>
      <c r="X120" s="157"/>
    </row>
    <row r="121" spans="1:24" x14ac:dyDescent="0.2">
      <c r="A121" s="198" t="s">
        <v>169</v>
      </c>
      <c r="B121" s="160"/>
      <c r="C121" s="161"/>
      <c r="D121" s="161"/>
      <c r="E121" s="162"/>
      <c r="F121" s="160"/>
      <c r="G121" s="163"/>
      <c r="H121" s="162"/>
      <c r="I121" s="160"/>
      <c r="J121" s="163"/>
      <c r="K121" s="163"/>
      <c r="L121" s="162"/>
      <c r="M121" s="160"/>
      <c r="N121" s="163"/>
      <c r="O121" s="163"/>
      <c r="P121" s="229"/>
      <c r="Q121" s="227"/>
      <c r="R121" s="228"/>
      <c r="S121" s="228"/>
      <c r="T121" s="228"/>
      <c r="U121" s="229"/>
      <c r="V121" s="227"/>
      <c r="W121" s="163"/>
      <c r="X121" s="162"/>
    </row>
    <row r="122" spans="1:24" x14ac:dyDescent="0.2">
      <c r="A122" s="195" t="s">
        <v>163</v>
      </c>
      <c r="B122" s="160" t="s">
        <v>149</v>
      </c>
      <c r="C122" s="161">
        <v>95</v>
      </c>
      <c r="D122" s="161">
        <f t="shared" ref="D122:D124" si="44">C122*E122</f>
        <v>950</v>
      </c>
      <c r="E122" s="164">
        <f>SUM(F122:X122)</f>
        <v>10</v>
      </c>
      <c r="F122" s="160"/>
      <c r="G122" s="163"/>
      <c r="H122" s="162"/>
      <c r="I122" s="160"/>
      <c r="J122" s="163"/>
      <c r="K122" s="163"/>
      <c r="L122" s="162"/>
      <c r="M122" s="160"/>
      <c r="N122" s="163"/>
      <c r="O122" s="163"/>
      <c r="P122" s="229"/>
      <c r="Q122" s="227"/>
      <c r="R122" s="228"/>
      <c r="S122" s="228"/>
      <c r="T122" s="228"/>
      <c r="U122" s="229"/>
      <c r="V122" s="227">
        <v>10</v>
      </c>
      <c r="W122" s="163"/>
      <c r="X122" s="162"/>
    </row>
    <row r="123" spans="1:24" x14ac:dyDescent="0.2">
      <c r="A123" s="195" t="s">
        <v>164</v>
      </c>
      <c r="B123" s="144" t="s">
        <v>145</v>
      </c>
      <c r="C123" s="145">
        <v>95</v>
      </c>
      <c r="D123" s="145">
        <f t="shared" si="44"/>
        <v>0</v>
      </c>
      <c r="E123" s="146">
        <f>SUM(F123:X123)</f>
        <v>0</v>
      </c>
      <c r="F123" s="144"/>
      <c r="G123" s="147"/>
      <c r="H123" s="146"/>
      <c r="I123" s="144"/>
      <c r="J123" s="147"/>
      <c r="K123" s="147"/>
      <c r="L123" s="146"/>
      <c r="M123" s="144"/>
      <c r="N123" s="147"/>
      <c r="O123" s="147"/>
      <c r="P123" s="232"/>
      <c r="Q123" s="230"/>
      <c r="R123" s="231"/>
      <c r="S123" s="231"/>
      <c r="T123" s="231"/>
      <c r="U123" s="232"/>
      <c r="V123" s="230"/>
      <c r="W123" s="147"/>
      <c r="X123" s="146"/>
    </row>
    <row r="124" spans="1:24" x14ac:dyDescent="0.2">
      <c r="A124" s="195"/>
      <c r="B124" s="144" t="s">
        <v>147</v>
      </c>
      <c r="C124" s="145">
        <v>86</v>
      </c>
      <c r="D124" s="145">
        <f t="shared" si="44"/>
        <v>0</v>
      </c>
      <c r="E124" s="146">
        <f>SUM(F124:X124)</f>
        <v>0</v>
      </c>
      <c r="F124" s="144"/>
      <c r="G124" s="147"/>
      <c r="H124" s="146"/>
      <c r="I124" s="144"/>
      <c r="J124" s="147"/>
      <c r="K124" s="147"/>
      <c r="L124" s="146"/>
      <c r="M124" s="144"/>
      <c r="N124" s="147"/>
      <c r="O124" s="147"/>
      <c r="P124" s="232"/>
      <c r="Q124" s="230"/>
      <c r="R124" s="231"/>
      <c r="S124" s="231"/>
      <c r="T124" s="231"/>
      <c r="U124" s="232"/>
      <c r="V124" s="230"/>
      <c r="W124" s="147"/>
      <c r="X124" s="146"/>
    </row>
    <row r="125" spans="1:24" ht="5.0999999999999996" customHeight="1" x14ac:dyDescent="0.2">
      <c r="A125" s="166"/>
      <c r="B125" s="155"/>
      <c r="C125" s="156"/>
      <c r="D125" s="156"/>
      <c r="E125" s="157"/>
      <c r="F125" s="155"/>
      <c r="G125" s="158"/>
      <c r="H125" s="157"/>
      <c r="I125" s="155"/>
      <c r="J125" s="158"/>
      <c r="K125" s="158"/>
      <c r="L125" s="157"/>
      <c r="M125" s="155"/>
      <c r="N125" s="158"/>
      <c r="O125" s="158"/>
      <c r="P125" s="242"/>
      <c r="Q125" s="243"/>
      <c r="R125" s="244"/>
      <c r="S125" s="244"/>
      <c r="T125" s="244"/>
      <c r="U125" s="242"/>
      <c r="V125" s="243"/>
      <c r="W125" s="158"/>
      <c r="X125" s="157"/>
    </row>
    <row r="126" spans="1:24" ht="13.5" customHeight="1" x14ac:dyDescent="0.2">
      <c r="A126" s="199" t="s">
        <v>170</v>
      </c>
      <c r="B126" s="144"/>
      <c r="C126" s="145"/>
      <c r="D126" s="145"/>
      <c r="E126" s="146"/>
      <c r="F126" s="144"/>
      <c r="G126" s="147"/>
      <c r="H126" s="146"/>
      <c r="I126" s="144"/>
      <c r="J126" s="147"/>
      <c r="K126" s="147"/>
      <c r="L126" s="146"/>
      <c r="M126" s="144"/>
      <c r="N126" s="147"/>
      <c r="O126" s="147"/>
      <c r="P126" s="232"/>
      <c r="Q126" s="230"/>
      <c r="R126" s="231"/>
      <c r="S126" s="231"/>
      <c r="T126" s="231"/>
      <c r="U126" s="232"/>
      <c r="V126" s="230"/>
      <c r="W126" s="147"/>
      <c r="X126" s="146"/>
    </row>
    <row r="127" spans="1:24" ht="13.5" customHeight="1" x14ac:dyDescent="0.2">
      <c r="A127" s="195" t="s">
        <v>165</v>
      </c>
      <c r="B127" s="144" t="s">
        <v>144</v>
      </c>
      <c r="C127" s="145">
        <v>122</v>
      </c>
      <c r="D127" s="145">
        <f>C127*E127</f>
        <v>732</v>
      </c>
      <c r="E127" s="146">
        <f>SUM(F127:X127)</f>
        <v>6</v>
      </c>
      <c r="F127" s="144"/>
      <c r="G127" s="147"/>
      <c r="H127" s="146"/>
      <c r="I127" s="144"/>
      <c r="J127" s="147"/>
      <c r="K127" s="147"/>
      <c r="L127" s="146"/>
      <c r="M127" s="144"/>
      <c r="N127" s="147"/>
      <c r="O127" s="147"/>
      <c r="P127" s="232"/>
      <c r="Q127" s="230"/>
      <c r="R127" s="231">
        <v>6</v>
      </c>
      <c r="S127" s="231"/>
      <c r="T127" s="231"/>
      <c r="U127" s="232"/>
      <c r="V127" s="230"/>
      <c r="W127" s="147"/>
      <c r="X127" s="146"/>
    </row>
    <row r="128" spans="1:24" x14ac:dyDescent="0.2">
      <c r="A128" s="195"/>
      <c r="B128" s="144" t="s">
        <v>147</v>
      </c>
      <c r="C128" s="145">
        <v>86</v>
      </c>
      <c r="D128" s="145">
        <f t="shared" ref="D128" si="45">C128*E128</f>
        <v>0</v>
      </c>
      <c r="E128" s="146">
        <f>SUM(F128:X128)</f>
        <v>0</v>
      </c>
      <c r="F128" s="144"/>
      <c r="G128" s="147"/>
      <c r="H128" s="146"/>
      <c r="I128" s="144"/>
      <c r="J128" s="147"/>
      <c r="K128" s="147"/>
      <c r="L128" s="146"/>
      <c r="M128" s="144"/>
      <c r="N128" s="147"/>
      <c r="O128" s="147"/>
      <c r="P128" s="232"/>
      <c r="Q128" s="230"/>
      <c r="R128" s="231"/>
      <c r="S128" s="231"/>
      <c r="T128" s="231"/>
      <c r="U128" s="232"/>
      <c r="V128" s="230"/>
      <c r="W128" s="147"/>
      <c r="X128" s="146"/>
    </row>
    <row r="129" spans="1:24" ht="5.0999999999999996" customHeight="1" x14ac:dyDescent="0.2">
      <c r="A129" s="166"/>
      <c r="B129" s="155"/>
      <c r="C129" s="156"/>
      <c r="D129" s="156"/>
      <c r="E129" s="157"/>
      <c r="F129" s="155"/>
      <c r="G129" s="158"/>
      <c r="H129" s="157"/>
      <c r="I129" s="155"/>
      <c r="J129" s="158"/>
      <c r="K129" s="158"/>
      <c r="L129" s="157"/>
      <c r="M129" s="155"/>
      <c r="N129" s="158"/>
      <c r="O129" s="158"/>
      <c r="P129" s="242"/>
      <c r="Q129" s="243"/>
      <c r="R129" s="244"/>
      <c r="S129" s="244"/>
      <c r="T129" s="244"/>
      <c r="U129" s="242"/>
      <c r="V129" s="243"/>
      <c r="W129" s="158"/>
      <c r="X129" s="157"/>
    </row>
    <row r="130" spans="1:24" ht="13.5" customHeight="1" x14ac:dyDescent="0.2">
      <c r="A130" s="199" t="s">
        <v>171</v>
      </c>
      <c r="B130" s="144"/>
      <c r="C130" s="145"/>
      <c r="D130" s="145"/>
      <c r="E130" s="146"/>
      <c r="F130" s="144"/>
      <c r="G130" s="147"/>
      <c r="H130" s="146"/>
      <c r="I130" s="144"/>
      <c r="J130" s="147"/>
      <c r="K130" s="147"/>
      <c r="L130" s="146"/>
      <c r="M130" s="144"/>
      <c r="N130" s="147"/>
      <c r="O130" s="147"/>
      <c r="P130" s="232"/>
      <c r="Q130" s="230"/>
      <c r="R130" s="231"/>
      <c r="S130" s="231"/>
      <c r="T130" s="231"/>
      <c r="U130" s="232"/>
      <c r="V130" s="230"/>
      <c r="W130" s="147"/>
      <c r="X130" s="146"/>
    </row>
    <row r="131" spans="1:24" ht="13.5" customHeight="1" x14ac:dyDescent="0.2">
      <c r="A131" s="195" t="s">
        <v>166</v>
      </c>
      <c r="B131" s="144" t="s">
        <v>144</v>
      </c>
      <c r="C131" s="145">
        <v>122</v>
      </c>
      <c r="D131" s="145">
        <f t="shared" ref="D131:D134" si="46">C131*E131</f>
        <v>3416</v>
      </c>
      <c r="E131" s="146">
        <f>SUM(F131:X131)</f>
        <v>28</v>
      </c>
      <c r="F131" s="144"/>
      <c r="G131" s="147"/>
      <c r="H131" s="146"/>
      <c r="I131" s="144"/>
      <c r="J131" s="147"/>
      <c r="K131" s="147"/>
      <c r="L131" s="146"/>
      <c r="M131" s="144"/>
      <c r="N131" s="147"/>
      <c r="O131" s="147"/>
      <c r="P131" s="232"/>
      <c r="Q131" s="230"/>
      <c r="R131" s="231"/>
      <c r="S131" s="231">
        <v>10</v>
      </c>
      <c r="T131" s="231">
        <v>10</v>
      </c>
      <c r="U131" s="231">
        <v>8</v>
      </c>
      <c r="V131" s="230"/>
      <c r="W131" s="147"/>
      <c r="X131" s="146"/>
    </row>
    <row r="132" spans="1:24" x14ac:dyDescent="0.2">
      <c r="A132" s="195" t="s">
        <v>167</v>
      </c>
      <c r="B132" s="144" t="s">
        <v>150</v>
      </c>
      <c r="C132" s="145">
        <v>86</v>
      </c>
      <c r="D132" s="145">
        <f t="shared" si="46"/>
        <v>1290</v>
      </c>
      <c r="E132" s="146">
        <f>SUM(F132:X132)</f>
        <v>15</v>
      </c>
      <c r="F132" s="144"/>
      <c r="G132" s="147"/>
      <c r="H132" s="146"/>
      <c r="I132" s="144"/>
      <c r="J132" s="147"/>
      <c r="K132" s="147"/>
      <c r="L132" s="146"/>
      <c r="M132" s="144"/>
      <c r="N132" s="147"/>
      <c r="O132" s="147"/>
      <c r="P132" s="232"/>
      <c r="Q132" s="230"/>
      <c r="R132" s="231"/>
      <c r="S132" s="231">
        <v>5</v>
      </c>
      <c r="T132" s="231">
        <v>5</v>
      </c>
      <c r="U132" s="231">
        <v>5</v>
      </c>
      <c r="V132" s="230"/>
      <c r="W132" s="147"/>
      <c r="X132" s="146"/>
    </row>
    <row r="133" spans="1:24" x14ac:dyDescent="0.2">
      <c r="A133" s="195"/>
      <c r="B133" s="144" t="s">
        <v>139</v>
      </c>
      <c r="C133" s="145">
        <v>86</v>
      </c>
      <c r="D133" s="145">
        <f t="shared" si="46"/>
        <v>0</v>
      </c>
      <c r="E133" s="146">
        <f>SUM(F133:X133)</f>
        <v>0</v>
      </c>
      <c r="F133" s="144"/>
      <c r="G133" s="147"/>
      <c r="H133" s="146"/>
      <c r="I133" s="144"/>
      <c r="J133" s="147"/>
      <c r="K133" s="147"/>
      <c r="L133" s="146"/>
      <c r="M133" s="144"/>
      <c r="N133" s="147"/>
      <c r="O133" s="147"/>
      <c r="P133" s="232"/>
      <c r="Q133" s="230"/>
      <c r="R133" s="231"/>
      <c r="S133" s="231"/>
      <c r="T133" s="231"/>
      <c r="U133" s="232"/>
      <c r="V133" s="230"/>
      <c r="W133" s="147"/>
      <c r="X133" s="146"/>
    </row>
    <row r="134" spans="1:24" x14ac:dyDescent="0.2">
      <c r="A134" s="195"/>
      <c r="B134" s="150" t="s">
        <v>154</v>
      </c>
      <c r="C134" s="151">
        <v>4</v>
      </c>
      <c r="D134" s="151">
        <f t="shared" si="46"/>
        <v>0</v>
      </c>
      <c r="E134" s="152">
        <f>SUM(F134:X134)</f>
        <v>0</v>
      </c>
      <c r="F134" s="150"/>
      <c r="G134" s="153"/>
      <c r="H134" s="152"/>
      <c r="I134" s="150"/>
      <c r="J134" s="153"/>
      <c r="K134" s="153"/>
      <c r="L134" s="152"/>
      <c r="M134" s="150"/>
      <c r="N134" s="153"/>
      <c r="O134" s="153"/>
      <c r="P134" s="235"/>
      <c r="Q134" s="236"/>
      <c r="R134" s="237"/>
      <c r="S134" s="237"/>
      <c r="T134" s="237"/>
      <c r="U134" s="235"/>
      <c r="V134" s="236"/>
      <c r="W134" s="153"/>
      <c r="X134" s="152"/>
    </row>
    <row r="135" spans="1:24" ht="5.0999999999999996" customHeight="1" x14ac:dyDescent="0.2">
      <c r="A135" s="154"/>
      <c r="B135" s="155"/>
      <c r="C135" s="156"/>
      <c r="D135" s="156"/>
      <c r="E135" s="157"/>
      <c r="F135" s="155"/>
      <c r="G135" s="158"/>
      <c r="H135" s="157"/>
      <c r="I135" s="155"/>
      <c r="J135" s="158"/>
      <c r="K135" s="158"/>
      <c r="L135" s="157"/>
      <c r="M135" s="155"/>
      <c r="N135" s="158"/>
      <c r="O135" s="158"/>
      <c r="P135" s="242"/>
      <c r="Q135" s="243"/>
      <c r="R135" s="244"/>
      <c r="S135" s="244"/>
      <c r="T135" s="244"/>
      <c r="U135" s="242"/>
      <c r="V135" s="243"/>
      <c r="W135" s="158"/>
      <c r="X135" s="157"/>
    </row>
    <row r="136" spans="1:24" s="258" customFormat="1" x14ac:dyDescent="0.2">
      <c r="A136" s="257"/>
      <c r="B136" s="246"/>
      <c r="C136" s="248"/>
      <c r="D136" s="248">
        <f t="shared" ref="D136:X136" si="47">SUM(D112:D135)</f>
        <v>21803</v>
      </c>
      <c r="E136" s="245">
        <f t="shared" si="47"/>
        <v>282</v>
      </c>
      <c r="F136" s="246">
        <f t="shared" si="47"/>
        <v>0</v>
      </c>
      <c r="G136" s="247">
        <f t="shared" si="47"/>
        <v>0</v>
      </c>
      <c r="H136" s="245">
        <f t="shared" si="47"/>
        <v>0</v>
      </c>
      <c r="I136" s="246">
        <f t="shared" si="47"/>
        <v>0</v>
      </c>
      <c r="J136" s="247">
        <f t="shared" si="47"/>
        <v>0</v>
      </c>
      <c r="K136" s="247">
        <f t="shared" si="47"/>
        <v>0</v>
      </c>
      <c r="L136" s="245">
        <f t="shared" si="47"/>
        <v>0</v>
      </c>
      <c r="M136" s="246">
        <f t="shared" si="47"/>
        <v>0</v>
      </c>
      <c r="N136" s="247">
        <f t="shared" si="47"/>
        <v>0</v>
      </c>
      <c r="O136" s="247">
        <f t="shared" si="47"/>
        <v>0</v>
      </c>
      <c r="P136" s="245">
        <f t="shared" si="47"/>
        <v>19</v>
      </c>
      <c r="Q136" s="246">
        <f t="shared" si="47"/>
        <v>26.5</v>
      </c>
      <c r="R136" s="247">
        <f t="shared" si="47"/>
        <v>20</v>
      </c>
      <c r="S136" s="247">
        <f t="shared" si="47"/>
        <v>101</v>
      </c>
      <c r="T136" s="247">
        <f t="shared" si="47"/>
        <v>67.5</v>
      </c>
      <c r="U136" s="245">
        <f t="shared" si="47"/>
        <v>28</v>
      </c>
      <c r="V136" s="246">
        <f t="shared" si="47"/>
        <v>20</v>
      </c>
      <c r="W136" s="247">
        <f t="shared" si="47"/>
        <v>0</v>
      </c>
      <c r="X136" s="245">
        <f t="shared" si="47"/>
        <v>0</v>
      </c>
    </row>
  </sheetData>
  <mergeCells count="32">
    <mergeCell ref="V109:X109"/>
    <mergeCell ref="D95:D96"/>
    <mergeCell ref="E95:E96"/>
    <mergeCell ref="I95:L95"/>
    <mergeCell ref="M95:P95"/>
    <mergeCell ref="Q95:U95"/>
    <mergeCell ref="V95:X95"/>
    <mergeCell ref="D109:D110"/>
    <mergeCell ref="E109:E110"/>
    <mergeCell ref="I109:L109"/>
    <mergeCell ref="M109:P109"/>
    <mergeCell ref="Q109:U109"/>
    <mergeCell ref="M33:P33"/>
    <mergeCell ref="Q33:U33"/>
    <mergeCell ref="V33:X33"/>
    <mergeCell ref="D66:D67"/>
    <mergeCell ref="E66:E67"/>
    <mergeCell ref="I66:L66"/>
    <mergeCell ref="M66:P66"/>
    <mergeCell ref="Q66:U66"/>
    <mergeCell ref="D33:D34"/>
    <mergeCell ref="E33:E34"/>
    <mergeCell ref="V66:X66"/>
    <mergeCell ref="I33:L33"/>
    <mergeCell ref="I4:S4"/>
    <mergeCell ref="F3:H3"/>
    <mergeCell ref="Q2:V2"/>
    <mergeCell ref="J3:S3"/>
    <mergeCell ref="I5:L5"/>
    <mergeCell ref="M5:P5"/>
    <mergeCell ref="Q5:U5"/>
    <mergeCell ref="V5:X5"/>
  </mergeCells>
  <printOptions horizontalCentered="1"/>
  <pageMargins left="0.31496062992125984" right="0.31496062992125984" top="0.78740157480314965" bottom="0.78740157480314965" header="0.31496062992125984" footer="0.31496062992125984"/>
  <pageSetup paperSize="8" orientation="landscape" verticalDpi="0" r:id="rId1"/>
  <headerFooter>
    <oddHeader>&amp;LEP RHE FRI
AP SABA</oddHeader>
    <oddFooter>&amp;L&amp;8IG EP RF BB / Aegerter &amp;&amp; Bosshardt AG / FCh
&amp;F&amp;R&amp;8&amp;D</oddFooter>
  </headerFooter>
  <rowBreaks count="1" manualBreakCount="1">
    <brk id="65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3" workbookViewId="0">
      <selection activeCell="A9" sqref="A9"/>
    </sheetView>
  </sheetViews>
  <sheetFormatPr baseColWidth="10" defaultRowHeight="12.75" x14ac:dyDescent="0.2"/>
  <cols>
    <col min="1" max="1" width="39.28515625" customWidth="1"/>
    <col min="2" max="2" width="17.28515625" customWidth="1"/>
    <col min="3" max="4" width="19.7109375" customWidth="1"/>
  </cols>
  <sheetData>
    <row r="1" spans="1:4" ht="14.25" x14ac:dyDescent="0.2">
      <c r="A1" s="31" t="s">
        <v>111</v>
      </c>
    </row>
    <row r="2" spans="1:4" x14ac:dyDescent="0.2">
      <c r="A2" t="s">
        <v>112</v>
      </c>
    </row>
    <row r="4" spans="1:4" x14ac:dyDescent="0.2">
      <c r="A4" s="36" t="s">
        <v>110</v>
      </c>
    </row>
    <row r="5" spans="1:4" ht="13.5" thickBot="1" x14ac:dyDescent="0.25"/>
    <row r="6" spans="1:4" ht="39" thickBot="1" x14ac:dyDescent="0.25">
      <c r="A6" s="32"/>
      <c r="B6" s="70" t="s">
        <v>109</v>
      </c>
      <c r="C6" s="71" t="s">
        <v>108</v>
      </c>
      <c r="D6" s="71" t="s">
        <v>107</v>
      </c>
    </row>
    <row r="7" spans="1:4" x14ac:dyDescent="0.2">
      <c r="A7" s="37" t="s">
        <v>51</v>
      </c>
      <c r="B7" s="38"/>
      <c r="C7" s="39"/>
      <c r="D7" s="47"/>
    </row>
    <row r="8" spans="1:4" x14ac:dyDescent="0.2">
      <c r="A8" s="68" t="s">
        <v>52</v>
      </c>
      <c r="B8" s="296" t="s">
        <v>54</v>
      </c>
      <c r="C8" s="50">
        <v>2100000</v>
      </c>
      <c r="D8" s="50">
        <v>2100000</v>
      </c>
    </row>
    <row r="9" spans="1:4" x14ac:dyDescent="0.2">
      <c r="A9" s="69" t="s">
        <v>53</v>
      </c>
      <c r="B9" s="296"/>
      <c r="C9" s="51">
        <v>-1269000</v>
      </c>
      <c r="D9" s="51"/>
    </row>
    <row r="10" spans="1:4" x14ac:dyDescent="0.2">
      <c r="A10" s="68" t="s">
        <v>55</v>
      </c>
      <c r="B10" s="296" t="s">
        <v>57</v>
      </c>
      <c r="C10" s="50">
        <v>1600000</v>
      </c>
      <c r="D10" s="50">
        <v>1600000</v>
      </c>
    </row>
    <row r="11" spans="1:4" x14ac:dyDescent="0.2">
      <c r="A11" s="69" t="s">
        <v>56</v>
      </c>
      <c r="B11" s="296"/>
      <c r="C11" s="51">
        <v>-2207000</v>
      </c>
      <c r="D11" s="51"/>
    </row>
    <row r="12" spans="1:4" x14ac:dyDescent="0.2">
      <c r="A12" s="40" t="s">
        <v>58</v>
      </c>
      <c r="B12" s="41" t="s">
        <v>59</v>
      </c>
      <c r="C12" s="41">
        <v>673000</v>
      </c>
      <c r="D12" s="52">
        <v>673000</v>
      </c>
    </row>
    <row r="13" spans="1:4" x14ac:dyDescent="0.2">
      <c r="A13" s="40" t="s">
        <v>60</v>
      </c>
      <c r="B13" s="41" t="s">
        <v>61</v>
      </c>
      <c r="C13" s="41">
        <v>1188000</v>
      </c>
      <c r="D13" s="52">
        <v>1188000</v>
      </c>
    </row>
    <row r="14" spans="1:4" x14ac:dyDescent="0.2">
      <c r="A14" s="40" t="s">
        <v>62</v>
      </c>
      <c r="B14" s="41" t="s">
        <v>63</v>
      </c>
      <c r="C14" s="41">
        <v>1589000</v>
      </c>
      <c r="D14" s="52">
        <v>1589000</v>
      </c>
    </row>
    <row r="15" spans="1:4" x14ac:dyDescent="0.2">
      <c r="A15" s="40" t="s">
        <v>64</v>
      </c>
      <c r="B15" s="41" t="s">
        <v>65</v>
      </c>
      <c r="C15" s="41">
        <v>2109000</v>
      </c>
      <c r="D15" s="52">
        <v>2109000</v>
      </c>
    </row>
    <row r="16" spans="1:4" x14ac:dyDescent="0.2">
      <c r="A16" s="68" t="s">
        <v>66</v>
      </c>
      <c r="B16" s="296" t="s">
        <v>68</v>
      </c>
      <c r="C16" s="50">
        <v>220000</v>
      </c>
      <c r="D16" s="50">
        <v>220000</v>
      </c>
    </row>
    <row r="17" spans="1:4" x14ac:dyDescent="0.2">
      <c r="A17" s="69" t="s">
        <v>67</v>
      </c>
      <c r="B17" s="296"/>
      <c r="C17" s="51">
        <v>-50000</v>
      </c>
      <c r="D17" s="51"/>
    </row>
    <row r="18" spans="1:4" x14ac:dyDescent="0.2">
      <c r="A18" s="40"/>
      <c r="B18" s="42"/>
      <c r="C18" s="42"/>
      <c r="D18" s="53"/>
    </row>
    <row r="19" spans="1:4" s="36" customFormat="1" x14ac:dyDescent="0.2">
      <c r="A19" s="40" t="s">
        <v>69</v>
      </c>
      <c r="B19" s="41" t="s">
        <v>70</v>
      </c>
      <c r="C19" s="41" t="s">
        <v>71</v>
      </c>
      <c r="D19" s="52">
        <f>SUM(D8,D10,D12,D13,D14,D15,D16)</f>
        <v>9479000</v>
      </c>
    </row>
    <row r="20" spans="1:4" x14ac:dyDescent="0.2">
      <c r="A20" s="43" t="s">
        <v>72</v>
      </c>
      <c r="B20" s="44" t="s">
        <v>73</v>
      </c>
      <c r="C20" s="44" t="s">
        <v>74</v>
      </c>
      <c r="D20" s="54">
        <f>0.1*D19</f>
        <v>947900</v>
      </c>
    </row>
    <row r="21" spans="1:4" ht="13.5" thickBot="1" x14ac:dyDescent="0.25">
      <c r="A21" s="48" t="s">
        <v>75</v>
      </c>
      <c r="B21" s="49" t="s">
        <v>76</v>
      </c>
      <c r="C21" s="49" t="s">
        <v>77</v>
      </c>
      <c r="D21" s="55">
        <f>SUM(D19:D20)</f>
        <v>10426900</v>
      </c>
    </row>
    <row r="22" spans="1:4" ht="13.5" thickBot="1" x14ac:dyDescent="0.25">
      <c r="A22" s="293" t="s">
        <v>78</v>
      </c>
      <c r="B22" s="294"/>
      <c r="C22" s="294"/>
      <c r="D22" s="295"/>
    </row>
    <row r="23" spans="1:4" x14ac:dyDescent="0.2">
      <c r="A23" s="57" t="s">
        <v>79</v>
      </c>
      <c r="B23" s="58" t="s">
        <v>80</v>
      </c>
      <c r="C23" s="58" t="s">
        <v>81</v>
      </c>
      <c r="D23" s="59">
        <f>0.03*D19</f>
        <v>284370</v>
      </c>
    </row>
    <row r="24" spans="1:4" x14ac:dyDescent="0.2">
      <c r="A24" s="43" t="s">
        <v>82</v>
      </c>
      <c r="B24" s="44" t="s">
        <v>83</v>
      </c>
      <c r="C24" s="44" t="s">
        <v>84</v>
      </c>
      <c r="D24" s="54">
        <f>0.15*D19</f>
        <v>1421850</v>
      </c>
    </row>
    <row r="25" spans="1:4" x14ac:dyDescent="0.2">
      <c r="A25" s="66" t="s">
        <v>106</v>
      </c>
      <c r="B25" s="65"/>
      <c r="C25" s="65"/>
      <c r="D25" s="67">
        <v>175000</v>
      </c>
    </row>
    <row r="26" spans="1:4" x14ac:dyDescent="0.2">
      <c r="A26" s="43"/>
      <c r="B26" s="60"/>
      <c r="C26" s="60"/>
      <c r="D26" s="61"/>
    </row>
    <row r="27" spans="1:4" s="36" customFormat="1" x14ac:dyDescent="0.2">
      <c r="A27" s="43" t="s">
        <v>85</v>
      </c>
      <c r="B27" s="44" t="s">
        <v>86</v>
      </c>
      <c r="C27" s="44" t="s">
        <v>87</v>
      </c>
      <c r="D27" s="54">
        <f>SUM(D23:D25)</f>
        <v>1881220</v>
      </c>
    </row>
    <row r="28" spans="1:4" x14ac:dyDescent="0.2">
      <c r="A28" s="43" t="s">
        <v>72</v>
      </c>
      <c r="B28" s="44" t="s">
        <v>88</v>
      </c>
      <c r="C28" s="44" t="s">
        <v>89</v>
      </c>
      <c r="D28" s="54">
        <f>0.1*D27</f>
        <v>188122</v>
      </c>
    </row>
    <row r="29" spans="1:4" ht="13.5" thickBot="1" x14ac:dyDescent="0.25">
      <c r="A29" s="48" t="s">
        <v>90</v>
      </c>
      <c r="B29" s="49" t="s">
        <v>91</v>
      </c>
      <c r="C29" s="49" t="s">
        <v>92</v>
      </c>
      <c r="D29" s="55">
        <f>SUM(D27:D28)</f>
        <v>2069342</v>
      </c>
    </row>
    <row r="30" spans="1:4" ht="13.5" thickBot="1" x14ac:dyDescent="0.25">
      <c r="A30" s="293" t="s">
        <v>93</v>
      </c>
      <c r="B30" s="294"/>
      <c r="C30" s="294"/>
      <c r="D30" s="295"/>
    </row>
    <row r="31" spans="1:4" x14ac:dyDescent="0.2">
      <c r="A31" s="57" t="s">
        <v>93</v>
      </c>
      <c r="B31" s="58" t="s">
        <v>94</v>
      </c>
      <c r="C31" s="58" t="s">
        <v>94</v>
      </c>
      <c r="D31" s="59">
        <v>38000</v>
      </c>
    </row>
    <row r="32" spans="1:4" x14ac:dyDescent="0.2">
      <c r="A32" s="43" t="s">
        <v>72</v>
      </c>
      <c r="B32" s="44" t="s">
        <v>95</v>
      </c>
      <c r="C32" s="44" t="s">
        <v>95</v>
      </c>
      <c r="D32" s="54">
        <f>0.1*D31</f>
        <v>3800</v>
      </c>
    </row>
    <row r="33" spans="1:4" ht="13.5" thickBot="1" x14ac:dyDescent="0.25">
      <c r="A33" s="45" t="s">
        <v>96</v>
      </c>
      <c r="B33" s="46" t="s">
        <v>97</v>
      </c>
      <c r="C33" s="46" t="s">
        <v>97</v>
      </c>
      <c r="D33" s="62">
        <f>SUM(D31:D32)</f>
        <v>41800</v>
      </c>
    </row>
    <row r="34" spans="1:4" ht="13.5" thickBot="1" x14ac:dyDescent="0.25">
      <c r="A34" s="293" t="s">
        <v>98</v>
      </c>
      <c r="B34" s="294"/>
      <c r="C34" s="294"/>
      <c r="D34" s="295"/>
    </row>
    <row r="35" spans="1:4" x14ac:dyDescent="0.2">
      <c r="A35" s="57" t="s">
        <v>78</v>
      </c>
      <c r="B35" s="58" t="s">
        <v>86</v>
      </c>
      <c r="C35" s="58" t="s">
        <v>87</v>
      </c>
      <c r="D35" s="59">
        <f>D27</f>
        <v>1881220</v>
      </c>
    </row>
    <row r="36" spans="1:4" x14ac:dyDescent="0.2">
      <c r="A36" s="43" t="s">
        <v>93</v>
      </c>
      <c r="B36" s="44" t="s">
        <v>97</v>
      </c>
      <c r="C36" s="44" t="s">
        <v>97</v>
      </c>
      <c r="D36" s="54">
        <f>D31</f>
        <v>38000</v>
      </c>
    </row>
    <row r="37" spans="1:4" x14ac:dyDescent="0.2">
      <c r="A37" s="43" t="s">
        <v>51</v>
      </c>
      <c r="B37" s="44" t="s">
        <v>70</v>
      </c>
      <c r="C37" s="44" t="s">
        <v>71</v>
      </c>
      <c r="D37" s="54">
        <f>D19</f>
        <v>9479000</v>
      </c>
    </row>
    <row r="38" spans="1:4" x14ac:dyDescent="0.2">
      <c r="A38" s="43" t="s">
        <v>72</v>
      </c>
      <c r="B38" s="44" t="s">
        <v>99</v>
      </c>
      <c r="C38" s="44" t="s">
        <v>100</v>
      </c>
      <c r="D38" s="54">
        <f>D20+D28+D32</f>
        <v>1139822</v>
      </c>
    </row>
    <row r="39" spans="1:4" x14ac:dyDescent="0.2">
      <c r="A39" s="43" t="s">
        <v>101</v>
      </c>
      <c r="B39" s="44" t="s">
        <v>102</v>
      </c>
      <c r="C39" s="44" t="s">
        <v>103</v>
      </c>
      <c r="D39" s="54">
        <f>0.077*SUM(D35:D38)</f>
        <v>965429.23399999994</v>
      </c>
    </row>
    <row r="40" spans="1:4" ht="13.5" thickBot="1" x14ac:dyDescent="0.25">
      <c r="A40" s="45"/>
      <c r="B40" s="63"/>
      <c r="C40" s="63"/>
      <c r="D40" s="64"/>
    </row>
    <row r="41" spans="1:4" ht="13.5" thickBot="1" x14ac:dyDescent="0.25">
      <c r="A41" s="34" t="s">
        <v>104</v>
      </c>
      <c r="B41" s="35">
        <v>18229000</v>
      </c>
      <c r="C41" s="35" t="s">
        <v>105</v>
      </c>
      <c r="D41" s="56">
        <f>SUM(D35:D39)</f>
        <v>13503471.233999999</v>
      </c>
    </row>
    <row r="44" spans="1:4" x14ac:dyDescent="0.2">
      <c r="D44" s="33"/>
    </row>
  </sheetData>
  <mergeCells count="6">
    <mergeCell ref="A34:D34"/>
    <mergeCell ref="A30:D30"/>
    <mergeCell ref="A22:D22"/>
    <mergeCell ref="B8:B9"/>
    <mergeCell ref="B10:B11"/>
    <mergeCell ref="B16:B17"/>
  </mergeCells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&amp;L&amp;8IG EP RF BB / Aegerter &amp;&amp; Bosshardt AG / FCh
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view="pageBreakPreview" topLeftCell="A5" zoomScaleNormal="115" zoomScaleSheetLayoutView="100" workbookViewId="0">
      <selection activeCell="B34" sqref="B34"/>
    </sheetView>
  </sheetViews>
  <sheetFormatPr baseColWidth="10" defaultRowHeight="12.75" x14ac:dyDescent="0.2"/>
  <cols>
    <col min="1" max="1" width="48.140625" customWidth="1"/>
    <col min="2" max="2" width="16.5703125" customWidth="1"/>
    <col min="3" max="3" width="5" bestFit="1" customWidth="1"/>
    <col min="4" max="21" width="6.7109375" customWidth="1"/>
  </cols>
  <sheetData>
    <row r="1" spans="1:21" ht="15" x14ac:dyDescent="0.25">
      <c r="A1" s="10" t="s">
        <v>27</v>
      </c>
    </row>
    <row r="2" spans="1:21" ht="15" x14ac:dyDescent="0.25">
      <c r="A2" s="10"/>
    </row>
    <row r="3" spans="1:21" ht="15" x14ac:dyDescent="0.25">
      <c r="A3" s="10" t="s">
        <v>113</v>
      </c>
    </row>
    <row r="4" spans="1:21" x14ac:dyDescent="0.2">
      <c r="A4" s="9" t="s">
        <v>114</v>
      </c>
    </row>
    <row r="5" spans="1:21" x14ac:dyDescent="0.2">
      <c r="A5" s="1"/>
    </row>
    <row r="6" spans="1:21" ht="16.5" x14ac:dyDescent="0.3">
      <c r="A6" s="8"/>
      <c r="B6" s="2"/>
      <c r="C6" s="80" t="s">
        <v>17</v>
      </c>
      <c r="D6" s="297" t="s">
        <v>18</v>
      </c>
      <c r="E6" s="298"/>
      <c r="F6" s="298"/>
      <c r="G6" s="299"/>
      <c r="H6" s="297" t="s">
        <v>19</v>
      </c>
      <c r="I6" s="298"/>
      <c r="J6" s="298"/>
      <c r="K6" s="299"/>
      <c r="L6" s="297" t="s">
        <v>20</v>
      </c>
      <c r="M6" s="298"/>
      <c r="N6" s="298"/>
      <c r="O6" s="298"/>
      <c r="P6" s="299"/>
      <c r="Q6" s="297" t="s">
        <v>21</v>
      </c>
      <c r="R6" s="298"/>
      <c r="S6" s="298"/>
      <c r="T6" s="298"/>
      <c r="U6" s="299"/>
    </row>
    <row r="7" spans="1:21" ht="13.5" x14ac:dyDescent="0.25">
      <c r="A7" s="6"/>
      <c r="B7" s="4"/>
      <c r="C7" s="12" t="s">
        <v>3</v>
      </c>
      <c r="D7" s="15" t="s">
        <v>4</v>
      </c>
      <c r="E7" s="7" t="s">
        <v>5</v>
      </c>
      <c r="F7" s="7" t="s">
        <v>6</v>
      </c>
      <c r="G7" s="16" t="s">
        <v>7</v>
      </c>
      <c r="H7" s="15" t="s">
        <v>8</v>
      </c>
      <c r="I7" s="7" t="s">
        <v>9</v>
      </c>
      <c r="J7" s="7" t="s">
        <v>10</v>
      </c>
      <c r="K7" s="16" t="s">
        <v>11</v>
      </c>
      <c r="L7" s="15" t="s">
        <v>12</v>
      </c>
      <c r="M7" s="7" t="s">
        <v>13</v>
      </c>
      <c r="N7" s="7" t="s">
        <v>14</v>
      </c>
      <c r="O7" s="7" t="s">
        <v>15</v>
      </c>
      <c r="P7" s="16" t="s">
        <v>16</v>
      </c>
      <c r="Q7" s="15" t="s">
        <v>22</v>
      </c>
      <c r="R7" s="7" t="s">
        <v>23</v>
      </c>
      <c r="S7" s="7" t="s">
        <v>24</v>
      </c>
      <c r="T7" s="7" t="s">
        <v>25</v>
      </c>
      <c r="U7" s="16" t="s">
        <v>26</v>
      </c>
    </row>
    <row r="8" spans="1:21" ht="18" x14ac:dyDescent="0.25">
      <c r="A8" s="72"/>
      <c r="B8" s="81" t="s">
        <v>31</v>
      </c>
      <c r="C8" s="21"/>
      <c r="D8" s="22"/>
      <c r="E8" s="23"/>
      <c r="F8" s="23"/>
      <c r="G8" s="24"/>
      <c r="H8" s="22"/>
      <c r="I8" s="23"/>
      <c r="J8" s="23"/>
      <c r="K8" s="24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18" x14ac:dyDescent="0.25">
      <c r="A9" s="73" t="s">
        <v>28</v>
      </c>
      <c r="B9" s="82"/>
      <c r="C9" s="13"/>
      <c r="D9" s="17"/>
      <c r="E9" s="3"/>
      <c r="F9" s="3"/>
      <c r="G9" s="18"/>
      <c r="H9" s="17"/>
      <c r="I9" s="3"/>
      <c r="J9" s="3"/>
      <c r="K9" s="18"/>
      <c r="L9" s="17"/>
      <c r="M9" s="3"/>
      <c r="N9" s="3"/>
      <c r="O9" s="3"/>
      <c r="P9" s="18"/>
      <c r="Q9" s="17"/>
      <c r="R9" s="3"/>
      <c r="S9" s="3"/>
      <c r="T9" s="3"/>
      <c r="U9" s="18"/>
    </row>
    <row r="10" spans="1:21" ht="18" x14ac:dyDescent="0.25">
      <c r="A10" s="73" t="s">
        <v>30</v>
      </c>
      <c r="B10" s="82" t="s">
        <v>2</v>
      </c>
      <c r="C10" s="14"/>
      <c r="D10" s="19"/>
      <c r="E10" s="11"/>
      <c r="F10" s="11"/>
      <c r="G10" s="20"/>
      <c r="H10" s="17"/>
      <c r="I10" s="3"/>
      <c r="J10" s="3"/>
      <c r="K10" s="18"/>
      <c r="L10" s="17"/>
      <c r="M10" s="3"/>
      <c r="N10" s="3"/>
      <c r="O10" s="3"/>
      <c r="P10" s="18"/>
      <c r="Q10" s="17"/>
      <c r="R10" s="3"/>
      <c r="S10" s="3"/>
      <c r="T10" s="3"/>
      <c r="U10" s="18"/>
    </row>
    <row r="11" spans="1:21" ht="18" x14ac:dyDescent="0.25">
      <c r="A11" s="73" t="s">
        <v>43</v>
      </c>
      <c r="B11" s="82" t="s">
        <v>2</v>
      </c>
      <c r="C11" s="13"/>
      <c r="D11" s="17"/>
      <c r="E11" s="3"/>
      <c r="F11" s="3"/>
      <c r="G11" s="18"/>
      <c r="H11" s="17"/>
      <c r="I11" s="3"/>
      <c r="J11" s="3"/>
      <c r="K11" s="18"/>
      <c r="L11" s="17"/>
      <c r="M11" s="3"/>
      <c r="N11" s="3"/>
      <c r="O11" s="3"/>
      <c r="P11" s="18"/>
      <c r="Q11" s="17"/>
      <c r="R11" s="3"/>
      <c r="S11" s="3"/>
      <c r="T11" s="3"/>
      <c r="U11" s="18"/>
    </row>
    <row r="12" spans="1:21" ht="18" x14ac:dyDescent="0.25">
      <c r="A12" s="79" t="s">
        <v>49</v>
      </c>
      <c r="B12" s="82" t="s">
        <v>44</v>
      </c>
      <c r="C12" s="13"/>
      <c r="D12" s="17"/>
      <c r="E12" s="3"/>
      <c r="F12" s="3"/>
      <c r="G12" s="78"/>
      <c r="H12" s="17"/>
      <c r="I12" s="3"/>
      <c r="J12" s="3"/>
      <c r="K12" s="18"/>
      <c r="L12" s="17"/>
      <c r="M12" s="3"/>
      <c r="N12" s="3"/>
      <c r="O12" s="3"/>
      <c r="P12" s="18"/>
      <c r="Q12" s="17"/>
      <c r="R12" s="3"/>
      <c r="S12" s="3"/>
      <c r="T12" s="3"/>
      <c r="U12" s="18"/>
    </row>
    <row r="13" spans="1:21" ht="18" x14ac:dyDescent="0.25">
      <c r="A13" s="73" t="s">
        <v>46</v>
      </c>
      <c r="B13" s="82" t="s">
        <v>33</v>
      </c>
      <c r="C13" s="13"/>
      <c r="D13" s="17"/>
      <c r="E13" s="3"/>
      <c r="F13" s="3"/>
      <c r="G13" s="18"/>
      <c r="H13" s="17"/>
      <c r="I13" s="3"/>
      <c r="J13" s="3"/>
      <c r="K13" s="18"/>
      <c r="L13" s="17"/>
      <c r="M13" s="3"/>
      <c r="N13" s="3"/>
      <c r="O13" s="3"/>
      <c r="P13" s="18"/>
      <c r="Q13" s="17"/>
      <c r="R13" s="3"/>
      <c r="S13" s="3"/>
      <c r="T13" s="3"/>
      <c r="U13" s="18"/>
    </row>
    <row r="14" spans="1:21" ht="18" x14ac:dyDescent="0.25">
      <c r="A14" s="73" t="s">
        <v>45</v>
      </c>
      <c r="B14" s="82" t="s">
        <v>33</v>
      </c>
      <c r="C14" s="13"/>
      <c r="D14" s="17"/>
      <c r="E14" s="3"/>
      <c r="F14" s="3"/>
      <c r="G14" s="18"/>
      <c r="H14" s="17"/>
      <c r="I14" s="3"/>
      <c r="J14" s="3"/>
      <c r="K14" s="18"/>
      <c r="L14" s="17"/>
      <c r="M14" s="3"/>
      <c r="N14" s="3"/>
      <c r="O14" s="3"/>
      <c r="P14" s="18"/>
      <c r="Q14" s="17"/>
      <c r="R14" s="3"/>
      <c r="S14" s="3"/>
      <c r="T14" s="3"/>
      <c r="U14" s="18"/>
    </row>
    <row r="15" spans="1:21" ht="18" x14ac:dyDescent="0.25">
      <c r="A15" s="73" t="s">
        <v>47</v>
      </c>
      <c r="B15" s="82" t="s">
        <v>34</v>
      </c>
      <c r="C15" s="13"/>
      <c r="D15" s="17"/>
      <c r="E15" s="3"/>
      <c r="F15" s="3"/>
      <c r="G15" s="18"/>
      <c r="H15" s="17"/>
      <c r="I15" s="3"/>
      <c r="J15" s="3"/>
      <c r="K15" s="18"/>
      <c r="L15" s="17"/>
      <c r="M15" s="3"/>
      <c r="N15" s="3"/>
      <c r="O15" s="3"/>
      <c r="P15" s="18"/>
      <c r="Q15" s="17"/>
      <c r="R15" s="3"/>
      <c r="S15" s="3"/>
      <c r="T15" s="3"/>
      <c r="U15" s="18"/>
    </row>
    <row r="16" spans="1:21" ht="18" x14ac:dyDescent="0.25">
      <c r="A16" s="73" t="s">
        <v>40</v>
      </c>
      <c r="B16" s="82" t="s">
        <v>1</v>
      </c>
      <c r="C16" s="13"/>
      <c r="D16" s="17"/>
      <c r="E16" s="3"/>
      <c r="F16" s="3"/>
      <c r="G16" s="18"/>
      <c r="H16" s="17"/>
      <c r="I16" s="3"/>
      <c r="J16" s="3"/>
      <c r="K16" s="18"/>
      <c r="L16" s="17"/>
      <c r="M16" s="3"/>
      <c r="N16" s="3"/>
      <c r="O16" s="3"/>
      <c r="P16" s="18"/>
      <c r="Q16" s="17"/>
      <c r="R16" s="3"/>
      <c r="S16" s="3"/>
      <c r="T16" s="3"/>
      <c r="U16" s="18"/>
    </row>
    <row r="17" spans="1:21" ht="18" x14ac:dyDescent="0.25">
      <c r="A17" s="73" t="s">
        <v>42</v>
      </c>
      <c r="B17" s="82" t="s">
        <v>36</v>
      </c>
      <c r="C17" s="13"/>
      <c r="D17" s="17"/>
      <c r="E17" s="3"/>
      <c r="F17" s="3"/>
      <c r="G17" s="18"/>
      <c r="H17" s="17"/>
      <c r="I17" s="3"/>
      <c r="J17" s="3"/>
      <c r="K17" s="18"/>
      <c r="L17" s="17"/>
      <c r="M17" s="3"/>
      <c r="N17" s="3"/>
      <c r="O17" s="3"/>
      <c r="P17" s="18"/>
      <c r="Q17" s="17"/>
      <c r="R17" s="3"/>
      <c r="S17" s="3"/>
      <c r="T17" s="3"/>
      <c r="U17" s="18"/>
    </row>
    <row r="18" spans="1:21" ht="18" x14ac:dyDescent="0.25">
      <c r="A18" s="73" t="s">
        <v>37</v>
      </c>
      <c r="B18" s="82" t="s">
        <v>35</v>
      </c>
      <c r="C18" s="13"/>
      <c r="D18" s="17"/>
      <c r="E18" s="3"/>
      <c r="F18" s="3"/>
      <c r="G18" s="18"/>
      <c r="H18" s="17"/>
      <c r="I18" s="3"/>
      <c r="J18" s="3"/>
      <c r="K18" s="18"/>
      <c r="L18" s="17"/>
      <c r="M18" s="3"/>
      <c r="N18" s="3"/>
      <c r="O18" s="3"/>
      <c r="P18" s="18"/>
      <c r="Q18" s="17"/>
      <c r="R18" s="3"/>
      <c r="S18" s="3"/>
      <c r="T18" s="3"/>
      <c r="U18" s="18"/>
    </row>
    <row r="19" spans="1:21" ht="18" x14ac:dyDescent="0.25">
      <c r="A19" s="79" t="s">
        <v>50</v>
      </c>
      <c r="B19" s="82" t="s">
        <v>44</v>
      </c>
      <c r="C19" s="13"/>
      <c r="D19" s="17"/>
      <c r="E19" s="3"/>
      <c r="F19" s="3"/>
      <c r="G19" s="18"/>
      <c r="H19" s="17"/>
      <c r="I19" s="3"/>
      <c r="J19" s="3"/>
      <c r="K19" s="18"/>
      <c r="L19" s="17"/>
      <c r="M19" s="3"/>
      <c r="N19" s="3"/>
      <c r="O19" s="3"/>
      <c r="P19" s="18"/>
      <c r="Q19" s="17"/>
      <c r="R19" s="3"/>
      <c r="S19" s="3"/>
      <c r="T19" s="3"/>
      <c r="U19" s="18"/>
    </row>
    <row r="20" spans="1:21" ht="18" x14ac:dyDescent="0.25">
      <c r="A20" s="73" t="s">
        <v>38</v>
      </c>
      <c r="B20" s="82" t="s">
        <v>39</v>
      </c>
      <c r="C20" s="13"/>
      <c r="D20" s="17"/>
      <c r="E20" s="3"/>
      <c r="F20" s="3"/>
      <c r="G20" s="18"/>
      <c r="H20" s="17"/>
      <c r="I20" s="3"/>
      <c r="J20" s="3"/>
      <c r="K20" s="18"/>
      <c r="L20" s="17"/>
      <c r="M20" s="3"/>
      <c r="N20" s="3"/>
      <c r="O20" s="3"/>
      <c r="P20" s="18"/>
      <c r="Q20" s="17"/>
      <c r="R20" s="3"/>
      <c r="S20" s="3"/>
      <c r="T20" s="3"/>
      <c r="U20" s="18"/>
    </row>
    <row r="21" spans="1:21" ht="18" x14ac:dyDescent="0.25">
      <c r="A21" s="73" t="s">
        <v>48</v>
      </c>
      <c r="B21" s="82" t="s">
        <v>0</v>
      </c>
      <c r="C21" s="13"/>
      <c r="D21" s="17"/>
      <c r="E21" s="3"/>
      <c r="F21" s="3"/>
      <c r="G21" s="18"/>
      <c r="H21" s="17"/>
      <c r="I21" s="3"/>
      <c r="J21" s="3"/>
      <c r="K21" s="18"/>
      <c r="L21" s="17"/>
      <c r="M21" s="3"/>
      <c r="N21" s="3"/>
      <c r="O21" s="3"/>
      <c r="P21" s="18"/>
      <c r="Q21" s="17"/>
      <c r="R21" s="3"/>
      <c r="S21" s="3"/>
      <c r="T21" s="3"/>
      <c r="U21" s="18"/>
    </row>
    <row r="22" spans="1:21" ht="18" x14ac:dyDescent="0.25">
      <c r="A22" s="73" t="s">
        <v>32</v>
      </c>
      <c r="B22" s="82" t="s">
        <v>34</v>
      </c>
      <c r="C22" s="13"/>
      <c r="D22" s="17"/>
      <c r="E22" s="3"/>
      <c r="F22" s="3"/>
      <c r="G22" s="18"/>
      <c r="H22" s="17"/>
      <c r="I22" s="3"/>
      <c r="J22" s="3"/>
      <c r="K22" s="18"/>
      <c r="L22" s="17"/>
      <c r="M22" s="3"/>
      <c r="N22" s="3"/>
      <c r="O22" s="3"/>
      <c r="P22" s="18"/>
      <c r="Q22" s="17"/>
      <c r="R22" s="3"/>
      <c r="S22" s="3"/>
      <c r="T22" s="3"/>
      <c r="U22" s="18"/>
    </row>
    <row r="23" spans="1:21" ht="18" x14ac:dyDescent="0.25">
      <c r="A23" s="73" t="s">
        <v>29</v>
      </c>
      <c r="B23" s="82" t="s">
        <v>34</v>
      </c>
      <c r="C23" s="13"/>
      <c r="D23" s="17"/>
      <c r="E23" s="3"/>
      <c r="F23" s="3"/>
      <c r="G23" s="18"/>
      <c r="H23" s="17"/>
      <c r="I23" s="3"/>
      <c r="J23" s="3"/>
      <c r="K23" s="18"/>
      <c r="L23" s="17"/>
      <c r="M23" s="3"/>
      <c r="N23" s="3"/>
      <c r="O23" s="3"/>
      <c r="P23" s="18"/>
      <c r="Q23" s="17"/>
      <c r="R23" s="3"/>
      <c r="S23" s="3"/>
      <c r="T23" s="3"/>
      <c r="U23" s="18"/>
    </row>
    <row r="24" spans="1:21" ht="18" x14ac:dyDescent="0.25">
      <c r="A24" s="75" t="s">
        <v>41</v>
      </c>
      <c r="B24" s="74"/>
      <c r="C24" s="13"/>
      <c r="D24" s="17"/>
      <c r="E24" s="3"/>
      <c r="F24" s="3"/>
      <c r="G24" s="18"/>
      <c r="H24" s="17"/>
      <c r="I24" s="3"/>
      <c r="J24" s="3"/>
      <c r="K24" s="18"/>
      <c r="L24" s="17"/>
      <c r="M24" s="3"/>
      <c r="N24" s="3"/>
      <c r="O24" s="3"/>
      <c r="P24" s="18"/>
      <c r="Q24" s="17"/>
      <c r="R24" s="3"/>
      <c r="S24" s="3"/>
      <c r="T24" s="3"/>
      <c r="U24" s="18"/>
    </row>
    <row r="25" spans="1:21" ht="18" x14ac:dyDescent="0.25">
      <c r="A25" s="75"/>
      <c r="B25" s="74"/>
      <c r="C25" s="13"/>
      <c r="D25" s="17"/>
      <c r="E25" s="3"/>
      <c r="F25" s="3"/>
      <c r="G25" s="18"/>
      <c r="H25" s="17"/>
      <c r="I25" s="3"/>
      <c r="J25" s="3"/>
      <c r="K25" s="18"/>
      <c r="L25" s="17"/>
      <c r="M25" s="3"/>
      <c r="N25" s="3"/>
      <c r="O25" s="3"/>
      <c r="P25" s="18"/>
      <c r="Q25" s="17"/>
      <c r="R25" s="3"/>
      <c r="S25" s="3"/>
      <c r="T25" s="3"/>
      <c r="U25" s="18"/>
    </row>
    <row r="26" spans="1:21" ht="18" x14ac:dyDescent="0.25">
      <c r="A26" s="75" t="s">
        <v>115</v>
      </c>
      <c r="B26" s="74"/>
      <c r="C26" s="13"/>
      <c r="D26" s="17"/>
      <c r="E26" s="30"/>
      <c r="F26" s="3"/>
      <c r="G26" s="28"/>
      <c r="H26" s="29"/>
      <c r="I26" s="30"/>
      <c r="J26" s="30"/>
      <c r="K26" s="28"/>
      <c r="L26" s="17"/>
      <c r="M26" s="30"/>
      <c r="N26" s="3"/>
      <c r="O26" s="30"/>
      <c r="P26" s="18"/>
      <c r="Q26" s="30"/>
      <c r="R26" s="3"/>
      <c r="S26" s="3"/>
      <c r="T26" s="3"/>
      <c r="U26" s="18"/>
    </row>
    <row r="27" spans="1:21" ht="18" x14ac:dyDescent="0.25">
      <c r="A27" s="76"/>
      <c r="B27" s="77"/>
      <c r="C27" s="25"/>
      <c r="D27" s="26"/>
      <c r="E27" s="5"/>
      <c r="F27" s="5"/>
      <c r="G27" s="27"/>
      <c r="H27" s="26"/>
      <c r="I27" s="5"/>
      <c r="J27" s="5"/>
      <c r="K27" s="27"/>
      <c r="L27" s="26"/>
      <c r="M27" s="5"/>
      <c r="N27" s="5"/>
      <c r="O27" s="5"/>
      <c r="P27" s="27"/>
      <c r="Q27" s="26"/>
      <c r="R27" s="5"/>
      <c r="S27" s="5"/>
      <c r="T27" s="5"/>
      <c r="U27" s="27"/>
    </row>
  </sheetData>
  <mergeCells count="4">
    <mergeCell ref="D6:G6"/>
    <mergeCell ref="H6:K6"/>
    <mergeCell ref="L6:P6"/>
    <mergeCell ref="Q6:U6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5" orientation="landscape" verticalDpi="0" r:id="rId1"/>
  <headerFooter>
    <oddHeader>&amp;LEP RHE FRI
AP SABA</oddHeader>
    <oddFooter>&amp;L&amp;8IG EP RF BB / Aegerter &amp;&amp; Bosshardt AG / FCh
&amp;F&amp;R&amp;8&amp;F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TP_PEP_AP Mumpf</vt:lpstr>
      <vt:lpstr>Gesamtkosten</vt:lpstr>
      <vt:lpstr>Bild</vt:lpstr>
      <vt:lpstr>Tabelle1</vt:lpstr>
      <vt:lpstr>Bild!Druckbereich</vt:lpstr>
      <vt:lpstr>'TP_PEP_AP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Spieler Daniel</cp:lastModifiedBy>
  <cp:lastPrinted>2022-05-20T10:51:04Z</cp:lastPrinted>
  <dcterms:created xsi:type="dcterms:W3CDTF">2022-03-28T06:27:49Z</dcterms:created>
  <dcterms:modified xsi:type="dcterms:W3CDTF">2022-05-20T10:51:09Z</dcterms:modified>
</cp:coreProperties>
</file>