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Honorarschätzung AP SABA\"/>
    </mc:Choice>
  </mc:AlternateContent>
  <bookViews>
    <workbookView xWindow="0" yWindow="0" windowWidth="26910" windowHeight="11070" activeTab="1"/>
  </bookViews>
  <sheets>
    <sheet name="Restaufwand SABA 20210913" sheetId="4" r:id="rId1"/>
    <sheet name="Entwurf 3 SABA" sheetId="2" r:id="rId2"/>
    <sheet name="Entwurf Rhf" sheetId="1" r:id="rId3"/>
    <sheet name="Tabelle1" sheetId="3" r:id="rId4"/>
  </sheets>
  <definedNames>
    <definedName name="_xlnm.Print_Area" localSheetId="1">'Entwurf 3 SABA'!$A$1:$P$129</definedName>
    <definedName name="_xlnm.Print_Area" localSheetId="2">'Entwurf Rhf'!$A$1:$P$61</definedName>
    <definedName name="_xlnm.Print_Area" localSheetId="0">'Restaufwand SABA 20210913'!$A$1:$P$129</definedName>
    <definedName name="_xlnm.Print_Titles" localSheetId="1">'Entwurf 3 SABA'!$1:$2</definedName>
    <definedName name="_xlnm.Print_Titles" localSheetId="0">'Restaufwand SABA 20210913'!$1:$2</definedName>
  </definedNames>
  <calcPr calcId="162913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" i="2" l="1"/>
  <c r="L6" i="4" l="1"/>
  <c r="I126" i="4"/>
  <c r="K126" i="4" s="1"/>
  <c r="I100" i="4"/>
  <c r="K100" i="4" s="1"/>
  <c r="I10" i="4"/>
  <c r="I124" i="4"/>
  <c r="K123" i="4"/>
  <c r="K122" i="4"/>
  <c r="K121" i="4"/>
  <c r="I120" i="4"/>
  <c r="K120" i="4" s="1"/>
  <c r="I119" i="4"/>
  <c r="K119" i="4" s="1"/>
  <c r="I118" i="4"/>
  <c r="K118" i="4" s="1"/>
  <c r="I117" i="4"/>
  <c r="K117" i="4" s="1"/>
  <c r="K116" i="4"/>
  <c r="K115" i="4"/>
  <c r="I115" i="4"/>
  <c r="I114" i="4"/>
  <c r="K114" i="4" s="1"/>
  <c r="K113" i="4"/>
  <c r="I113" i="4"/>
  <c r="I112" i="4"/>
  <c r="K112" i="4" s="1"/>
  <c r="K111" i="4"/>
  <c r="I111" i="4"/>
  <c r="K110" i="4"/>
  <c r="I109" i="4"/>
  <c r="K109" i="4" s="1"/>
  <c r="I108" i="4"/>
  <c r="K108" i="4" s="1"/>
  <c r="I107" i="4"/>
  <c r="K107" i="4" s="1"/>
  <c r="I106" i="4"/>
  <c r="K106" i="4" s="1"/>
  <c r="I105" i="4"/>
  <c r="K105" i="4" s="1"/>
  <c r="I104" i="4"/>
  <c r="K104" i="4" s="1"/>
  <c r="I103" i="4"/>
  <c r="K103" i="4" s="1"/>
  <c r="K102" i="4"/>
  <c r="K101" i="4"/>
  <c r="I99" i="4"/>
  <c r="K99" i="4" s="1"/>
  <c r="I98" i="4"/>
  <c r="K98" i="4" s="1"/>
  <c r="I97" i="4"/>
  <c r="K97" i="4" s="1"/>
  <c r="I96" i="4"/>
  <c r="K96" i="4" s="1"/>
  <c r="I95" i="4"/>
  <c r="K95" i="4" s="1"/>
  <c r="I94" i="4"/>
  <c r="K94" i="4" s="1"/>
  <c r="I93" i="4"/>
  <c r="K93" i="4" s="1"/>
  <c r="I92" i="4"/>
  <c r="K92" i="4" s="1"/>
  <c r="I91" i="4"/>
  <c r="K91" i="4" s="1"/>
  <c r="K90" i="4"/>
  <c r="K89" i="4"/>
  <c r="I89" i="4"/>
  <c r="I88" i="4"/>
  <c r="K88" i="4" s="1"/>
  <c r="K87" i="4"/>
  <c r="I87" i="4"/>
  <c r="I86" i="4"/>
  <c r="K86" i="4" s="1"/>
  <c r="K85" i="4"/>
  <c r="I84" i="4"/>
  <c r="K84" i="4" s="1"/>
  <c r="I83" i="4"/>
  <c r="K83" i="4" s="1"/>
  <c r="I82" i="4"/>
  <c r="K82" i="4" s="1"/>
  <c r="I81" i="4"/>
  <c r="K81" i="4" s="1"/>
  <c r="I80" i="4"/>
  <c r="K80" i="4" s="1"/>
  <c r="I79" i="4"/>
  <c r="K79" i="4" s="1"/>
  <c r="I78" i="4"/>
  <c r="K78" i="4" s="1"/>
  <c r="I77" i="4"/>
  <c r="K77" i="4" s="1"/>
  <c r="I76" i="4"/>
  <c r="K76" i="4" s="1"/>
  <c r="I75" i="4"/>
  <c r="K75" i="4" s="1"/>
  <c r="I74" i="4"/>
  <c r="K74" i="4" s="1"/>
  <c r="I73" i="4"/>
  <c r="K73" i="4" s="1"/>
  <c r="I72" i="4"/>
  <c r="K72" i="4" s="1"/>
  <c r="I71" i="4"/>
  <c r="K71" i="4" s="1"/>
  <c r="I70" i="4"/>
  <c r="K70" i="4" s="1"/>
  <c r="I69" i="4"/>
  <c r="K69" i="4" s="1"/>
  <c r="I68" i="4"/>
  <c r="K68" i="4" s="1"/>
  <c r="I67" i="4"/>
  <c r="K67" i="4" s="1"/>
  <c r="I66" i="4"/>
  <c r="K66" i="4" s="1"/>
  <c r="I65" i="4"/>
  <c r="K65" i="4" s="1"/>
  <c r="I64" i="4"/>
  <c r="K64" i="4" s="1"/>
  <c r="I63" i="4"/>
  <c r="K63" i="4" s="1"/>
  <c r="K62" i="4"/>
  <c r="K61" i="4"/>
  <c r="I60" i="4"/>
  <c r="K60" i="4" s="1"/>
  <c r="I59" i="4"/>
  <c r="K59" i="4" s="1"/>
  <c r="I58" i="4"/>
  <c r="K58" i="4" s="1"/>
  <c r="I57" i="4"/>
  <c r="K57" i="4" s="1"/>
  <c r="I56" i="4"/>
  <c r="K56" i="4" s="1"/>
  <c r="I55" i="4"/>
  <c r="K55" i="4" s="1"/>
  <c r="I54" i="4"/>
  <c r="K54" i="4" s="1"/>
  <c r="I53" i="4"/>
  <c r="K53" i="4" s="1"/>
  <c r="I52" i="4"/>
  <c r="K52" i="4" s="1"/>
  <c r="I51" i="4"/>
  <c r="K51" i="4" s="1"/>
  <c r="I50" i="4"/>
  <c r="K50" i="4" s="1"/>
  <c r="I49" i="4"/>
  <c r="K49" i="4" s="1"/>
  <c r="I48" i="4"/>
  <c r="K48" i="4" s="1"/>
  <c r="I47" i="4"/>
  <c r="K47" i="4" s="1"/>
  <c r="I46" i="4"/>
  <c r="K46" i="4" s="1"/>
  <c r="I45" i="4"/>
  <c r="K45" i="4" s="1"/>
  <c r="I44" i="4"/>
  <c r="K44" i="4" s="1"/>
  <c r="I43" i="4"/>
  <c r="K43" i="4" s="1"/>
  <c r="I42" i="4"/>
  <c r="K42" i="4" s="1"/>
  <c r="I41" i="4"/>
  <c r="K41" i="4" s="1"/>
  <c r="I40" i="4"/>
  <c r="K40" i="4" s="1"/>
  <c r="I39" i="4"/>
  <c r="K39" i="4" s="1"/>
  <c r="I38" i="4"/>
  <c r="K38" i="4" s="1"/>
  <c r="I37" i="4"/>
  <c r="K37" i="4" s="1"/>
  <c r="I36" i="4"/>
  <c r="K36" i="4" s="1"/>
  <c r="I35" i="4"/>
  <c r="K35" i="4" s="1"/>
  <c r="I34" i="4"/>
  <c r="K34" i="4" s="1"/>
  <c r="I33" i="4"/>
  <c r="K33" i="4" s="1"/>
  <c r="I32" i="4"/>
  <c r="K32" i="4" s="1"/>
  <c r="I31" i="4"/>
  <c r="K31" i="4" s="1"/>
  <c r="I30" i="4"/>
  <c r="K30" i="4" s="1"/>
  <c r="I29" i="4"/>
  <c r="K29" i="4" s="1"/>
  <c r="I28" i="4"/>
  <c r="K28" i="4" s="1"/>
  <c r="I27" i="4"/>
  <c r="K27" i="4" s="1"/>
  <c r="I26" i="4"/>
  <c r="K26" i="4" s="1"/>
  <c r="I25" i="4"/>
  <c r="K25" i="4" s="1"/>
  <c r="I24" i="4"/>
  <c r="K24" i="4" s="1"/>
  <c r="I23" i="4"/>
  <c r="K23" i="4" s="1"/>
  <c r="I22" i="4"/>
  <c r="K22" i="4" s="1"/>
  <c r="I21" i="4"/>
  <c r="K21" i="4" s="1"/>
  <c r="I20" i="4"/>
  <c r="K20" i="4" s="1"/>
  <c r="I19" i="4"/>
  <c r="K19" i="4" s="1"/>
  <c r="I18" i="4"/>
  <c r="K18" i="4" s="1"/>
  <c r="I17" i="4"/>
  <c r="K17" i="4" s="1"/>
  <c r="I16" i="4"/>
  <c r="K15" i="4"/>
  <c r="K14" i="4"/>
  <c r="K13" i="4"/>
  <c r="I11" i="4"/>
  <c r="K11" i="4" s="1"/>
  <c r="K10" i="4"/>
  <c r="I9" i="4"/>
  <c r="K9" i="4" s="1"/>
  <c r="K8" i="4"/>
  <c r="I8" i="4"/>
  <c r="I12" i="4" s="1"/>
  <c r="P6" i="4"/>
  <c r="O6" i="4"/>
  <c r="N6" i="4"/>
  <c r="M6" i="4"/>
  <c r="I16" i="2"/>
  <c r="I127" i="4" l="1"/>
  <c r="K127" i="4" s="1"/>
  <c r="I125" i="4"/>
  <c r="K125" i="4" s="1"/>
  <c r="K12" i="4"/>
  <c r="K16" i="4"/>
  <c r="I10" i="2"/>
  <c r="I9" i="2"/>
  <c r="I124" i="2"/>
  <c r="F9" i="3"/>
  <c r="F3" i="3"/>
  <c r="I7" i="4" l="1"/>
  <c r="I11" i="2"/>
  <c r="I12" i="2" s="1"/>
  <c r="K7" i="4" l="1"/>
  <c r="K6" i="4" s="1"/>
  <c r="K4" i="4" s="1"/>
  <c r="I6" i="4"/>
  <c r="I4" i="4" s="1"/>
  <c r="I118" i="2"/>
  <c r="K118" i="2" s="1"/>
  <c r="I117" i="2"/>
  <c r="K117" i="2" s="1"/>
  <c r="I104" i="2" l="1"/>
  <c r="K104" i="2" s="1"/>
  <c r="I115" i="2"/>
  <c r="K115" i="2" s="1"/>
  <c r="I83" i="2"/>
  <c r="K83" i="2" s="1"/>
  <c r="I82" i="2"/>
  <c r="K82" i="2" s="1"/>
  <c r="I81" i="2"/>
  <c r="K81" i="2" s="1"/>
  <c r="I80" i="2"/>
  <c r="K80" i="2" s="1"/>
  <c r="I60" i="2"/>
  <c r="K60" i="2" s="1"/>
  <c r="I59" i="2"/>
  <c r="K59" i="2" s="1"/>
  <c r="I58" i="2"/>
  <c r="K58" i="2" s="1"/>
  <c r="I57" i="2"/>
  <c r="K57" i="2" s="1"/>
  <c r="I39" i="2"/>
  <c r="K39" i="2" s="1"/>
  <c r="I38" i="2"/>
  <c r="K38" i="2" s="1"/>
  <c r="I37" i="2"/>
  <c r="K37" i="2" s="1"/>
  <c r="I36" i="2"/>
  <c r="K36" i="2" s="1"/>
  <c r="I103" i="2" l="1"/>
  <c r="I120" i="2" l="1"/>
  <c r="I119" i="2"/>
  <c r="K119" i="2" s="1"/>
  <c r="I113" i="2"/>
  <c r="K113" i="2"/>
  <c r="I114" i="2"/>
  <c r="K114" i="2" s="1"/>
  <c r="I111" i="2"/>
  <c r="I109" i="2"/>
  <c r="I107" i="2"/>
  <c r="K107" i="2" s="1"/>
  <c r="I108" i="2"/>
  <c r="K108" i="2" s="1"/>
  <c r="I94" i="2"/>
  <c r="K94" i="2" s="1"/>
  <c r="I95" i="2"/>
  <c r="K95" i="2" s="1"/>
  <c r="I96" i="2"/>
  <c r="K96" i="2" s="1"/>
  <c r="I97" i="2"/>
  <c r="K97" i="2" s="1"/>
  <c r="I87" i="2"/>
  <c r="K87" i="2" s="1"/>
  <c r="I88" i="2"/>
  <c r="K88" i="2" s="1"/>
  <c r="I67" i="2"/>
  <c r="K67" i="2" s="1"/>
  <c r="I68" i="2"/>
  <c r="K68" i="2" s="1"/>
  <c r="I69" i="2"/>
  <c r="K69" i="2" s="1"/>
  <c r="I70" i="2"/>
  <c r="K70" i="2" s="1"/>
  <c r="I71" i="2"/>
  <c r="K71" i="2" s="1"/>
  <c r="I72" i="2"/>
  <c r="K72" i="2" s="1"/>
  <c r="I73" i="2"/>
  <c r="K73" i="2" s="1"/>
  <c r="I74" i="2"/>
  <c r="K74" i="2" s="1"/>
  <c r="I75" i="2"/>
  <c r="K75" i="2" s="1"/>
  <c r="I76" i="2"/>
  <c r="K76" i="2" s="1"/>
  <c r="I77" i="2"/>
  <c r="K77" i="2" s="1"/>
  <c r="I78" i="2"/>
  <c r="K78" i="2" s="1"/>
  <c r="I79" i="2"/>
  <c r="K79" i="2" s="1"/>
  <c r="I44" i="2"/>
  <c r="K44" i="2" s="1"/>
  <c r="I45" i="2"/>
  <c r="K45" i="2" s="1"/>
  <c r="I46" i="2"/>
  <c r="I47" i="2"/>
  <c r="K47" i="2" s="1"/>
  <c r="I48" i="2"/>
  <c r="K48" i="2" s="1"/>
  <c r="I49" i="2"/>
  <c r="K49" i="2" s="1"/>
  <c r="I50" i="2"/>
  <c r="K50" i="2" s="1"/>
  <c r="I51" i="2"/>
  <c r="K51" i="2" s="1"/>
  <c r="I52" i="2"/>
  <c r="K52" i="2" s="1"/>
  <c r="I53" i="2"/>
  <c r="K53" i="2" s="1"/>
  <c r="I54" i="2"/>
  <c r="K54" i="2" s="1"/>
  <c r="I55" i="2"/>
  <c r="K55" i="2" s="1"/>
  <c r="I56" i="2"/>
  <c r="K46" i="2"/>
  <c r="K56" i="2"/>
  <c r="I23" i="2"/>
  <c r="K23" i="2" s="1"/>
  <c r="I24" i="2"/>
  <c r="K24" i="2" s="1"/>
  <c r="I25" i="2"/>
  <c r="K25" i="2" s="1"/>
  <c r="I26" i="2"/>
  <c r="K26" i="2" s="1"/>
  <c r="I27" i="2"/>
  <c r="K27" i="2" s="1"/>
  <c r="I28" i="2"/>
  <c r="K28" i="2" s="1"/>
  <c r="I29" i="2"/>
  <c r="K29" i="2" s="1"/>
  <c r="I30" i="2"/>
  <c r="K30" i="2" s="1"/>
  <c r="I31" i="2"/>
  <c r="K31" i="2" s="1"/>
  <c r="I32" i="2"/>
  <c r="K32" i="2" s="1"/>
  <c r="I33" i="2"/>
  <c r="K33" i="2" s="1"/>
  <c r="I34" i="2"/>
  <c r="K34" i="2" s="1"/>
  <c r="I35" i="2"/>
  <c r="K35" i="2" s="1"/>
  <c r="I18" i="2"/>
  <c r="K18" i="2" s="1"/>
  <c r="I17" i="2"/>
  <c r="K17" i="2" s="1"/>
  <c r="K123" i="2" l="1"/>
  <c r="K122" i="2"/>
  <c r="K121" i="2"/>
  <c r="K120" i="2"/>
  <c r="K116" i="2"/>
  <c r="I112" i="2"/>
  <c r="K112" i="2" s="1"/>
  <c r="K111" i="2"/>
  <c r="K110" i="2"/>
  <c r="K109" i="2"/>
  <c r="I106" i="2"/>
  <c r="K106" i="2" s="1"/>
  <c r="I105" i="2"/>
  <c r="K105" i="2" s="1"/>
  <c r="K103" i="2"/>
  <c r="K102" i="2"/>
  <c r="K101" i="2"/>
  <c r="I100" i="2"/>
  <c r="K100" i="2" s="1"/>
  <c r="I99" i="2"/>
  <c r="K99" i="2" s="1"/>
  <c r="I98" i="2"/>
  <c r="K98" i="2" s="1"/>
  <c r="I93" i="2"/>
  <c r="K93" i="2" s="1"/>
  <c r="I92" i="2"/>
  <c r="K92" i="2" s="1"/>
  <c r="I91" i="2"/>
  <c r="K91" i="2" s="1"/>
  <c r="K90" i="2"/>
  <c r="I89" i="2"/>
  <c r="K89" i="2" s="1"/>
  <c r="I86" i="2"/>
  <c r="K86" i="2" s="1"/>
  <c r="K85" i="2"/>
  <c r="I84" i="2"/>
  <c r="I66" i="2"/>
  <c r="K66" i="2" s="1"/>
  <c r="I65" i="2"/>
  <c r="K65" i="2" s="1"/>
  <c r="I64" i="2"/>
  <c r="K64" i="2" s="1"/>
  <c r="I63" i="2"/>
  <c r="K63" i="2" s="1"/>
  <c r="K62" i="2"/>
  <c r="K61" i="2"/>
  <c r="I43" i="2"/>
  <c r="K43" i="2" s="1"/>
  <c r="I42" i="2"/>
  <c r="K42" i="2" s="1"/>
  <c r="I41" i="2"/>
  <c r="K41" i="2" s="1"/>
  <c r="I40" i="2"/>
  <c r="K40" i="2" s="1"/>
  <c r="I22" i="2"/>
  <c r="K22" i="2" s="1"/>
  <c r="I21" i="2"/>
  <c r="K21" i="2" s="1"/>
  <c r="I20" i="2"/>
  <c r="K20" i="2" s="1"/>
  <c r="I19" i="2"/>
  <c r="K19" i="2" s="1"/>
  <c r="K15" i="2"/>
  <c r="K14" i="2"/>
  <c r="K13" i="2"/>
  <c r="K11" i="2"/>
  <c r="K10" i="2"/>
  <c r="K9" i="2"/>
  <c r="K8" i="2"/>
  <c r="P6" i="2"/>
  <c r="O6" i="2"/>
  <c r="N6" i="2"/>
  <c r="M6" i="2"/>
  <c r="L6" i="2"/>
  <c r="I125" i="2" l="1"/>
  <c r="I127" i="2"/>
  <c r="K127" i="2" s="1"/>
  <c r="K84" i="2"/>
  <c r="I126" i="2"/>
  <c r="K126" i="2" s="1"/>
  <c r="K16" i="2"/>
  <c r="I58" i="1"/>
  <c r="I17" i="1"/>
  <c r="I18" i="1"/>
  <c r="I19" i="1"/>
  <c r="I20" i="1"/>
  <c r="I21" i="1"/>
  <c r="I22" i="1"/>
  <c r="I23" i="1"/>
  <c r="I24" i="1"/>
  <c r="I27" i="1"/>
  <c r="I28" i="1"/>
  <c r="I29" i="1"/>
  <c r="I30" i="1"/>
  <c r="I31" i="1"/>
  <c r="I33" i="1"/>
  <c r="I34" i="1"/>
  <c r="I36" i="1"/>
  <c r="I37" i="1"/>
  <c r="I38" i="1"/>
  <c r="I39" i="1"/>
  <c r="I40" i="1"/>
  <c r="I41" i="1"/>
  <c r="I45" i="1"/>
  <c r="I46" i="1"/>
  <c r="I50" i="1"/>
  <c r="I16" i="1"/>
  <c r="M6" i="1"/>
  <c r="N6" i="1"/>
  <c r="O6" i="1"/>
  <c r="P6" i="1"/>
  <c r="L6" i="1"/>
  <c r="K125" i="2" l="1"/>
  <c r="I7" i="2"/>
  <c r="I57" i="1"/>
  <c r="I59" i="1"/>
  <c r="K8" i="1"/>
  <c r="K9" i="1"/>
  <c r="K10" i="1"/>
  <c r="K11" i="1"/>
  <c r="K16" i="1"/>
  <c r="K17" i="1"/>
  <c r="K18" i="1"/>
  <c r="K19" i="1"/>
  <c r="K20" i="1"/>
  <c r="K21" i="1"/>
  <c r="K22" i="1"/>
  <c r="K23" i="1"/>
  <c r="K24" i="1"/>
  <c r="I7" i="1" l="1"/>
  <c r="K15" i="1"/>
  <c r="K32" i="1"/>
  <c r="K55" i="1" l="1"/>
  <c r="K56" i="1"/>
  <c r="K54" i="1"/>
  <c r="K57" i="1"/>
  <c r="K58" i="1"/>
  <c r="K59" i="1"/>
  <c r="K38" i="1"/>
  <c r="K39" i="1"/>
  <c r="K40" i="1"/>
  <c r="K41" i="1"/>
  <c r="K42" i="1"/>
  <c r="K43" i="1"/>
  <c r="K44" i="1"/>
  <c r="K45" i="1"/>
  <c r="K46" i="1"/>
  <c r="K47" i="1"/>
  <c r="K25" i="1"/>
  <c r="K26" i="1"/>
  <c r="K27" i="1"/>
  <c r="K28" i="1"/>
  <c r="K29" i="1"/>
  <c r="K30" i="1"/>
  <c r="K31" i="1"/>
  <c r="K33" i="1"/>
  <c r="K34" i="1"/>
  <c r="K35" i="1"/>
  <c r="K36" i="1"/>
  <c r="K37" i="1"/>
  <c r="K48" i="1"/>
  <c r="K49" i="1"/>
  <c r="K50" i="1"/>
  <c r="K51" i="1"/>
  <c r="K52" i="1"/>
  <c r="K53" i="1"/>
  <c r="K14" i="1"/>
  <c r="K13" i="1"/>
  <c r="K12" i="1" l="1"/>
  <c r="K7" i="1" l="1"/>
  <c r="I6" i="1"/>
  <c r="I4" i="1" s="1"/>
  <c r="K6" i="1" l="1"/>
  <c r="K4" i="1" s="1"/>
  <c r="K12" i="2"/>
  <c r="K7" i="2"/>
  <c r="K6" i="2" l="1"/>
  <c r="K4" i="2" s="1"/>
  <c r="I6" i="2"/>
  <c r="I4" i="2" s="1"/>
</calcChain>
</file>

<file path=xl/comments1.xml><?xml version="1.0" encoding="utf-8"?>
<comments xmlns="http://schemas.openxmlformats.org/spreadsheetml/2006/main">
  <authors>
    <author>Fuchs Christian</author>
  </authors>
  <commentList>
    <comment ref="L84" authorId="0" shapeId="0">
      <text>
        <r>
          <rPr>
            <b/>
            <sz val="9"/>
            <color indexed="81"/>
            <rFont val="Segoe UI"/>
            <family val="2"/>
          </rPr>
          <t>Fuchs Christian:</t>
        </r>
        <r>
          <rPr>
            <sz val="9"/>
            <color indexed="81"/>
            <rFont val="Segoe UI"/>
            <family val="2"/>
          </rPr>
          <t xml:space="preserve">
von 90 auf 75 reduziert</t>
        </r>
      </text>
    </comment>
    <comment ref="L89" authorId="0" shapeId="0">
      <text>
        <r>
          <rPr>
            <b/>
            <sz val="9"/>
            <color indexed="81"/>
            <rFont val="Segoe UI"/>
            <family val="2"/>
          </rPr>
          <t>Fuchs Christian:</t>
        </r>
        <r>
          <rPr>
            <sz val="9"/>
            <color indexed="81"/>
            <rFont val="Segoe UI"/>
            <family val="2"/>
          </rPr>
          <t xml:space="preserve">
von 60 auf 45 reduziert</t>
        </r>
      </text>
    </comment>
  </commentList>
</comments>
</file>

<file path=xl/comments2.xml><?xml version="1.0" encoding="utf-8"?>
<comments xmlns="http://schemas.openxmlformats.org/spreadsheetml/2006/main">
  <authors>
    <author>Fuchs Christian</author>
  </authors>
  <commentList>
    <comment ref="L84" authorId="0" shapeId="0">
      <text>
        <r>
          <rPr>
            <b/>
            <sz val="9"/>
            <color indexed="81"/>
            <rFont val="Segoe UI"/>
            <family val="2"/>
          </rPr>
          <t>Fuchs Christian:</t>
        </r>
        <r>
          <rPr>
            <sz val="9"/>
            <color indexed="81"/>
            <rFont val="Segoe UI"/>
            <family val="2"/>
          </rPr>
          <t xml:space="preserve">
von 90 auf 75 reduziert</t>
        </r>
      </text>
    </comment>
    <comment ref="L89" authorId="0" shapeId="0">
      <text>
        <r>
          <rPr>
            <b/>
            <sz val="9"/>
            <color indexed="81"/>
            <rFont val="Segoe UI"/>
            <family val="2"/>
          </rPr>
          <t>Fuchs Christian:</t>
        </r>
        <r>
          <rPr>
            <sz val="9"/>
            <color indexed="81"/>
            <rFont val="Segoe UI"/>
            <family val="2"/>
          </rPr>
          <t xml:space="preserve">
von 60 auf 45 reduziert</t>
        </r>
      </text>
    </comment>
  </commentList>
</comments>
</file>

<file path=xl/sharedStrings.xml><?xml version="1.0" encoding="utf-8"?>
<sst xmlns="http://schemas.openxmlformats.org/spreadsheetml/2006/main" count="1448" uniqueCount="340">
  <si>
    <t>Projektstufe</t>
  </si>
  <si>
    <t>Teilprojekt</t>
  </si>
  <si>
    <t>Tätigkeit</t>
  </si>
  <si>
    <t>Aufwand</t>
  </si>
  <si>
    <t>Ansatz</t>
  </si>
  <si>
    <t>Honorar</t>
  </si>
  <si>
    <t>Bemerkungen</t>
  </si>
  <si>
    <t>h</t>
  </si>
  <si>
    <t>CHF/h</t>
  </si>
  <si>
    <t>CHF</t>
  </si>
  <si>
    <t>3 Sitzungen à 1 Person à 2 Stunden + Protokoll 2.5 Stunden</t>
  </si>
  <si>
    <t>Projektfachsitzungen, Sitzungen mit der Bauherrschaft</t>
  </si>
  <si>
    <t>Anhänge</t>
  </si>
  <si>
    <t>Arbeitspläne</t>
  </si>
  <si>
    <t>Weitere Pläne für die Projektentwicklung und den KV</t>
  </si>
  <si>
    <t>Summen</t>
  </si>
  <si>
    <t>Reserve</t>
  </si>
  <si>
    <t>Dokument</t>
  </si>
  <si>
    <t>Längsschnitt</t>
  </si>
  <si>
    <t>Ausführungsprojekt</t>
  </si>
  <si>
    <t>AP SABA Rheinfelden</t>
  </si>
  <si>
    <t>AeBo</t>
  </si>
  <si>
    <t>JS</t>
  </si>
  <si>
    <t>Lei</t>
  </si>
  <si>
    <t>Hol</t>
  </si>
  <si>
    <t>Partner</t>
  </si>
  <si>
    <t>a</t>
  </si>
  <si>
    <t>Übersichtsplan</t>
  </si>
  <si>
    <t>Plan</t>
  </si>
  <si>
    <t>1:5'000</t>
  </si>
  <si>
    <t>Übersicht Anlage SABA Rheinfelden Ost</t>
  </si>
  <si>
    <t>b1</t>
  </si>
  <si>
    <t>Situationsplan mit Angabe der Baulinien</t>
  </si>
  <si>
    <t>1:200</t>
  </si>
  <si>
    <t>SABA Anlage</t>
  </si>
  <si>
    <t>b2</t>
  </si>
  <si>
    <t>Pumpwerk PW 1</t>
  </si>
  <si>
    <t>b3</t>
  </si>
  <si>
    <t>Pumpwerk PW 2</t>
  </si>
  <si>
    <t>b4</t>
  </si>
  <si>
    <t>Pumpwerk PW 3</t>
  </si>
  <si>
    <t>c1</t>
  </si>
  <si>
    <t>1:1'000/100</t>
  </si>
  <si>
    <t>Längenprofil Pumpleitungen PW 1</t>
  </si>
  <si>
    <t>c2</t>
  </si>
  <si>
    <t>Längenprofil Pumpleitungen PW 2</t>
  </si>
  <si>
    <t>c3</t>
  </si>
  <si>
    <t>Längenprofil Pumpleitungen PW 3</t>
  </si>
  <si>
    <t>c4</t>
  </si>
  <si>
    <t>Längenprofil Ableitungskanal</t>
  </si>
  <si>
    <t>d</t>
  </si>
  <si>
    <t>Normalprofil</t>
  </si>
  <si>
    <t>---</t>
  </si>
  <si>
    <t>Nicht erforderlich</t>
  </si>
  <si>
    <t>e</t>
  </si>
  <si>
    <t>Querprofile</t>
  </si>
  <si>
    <t xml:space="preserve">Schnitte durch SABA und KB in f enthalten </t>
  </si>
  <si>
    <t>f1</t>
  </si>
  <si>
    <t>Hauptabmessungen der Kunstbauten</t>
  </si>
  <si>
    <t>1:100</t>
  </si>
  <si>
    <t>Grundriss mit Schnitten
SABA Anlage</t>
  </si>
  <si>
    <t>f2</t>
  </si>
  <si>
    <t>Situation mit Schnitten 
Pumpwerk PW 1</t>
  </si>
  <si>
    <t>f3</t>
  </si>
  <si>
    <t>Situation mit Schnitten 
Pumpwerk PW 2</t>
  </si>
  <si>
    <t>f4</t>
  </si>
  <si>
    <t>Situation mit Schnitten 
Pumpwerk PW 3</t>
  </si>
  <si>
    <t>g</t>
  </si>
  <si>
    <t>Technischer Bericht einschliesslich flankierender Massnahmen</t>
  </si>
  <si>
    <t>Technischer Bericht</t>
  </si>
  <si>
    <t>gbis</t>
  </si>
  <si>
    <t>Kurzer Bericht zum Langsamverkehr, soweit dieser betroffen ist</t>
  </si>
  <si>
    <t>Entwässerungskonzept</t>
  </si>
  <si>
    <t>Schema</t>
  </si>
  <si>
    <t>Betriebsschemas und Übersicht 
Fliessrichtungen</t>
  </si>
  <si>
    <t>Umweltverträglichkeit</t>
  </si>
  <si>
    <t>Umweltnotiz</t>
  </si>
  <si>
    <t>i2</t>
  </si>
  <si>
    <t>Bericht (Strassen-) Lärmschutzprojekt</t>
  </si>
  <si>
    <t>j</t>
  </si>
  <si>
    <t>Angaben über die Kosten</t>
  </si>
  <si>
    <t>Kostenschätzung</t>
  </si>
  <si>
    <t>k1</t>
  </si>
  <si>
    <t>Enteignungsplan</t>
  </si>
  <si>
    <t>Landerwerbs- und Enteignungsplan
Gemeinde Rheinfelden</t>
  </si>
  <si>
    <t>k2</t>
  </si>
  <si>
    <t>Landerwerbs- und Enteignungsplan
Gemeinde Zeiningen</t>
  </si>
  <si>
    <t>l</t>
  </si>
  <si>
    <t>Grunderwerbstabelle</t>
  </si>
  <si>
    <t>m</t>
  </si>
  <si>
    <t>Unterlagen für weitere Bewilligungen, für die der Bund zuständig ist</t>
  </si>
  <si>
    <t>Landschaftsschutzzone</t>
  </si>
  <si>
    <t>m1</t>
  </si>
  <si>
    <t>Elektrische Leitungen</t>
  </si>
  <si>
    <t>Hochspannungsmast auf Areal SABA</t>
  </si>
  <si>
    <t>m2</t>
  </si>
  <si>
    <t>Gasleitung</t>
  </si>
  <si>
    <t>m3</t>
  </si>
  <si>
    <t>Eisenbahnanlagen</t>
  </si>
  <si>
    <t>m4</t>
  </si>
  <si>
    <t>Sonderfall Deponie</t>
  </si>
  <si>
    <t>m5</t>
  </si>
  <si>
    <t>Rodung</t>
  </si>
  <si>
    <t xml:space="preserve">Rodung </t>
  </si>
  <si>
    <t>Temporäre Rodung Ableitungskanal</t>
  </si>
  <si>
    <t>m6</t>
  </si>
  <si>
    <t>Beseitigung Ufervegetation</t>
  </si>
  <si>
    <t>m7</t>
  </si>
  <si>
    <t>Erleichterungen LSV</t>
  </si>
  <si>
    <t>m8</t>
  </si>
  <si>
    <t>Fischerei</t>
  </si>
  <si>
    <t>m9</t>
  </si>
  <si>
    <t>Grundwasserschutz</t>
  </si>
  <si>
    <t>SABA Anlage, PW 1, PW 2, PW 3</t>
  </si>
  <si>
    <t>m10</t>
  </si>
  <si>
    <t>Schutz von Sonderarten</t>
  </si>
  <si>
    <t>n</t>
  </si>
  <si>
    <t>Schutz- und Grabungskonzept archäologische/paläontologische Fundstellen</t>
  </si>
  <si>
    <r>
      <t>i</t>
    </r>
    <r>
      <rPr>
        <vertAlign val="subscript"/>
        <sz val="10"/>
        <color theme="1"/>
        <rFont val="Arial"/>
        <family val="2"/>
      </rPr>
      <t>1</t>
    </r>
  </si>
  <si>
    <t xml:space="preserve">Zuschlag Begleitung Planerstellung </t>
  </si>
  <si>
    <t xml:space="preserve">Zuschlag Korreferatsrunden </t>
  </si>
  <si>
    <t>Div. Sitzungen intern und extern</t>
  </si>
  <si>
    <t>Koordination mit IG und externen Planern</t>
  </si>
  <si>
    <t>Koordination mit NSNW</t>
  </si>
  <si>
    <t>Teilprojektleitung, internes QM, interne Terminplanung</t>
  </si>
  <si>
    <t>2% der Stunden</t>
  </si>
  <si>
    <t>Erstellung ARP / Präsentationen etc.</t>
  </si>
  <si>
    <t>1.5 pro Monat à 2 Personen à 2 h (1.5*6*2*2) exkl. Prot.</t>
  </si>
  <si>
    <t>PV-U</t>
  </si>
  <si>
    <t>20% der Stunden Planerstellung</t>
  </si>
  <si>
    <t>20% der Stunden Dokumente</t>
  </si>
  <si>
    <t>xxx</t>
  </si>
  <si>
    <t>4 pro Monat à 3 Personen à 1 h (4*6*3*1) exkl. Prot.</t>
  </si>
  <si>
    <t>extern</t>
  </si>
  <si>
    <t>der Gesamtstunden</t>
  </si>
  <si>
    <t>Lead</t>
  </si>
  <si>
    <t>Input</t>
  </si>
  <si>
    <t>Übersicht Anlage SABA Mumpf</t>
  </si>
  <si>
    <t>Übersicht Anlage SABA Eiken</t>
  </si>
  <si>
    <t>Hochspannungsmast auf Areal SABA Rheinfelden Ost</t>
  </si>
  <si>
    <t>Pumpwerk PW 4</t>
  </si>
  <si>
    <t>Pumpwerk PW 5</t>
  </si>
  <si>
    <t>Pumpwerk PW 6</t>
  </si>
  <si>
    <t>Pumpwerk PW 7</t>
  </si>
  <si>
    <t>Pumpwerk PW 8</t>
  </si>
  <si>
    <t>Pumpwerk PW 10</t>
  </si>
  <si>
    <t>Pumpwerk PW 11</t>
  </si>
  <si>
    <t>Pumpwerk PW 12</t>
  </si>
  <si>
    <t>Pumpwerk PW 13</t>
  </si>
  <si>
    <t>Pumpwerk PW 14</t>
  </si>
  <si>
    <t>b11</t>
  </si>
  <si>
    <t>b12</t>
  </si>
  <si>
    <t>b13</t>
  </si>
  <si>
    <t>b14</t>
  </si>
  <si>
    <t>Längenprofil Ableitungskanal SABA Rheinfelden Ost</t>
  </si>
  <si>
    <t>Längenprofil Pumpleitungen PW 4</t>
  </si>
  <si>
    <t>Längenprofil Pumpleitungen PW 5</t>
  </si>
  <si>
    <t>Längenprofil Pumpleitungen PW 6</t>
  </si>
  <si>
    <t>Längenprofil Pumpleitungen PW 7</t>
  </si>
  <si>
    <t>Längenprofil Ableitungskanal SABA Mumpf</t>
  </si>
  <si>
    <t>Längenprofil Pumpleitungen PW 8</t>
  </si>
  <si>
    <t>Längenprofil Pumpleitungen PW 9</t>
  </si>
  <si>
    <t>Längenprofil Pumpleitungen PW 10</t>
  </si>
  <si>
    <t>Längenprofil Pumpleitungen PW 11</t>
  </si>
  <si>
    <t>Längenprofil Pumpleitungen PW 12</t>
  </si>
  <si>
    <t>Längenprofil Pumpleitungen PW 13</t>
  </si>
  <si>
    <t>Längenprofil Pumpleitungen PW 14</t>
  </si>
  <si>
    <t>Längenprofil Ableitungskanal SABA Eiken</t>
  </si>
  <si>
    <t>c11</t>
  </si>
  <si>
    <t>c12</t>
  </si>
  <si>
    <t>c13</t>
  </si>
  <si>
    <t>c14</t>
  </si>
  <si>
    <t>f11</t>
  </si>
  <si>
    <t>f12</t>
  </si>
  <si>
    <t>f13</t>
  </si>
  <si>
    <t>f14</t>
  </si>
  <si>
    <t>Grundriss mit Schnitten SABA Anlage Rheinfelden Ost</t>
  </si>
  <si>
    <t>Situation mit Schnitten 
Pumpwerk PW 4</t>
  </si>
  <si>
    <t>Situation mit Schnitten 
Pumpwerk PW 5</t>
  </si>
  <si>
    <t>Situation mit Schnitten 
Pumpwerk PW 6</t>
  </si>
  <si>
    <t>Situation mit Schnitten 
Pumpwerk PW 7</t>
  </si>
  <si>
    <t>Grundriss mit Schnitten SABA Anlage Mumpf</t>
  </si>
  <si>
    <t>Situation mit Schnitten 
Pumpwerk PW 8</t>
  </si>
  <si>
    <t>Situation mit Schnitten 
Pumpwerk PW 9</t>
  </si>
  <si>
    <t>Situation mit Schnitten 
Pumpwerk PW 10</t>
  </si>
  <si>
    <t>Situation mit Schnitten 
Pumpwerk PW 11</t>
  </si>
  <si>
    <t>Situation mit Schnitten 
Pumpwerk PW 12</t>
  </si>
  <si>
    <t>Situation mit Schnitten 
Pumpwerk PW 13</t>
  </si>
  <si>
    <t>Situation mit Schnitten 
Pumpwerk PW 14</t>
  </si>
  <si>
    <t>Grundriss mit Schnitten SABA Anlage Eiken</t>
  </si>
  <si>
    <r>
      <t>g</t>
    </r>
    <r>
      <rPr>
        <vertAlign val="superscript"/>
        <sz val="10"/>
        <color theme="0" tint="-0.34998626667073579"/>
        <rFont val="Arial"/>
        <family val="2"/>
      </rPr>
      <t>bis</t>
    </r>
  </si>
  <si>
    <t>h1</t>
  </si>
  <si>
    <t>h2</t>
  </si>
  <si>
    <t>h3</t>
  </si>
  <si>
    <t>Betriebsschemas und Übersicht Fliessrichtungen SABA Rheinfelden-Ost</t>
  </si>
  <si>
    <t>Betriebsschemas und Übersicht Fliessrichtungen SABA Mumpf</t>
  </si>
  <si>
    <t>Betriebsschemas und Übersicht Fliessrichtungen SABA Eiken</t>
  </si>
  <si>
    <r>
      <t>i</t>
    </r>
    <r>
      <rPr>
        <vertAlign val="subscript"/>
        <sz val="10"/>
        <color theme="0" tint="-0.34998626667073579"/>
        <rFont val="Arial"/>
        <family val="2"/>
      </rPr>
      <t>2</t>
    </r>
  </si>
  <si>
    <r>
      <t>m</t>
    </r>
    <r>
      <rPr>
        <vertAlign val="subscript"/>
        <sz val="10"/>
        <color theme="1"/>
        <rFont val="Arial"/>
        <family val="2"/>
      </rPr>
      <t>1</t>
    </r>
  </si>
  <si>
    <r>
      <t>m</t>
    </r>
    <r>
      <rPr>
        <vertAlign val="subscript"/>
        <sz val="10"/>
        <color theme="0" tint="-0.34998626667073579"/>
        <rFont val="Arial"/>
        <family val="2"/>
      </rPr>
      <t>2</t>
    </r>
  </si>
  <si>
    <r>
      <t>m</t>
    </r>
    <r>
      <rPr>
        <vertAlign val="subscript"/>
        <sz val="10"/>
        <color theme="0" tint="-0.34998626667073579"/>
        <rFont val="Arial"/>
        <family val="2"/>
      </rPr>
      <t>3</t>
    </r>
  </si>
  <si>
    <r>
      <t>m</t>
    </r>
    <r>
      <rPr>
        <vertAlign val="subscript"/>
        <sz val="10"/>
        <color theme="1"/>
        <rFont val="Arial"/>
        <family val="2"/>
      </rPr>
      <t>5</t>
    </r>
  </si>
  <si>
    <r>
      <t>m</t>
    </r>
    <r>
      <rPr>
        <vertAlign val="subscript"/>
        <sz val="10"/>
        <color theme="0" tint="-0.34998626667073579"/>
        <rFont val="Arial"/>
        <family val="2"/>
      </rPr>
      <t>7</t>
    </r>
  </si>
  <si>
    <r>
      <t>m</t>
    </r>
    <r>
      <rPr>
        <vertAlign val="subscript"/>
        <sz val="10"/>
        <color theme="0" tint="-0.34998626667073579"/>
        <rFont val="Arial"/>
        <family val="2"/>
      </rPr>
      <t>10</t>
    </r>
    <r>
      <rPr>
        <sz val="10"/>
        <color theme="1"/>
        <rFont val="Arial"/>
        <family val="2"/>
      </rPr>
      <t/>
    </r>
  </si>
  <si>
    <r>
      <t>m</t>
    </r>
    <r>
      <rPr>
        <vertAlign val="subscript"/>
        <sz val="10"/>
        <rFont val="Arial"/>
        <family val="2"/>
      </rPr>
      <t>9</t>
    </r>
    <r>
      <rPr>
        <sz val="10"/>
        <color theme="1"/>
        <rFont val="Arial"/>
        <family val="2"/>
      </rPr>
      <t/>
    </r>
  </si>
  <si>
    <t>a1</t>
  </si>
  <si>
    <t>a2</t>
  </si>
  <si>
    <t>a3</t>
  </si>
  <si>
    <t>b31</t>
  </si>
  <si>
    <t>b32</t>
  </si>
  <si>
    <t>b33</t>
  </si>
  <si>
    <t>b34</t>
  </si>
  <si>
    <t>b35</t>
  </si>
  <si>
    <t>b36</t>
  </si>
  <si>
    <t>b37</t>
  </si>
  <si>
    <t>b38</t>
  </si>
  <si>
    <t>b21</t>
  </si>
  <si>
    <t>b22</t>
  </si>
  <si>
    <t>b23</t>
  </si>
  <si>
    <t>b24</t>
  </si>
  <si>
    <t>b25</t>
  </si>
  <si>
    <t>SABA Anlage Rheinfelden Ost</t>
  </si>
  <si>
    <t>SABA Anlage Mumpf</t>
  </si>
  <si>
    <t>SABA Anlage Eiken</t>
  </si>
  <si>
    <t>c21</t>
  </si>
  <si>
    <t>c22</t>
  </si>
  <si>
    <t>c23</t>
  </si>
  <si>
    <t>c24</t>
  </si>
  <si>
    <t>c25</t>
  </si>
  <si>
    <t>c31</t>
  </si>
  <si>
    <t>c32</t>
  </si>
  <si>
    <t>c33</t>
  </si>
  <si>
    <t>c34</t>
  </si>
  <si>
    <t>c35</t>
  </si>
  <si>
    <t>c36</t>
  </si>
  <si>
    <t>c37</t>
  </si>
  <si>
    <t>c38</t>
  </si>
  <si>
    <t>f21</t>
  </si>
  <si>
    <t>f22</t>
  </si>
  <si>
    <t>f23</t>
  </si>
  <si>
    <t>f24</t>
  </si>
  <si>
    <t>f25</t>
  </si>
  <si>
    <t>f31</t>
  </si>
  <si>
    <t>f32</t>
  </si>
  <si>
    <t>f33</t>
  </si>
  <si>
    <t>f34</t>
  </si>
  <si>
    <t>f35</t>
  </si>
  <si>
    <t>f36</t>
  </si>
  <si>
    <t>f37</t>
  </si>
  <si>
    <t>f38</t>
  </si>
  <si>
    <t>k11</t>
  </si>
  <si>
    <t>k12</t>
  </si>
  <si>
    <t>k21</t>
  </si>
  <si>
    <t>Landerwerbs- und Enteignungsplan Gemeinde Rheinfelden</t>
  </si>
  <si>
    <t>Landerwerbs- und Enteignungsplan Gemeinde Zeiningen</t>
  </si>
  <si>
    <t>Landerwerbs- und Enteignungsplan Gemeinde Mumpf</t>
  </si>
  <si>
    <t>Landerwerbs- und Enteignungsplan Gemeinde Eiken</t>
  </si>
  <si>
    <t>Landerwerbs- und Enteignungsplan Gemeinde Oeschgen</t>
  </si>
  <si>
    <t>Landerwerbs- und Enteignungsplan Gemeinde Frick</t>
  </si>
  <si>
    <r>
      <t>m</t>
    </r>
    <r>
      <rPr>
        <vertAlign val="subscript"/>
        <sz val="10"/>
        <rFont val="Arial"/>
        <family val="2"/>
      </rPr>
      <t>4</t>
    </r>
  </si>
  <si>
    <t>PW 9</t>
  </si>
  <si>
    <t>Temporäre Rodung bei PW 5</t>
  </si>
  <si>
    <r>
      <t>m</t>
    </r>
    <r>
      <rPr>
        <vertAlign val="subscript"/>
        <sz val="10"/>
        <rFont val="Arial"/>
        <family val="2"/>
      </rPr>
      <t>6</t>
    </r>
  </si>
  <si>
    <t>PW 10</t>
  </si>
  <si>
    <r>
      <t>m</t>
    </r>
    <r>
      <rPr>
        <vertAlign val="subscript"/>
        <sz val="10"/>
        <rFont val="Arial"/>
        <family val="2"/>
      </rPr>
      <t>8</t>
    </r>
    <r>
      <rPr>
        <sz val="10"/>
        <color theme="1"/>
        <rFont val="Arial"/>
        <family val="2"/>
      </rPr>
      <t/>
    </r>
  </si>
  <si>
    <t>SABA Anlage Rheinfelden Ost, PW 1, PW 2, PW 3</t>
  </si>
  <si>
    <t>SABA Anlage Mumpf, PW 4, PW 5, PW 6, PW 7</t>
  </si>
  <si>
    <t>SABA Anlage Eiken, PW 8, PW 9, PW 10, PW 11, PW 12, PW 13, PW 14</t>
  </si>
  <si>
    <t>SABA Anlage Mumpf, Gemeinde Mumpf</t>
  </si>
  <si>
    <t>k31</t>
  </si>
  <si>
    <t>k32</t>
  </si>
  <si>
    <t>k33</t>
  </si>
  <si>
    <t>Schätzung MD * 3</t>
  </si>
  <si>
    <t>? -&gt; Schätzung MeM</t>
  </si>
  <si>
    <t>Ich weiss nicht genau, ob ein Plan notwendig sein wird</t>
  </si>
  <si>
    <t>für eine SABA gerechnet -&gt;
Überlegung für drei Sabas machen -&gt; FCH</t>
  </si>
  <si>
    <t>FCh: Wenn Plandarstellung sich wiederholt, wird Folgeeffekt mit Reduktion 50 % angewendet (Bsp. Plan 1 = 100 %, Folgepläne mit thematisch gleichem Inhalt: 50 %)</t>
  </si>
  <si>
    <t>b41</t>
  </si>
  <si>
    <t>b42</t>
  </si>
  <si>
    <t>b43</t>
  </si>
  <si>
    <t>b44</t>
  </si>
  <si>
    <t>Pumpwerk PW 15</t>
  </si>
  <si>
    <t>Pumpwerk PW 16</t>
  </si>
  <si>
    <t>Pumpwerk PW 17</t>
  </si>
  <si>
    <t>Pumpwerk PW 18</t>
  </si>
  <si>
    <t>c41</t>
  </si>
  <si>
    <t>c42</t>
  </si>
  <si>
    <t>c43</t>
  </si>
  <si>
    <t>c44</t>
  </si>
  <si>
    <t>Längenprofil Pumpleitungen PW 15</t>
  </si>
  <si>
    <t>Längenprofil Pumpleitungen PW 16</t>
  </si>
  <si>
    <t>Längenprofil Pumpleitungen PW 17</t>
  </si>
  <si>
    <t>Längenprofil Pumpleitungen PW 18</t>
  </si>
  <si>
    <t>Situation mit Schnitten Pumpwerk PW 16</t>
  </si>
  <si>
    <t>Situation mit Schnitten Pumpwerk PW 15</t>
  </si>
  <si>
    <t>Situation mit Schnitten Pumpwerk PW 17</t>
  </si>
  <si>
    <t>Situation mit Schnitten Pumpwerk PW 18</t>
  </si>
  <si>
    <t>PW 15, PW 16, PW 17, PW 18</t>
  </si>
  <si>
    <t>PW 17</t>
  </si>
  <si>
    <t>Temporäre Rodung Ableitungskanal SABA Rheinfelden Ost</t>
  </si>
  <si>
    <t>AP SABAs</t>
  </si>
  <si>
    <r>
      <t xml:space="preserve">? -&gt; Schätzung MeM, </t>
    </r>
    <r>
      <rPr>
        <b/>
        <sz val="10"/>
        <color rgb="FFFF0000"/>
        <rFont val="Arial"/>
        <family val="2"/>
      </rPr>
      <t>Stimmt Beseitigung Ufervegetation und Fischerei wirklich bei PW 10? -&gt; müsste es nicht eher bei 9 und 11 sein, die sind näher an der Sissle dran</t>
    </r>
  </si>
  <si>
    <t>Stimmt Beseitigung Rodung wirklich bei PW 5? -&gt; da ist doch gar kein Wald</t>
  </si>
  <si>
    <t>SABA Anlage Mumpf, Gemeinde Rheinfelden</t>
  </si>
  <si>
    <t>Muss Leipert nicht noch seinen Input dazugeben? JA - BSA fehlt noch</t>
  </si>
  <si>
    <t xml:space="preserve">Plan bereits erstellt bei Holinger, braucht nur Kontrolle </t>
  </si>
  <si>
    <t>neues BW, komplex</t>
  </si>
  <si>
    <t>neues BW, eher komplex</t>
  </si>
  <si>
    <t>von Hol, bearbeitet</t>
  </si>
  <si>
    <t>Mithilfe AeBo</t>
  </si>
  <si>
    <t>Reduktion von 5 auf 2 (Mengeneffekt)</t>
  </si>
  <si>
    <t>Schätzung MD * 3; Erstfassung und Bereinigung(en) enthalten</t>
  </si>
  <si>
    <t>Schätzung erhöht</t>
  </si>
  <si>
    <t>Koordination BSA</t>
  </si>
  <si>
    <t>neue Koordination SABA-BSA</t>
  </si>
  <si>
    <t>Pumpwerk PW 1 - Neubau</t>
  </si>
  <si>
    <t>Pumpwerk PW 3 - Umbau mit Erweiterung</t>
  </si>
  <si>
    <t>Pumpwerk PW 9 - Umbau</t>
  </si>
  <si>
    <t>2 Sitzungen/Monat à 3 Person à 1 Stunden exkl. Prot</t>
  </si>
  <si>
    <t>ca 1 ArP à 40 Std</t>
  </si>
  <si>
    <t>2% der Stunden übergeordnet</t>
  </si>
  <si>
    <t>Korrektur Hol</t>
  </si>
  <si>
    <t>Juli</t>
  </si>
  <si>
    <t>August</t>
  </si>
  <si>
    <t xml:space="preserve">September </t>
  </si>
  <si>
    <t>Summe</t>
  </si>
  <si>
    <t>Feb-Juni</t>
  </si>
  <si>
    <t>Effektiv</t>
  </si>
  <si>
    <t>Honorarschätzung SABA per ende Juni 2021</t>
  </si>
  <si>
    <t>Arbeiten Exschutz</t>
  </si>
  <si>
    <t>1 Dossier a 40 Std</t>
  </si>
  <si>
    <t>in Schlussphase</t>
  </si>
  <si>
    <t>Koreferate IG</t>
  </si>
  <si>
    <t>Zuschlag Begleitung Planerstellung (Konstrukteure/Zeichner)</t>
  </si>
  <si>
    <t>Zuschlag Korreferatsrunden (TPL/IG Leitung)</t>
  </si>
  <si>
    <t>Zuschlag Korreferatsrunden (TPL)</t>
  </si>
  <si>
    <t>x% der Stunden Planerstellung</t>
  </si>
  <si>
    <t>x% der Stunden Dokumente</t>
  </si>
  <si>
    <t>BSA</t>
  </si>
  <si>
    <t>x% der Stunden übergeordnet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</si>
</sst>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0" tint="-0.34998626667073579"/>
      <name val="Arial"/>
      <family val="2"/>
    </font>
    <font>
      <vertAlign val="subscript"/>
      <sz val="10"/>
      <color theme="1"/>
      <name val="Arial"/>
      <family val="2"/>
    </font>
    <font>
      <vertAlign val="superscript"/>
      <sz val="10"/>
      <color theme="0" tint="-0.34998626667073579"/>
      <name val="Arial"/>
      <family val="2"/>
    </font>
    <font>
      <vertAlign val="subscript"/>
      <sz val="10"/>
      <color theme="0" tint="-0.34998626667073579"/>
      <name val="Arial"/>
      <family val="2"/>
    </font>
    <font>
      <vertAlign val="subscript"/>
      <sz val="10"/>
      <name val="Arial"/>
      <family val="2"/>
    </font>
    <font>
      <sz val="10"/>
      <color theme="4"/>
      <name val="Arial"/>
      <family val="2"/>
    </font>
    <font>
      <sz val="10"/>
      <color rgb="FF0070C0"/>
      <name val="Arial"/>
      <family val="2"/>
    </font>
    <font>
      <sz val="10"/>
      <color rgb="FFFF0000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0"/>
      <color rgb="FFFF0000"/>
      <name val="Arial"/>
      <family val="2"/>
    </font>
    <font>
      <sz val="10"/>
      <color theme="9" tint="-0.249977111117893"/>
      <name val="Arial"/>
      <family val="2"/>
    </font>
    <font>
      <b/>
      <sz val="10"/>
      <color theme="9" tint="-0.249977111117893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5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hair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/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61">
    <xf numFmtId="0" fontId="0" fillId="0" borderId="0" xfId="0"/>
    <xf numFmtId="0" fontId="1" fillId="0" borderId="0" xfId="0" applyFont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0" xfId="0" applyBorder="1"/>
    <xf numFmtId="0" fontId="1" fillId="2" borderId="8" xfId="0" applyFont="1" applyFill="1" applyBorder="1"/>
    <xf numFmtId="0" fontId="1" fillId="2" borderId="9" xfId="0" applyFont="1" applyFill="1" applyBorder="1"/>
    <xf numFmtId="0" fontId="0" fillId="0" borderId="8" xfId="0" applyBorder="1"/>
    <xf numFmtId="0" fontId="0" fillId="0" borderId="9" xfId="0" applyBorder="1"/>
    <xf numFmtId="0" fontId="1" fillId="3" borderId="9" xfId="0" applyFont="1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0" xfId="0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0" fontId="1" fillId="2" borderId="19" xfId="0" applyFont="1" applyFill="1" applyBorder="1"/>
    <xf numFmtId="0" fontId="1" fillId="2" borderId="20" xfId="0" applyFont="1" applyFill="1" applyBorder="1"/>
    <xf numFmtId="0" fontId="1" fillId="2" borderId="2" xfId="0" applyFont="1" applyFill="1" applyBorder="1" applyAlignment="1">
      <alignment horizontal="center"/>
    </xf>
    <xf numFmtId="0" fontId="0" fillId="2" borderId="21" xfId="0" applyFill="1" applyBorder="1"/>
    <xf numFmtId="0" fontId="0" fillId="2" borderId="22" xfId="0" applyFill="1" applyBorder="1"/>
    <xf numFmtId="0" fontId="0" fillId="2" borderId="4" xfId="0" applyFill="1" applyBorder="1" applyAlignment="1">
      <alignment horizontal="center"/>
    </xf>
    <xf numFmtId="0" fontId="1" fillId="2" borderId="4" xfId="0" applyFont="1" applyFill="1" applyBorder="1"/>
    <xf numFmtId="0" fontId="0" fillId="0" borderId="23" xfId="0" applyBorder="1"/>
    <xf numFmtId="0" fontId="0" fillId="0" borderId="24" xfId="0" applyBorder="1"/>
    <xf numFmtId="3" fontId="0" fillId="0" borderId="25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0" fontId="1" fillId="2" borderId="30" xfId="0" applyFont="1" applyFill="1" applyBorder="1"/>
    <xf numFmtId="0" fontId="0" fillId="2" borderId="31" xfId="0" applyFill="1" applyBorder="1"/>
    <xf numFmtId="0" fontId="1" fillId="2" borderId="29" xfId="0" applyFont="1" applyFill="1" applyBorder="1"/>
    <xf numFmtId="0" fontId="0" fillId="0" borderId="29" xfId="0" applyBorder="1"/>
    <xf numFmtId="0" fontId="0" fillId="0" borderId="32" xfId="0" applyBorder="1"/>
    <xf numFmtId="0" fontId="0" fillId="0" borderId="28" xfId="0" applyBorder="1"/>
    <xf numFmtId="0" fontId="0" fillId="0" borderId="33" xfId="0" applyBorder="1"/>
    <xf numFmtId="0" fontId="0" fillId="0" borderId="34" xfId="0" applyBorder="1"/>
    <xf numFmtId="0" fontId="1" fillId="2" borderId="20" xfId="0" applyFont="1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3" fontId="1" fillId="2" borderId="9" xfId="0" applyNumberFormat="1" applyFont="1" applyFill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3" fontId="1" fillId="3" borderId="9" xfId="0" applyNumberFormat="1" applyFont="1" applyFill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3" fontId="0" fillId="0" borderId="24" xfId="0" applyNumberFormat="1" applyBorder="1" applyAlignment="1">
      <alignment horizontal="center"/>
    </xf>
    <xf numFmtId="0" fontId="0" fillId="0" borderId="35" xfId="0" applyBorder="1"/>
    <xf numFmtId="0" fontId="1" fillId="2" borderId="30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left"/>
    </xf>
    <xf numFmtId="0" fontId="4" fillId="0" borderId="28" xfId="0" applyFont="1" applyBorder="1"/>
    <xf numFmtId="0" fontId="4" fillId="0" borderId="13" xfId="0" applyFont="1" applyBorder="1"/>
    <xf numFmtId="0" fontId="5" fillId="0" borderId="28" xfId="0" applyFont="1" applyBorder="1"/>
    <xf numFmtId="0" fontId="5" fillId="0" borderId="13" xfId="0" applyFont="1" applyBorder="1"/>
    <xf numFmtId="0" fontId="1" fillId="3" borderId="29" xfId="0" applyFont="1" applyFill="1" applyBorder="1" applyAlignment="1"/>
    <xf numFmtId="0" fontId="1" fillId="3" borderId="9" xfId="0" applyFont="1" applyFill="1" applyBorder="1" applyAlignment="1"/>
    <xf numFmtId="0" fontId="1" fillId="3" borderId="19" xfId="0" applyFont="1" applyFill="1" applyBorder="1"/>
    <xf numFmtId="0" fontId="0" fillId="3" borderId="37" xfId="0" applyFill="1" applyBorder="1"/>
    <xf numFmtId="0" fontId="0" fillId="3" borderId="21" xfId="0" applyFill="1" applyBorder="1"/>
    <xf numFmtId="0" fontId="1" fillId="3" borderId="30" xfId="0" applyFont="1" applyFill="1" applyBorder="1"/>
    <xf numFmtId="0" fontId="0" fillId="3" borderId="0" xfId="0" applyFill="1" applyBorder="1"/>
    <xf numFmtId="0" fontId="0" fillId="3" borderId="31" xfId="0" applyFill="1" applyBorder="1"/>
    <xf numFmtId="0" fontId="0" fillId="3" borderId="0" xfId="0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3" fontId="1" fillId="2" borderId="8" xfId="0" applyNumberFormat="1" applyFont="1" applyFill="1" applyBorder="1" applyAlignment="1">
      <alignment horizontal="center"/>
    </xf>
    <xf numFmtId="0" fontId="0" fillId="0" borderId="13" xfId="0" applyBorder="1" applyAlignment="1">
      <alignment horizontal="left"/>
    </xf>
    <xf numFmtId="9" fontId="0" fillId="0" borderId="13" xfId="0" applyNumberFormat="1" applyBorder="1" applyAlignment="1">
      <alignment horizontal="left"/>
    </xf>
    <xf numFmtId="0" fontId="0" fillId="0" borderId="15" xfId="0" applyBorder="1" applyAlignment="1">
      <alignment horizontal="left"/>
    </xf>
    <xf numFmtId="0" fontId="1" fillId="4" borderId="38" xfId="0" applyFont="1" applyFill="1" applyBorder="1" applyAlignment="1">
      <alignment horizontal="center"/>
    </xf>
    <xf numFmtId="0" fontId="1" fillId="4" borderId="39" xfId="0" applyFont="1" applyFill="1" applyBorder="1" applyAlignment="1">
      <alignment horizontal="center"/>
    </xf>
    <xf numFmtId="0" fontId="1" fillId="4" borderId="40" xfId="0" applyFont="1" applyFill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3" fontId="1" fillId="3" borderId="8" xfId="0" applyNumberFormat="1" applyFont="1" applyFill="1" applyBorder="1" applyAlignment="1">
      <alignment horizontal="center"/>
    </xf>
    <xf numFmtId="3" fontId="0" fillId="0" borderId="12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3" fontId="0" fillId="0" borderId="23" xfId="0" applyNumberFormat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0" fillId="5" borderId="38" xfId="0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5" borderId="42" xfId="0" applyFill="1" applyBorder="1" applyAlignment="1">
      <alignment horizontal="center"/>
    </xf>
    <xf numFmtId="0" fontId="0" fillId="6" borderId="43" xfId="0" applyFill="1" applyBorder="1" applyAlignment="1">
      <alignment horizontal="center"/>
    </xf>
    <xf numFmtId="0" fontId="0" fillId="6" borderId="44" xfId="0" applyFill="1" applyBorder="1" applyAlignment="1">
      <alignment horizontal="center"/>
    </xf>
    <xf numFmtId="0" fontId="0" fillId="6" borderId="39" xfId="0" applyFill="1" applyBorder="1" applyAlignment="1">
      <alignment horizontal="center"/>
    </xf>
    <xf numFmtId="0" fontId="0" fillId="6" borderId="40" xfId="0" applyFill="1" applyBorder="1" applyAlignment="1">
      <alignment horizontal="center"/>
    </xf>
    <xf numFmtId="0" fontId="0" fillId="5" borderId="40" xfId="0" applyFill="1" applyBorder="1" applyAlignment="1">
      <alignment horizontal="center"/>
    </xf>
    <xf numFmtId="0" fontId="0" fillId="6" borderId="38" xfId="0" applyFill="1" applyBorder="1" applyAlignment="1">
      <alignment horizontal="center"/>
    </xf>
    <xf numFmtId="0" fontId="0" fillId="0" borderId="38" xfId="0" applyFill="1" applyBorder="1" applyAlignment="1">
      <alignment horizontal="center"/>
    </xf>
    <xf numFmtId="0" fontId="0" fillId="0" borderId="39" xfId="0" applyFill="1" applyBorder="1" applyAlignment="1">
      <alignment horizontal="center"/>
    </xf>
    <xf numFmtId="0" fontId="0" fillId="0" borderId="40" xfId="0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6" xfId="0" applyBorder="1"/>
    <xf numFmtId="0" fontId="0" fillId="0" borderId="17" xfId="0" applyBorder="1" applyAlignment="1">
      <alignment horizontal="left"/>
    </xf>
    <xf numFmtId="3" fontId="0" fillId="0" borderId="17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9" fontId="0" fillId="0" borderId="32" xfId="1" applyFont="1" applyBorder="1"/>
    <xf numFmtId="3" fontId="0" fillId="0" borderId="11" xfId="0" applyNumberFormat="1" applyFill="1" applyBorder="1" applyAlignment="1">
      <alignment horizontal="center"/>
    </xf>
    <xf numFmtId="0" fontId="1" fillId="5" borderId="38" xfId="0" applyFont="1" applyFill="1" applyBorder="1" applyAlignment="1">
      <alignment horizontal="center"/>
    </xf>
    <xf numFmtId="0" fontId="1" fillId="6" borderId="39" xfId="0" applyFont="1" applyFill="1" applyBorder="1" applyAlignment="1">
      <alignment horizontal="center"/>
    </xf>
    <xf numFmtId="0" fontId="0" fillId="0" borderId="13" xfId="0" applyBorder="1" applyAlignment="1">
      <alignment wrapText="1"/>
    </xf>
    <xf numFmtId="0" fontId="1" fillId="6" borderId="38" xfId="0" applyFont="1" applyFill="1" applyBorder="1" applyAlignment="1">
      <alignment horizontal="center"/>
    </xf>
    <xf numFmtId="0" fontId="1" fillId="5" borderId="40" xfId="0" applyFont="1" applyFill="1" applyBorder="1" applyAlignment="1">
      <alignment horizontal="center"/>
    </xf>
    <xf numFmtId="0" fontId="4" fillId="0" borderId="13" xfId="0" applyFont="1" applyBorder="1" applyAlignment="1">
      <alignment wrapText="1"/>
    </xf>
    <xf numFmtId="3" fontId="4" fillId="0" borderId="24" xfId="0" applyNumberFormat="1" applyFont="1" applyBorder="1" applyAlignment="1">
      <alignment horizontal="center"/>
    </xf>
    <xf numFmtId="3" fontId="10" fillId="0" borderId="24" xfId="0" applyNumberFormat="1" applyFont="1" applyBorder="1" applyAlignment="1">
      <alignment horizontal="center"/>
    </xf>
    <xf numFmtId="3" fontId="10" fillId="0" borderId="25" xfId="0" applyNumberFormat="1" applyFont="1" applyBorder="1" applyAlignment="1">
      <alignment horizontal="center"/>
    </xf>
    <xf numFmtId="3" fontId="10" fillId="0" borderId="23" xfId="0" applyNumberFormat="1" applyFont="1" applyBorder="1" applyAlignment="1">
      <alignment horizontal="center"/>
    </xf>
    <xf numFmtId="0" fontId="10" fillId="5" borderId="42" xfId="0" applyFont="1" applyFill="1" applyBorder="1" applyAlignment="1">
      <alignment horizontal="center"/>
    </xf>
    <xf numFmtId="0" fontId="10" fillId="6" borderId="43" xfId="0" applyFont="1" applyFill="1" applyBorder="1" applyAlignment="1">
      <alignment horizontal="center"/>
    </xf>
    <xf numFmtId="0" fontId="10" fillId="6" borderId="44" xfId="0" applyFont="1" applyFill="1" applyBorder="1" applyAlignment="1">
      <alignment horizontal="center"/>
    </xf>
    <xf numFmtId="3" fontId="10" fillId="0" borderId="6" xfId="0" applyNumberFormat="1" applyFont="1" applyBorder="1" applyAlignment="1">
      <alignment horizontal="center"/>
    </xf>
    <xf numFmtId="3" fontId="10" fillId="0" borderId="12" xfId="0" applyNumberFormat="1" applyFont="1" applyBorder="1" applyAlignment="1">
      <alignment horizontal="center"/>
    </xf>
    <xf numFmtId="0" fontId="10" fillId="5" borderId="38" xfId="0" applyFont="1" applyFill="1" applyBorder="1" applyAlignment="1">
      <alignment horizontal="center"/>
    </xf>
    <xf numFmtId="0" fontId="10" fillId="6" borderId="39" xfId="0" applyFont="1" applyFill="1" applyBorder="1" applyAlignment="1">
      <alignment horizontal="center"/>
    </xf>
    <xf numFmtId="0" fontId="10" fillId="6" borderId="40" xfId="0" applyFont="1" applyFill="1" applyBorder="1" applyAlignment="1">
      <alignment horizontal="center"/>
    </xf>
    <xf numFmtId="0" fontId="10" fillId="0" borderId="38" xfId="0" applyFont="1" applyBorder="1" applyAlignment="1">
      <alignment horizontal="center"/>
    </xf>
    <xf numFmtId="0" fontId="10" fillId="0" borderId="39" xfId="0" applyFont="1" applyBorder="1" applyAlignment="1">
      <alignment horizontal="center"/>
    </xf>
    <xf numFmtId="0" fontId="10" fillId="5" borderId="40" xfId="0" applyFont="1" applyFill="1" applyBorder="1" applyAlignment="1">
      <alignment horizontal="center"/>
    </xf>
    <xf numFmtId="3" fontId="4" fillId="0" borderId="6" xfId="0" applyNumberFormat="1" applyFont="1" applyBorder="1" applyAlignment="1">
      <alignment horizontal="center"/>
    </xf>
    <xf numFmtId="3" fontId="4" fillId="0" borderId="12" xfId="0" applyNumberFormat="1" applyFont="1" applyBorder="1" applyAlignment="1">
      <alignment horizontal="center"/>
    </xf>
    <xf numFmtId="3" fontId="11" fillId="0" borderId="24" xfId="0" applyNumberFormat="1" applyFont="1" applyBorder="1" applyAlignment="1">
      <alignment horizontal="center"/>
    </xf>
    <xf numFmtId="3" fontId="11" fillId="0" borderId="6" xfId="0" applyNumberFormat="1" applyFont="1" applyBorder="1" applyAlignment="1">
      <alignment horizontal="center"/>
    </xf>
    <xf numFmtId="3" fontId="11" fillId="0" borderId="12" xfId="0" applyNumberFormat="1" applyFont="1" applyBorder="1" applyAlignment="1">
      <alignment horizontal="center"/>
    </xf>
    <xf numFmtId="0" fontId="11" fillId="5" borderId="38" xfId="0" applyFont="1" applyFill="1" applyBorder="1" applyAlignment="1">
      <alignment horizontal="center"/>
    </xf>
    <xf numFmtId="0" fontId="11" fillId="0" borderId="39" xfId="0" applyFont="1" applyBorder="1" applyAlignment="1">
      <alignment horizontal="center"/>
    </xf>
    <xf numFmtId="0" fontId="11" fillId="0" borderId="40" xfId="0" applyFont="1" applyBorder="1" applyAlignment="1">
      <alignment horizontal="center"/>
    </xf>
    <xf numFmtId="0" fontId="11" fillId="6" borderId="40" xfId="0" applyFont="1" applyFill="1" applyBorder="1" applyAlignment="1">
      <alignment horizontal="center"/>
    </xf>
    <xf numFmtId="0" fontId="11" fillId="6" borderId="38" xfId="0" applyFont="1" applyFill="1" applyBorder="1" applyAlignment="1">
      <alignment horizontal="center"/>
    </xf>
    <xf numFmtId="0" fontId="0" fillId="7" borderId="38" xfId="0" applyFill="1" applyBorder="1" applyAlignment="1">
      <alignment horizontal="center"/>
    </xf>
    <xf numFmtId="0" fontId="0" fillId="0" borderId="24" xfId="0" applyBorder="1" applyAlignment="1">
      <alignment horizontal="left"/>
    </xf>
    <xf numFmtId="0" fontId="4" fillId="0" borderId="33" xfId="0" applyFont="1" applyBorder="1"/>
    <xf numFmtId="0" fontId="4" fillId="0" borderId="15" xfId="0" applyFont="1" applyBorder="1" applyAlignment="1">
      <alignment wrapText="1"/>
    </xf>
    <xf numFmtId="0" fontId="0" fillId="7" borderId="26" xfId="0" applyFill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5" fillId="3" borderId="39" xfId="0" applyFont="1" applyFill="1" applyBorder="1" applyAlignment="1">
      <alignment horizontal="center"/>
    </xf>
    <xf numFmtId="0" fontId="4" fillId="3" borderId="39" xfId="0" applyFont="1" applyFill="1" applyBorder="1" applyAlignment="1">
      <alignment horizontal="center"/>
    </xf>
    <xf numFmtId="0" fontId="0" fillId="3" borderId="48" xfId="0" applyFill="1" applyBorder="1" applyAlignment="1">
      <alignment horizontal="center"/>
    </xf>
    <xf numFmtId="0" fontId="0" fillId="3" borderId="49" xfId="0" applyFill="1" applyBorder="1"/>
    <xf numFmtId="0" fontId="0" fillId="3" borderId="38" xfId="0" applyFill="1" applyBorder="1"/>
    <xf numFmtId="0" fontId="0" fillId="3" borderId="26" xfId="0" applyFill="1" applyBorder="1"/>
    <xf numFmtId="0" fontId="4" fillId="3" borderId="27" xfId="0" applyFont="1" applyFill="1" applyBorder="1" applyAlignment="1">
      <alignment horizontal="center"/>
    </xf>
    <xf numFmtId="0" fontId="12" fillId="5" borderId="42" xfId="0" applyFont="1" applyFill="1" applyBorder="1" applyAlignment="1">
      <alignment horizontal="center"/>
    </xf>
    <xf numFmtId="0" fontId="12" fillId="5" borderId="38" xfId="0" applyFont="1" applyFill="1" applyBorder="1" applyAlignment="1">
      <alignment horizontal="center"/>
    </xf>
    <xf numFmtId="9" fontId="12" fillId="0" borderId="28" xfId="0" applyNumberFormat="1" applyFont="1" applyBorder="1"/>
    <xf numFmtId="3" fontId="15" fillId="2" borderId="8" xfId="0" applyNumberFormat="1" applyFont="1" applyFill="1" applyBorder="1" applyAlignment="1">
      <alignment horizontal="center"/>
    </xf>
    <xf numFmtId="0" fontId="4" fillId="5" borderId="42" xfId="0" applyFont="1" applyFill="1" applyBorder="1" applyAlignment="1">
      <alignment horizontal="center"/>
    </xf>
    <xf numFmtId="0" fontId="4" fillId="5" borderId="38" xfId="0" applyFont="1" applyFill="1" applyBorder="1" applyAlignment="1">
      <alignment horizontal="center"/>
    </xf>
    <xf numFmtId="0" fontId="16" fillId="5" borderId="38" xfId="0" applyFont="1" applyFill="1" applyBorder="1" applyAlignment="1">
      <alignment horizontal="center"/>
    </xf>
    <xf numFmtId="0" fontId="16" fillId="6" borderId="39" xfId="0" applyFont="1" applyFill="1" applyBorder="1" applyAlignment="1">
      <alignment horizontal="center"/>
    </xf>
    <xf numFmtId="0" fontId="16" fillId="6" borderId="40" xfId="0" applyFont="1" applyFill="1" applyBorder="1" applyAlignment="1">
      <alignment horizontal="center"/>
    </xf>
    <xf numFmtId="0" fontId="17" fillId="6" borderId="38" xfId="0" applyFont="1" applyFill="1" applyBorder="1" applyAlignment="1">
      <alignment horizontal="center"/>
    </xf>
    <xf numFmtId="0" fontId="17" fillId="5" borderId="40" xfId="0" applyFont="1" applyFill="1" applyBorder="1" applyAlignment="1">
      <alignment horizontal="center"/>
    </xf>
    <xf numFmtId="9" fontId="16" fillId="0" borderId="28" xfId="0" applyNumberFormat="1" applyFont="1" applyBorder="1"/>
    <xf numFmtId="0" fontId="0" fillId="8" borderId="13" xfId="0" applyFill="1" applyBorder="1"/>
    <xf numFmtId="0" fontId="0" fillId="9" borderId="13" xfId="0" applyFill="1" applyBorder="1"/>
    <xf numFmtId="0" fontId="0" fillId="10" borderId="13" xfId="0" applyFill="1" applyBorder="1"/>
    <xf numFmtId="0" fontId="1" fillId="4" borderId="26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41" xfId="0" applyFont="1" applyFill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1" fillId="5" borderId="51" xfId="0" applyFont="1" applyFill="1" applyBorder="1" applyAlignment="1">
      <alignment horizontal="center"/>
    </xf>
    <xf numFmtId="0" fontId="1" fillId="6" borderId="52" xfId="0" applyFont="1" applyFill="1" applyBorder="1" applyAlignment="1">
      <alignment horizontal="center"/>
    </xf>
    <xf numFmtId="0" fontId="1" fillId="0" borderId="53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2" borderId="4" xfId="0" applyFill="1" applyBorder="1"/>
    <xf numFmtId="0" fontId="0" fillId="0" borderId="37" xfId="0" applyBorder="1"/>
    <xf numFmtId="0" fontId="1" fillId="2" borderId="1" xfId="0" applyFont="1" applyFill="1" applyBorder="1"/>
    <xf numFmtId="0" fontId="0" fillId="0" borderId="1" xfId="0" applyBorder="1"/>
    <xf numFmtId="0" fontId="1" fillId="3" borderId="4" xfId="0" applyFont="1" applyFill="1" applyBorder="1"/>
    <xf numFmtId="0" fontId="0" fillId="0" borderId="6" xfId="0" applyBorder="1"/>
    <xf numFmtId="0" fontId="12" fillId="0" borderId="6" xfId="0" applyFont="1" applyBorder="1" applyAlignment="1">
      <alignment wrapText="1"/>
    </xf>
    <xf numFmtId="0" fontId="16" fillId="0" borderId="6" xfId="0" applyFont="1" applyBorder="1"/>
    <xf numFmtId="0" fontId="15" fillId="0" borderId="6" xfId="0" applyFont="1" applyBorder="1" applyAlignment="1">
      <alignment wrapText="1"/>
    </xf>
    <xf numFmtId="0" fontId="0" fillId="0" borderId="6" xfId="0" applyBorder="1" applyAlignment="1">
      <alignment wrapText="1"/>
    </xf>
    <xf numFmtId="0" fontId="16" fillId="0" borderId="18" xfId="0" applyFont="1" applyBorder="1"/>
    <xf numFmtId="0" fontId="0" fillId="0" borderId="18" xfId="0" applyBorder="1"/>
    <xf numFmtId="0" fontId="0" fillId="0" borderId="7" xfId="0" applyBorder="1"/>
    <xf numFmtId="9" fontId="0" fillId="0" borderId="28" xfId="0" applyNumberFormat="1" applyBorder="1"/>
    <xf numFmtId="17" fontId="0" fillId="0" borderId="0" xfId="0" applyNumberFormat="1"/>
    <xf numFmtId="0" fontId="10" fillId="11" borderId="42" xfId="0" applyFont="1" applyFill="1" applyBorder="1" applyAlignment="1">
      <alignment horizontal="center"/>
    </xf>
    <xf numFmtId="0" fontId="12" fillId="11" borderId="42" xfId="0" applyFont="1" applyFill="1" applyBorder="1" applyAlignment="1">
      <alignment horizontal="center"/>
    </xf>
    <xf numFmtId="0" fontId="10" fillId="11" borderId="38" xfId="0" applyFont="1" applyFill="1" applyBorder="1" applyAlignment="1">
      <alignment horizontal="center"/>
    </xf>
    <xf numFmtId="0" fontId="16" fillId="11" borderId="38" xfId="0" applyFont="1" applyFill="1" applyBorder="1" applyAlignment="1">
      <alignment horizontal="center"/>
    </xf>
    <xf numFmtId="0" fontId="0" fillId="11" borderId="38" xfId="0" applyFill="1" applyBorder="1" applyAlignment="1">
      <alignment horizontal="center"/>
    </xf>
    <xf numFmtId="0" fontId="12" fillId="11" borderId="38" xfId="0" applyFont="1" applyFill="1" applyBorder="1" applyAlignment="1">
      <alignment horizontal="center"/>
    </xf>
    <xf numFmtId="0" fontId="4" fillId="11" borderId="38" xfId="0" applyFont="1" applyFill="1" applyBorder="1" applyAlignment="1">
      <alignment horizontal="center"/>
    </xf>
    <xf numFmtId="0" fontId="11" fillId="5" borderId="57" xfId="0" applyFont="1" applyFill="1" applyBorder="1" applyAlignment="1">
      <alignment horizontal="center"/>
    </xf>
    <xf numFmtId="0" fontId="12" fillId="5" borderId="57" xfId="0" applyFont="1" applyFill="1" applyBorder="1" applyAlignment="1">
      <alignment horizontal="center"/>
    </xf>
    <xf numFmtId="0" fontId="1" fillId="5" borderId="57" xfId="0" applyFont="1" applyFill="1" applyBorder="1" applyAlignment="1">
      <alignment horizontal="center"/>
    </xf>
    <xf numFmtId="0" fontId="16" fillId="6" borderId="38" xfId="0" applyFont="1" applyFill="1" applyBorder="1" applyAlignment="1">
      <alignment horizontal="center"/>
    </xf>
    <xf numFmtId="0" fontId="11" fillId="11" borderId="38" xfId="0" applyFont="1" applyFill="1" applyBorder="1" applyAlignment="1">
      <alignment horizontal="center"/>
    </xf>
    <xf numFmtId="0" fontId="4" fillId="11" borderId="42" xfId="0" applyFont="1" applyFill="1" applyBorder="1" applyAlignment="1">
      <alignment horizontal="center"/>
    </xf>
    <xf numFmtId="9" fontId="4" fillId="0" borderId="28" xfId="0" applyNumberFormat="1" applyFont="1" applyBorder="1"/>
    <xf numFmtId="0" fontId="1" fillId="0" borderId="7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4" fillId="3" borderId="39" xfId="0" applyFont="1" applyFill="1" applyBorder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4" fillId="3" borderId="46" xfId="0" applyFont="1" applyFill="1" applyBorder="1" applyAlignment="1">
      <alignment horizontal="center" vertical="center"/>
    </xf>
    <xf numFmtId="0" fontId="4" fillId="3" borderId="43" xfId="0" applyFont="1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4" fillId="3" borderId="5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33"/>
  <sheetViews>
    <sheetView view="pageBreakPreview" zoomScale="85" zoomScaleNormal="70" zoomScaleSheetLayoutView="85" workbookViewId="0">
      <pane xSplit="4" ySplit="6" topLeftCell="E7" activePane="bottomRight" state="frozen"/>
      <selection pane="topRight" activeCell="D1" sqref="D1"/>
      <selection pane="bottomLeft" activeCell="A7" sqref="A7"/>
      <selection pane="bottomRight" activeCell="E29" sqref="E29"/>
    </sheetView>
  </sheetViews>
  <sheetFormatPr baseColWidth="10" defaultRowHeight="12.75" x14ac:dyDescent="0.2"/>
  <cols>
    <col min="1" max="1" width="4.140625" style="1" customWidth="1"/>
    <col min="2" max="2" width="5.140625" customWidth="1"/>
    <col min="3" max="4" width="5.7109375" customWidth="1"/>
    <col min="5" max="5" width="65.140625" bestFit="1" customWidth="1"/>
    <col min="6" max="7" width="10.7109375" customWidth="1"/>
    <col min="8" max="8" width="52.28515625" customWidth="1"/>
    <col min="9" max="11" width="9.7109375" style="17" customWidth="1"/>
    <col min="12" max="16" width="7.7109375" customWidth="1"/>
    <col min="17" max="17" width="60.7109375" bestFit="1" customWidth="1"/>
  </cols>
  <sheetData>
    <row r="1" spans="1:17" s="1" customFormat="1" x14ac:dyDescent="0.2">
      <c r="A1" s="2" t="s">
        <v>0</v>
      </c>
      <c r="B1" s="27" t="s">
        <v>1</v>
      </c>
      <c r="C1" s="38"/>
      <c r="D1" s="38"/>
      <c r="E1" s="27" t="s">
        <v>2</v>
      </c>
      <c r="F1" s="55" t="s">
        <v>17</v>
      </c>
      <c r="G1" s="54"/>
      <c r="H1" s="28"/>
      <c r="I1" s="46" t="s">
        <v>3</v>
      </c>
      <c r="J1" s="29" t="s">
        <v>4</v>
      </c>
      <c r="K1" s="70" t="s">
        <v>5</v>
      </c>
      <c r="L1" s="251" t="s">
        <v>25</v>
      </c>
      <c r="M1" s="252"/>
      <c r="N1" s="252"/>
      <c r="O1" s="252"/>
      <c r="P1" s="122" t="s">
        <v>133</v>
      </c>
      <c r="Q1" s="2" t="s">
        <v>6</v>
      </c>
    </row>
    <row r="2" spans="1:17" x14ac:dyDescent="0.2">
      <c r="A2" s="33"/>
      <c r="B2" s="30"/>
      <c r="C2" s="39"/>
      <c r="D2" s="39"/>
      <c r="E2" s="39"/>
      <c r="F2" s="39"/>
      <c r="G2" s="39"/>
      <c r="H2" s="31"/>
      <c r="I2" s="47" t="s">
        <v>7</v>
      </c>
      <c r="J2" s="32" t="s">
        <v>8</v>
      </c>
      <c r="K2" s="71" t="s">
        <v>9</v>
      </c>
      <c r="L2" s="186" t="s">
        <v>21</v>
      </c>
      <c r="M2" s="187" t="s">
        <v>22</v>
      </c>
      <c r="N2" s="188" t="s">
        <v>24</v>
      </c>
      <c r="O2" s="188" t="s">
        <v>23</v>
      </c>
      <c r="P2" s="243" t="s">
        <v>128</v>
      </c>
      <c r="Q2" s="214"/>
    </row>
    <row r="3" spans="1:17" x14ac:dyDescent="0.2">
      <c r="B3" s="4"/>
      <c r="C3" s="4"/>
      <c r="D3" s="4"/>
      <c r="E3" s="4"/>
      <c r="F3" s="4"/>
      <c r="G3" s="4"/>
      <c r="H3" s="53"/>
      <c r="L3" s="198"/>
      <c r="M3" s="199"/>
      <c r="N3" s="200"/>
      <c r="O3" s="200"/>
      <c r="P3" s="244"/>
      <c r="Q3" s="215"/>
    </row>
    <row r="4" spans="1:17" s="1" customFormat="1" x14ac:dyDescent="0.2">
      <c r="A4" s="2" t="s">
        <v>19</v>
      </c>
      <c r="B4" s="5"/>
      <c r="C4" s="40"/>
      <c r="D4" s="40"/>
      <c r="E4" s="40"/>
      <c r="F4" s="40"/>
      <c r="G4" s="40"/>
      <c r="H4" s="6"/>
      <c r="I4" s="48">
        <f>I6</f>
        <v>4951.4849999999997</v>
      </c>
      <c r="J4" s="24"/>
      <c r="K4" s="174">
        <f>K6</f>
        <v>478653.82250000001</v>
      </c>
      <c r="L4" s="195" t="s">
        <v>135</v>
      </c>
      <c r="M4" s="196" t="s">
        <v>136</v>
      </c>
      <c r="N4" s="197"/>
      <c r="O4" s="197"/>
      <c r="P4" s="245"/>
      <c r="Q4" s="216"/>
    </row>
    <row r="5" spans="1:17" x14ac:dyDescent="0.2">
      <c r="A5" s="3"/>
      <c r="B5" s="7"/>
      <c r="C5" s="41"/>
      <c r="D5" s="41"/>
      <c r="E5" s="41"/>
      <c r="F5" s="41"/>
      <c r="G5" s="41"/>
      <c r="H5" s="8"/>
      <c r="I5" s="49"/>
      <c r="J5" s="25"/>
      <c r="K5" s="79"/>
      <c r="L5" s="192"/>
      <c r="M5" s="193"/>
      <c r="N5" s="194"/>
      <c r="O5" s="194"/>
      <c r="P5" s="246"/>
      <c r="Q5" s="217"/>
    </row>
    <row r="6" spans="1:17" s="1" customFormat="1" x14ac:dyDescent="0.2">
      <c r="A6" s="3"/>
      <c r="B6" s="62" t="s">
        <v>300</v>
      </c>
      <c r="C6" s="65"/>
      <c r="D6" s="65"/>
      <c r="E6" s="60"/>
      <c r="F6" s="60"/>
      <c r="G6" s="60"/>
      <c r="H6" s="61" t="s">
        <v>15</v>
      </c>
      <c r="I6" s="50">
        <f>SUM(I7:I129)</f>
        <v>4951.4849999999997</v>
      </c>
      <c r="J6" s="26"/>
      <c r="K6" s="80">
        <f t="shared" ref="K6:P6" si="0">SUM(K7:K129)</f>
        <v>478653.82250000001</v>
      </c>
      <c r="L6" s="189">
        <f>SUM(L7:L129)</f>
        <v>1654</v>
      </c>
      <c r="M6" s="190">
        <f t="shared" si="0"/>
        <v>135</v>
      </c>
      <c r="N6" s="190">
        <f t="shared" si="0"/>
        <v>1009</v>
      </c>
      <c r="O6" s="191">
        <f t="shared" si="0"/>
        <v>521</v>
      </c>
      <c r="P6" s="247">
        <f t="shared" si="0"/>
        <v>0</v>
      </c>
      <c r="Q6" s="218"/>
    </row>
    <row r="7" spans="1:17" x14ac:dyDescent="0.2">
      <c r="A7" s="3"/>
      <c r="B7" s="63"/>
      <c r="C7" s="66"/>
      <c r="D7" s="66"/>
      <c r="E7" s="10" t="s">
        <v>124</v>
      </c>
      <c r="F7" s="42"/>
      <c r="G7" s="124">
        <v>0.05</v>
      </c>
      <c r="H7" s="11" t="s">
        <v>134</v>
      </c>
      <c r="I7" s="125">
        <f>SUM(I8:I129)*G7</f>
        <v>235.785</v>
      </c>
      <c r="J7" s="36">
        <v>108.5</v>
      </c>
      <c r="K7" s="18">
        <f t="shared" ref="K7:K127" si="1">I7*J7</f>
        <v>25582.672500000001</v>
      </c>
      <c r="L7" s="91"/>
      <c r="M7" s="86"/>
      <c r="N7" s="87"/>
      <c r="O7" s="87"/>
      <c r="P7" s="115"/>
      <c r="Q7" s="253" t="s">
        <v>275</v>
      </c>
    </row>
    <row r="8" spans="1:17" x14ac:dyDescent="0.2">
      <c r="A8" s="3"/>
      <c r="B8" s="63"/>
      <c r="C8" s="66"/>
      <c r="D8" s="66"/>
      <c r="E8" s="12" t="s">
        <v>11</v>
      </c>
      <c r="F8" s="43"/>
      <c r="G8" s="43">
        <v>5</v>
      </c>
      <c r="H8" s="13" t="s">
        <v>127</v>
      </c>
      <c r="I8" s="52">
        <f>G8*36</f>
        <v>180</v>
      </c>
      <c r="J8" s="36">
        <v>108.5</v>
      </c>
      <c r="K8" s="19">
        <f t="shared" si="1"/>
        <v>19530</v>
      </c>
      <c r="L8" s="91"/>
      <c r="M8" s="86"/>
      <c r="N8" s="87"/>
      <c r="O8" s="87"/>
      <c r="P8" s="115"/>
      <c r="Q8" s="254"/>
    </row>
    <row r="9" spans="1:17" x14ac:dyDescent="0.2">
      <c r="A9" s="3"/>
      <c r="B9" s="63"/>
      <c r="C9" s="66"/>
      <c r="D9" s="66"/>
      <c r="E9" s="34" t="s">
        <v>121</v>
      </c>
      <c r="F9" s="45"/>
      <c r="G9" s="45">
        <v>10</v>
      </c>
      <c r="H9" s="13" t="s">
        <v>318</v>
      </c>
      <c r="I9" s="52">
        <f>G9*6</f>
        <v>60</v>
      </c>
      <c r="J9" s="36">
        <v>108.5</v>
      </c>
      <c r="K9" s="19">
        <f t="shared" si="1"/>
        <v>6510</v>
      </c>
      <c r="L9" s="91"/>
      <c r="M9" s="86"/>
      <c r="N9" s="87"/>
      <c r="O9" s="87"/>
      <c r="P9" s="115"/>
      <c r="Q9" s="254"/>
    </row>
    <row r="10" spans="1:17" x14ac:dyDescent="0.2">
      <c r="A10" s="3"/>
      <c r="B10" s="63"/>
      <c r="C10" s="66"/>
      <c r="D10" s="66"/>
      <c r="E10" s="34" t="s">
        <v>126</v>
      </c>
      <c r="F10" s="45"/>
      <c r="G10" s="45">
        <v>5</v>
      </c>
      <c r="H10" s="35" t="s">
        <v>319</v>
      </c>
      <c r="I10" s="52">
        <f>G10*40</f>
        <v>200</v>
      </c>
      <c r="J10" s="36">
        <v>108.5</v>
      </c>
      <c r="K10" s="19">
        <f t="shared" si="1"/>
        <v>21700</v>
      </c>
      <c r="L10" s="91"/>
      <c r="M10" s="86"/>
      <c r="N10" s="87"/>
      <c r="O10" s="87"/>
      <c r="P10" s="115"/>
      <c r="Q10" s="254"/>
    </row>
    <row r="11" spans="1:17" x14ac:dyDescent="0.2">
      <c r="A11" s="3"/>
      <c r="B11" s="63"/>
      <c r="C11" s="66"/>
      <c r="D11" s="66"/>
      <c r="E11" s="34" t="s">
        <v>122</v>
      </c>
      <c r="F11" s="45"/>
      <c r="G11" s="45">
        <v>5</v>
      </c>
      <c r="H11" s="13" t="s">
        <v>132</v>
      </c>
      <c r="I11" s="52">
        <f>G11*12</f>
        <v>60</v>
      </c>
      <c r="J11" s="36">
        <v>108.5</v>
      </c>
      <c r="K11" s="19">
        <f t="shared" si="1"/>
        <v>6510</v>
      </c>
      <c r="L11" s="91"/>
      <c r="M11" s="86"/>
      <c r="N11" s="87"/>
      <c r="O11" s="87"/>
      <c r="P11" s="115"/>
      <c r="Q11" s="254"/>
    </row>
    <row r="12" spans="1:17" x14ac:dyDescent="0.2">
      <c r="A12" s="3"/>
      <c r="B12" s="63"/>
      <c r="C12" s="66"/>
      <c r="D12" s="66"/>
      <c r="E12" s="12" t="s">
        <v>123</v>
      </c>
      <c r="F12" s="43"/>
      <c r="G12" s="227">
        <v>0.02</v>
      </c>
      <c r="H12" s="13" t="s">
        <v>320</v>
      </c>
      <c r="I12" s="37">
        <f>G12*SUM(I8:I11)</f>
        <v>10</v>
      </c>
      <c r="J12" s="36">
        <v>108.5</v>
      </c>
      <c r="K12" s="81">
        <f t="shared" si="1"/>
        <v>1085</v>
      </c>
      <c r="L12" s="91"/>
      <c r="M12" s="86"/>
      <c r="N12" s="87"/>
      <c r="O12" s="87"/>
      <c r="P12" s="115"/>
      <c r="Q12" s="255"/>
    </row>
    <row r="13" spans="1:17" x14ac:dyDescent="0.2">
      <c r="A13" s="3"/>
      <c r="B13" s="63"/>
      <c r="C13" s="66"/>
      <c r="D13" s="66"/>
      <c r="E13" s="12" t="s">
        <v>329</v>
      </c>
      <c r="F13" s="43"/>
      <c r="G13" s="43">
        <v>3</v>
      </c>
      <c r="H13" s="13" t="s">
        <v>330</v>
      </c>
      <c r="I13" s="37">
        <v>40</v>
      </c>
      <c r="J13" s="36">
        <v>108.5</v>
      </c>
      <c r="K13" s="81">
        <f t="shared" si="1"/>
        <v>4340</v>
      </c>
      <c r="L13" s="91"/>
      <c r="M13" s="86"/>
      <c r="N13" s="87"/>
      <c r="O13" s="87"/>
      <c r="P13" s="115"/>
      <c r="Q13" s="219"/>
    </row>
    <row r="14" spans="1:17" x14ac:dyDescent="0.2">
      <c r="A14" s="3"/>
      <c r="B14" s="63"/>
      <c r="C14" s="66"/>
      <c r="D14" s="66"/>
      <c r="E14" s="12"/>
      <c r="F14" s="43"/>
      <c r="G14" s="43"/>
      <c r="H14" s="13"/>
      <c r="I14" s="37"/>
      <c r="J14" s="36">
        <v>108.5</v>
      </c>
      <c r="K14" s="81">
        <f t="shared" si="1"/>
        <v>0</v>
      </c>
      <c r="L14" s="91"/>
      <c r="M14" s="86"/>
      <c r="N14" s="87"/>
      <c r="O14" s="87"/>
      <c r="P14" s="115"/>
      <c r="Q14" s="219"/>
    </row>
    <row r="15" spans="1:17" x14ac:dyDescent="0.2">
      <c r="A15" s="3"/>
      <c r="B15" s="63"/>
      <c r="C15" s="66"/>
      <c r="D15" s="66"/>
      <c r="E15" s="14"/>
      <c r="F15" s="44"/>
      <c r="G15" s="44"/>
      <c r="H15" s="15"/>
      <c r="I15" s="51"/>
      <c r="J15" s="21"/>
      <c r="K15" s="82">
        <f t="shared" si="1"/>
        <v>0</v>
      </c>
      <c r="L15" s="92"/>
      <c r="M15" s="93"/>
      <c r="N15" s="94"/>
      <c r="O15" s="94"/>
      <c r="P15" s="117"/>
      <c r="Q15" s="219"/>
    </row>
    <row r="16" spans="1:17" ht="38.25" x14ac:dyDescent="0.2">
      <c r="A16" s="3"/>
      <c r="B16" s="167"/>
      <c r="C16" s="166" t="s">
        <v>205</v>
      </c>
      <c r="D16" s="166">
        <v>1</v>
      </c>
      <c r="E16" s="45" t="s">
        <v>27</v>
      </c>
      <c r="F16" s="45" t="s">
        <v>28</v>
      </c>
      <c r="G16" s="45" t="s">
        <v>29</v>
      </c>
      <c r="H16" s="35" t="s">
        <v>30</v>
      </c>
      <c r="I16" s="133">
        <f>SUM(L16:O16)</f>
        <v>8</v>
      </c>
      <c r="J16" s="134">
        <v>86</v>
      </c>
      <c r="K16" s="135">
        <f t="shared" si="1"/>
        <v>688</v>
      </c>
      <c r="L16" s="229">
        <v>5</v>
      </c>
      <c r="M16" s="137">
        <v>0</v>
      </c>
      <c r="N16" s="138">
        <v>1</v>
      </c>
      <c r="O16" s="138">
        <v>2</v>
      </c>
      <c r="P16" s="118"/>
      <c r="Q16" s="220" t="s">
        <v>276</v>
      </c>
    </row>
    <row r="17" spans="1:17" x14ac:dyDescent="0.2">
      <c r="A17" s="3"/>
      <c r="B17" s="168"/>
      <c r="C17" s="163" t="s">
        <v>206</v>
      </c>
      <c r="D17" s="163">
        <v>2</v>
      </c>
      <c r="E17" s="45" t="s">
        <v>27</v>
      </c>
      <c r="F17" s="45" t="s">
        <v>28</v>
      </c>
      <c r="G17" s="45" t="s">
        <v>29</v>
      </c>
      <c r="H17" s="35" t="s">
        <v>137</v>
      </c>
      <c r="I17" s="52">
        <f t="shared" ref="I17:I80" si="2">SUM(L17:O17)</f>
        <v>8</v>
      </c>
      <c r="J17" s="36">
        <v>86</v>
      </c>
      <c r="K17" s="83">
        <f t="shared" si="1"/>
        <v>688</v>
      </c>
      <c r="L17" s="230">
        <v>5</v>
      </c>
      <c r="M17" s="96">
        <v>0</v>
      </c>
      <c r="N17" s="97">
        <v>1</v>
      </c>
      <c r="O17" s="97">
        <v>2</v>
      </c>
      <c r="P17" s="118"/>
      <c r="Q17" s="219"/>
    </row>
    <row r="18" spans="1:17" x14ac:dyDescent="0.2">
      <c r="A18" s="3"/>
      <c r="B18" s="168"/>
      <c r="C18" s="163" t="s">
        <v>207</v>
      </c>
      <c r="D18" s="163">
        <v>3</v>
      </c>
      <c r="E18" s="45" t="s">
        <v>27</v>
      </c>
      <c r="F18" s="45" t="s">
        <v>28</v>
      </c>
      <c r="G18" s="45" t="s">
        <v>29</v>
      </c>
      <c r="H18" s="35" t="s">
        <v>138</v>
      </c>
      <c r="I18" s="52">
        <f t="shared" si="2"/>
        <v>8</v>
      </c>
      <c r="J18" s="36">
        <v>86</v>
      </c>
      <c r="K18" s="83">
        <f t="shared" si="1"/>
        <v>688</v>
      </c>
      <c r="L18" s="230">
        <v>5</v>
      </c>
      <c r="M18" s="96">
        <v>0</v>
      </c>
      <c r="N18" s="97">
        <v>1</v>
      </c>
      <c r="O18" s="97">
        <v>2</v>
      </c>
      <c r="P18" s="118"/>
      <c r="Q18" s="219"/>
    </row>
    <row r="19" spans="1:17" x14ac:dyDescent="0.2">
      <c r="A19" s="3"/>
      <c r="B19" s="168"/>
      <c r="C19" s="163" t="s">
        <v>150</v>
      </c>
      <c r="D19" s="163">
        <v>4</v>
      </c>
      <c r="E19" s="43" t="s">
        <v>32</v>
      </c>
      <c r="F19" s="43" t="s">
        <v>28</v>
      </c>
      <c r="G19" s="43" t="s">
        <v>33</v>
      </c>
      <c r="H19" s="13" t="s">
        <v>221</v>
      </c>
      <c r="I19" s="133">
        <f t="shared" si="2"/>
        <v>40</v>
      </c>
      <c r="J19" s="139">
        <v>86</v>
      </c>
      <c r="K19" s="140">
        <f t="shared" si="1"/>
        <v>3440</v>
      </c>
      <c r="L19" s="141">
        <v>20</v>
      </c>
      <c r="M19" s="142">
        <v>0</v>
      </c>
      <c r="N19" s="99">
        <v>15</v>
      </c>
      <c r="O19" s="99">
        <v>5</v>
      </c>
      <c r="P19" s="115"/>
      <c r="Q19" s="219" t="s">
        <v>305</v>
      </c>
    </row>
    <row r="20" spans="1:17" x14ac:dyDescent="0.2">
      <c r="A20" s="3"/>
      <c r="B20" s="168"/>
      <c r="C20" s="163" t="s">
        <v>151</v>
      </c>
      <c r="D20" s="163">
        <v>5</v>
      </c>
      <c r="E20" s="43" t="s">
        <v>32</v>
      </c>
      <c r="F20" s="43" t="s">
        <v>28</v>
      </c>
      <c r="G20" s="43" t="s">
        <v>33</v>
      </c>
      <c r="H20" s="183" t="s">
        <v>315</v>
      </c>
      <c r="I20" s="133">
        <f t="shared" si="2"/>
        <v>7</v>
      </c>
      <c r="J20" s="139">
        <v>86</v>
      </c>
      <c r="K20" s="140">
        <f t="shared" si="1"/>
        <v>602</v>
      </c>
      <c r="L20" s="231">
        <v>2</v>
      </c>
      <c r="M20" s="142">
        <v>0</v>
      </c>
      <c r="N20" s="99">
        <v>2</v>
      </c>
      <c r="O20" s="99">
        <v>3</v>
      </c>
      <c r="P20" s="115"/>
      <c r="Q20" s="221"/>
    </row>
    <row r="21" spans="1:17" x14ac:dyDescent="0.2">
      <c r="A21" s="3"/>
      <c r="B21" s="168"/>
      <c r="C21" s="163" t="s">
        <v>152</v>
      </c>
      <c r="D21" s="163">
        <v>6</v>
      </c>
      <c r="E21" s="43" t="s">
        <v>32</v>
      </c>
      <c r="F21" s="43" t="s">
        <v>28</v>
      </c>
      <c r="G21" s="43" t="s">
        <v>33</v>
      </c>
      <c r="H21" s="183" t="s">
        <v>38</v>
      </c>
      <c r="I21" s="133">
        <f t="shared" si="2"/>
        <v>7</v>
      </c>
      <c r="J21" s="139">
        <v>86</v>
      </c>
      <c r="K21" s="140">
        <f t="shared" si="1"/>
        <v>602</v>
      </c>
      <c r="L21" s="232">
        <v>2</v>
      </c>
      <c r="M21" s="142">
        <v>0</v>
      </c>
      <c r="N21" s="99">
        <v>2</v>
      </c>
      <c r="O21" s="99">
        <v>3</v>
      </c>
      <c r="P21" s="115"/>
      <c r="Q21" s="221" t="s">
        <v>306</v>
      </c>
    </row>
    <row r="22" spans="1:17" x14ac:dyDescent="0.2">
      <c r="A22" s="3"/>
      <c r="B22" s="168"/>
      <c r="C22" s="163" t="s">
        <v>153</v>
      </c>
      <c r="D22" s="163">
        <v>7</v>
      </c>
      <c r="E22" s="43" t="s">
        <v>32</v>
      </c>
      <c r="F22" s="43" t="s">
        <v>28</v>
      </c>
      <c r="G22" s="43" t="s">
        <v>33</v>
      </c>
      <c r="H22" s="184" t="s">
        <v>316</v>
      </c>
      <c r="I22" s="133">
        <f t="shared" si="2"/>
        <v>7</v>
      </c>
      <c r="J22" s="139">
        <v>86</v>
      </c>
      <c r="K22" s="140">
        <f t="shared" si="1"/>
        <v>602</v>
      </c>
      <c r="L22" s="232">
        <v>2</v>
      </c>
      <c r="M22" s="142">
        <v>0</v>
      </c>
      <c r="N22" s="99">
        <v>2</v>
      </c>
      <c r="O22" s="99">
        <v>3</v>
      </c>
      <c r="P22" s="115"/>
      <c r="Q22" s="221" t="s">
        <v>306</v>
      </c>
    </row>
    <row r="23" spans="1:17" x14ac:dyDescent="0.2">
      <c r="A23" s="3"/>
      <c r="B23" s="168"/>
      <c r="C23" s="163" t="s">
        <v>216</v>
      </c>
      <c r="D23" s="163">
        <v>8</v>
      </c>
      <c r="E23" s="43" t="s">
        <v>32</v>
      </c>
      <c r="F23" s="43" t="s">
        <v>28</v>
      </c>
      <c r="G23" s="43" t="s">
        <v>33</v>
      </c>
      <c r="H23" s="13" t="s">
        <v>222</v>
      </c>
      <c r="I23" s="132">
        <f t="shared" si="2"/>
        <v>40</v>
      </c>
      <c r="J23" s="147">
        <v>86</v>
      </c>
      <c r="K23" s="148">
        <f t="shared" si="1"/>
        <v>3440</v>
      </c>
      <c r="L23" s="91">
        <v>20</v>
      </c>
      <c r="M23" s="98">
        <v>0</v>
      </c>
      <c r="N23" s="99">
        <v>15</v>
      </c>
      <c r="O23" s="99">
        <v>5</v>
      </c>
      <c r="P23" s="115"/>
      <c r="Q23" s="219" t="s">
        <v>305</v>
      </c>
    </row>
    <row r="24" spans="1:17" x14ac:dyDescent="0.2">
      <c r="A24" s="3"/>
      <c r="B24" s="168"/>
      <c r="C24" s="163" t="s">
        <v>217</v>
      </c>
      <c r="D24" s="163">
        <v>9</v>
      </c>
      <c r="E24" s="43" t="s">
        <v>32</v>
      </c>
      <c r="F24" s="43" t="s">
        <v>28</v>
      </c>
      <c r="G24" s="43" t="s">
        <v>33</v>
      </c>
      <c r="H24" s="184" t="s">
        <v>140</v>
      </c>
      <c r="I24" s="132">
        <f t="shared" si="2"/>
        <v>7</v>
      </c>
      <c r="J24" s="147">
        <v>86</v>
      </c>
      <c r="K24" s="148">
        <f t="shared" si="1"/>
        <v>602</v>
      </c>
      <c r="L24" s="233">
        <v>2</v>
      </c>
      <c r="M24" s="98">
        <v>0</v>
      </c>
      <c r="N24" s="99">
        <v>2</v>
      </c>
      <c r="O24" s="99">
        <v>3</v>
      </c>
      <c r="P24" s="115"/>
      <c r="Q24" s="219"/>
    </row>
    <row r="25" spans="1:17" x14ac:dyDescent="0.2">
      <c r="A25" s="3"/>
      <c r="B25" s="168"/>
      <c r="C25" s="163" t="s">
        <v>218</v>
      </c>
      <c r="D25" s="163">
        <v>10</v>
      </c>
      <c r="E25" s="43" t="s">
        <v>32</v>
      </c>
      <c r="F25" s="43" t="s">
        <v>28</v>
      </c>
      <c r="G25" s="43" t="s">
        <v>33</v>
      </c>
      <c r="H25" s="183" t="s">
        <v>141</v>
      </c>
      <c r="I25" s="132">
        <f t="shared" si="2"/>
        <v>7</v>
      </c>
      <c r="J25" s="147">
        <v>86</v>
      </c>
      <c r="K25" s="148">
        <f t="shared" si="1"/>
        <v>602</v>
      </c>
      <c r="L25" s="232">
        <v>2</v>
      </c>
      <c r="M25" s="98">
        <v>0</v>
      </c>
      <c r="N25" s="99">
        <v>2</v>
      </c>
      <c r="O25" s="99">
        <v>3</v>
      </c>
      <c r="P25" s="115"/>
      <c r="Q25" s="221" t="s">
        <v>307</v>
      </c>
    </row>
    <row r="26" spans="1:17" x14ac:dyDescent="0.2">
      <c r="A26" s="3"/>
      <c r="B26" s="168"/>
      <c r="C26" s="163" t="s">
        <v>219</v>
      </c>
      <c r="D26" s="163">
        <v>11</v>
      </c>
      <c r="E26" s="43" t="s">
        <v>32</v>
      </c>
      <c r="F26" s="43" t="s">
        <v>28</v>
      </c>
      <c r="G26" s="43" t="s">
        <v>33</v>
      </c>
      <c r="H26" s="183" t="s">
        <v>142</v>
      </c>
      <c r="I26" s="132">
        <f t="shared" si="2"/>
        <v>7</v>
      </c>
      <c r="J26" s="147">
        <v>86</v>
      </c>
      <c r="K26" s="148">
        <f t="shared" si="1"/>
        <v>602</v>
      </c>
      <c r="L26" s="232">
        <v>2</v>
      </c>
      <c r="M26" s="98">
        <v>0</v>
      </c>
      <c r="N26" s="99">
        <v>2</v>
      </c>
      <c r="O26" s="99">
        <v>3</v>
      </c>
      <c r="P26" s="115"/>
      <c r="Q26" s="221" t="s">
        <v>307</v>
      </c>
    </row>
    <row r="27" spans="1:17" x14ac:dyDescent="0.2">
      <c r="A27" s="3"/>
      <c r="B27" s="168"/>
      <c r="C27" s="163" t="s">
        <v>220</v>
      </c>
      <c r="D27" s="163">
        <v>12</v>
      </c>
      <c r="E27" s="43" t="s">
        <v>32</v>
      </c>
      <c r="F27" s="43" t="s">
        <v>28</v>
      </c>
      <c r="G27" s="43" t="s">
        <v>33</v>
      </c>
      <c r="H27" s="183" t="s">
        <v>143</v>
      </c>
      <c r="I27" s="132">
        <f t="shared" si="2"/>
        <v>7</v>
      </c>
      <c r="J27" s="147">
        <v>86</v>
      </c>
      <c r="K27" s="148">
        <f t="shared" si="1"/>
        <v>602</v>
      </c>
      <c r="L27" s="232">
        <v>2</v>
      </c>
      <c r="M27" s="98">
        <v>0</v>
      </c>
      <c r="N27" s="99">
        <v>2</v>
      </c>
      <c r="O27" s="99">
        <v>3</v>
      </c>
      <c r="P27" s="115"/>
      <c r="Q27" s="221" t="s">
        <v>307</v>
      </c>
    </row>
    <row r="28" spans="1:17" x14ac:dyDescent="0.2">
      <c r="A28" s="3"/>
      <c r="B28" s="168"/>
      <c r="C28" s="163" t="s">
        <v>208</v>
      </c>
      <c r="D28" s="163">
        <v>13</v>
      </c>
      <c r="E28" s="43" t="s">
        <v>32</v>
      </c>
      <c r="F28" s="43" t="s">
        <v>28</v>
      </c>
      <c r="G28" s="43" t="s">
        <v>33</v>
      </c>
      <c r="H28" s="13" t="s">
        <v>223</v>
      </c>
      <c r="I28" s="132">
        <f t="shared" si="2"/>
        <v>40</v>
      </c>
      <c r="J28" s="147">
        <v>86</v>
      </c>
      <c r="K28" s="148">
        <f t="shared" si="1"/>
        <v>3440</v>
      </c>
      <c r="L28" s="91">
        <v>20</v>
      </c>
      <c r="M28" s="98">
        <v>0</v>
      </c>
      <c r="N28" s="99">
        <v>15</v>
      </c>
      <c r="O28" s="99">
        <v>5</v>
      </c>
      <c r="P28" s="115"/>
      <c r="Q28" s="219" t="s">
        <v>305</v>
      </c>
    </row>
    <row r="29" spans="1:17" x14ac:dyDescent="0.2">
      <c r="A29" s="3"/>
      <c r="B29" s="168"/>
      <c r="C29" s="163" t="s">
        <v>209</v>
      </c>
      <c r="D29" s="163">
        <v>14</v>
      </c>
      <c r="E29" s="43" t="s">
        <v>32</v>
      </c>
      <c r="F29" s="43" t="s">
        <v>28</v>
      </c>
      <c r="G29" s="43" t="s">
        <v>33</v>
      </c>
      <c r="H29" s="183" t="s">
        <v>144</v>
      </c>
      <c r="I29" s="132">
        <f t="shared" si="2"/>
        <v>15</v>
      </c>
      <c r="J29" s="147">
        <v>86</v>
      </c>
      <c r="K29" s="148">
        <f t="shared" si="1"/>
        <v>1290</v>
      </c>
      <c r="L29" s="177">
        <v>10</v>
      </c>
      <c r="M29" s="98">
        <v>0</v>
      </c>
      <c r="N29" s="99">
        <v>2</v>
      </c>
      <c r="O29" s="99">
        <v>3</v>
      </c>
      <c r="P29" s="115"/>
      <c r="Q29" s="221" t="s">
        <v>308</v>
      </c>
    </row>
    <row r="30" spans="1:17" x14ac:dyDescent="0.2">
      <c r="A30" s="3"/>
      <c r="B30" s="168"/>
      <c r="C30" s="163" t="s">
        <v>210</v>
      </c>
      <c r="D30" s="163">
        <v>15</v>
      </c>
      <c r="E30" s="43" t="s">
        <v>32</v>
      </c>
      <c r="F30" s="43" t="s">
        <v>28</v>
      </c>
      <c r="G30" s="43" t="s">
        <v>33</v>
      </c>
      <c r="H30" s="185" t="s">
        <v>317</v>
      </c>
      <c r="I30" s="132">
        <f t="shared" si="2"/>
        <v>7</v>
      </c>
      <c r="J30" s="147">
        <v>86</v>
      </c>
      <c r="K30" s="148">
        <f t="shared" si="1"/>
        <v>602</v>
      </c>
      <c r="L30" s="234">
        <v>2</v>
      </c>
      <c r="M30" s="98">
        <v>0</v>
      </c>
      <c r="N30" s="99">
        <v>2</v>
      </c>
      <c r="O30" s="99">
        <v>3</v>
      </c>
      <c r="P30" s="115"/>
      <c r="Q30" s="219"/>
    </row>
    <row r="31" spans="1:17" x14ac:dyDescent="0.2">
      <c r="A31" s="3"/>
      <c r="B31" s="168"/>
      <c r="C31" s="163" t="s">
        <v>211</v>
      </c>
      <c r="D31" s="163">
        <v>16</v>
      </c>
      <c r="E31" s="43" t="s">
        <v>32</v>
      </c>
      <c r="F31" s="43" t="s">
        <v>28</v>
      </c>
      <c r="G31" s="43" t="s">
        <v>33</v>
      </c>
      <c r="H31" s="185" t="s">
        <v>145</v>
      </c>
      <c r="I31" s="132">
        <f t="shared" si="2"/>
        <v>7</v>
      </c>
      <c r="J31" s="147">
        <v>86</v>
      </c>
      <c r="K31" s="148">
        <f t="shared" si="1"/>
        <v>602</v>
      </c>
      <c r="L31" s="234">
        <v>2</v>
      </c>
      <c r="M31" s="98">
        <v>0</v>
      </c>
      <c r="N31" s="99">
        <v>2</v>
      </c>
      <c r="O31" s="99">
        <v>3</v>
      </c>
      <c r="P31" s="115"/>
      <c r="Q31" s="219"/>
    </row>
    <row r="32" spans="1:17" x14ac:dyDescent="0.2">
      <c r="A32" s="3"/>
      <c r="B32" s="168"/>
      <c r="C32" s="163" t="s">
        <v>212</v>
      </c>
      <c r="D32" s="163">
        <v>17</v>
      </c>
      <c r="E32" s="43" t="s">
        <v>32</v>
      </c>
      <c r="F32" s="43" t="s">
        <v>28</v>
      </c>
      <c r="G32" s="43" t="s">
        <v>33</v>
      </c>
      <c r="H32" s="185" t="s">
        <v>146</v>
      </c>
      <c r="I32" s="132">
        <f t="shared" si="2"/>
        <v>7</v>
      </c>
      <c r="J32" s="147">
        <v>86</v>
      </c>
      <c r="K32" s="148">
        <f t="shared" si="1"/>
        <v>602</v>
      </c>
      <c r="L32" s="234">
        <v>2</v>
      </c>
      <c r="M32" s="98">
        <v>0</v>
      </c>
      <c r="N32" s="99">
        <v>2</v>
      </c>
      <c r="O32" s="99">
        <v>3</v>
      </c>
      <c r="P32" s="115"/>
      <c r="Q32" s="219"/>
    </row>
    <row r="33" spans="1:17" x14ac:dyDescent="0.2">
      <c r="A33" s="3"/>
      <c r="B33" s="168"/>
      <c r="C33" s="163" t="s">
        <v>213</v>
      </c>
      <c r="D33" s="163">
        <v>18</v>
      </c>
      <c r="E33" s="43" t="s">
        <v>32</v>
      </c>
      <c r="F33" s="43" t="s">
        <v>28</v>
      </c>
      <c r="G33" s="43" t="s">
        <v>33</v>
      </c>
      <c r="H33" s="185" t="s">
        <v>147</v>
      </c>
      <c r="I33" s="132">
        <f t="shared" si="2"/>
        <v>7</v>
      </c>
      <c r="J33" s="147">
        <v>86</v>
      </c>
      <c r="K33" s="148">
        <f t="shared" si="1"/>
        <v>602</v>
      </c>
      <c r="L33" s="234">
        <v>2</v>
      </c>
      <c r="M33" s="98">
        <v>0</v>
      </c>
      <c r="N33" s="99">
        <v>2</v>
      </c>
      <c r="O33" s="99">
        <v>3</v>
      </c>
      <c r="P33" s="115"/>
      <c r="Q33" s="219"/>
    </row>
    <row r="34" spans="1:17" x14ac:dyDescent="0.2">
      <c r="A34" s="3"/>
      <c r="B34" s="168"/>
      <c r="C34" s="163" t="s">
        <v>214</v>
      </c>
      <c r="D34" s="163">
        <v>19</v>
      </c>
      <c r="E34" s="43" t="s">
        <v>32</v>
      </c>
      <c r="F34" s="43" t="s">
        <v>28</v>
      </c>
      <c r="G34" s="43" t="s">
        <v>33</v>
      </c>
      <c r="H34" s="185" t="s">
        <v>148</v>
      </c>
      <c r="I34" s="132">
        <f t="shared" si="2"/>
        <v>7</v>
      </c>
      <c r="J34" s="147">
        <v>86</v>
      </c>
      <c r="K34" s="148">
        <f t="shared" si="1"/>
        <v>602</v>
      </c>
      <c r="L34" s="234">
        <v>2</v>
      </c>
      <c r="M34" s="98">
        <v>0</v>
      </c>
      <c r="N34" s="99">
        <v>2</v>
      </c>
      <c r="O34" s="99">
        <v>3</v>
      </c>
      <c r="P34" s="115"/>
      <c r="Q34" s="219"/>
    </row>
    <row r="35" spans="1:17" x14ac:dyDescent="0.2">
      <c r="A35" s="3"/>
      <c r="B35" s="168"/>
      <c r="C35" s="163" t="s">
        <v>215</v>
      </c>
      <c r="D35" s="163">
        <v>20</v>
      </c>
      <c r="E35" s="43" t="s">
        <v>32</v>
      </c>
      <c r="F35" s="43" t="s">
        <v>28</v>
      </c>
      <c r="G35" s="43" t="s">
        <v>33</v>
      </c>
      <c r="H35" s="183" t="s">
        <v>149</v>
      </c>
      <c r="I35" s="132">
        <f t="shared" si="2"/>
        <v>7</v>
      </c>
      <c r="J35" s="147">
        <v>86</v>
      </c>
      <c r="K35" s="148">
        <f t="shared" si="1"/>
        <v>602</v>
      </c>
      <c r="L35" s="234">
        <v>2</v>
      </c>
      <c r="M35" s="98">
        <v>0</v>
      </c>
      <c r="N35" s="99">
        <v>2</v>
      </c>
      <c r="O35" s="99">
        <v>3</v>
      </c>
      <c r="P35" s="115"/>
      <c r="Q35" s="219"/>
    </row>
    <row r="36" spans="1:17" x14ac:dyDescent="0.2">
      <c r="A36" s="3"/>
      <c r="B36" s="168"/>
      <c r="C36" s="163" t="s">
        <v>277</v>
      </c>
      <c r="D36" s="163">
        <v>21</v>
      </c>
      <c r="E36" s="43" t="s">
        <v>32</v>
      </c>
      <c r="F36" s="43" t="s">
        <v>28</v>
      </c>
      <c r="G36" s="43" t="s">
        <v>33</v>
      </c>
      <c r="H36" s="185" t="s">
        <v>281</v>
      </c>
      <c r="I36" s="132">
        <f t="shared" si="2"/>
        <v>7</v>
      </c>
      <c r="J36" s="147">
        <v>86</v>
      </c>
      <c r="K36" s="148">
        <f t="shared" si="1"/>
        <v>602</v>
      </c>
      <c r="L36" s="235">
        <v>2</v>
      </c>
      <c r="M36" s="98">
        <v>0</v>
      </c>
      <c r="N36" s="99">
        <v>2</v>
      </c>
      <c r="O36" s="99">
        <v>3</v>
      </c>
      <c r="P36" s="115"/>
      <c r="Q36" s="219"/>
    </row>
    <row r="37" spans="1:17" x14ac:dyDescent="0.2">
      <c r="A37" s="3"/>
      <c r="B37" s="168"/>
      <c r="C37" s="163" t="s">
        <v>278</v>
      </c>
      <c r="D37" s="163">
        <v>22</v>
      </c>
      <c r="E37" s="43" t="s">
        <v>32</v>
      </c>
      <c r="F37" s="43" t="s">
        <v>28</v>
      </c>
      <c r="G37" s="43" t="s">
        <v>33</v>
      </c>
      <c r="H37" s="185" t="s">
        <v>282</v>
      </c>
      <c r="I37" s="132">
        <f t="shared" si="2"/>
        <v>7</v>
      </c>
      <c r="J37" s="147">
        <v>86</v>
      </c>
      <c r="K37" s="148">
        <f t="shared" si="1"/>
        <v>602</v>
      </c>
      <c r="L37" s="234">
        <v>2</v>
      </c>
      <c r="M37" s="98">
        <v>0</v>
      </c>
      <c r="N37" s="99">
        <v>2</v>
      </c>
      <c r="O37" s="99">
        <v>3</v>
      </c>
      <c r="P37" s="115"/>
      <c r="Q37" s="219"/>
    </row>
    <row r="38" spans="1:17" x14ac:dyDescent="0.2">
      <c r="A38" s="3"/>
      <c r="B38" s="168"/>
      <c r="C38" s="163" t="s">
        <v>279</v>
      </c>
      <c r="D38" s="163">
        <v>23</v>
      </c>
      <c r="E38" s="43" t="s">
        <v>32</v>
      </c>
      <c r="F38" s="43" t="s">
        <v>28</v>
      </c>
      <c r="G38" s="43" t="s">
        <v>33</v>
      </c>
      <c r="H38" s="185" t="s">
        <v>283</v>
      </c>
      <c r="I38" s="132">
        <f t="shared" si="2"/>
        <v>7</v>
      </c>
      <c r="J38" s="147">
        <v>86</v>
      </c>
      <c r="K38" s="148">
        <f t="shared" si="1"/>
        <v>602</v>
      </c>
      <c r="L38" s="234">
        <v>2</v>
      </c>
      <c r="M38" s="98">
        <v>0</v>
      </c>
      <c r="N38" s="99">
        <v>2</v>
      </c>
      <c r="O38" s="99">
        <v>3</v>
      </c>
      <c r="P38" s="115"/>
      <c r="Q38" s="219"/>
    </row>
    <row r="39" spans="1:17" x14ac:dyDescent="0.2">
      <c r="A39" s="3"/>
      <c r="B39" s="168"/>
      <c r="C39" s="163" t="s">
        <v>280</v>
      </c>
      <c r="D39" s="163">
        <v>24</v>
      </c>
      <c r="E39" s="43" t="s">
        <v>32</v>
      </c>
      <c r="F39" s="43" t="s">
        <v>28</v>
      </c>
      <c r="G39" s="43" t="s">
        <v>33</v>
      </c>
      <c r="H39" s="185" t="s">
        <v>284</v>
      </c>
      <c r="I39" s="132">
        <f t="shared" si="2"/>
        <v>7</v>
      </c>
      <c r="J39" s="147">
        <v>86</v>
      </c>
      <c r="K39" s="148">
        <f t="shared" si="1"/>
        <v>602</v>
      </c>
      <c r="L39" s="234">
        <v>2</v>
      </c>
      <c r="M39" s="98">
        <v>0</v>
      </c>
      <c r="N39" s="99">
        <v>2</v>
      </c>
      <c r="O39" s="99">
        <v>3</v>
      </c>
      <c r="P39" s="115"/>
      <c r="Q39" s="219"/>
    </row>
    <row r="40" spans="1:17" x14ac:dyDescent="0.2">
      <c r="A40" s="3"/>
      <c r="B40" s="168"/>
      <c r="C40" s="163" t="s">
        <v>168</v>
      </c>
      <c r="D40" s="163">
        <v>25</v>
      </c>
      <c r="E40" s="43" t="s">
        <v>18</v>
      </c>
      <c r="F40" s="43" t="s">
        <v>28</v>
      </c>
      <c r="G40" s="43" t="s">
        <v>42</v>
      </c>
      <c r="H40" s="13" t="s">
        <v>43</v>
      </c>
      <c r="I40" s="133">
        <f t="shared" si="2"/>
        <v>41</v>
      </c>
      <c r="J40" s="139">
        <v>86</v>
      </c>
      <c r="K40" s="140">
        <f t="shared" si="1"/>
        <v>3526</v>
      </c>
      <c r="L40" s="141">
        <v>40</v>
      </c>
      <c r="M40" s="142">
        <v>0</v>
      </c>
      <c r="N40" s="143">
        <v>1</v>
      </c>
      <c r="O40" s="87"/>
      <c r="P40" s="115"/>
      <c r="Q40" s="219"/>
    </row>
    <row r="41" spans="1:17" x14ac:dyDescent="0.2">
      <c r="A41" s="3"/>
      <c r="B41" s="168"/>
      <c r="C41" s="163" t="s">
        <v>169</v>
      </c>
      <c r="D41" s="163">
        <v>26</v>
      </c>
      <c r="E41" s="43" t="s">
        <v>18</v>
      </c>
      <c r="F41" s="43" t="s">
        <v>28</v>
      </c>
      <c r="G41" s="43" t="s">
        <v>42</v>
      </c>
      <c r="H41" s="13" t="s">
        <v>45</v>
      </c>
      <c r="I41" s="133">
        <f t="shared" si="2"/>
        <v>21</v>
      </c>
      <c r="J41" s="139">
        <v>86</v>
      </c>
      <c r="K41" s="140">
        <f t="shared" si="1"/>
        <v>1806</v>
      </c>
      <c r="L41" s="171">
        <v>20</v>
      </c>
      <c r="M41" s="142">
        <v>0</v>
      </c>
      <c r="N41" s="143">
        <v>1</v>
      </c>
      <c r="O41" s="87"/>
      <c r="P41" s="115"/>
      <c r="Q41" s="219"/>
    </row>
    <row r="42" spans="1:17" x14ac:dyDescent="0.2">
      <c r="A42" s="3"/>
      <c r="B42" s="168"/>
      <c r="C42" s="163" t="s">
        <v>170</v>
      </c>
      <c r="D42" s="163">
        <v>27</v>
      </c>
      <c r="E42" s="43" t="s">
        <v>18</v>
      </c>
      <c r="F42" s="43" t="s">
        <v>28</v>
      </c>
      <c r="G42" s="43" t="s">
        <v>42</v>
      </c>
      <c r="H42" s="13" t="s">
        <v>47</v>
      </c>
      <c r="I42" s="133">
        <f t="shared" si="2"/>
        <v>21</v>
      </c>
      <c r="J42" s="139">
        <v>86</v>
      </c>
      <c r="K42" s="140">
        <f t="shared" si="1"/>
        <v>1806</v>
      </c>
      <c r="L42" s="171">
        <v>20</v>
      </c>
      <c r="M42" s="142">
        <v>0</v>
      </c>
      <c r="N42" s="143">
        <v>1</v>
      </c>
      <c r="O42" s="87"/>
      <c r="P42" s="115"/>
      <c r="Q42" s="219"/>
    </row>
    <row r="43" spans="1:17" x14ac:dyDescent="0.2">
      <c r="A43" s="3"/>
      <c r="B43" s="168"/>
      <c r="C43" s="163" t="s">
        <v>171</v>
      </c>
      <c r="D43" s="163">
        <v>28</v>
      </c>
      <c r="E43" s="43" t="s">
        <v>18</v>
      </c>
      <c r="F43" s="43" t="s">
        <v>28</v>
      </c>
      <c r="G43" s="43" t="s">
        <v>42</v>
      </c>
      <c r="H43" s="13" t="s">
        <v>154</v>
      </c>
      <c r="I43" s="133">
        <f t="shared" si="2"/>
        <v>50</v>
      </c>
      <c r="J43" s="139">
        <v>86</v>
      </c>
      <c r="K43" s="140">
        <f t="shared" si="1"/>
        <v>4300</v>
      </c>
      <c r="L43" s="141">
        <v>40</v>
      </c>
      <c r="M43" s="142">
        <v>0</v>
      </c>
      <c r="N43" s="143">
        <v>10</v>
      </c>
      <c r="O43" s="87"/>
      <c r="P43" s="115"/>
      <c r="Q43" s="219"/>
    </row>
    <row r="44" spans="1:17" x14ac:dyDescent="0.2">
      <c r="A44" s="3"/>
      <c r="B44" s="168"/>
      <c r="C44" s="163" t="s">
        <v>224</v>
      </c>
      <c r="D44" s="163">
        <v>29</v>
      </c>
      <c r="E44" s="43" t="s">
        <v>18</v>
      </c>
      <c r="F44" s="43" t="s">
        <v>28</v>
      </c>
      <c r="G44" s="43" t="s">
        <v>42</v>
      </c>
      <c r="H44" s="13" t="s">
        <v>155</v>
      </c>
      <c r="I44" s="132">
        <f t="shared" si="2"/>
        <v>41</v>
      </c>
      <c r="J44" s="147">
        <v>86</v>
      </c>
      <c r="K44" s="148">
        <f t="shared" si="1"/>
        <v>3526</v>
      </c>
      <c r="L44" s="91">
        <v>40</v>
      </c>
      <c r="M44" s="98">
        <v>0</v>
      </c>
      <c r="N44" s="99">
        <v>1</v>
      </c>
      <c r="O44" s="87"/>
      <c r="P44" s="115"/>
      <c r="Q44" s="219"/>
    </row>
    <row r="45" spans="1:17" x14ac:dyDescent="0.2">
      <c r="A45" s="3"/>
      <c r="B45" s="168"/>
      <c r="C45" s="163" t="s">
        <v>225</v>
      </c>
      <c r="D45" s="163">
        <v>30</v>
      </c>
      <c r="E45" s="43" t="s">
        <v>18</v>
      </c>
      <c r="F45" s="43" t="s">
        <v>28</v>
      </c>
      <c r="G45" s="43" t="s">
        <v>42</v>
      </c>
      <c r="H45" s="13" t="s">
        <v>156</v>
      </c>
      <c r="I45" s="132">
        <f t="shared" si="2"/>
        <v>21</v>
      </c>
      <c r="J45" s="147">
        <v>86</v>
      </c>
      <c r="K45" s="148">
        <f t="shared" si="1"/>
        <v>1806</v>
      </c>
      <c r="L45" s="171">
        <v>20</v>
      </c>
      <c r="M45" s="98">
        <v>0</v>
      </c>
      <c r="N45" s="99">
        <v>1</v>
      </c>
      <c r="O45" s="87"/>
      <c r="P45" s="115"/>
      <c r="Q45" s="219"/>
    </row>
    <row r="46" spans="1:17" x14ac:dyDescent="0.2">
      <c r="A46" s="3"/>
      <c r="B46" s="168"/>
      <c r="C46" s="163" t="s">
        <v>226</v>
      </c>
      <c r="D46" s="163">
        <v>31</v>
      </c>
      <c r="E46" s="43" t="s">
        <v>18</v>
      </c>
      <c r="F46" s="43" t="s">
        <v>28</v>
      </c>
      <c r="G46" s="43" t="s">
        <v>42</v>
      </c>
      <c r="H46" s="13" t="s">
        <v>157</v>
      </c>
      <c r="I46" s="132">
        <f t="shared" si="2"/>
        <v>21</v>
      </c>
      <c r="J46" s="147">
        <v>86</v>
      </c>
      <c r="K46" s="148">
        <f t="shared" si="1"/>
        <v>1806</v>
      </c>
      <c r="L46" s="171">
        <v>20</v>
      </c>
      <c r="M46" s="98">
        <v>0</v>
      </c>
      <c r="N46" s="99">
        <v>1</v>
      </c>
      <c r="O46" s="87"/>
      <c r="P46" s="115"/>
      <c r="Q46" s="219"/>
    </row>
    <row r="47" spans="1:17" x14ac:dyDescent="0.2">
      <c r="A47" s="3"/>
      <c r="B47" s="168"/>
      <c r="C47" s="163" t="s">
        <v>227</v>
      </c>
      <c r="D47" s="163">
        <v>32</v>
      </c>
      <c r="E47" s="43" t="s">
        <v>18</v>
      </c>
      <c r="F47" s="43" t="s">
        <v>28</v>
      </c>
      <c r="G47" s="43" t="s">
        <v>42</v>
      </c>
      <c r="H47" s="13" t="s">
        <v>158</v>
      </c>
      <c r="I47" s="132">
        <f t="shared" si="2"/>
        <v>21</v>
      </c>
      <c r="J47" s="147">
        <v>86</v>
      </c>
      <c r="K47" s="148">
        <f t="shared" si="1"/>
        <v>1806</v>
      </c>
      <c r="L47" s="171">
        <v>20</v>
      </c>
      <c r="M47" s="98">
        <v>0</v>
      </c>
      <c r="N47" s="99">
        <v>1</v>
      </c>
      <c r="O47" s="87"/>
      <c r="P47" s="115"/>
      <c r="Q47" s="219"/>
    </row>
    <row r="48" spans="1:17" x14ac:dyDescent="0.2">
      <c r="A48" s="3"/>
      <c r="B48" s="168"/>
      <c r="C48" s="163" t="s">
        <v>228</v>
      </c>
      <c r="D48" s="163">
        <v>33</v>
      </c>
      <c r="E48" s="43" t="s">
        <v>18</v>
      </c>
      <c r="F48" s="43" t="s">
        <v>28</v>
      </c>
      <c r="G48" s="43" t="s">
        <v>42</v>
      </c>
      <c r="H48" s="13" t="s">
        <v>159</v>
      </c>
      <c r="I48" s="132">
        <f t="shared" si="2"/>
        <v>50</v>
      </c>
      <c r="J48" s="147">
        <v>86</v>
      </c>
      <c r="K48" s="148">
        <f t="shared" si="1"/>
        <v>4300</v>
      </c>
      <c r="L48" s="91">
        <v>40</v>
      </c>
      <c r="M48" s="98">
        <v>0</v>
      </c>
      <c r="N48" s="99">
        <v>10</v>
      </c>
      <c r="O48" s="87"/>
      <c r="P48" s="115"/>
      <c r="Q48" s="219"/>
    </row>
    <row r="49" spans="1:17" x14ac:dyDescent="0.2">
      <c r="A49" s="3"/>
      <c r="B49" s="168"/>
      <c r="C49" s="163" t="s">
        <v>229</v>
      </c>
      <c r="D49" s="163">
        <v>34</v>
      </c>
      <c r="E49" s="43" t="s">
        <v>18</v>
      </c>
      <c r="F49" s="43" t="s">
        <v>28</v>
      </c>
      <c r="G49" s="43" t="s">
        <v>42</v>
      </c>
      <c r="H49" s="13" t="s">
        <v>160</v>
      </c>
      <c r="I49" s="132">
        <f t="shared" si="2"/>
        <v>41</v>
      </c>
      <c r="J49" s="147">
        <v>86</v>
      </c>
      <c r="K49" s="148">
        <f t="shared" si="1"/>
        <v>3526</v>
      </c>
      <c r="L49" s="91">
        <v>40</v>
      </c>
      <c r="M49" s="98">
        <v>0</v>
      </c>
      <c r="N49" s="99">
        <v>1</v>
      </c>
      <c r="O49" s="87"/>
      <c r="P49" s="115"/>
      <c r="Q49" s="219"/>
    </row>
    <row r="50" spans="1:17" x14ac:dyDescent="0.2">
      <c r="A50" s="3"/>
      <c r="B50" s="168"/>
      <c r="C50" s="163" t="s">
        <v>230</v>
      </c>
      <c r="D50" s="163">
        <v>35</v>
      </c>
      <c r="E50" s="43" t="s">
        <v>18</v>
      </c>
      <c r="F50" s="43" t="s">
        <v>28</v>
      </c>
      <c r="G50" s="43" t="s">
        <v>42</v>
      </c>
      <c r="H50" s="13" t="s">
        <v>161</v>
      </c>
      <c r="I50" s="132">
        <f t="shared" si="2"/>
        <v>21</v>
      </c>
      <c r="J50" s="147">
        <v>86</v>
      </c>
      <c r="K50" s="148">
        <f t="shared" si="1"/>
        <v>1806</v>
      </c>
      <c r="L50" s="171">
        <v>20</v>
      </c>
      <c r="M50" s="98">
        <v>0</v>
      </c>
      <c r="N50" s="99">
        <v>1</v>
      </c>
      <c r="O50" s="87"/>
      <c r="P50" s="115"/>
      <c r="Q50" s="219"/>
    </row>
    <row r="51" spans="1:17" x14ac:dyDescent="0.2">
      <c r="A51" s="3"/>
      <c r="B51" s="168"/>
      <c r="C51" s="163" t="s">
        <v>231</v>
      </c>
      <c r="D51" s="163">
        <v>36</v>
      </c>
      <c r="E51" s="43" t="s">
        <v>18</v>
      </c>
      <c r="F51" s="43" t="s">
        <v>28</v>
      </c>
      <c r="G51" s="43" t="s">
        <v>42</v>
      </c>
      <c r="H51" s="13" t="s">
        <v>162</v>
      </c>
      <c r="I51" s="132">
        <f t="shared" si="2"/>
        <v>21</v>
      </c>
      <c r="J51" s="147">
        <v>86</v>
      </c>
      <c r="K51" s="148">
        <f t="shared" si="1"/>
        <v>1806</v>
      </c>
      <c r="L51" s="171">
        <v>20</v>
      </c>
      <c r="M51" s="98">
        <v>0</v>
      </c>
      <c r="N51" s="99">
        <v>1</v>
      </c>
      <c r="O51" s="87"/>
      <c r="P51" s="115"/>
      <c r="Q51" s="219"/>
    </row>
    <row r="52" spans="1:17" x14ac:dyDescent="0.2">
      <c r="A52" s="3"/>
      <c r="B52" s="168"/>
      <c r="C52" s="163" t="s">
        <v>232</v>
      </c>
      <c r="D52" s="163">
        <v>37</v>
      </c>
      <c r="E52" s="43" t="s">
        <v>18</v>
      </c>
      <c r="F52" s="43" t="s">
        <v>28</v>
      </c>
      <c r="G52" s="43" t="s">
        <v>42</v>
      </c>
      <c r="H52" s="13" t="s">
        <v>163</v>
      </c>
      <c r="I52" s="132">
        <f t="shared" si="2"/>
        <v>21</v>
      </c>
      <c r="J52" s="147">
        <v>86</v>
      </c>
      <c r="K52" s="148">
        <f t="shared" si="1"/>
        <v>1806</v>
      </c>
      <c r="L52" s="171">
        <v>20</v>
      </c>
      <c r="M52" s="98">
        <v>0</v>
      </c>
      <c r="N52" s="99">
        <v>1</v>
      </c>
      <c r="O52" s="87"/>
      <c r="P52" s="115"/>
      <c r="Q52" s="219"/>
    </row>
    <row r="53" spans="1:17" x14ac:dyDescent="0.2">
      <c r="A53" s="3"/>
      <c r="B53" s="168"/>
      <c r="C53" s="163" t="s">
        <v>233</v>
      </c>
      <c r="D53" s="163">
        <v>38</v>
      </c>
      <c r="E53" s="43" t="s">
        <v>18</v>
      </c>
      <c r="F53" s="43" t="s">
        <v>28</v>
      </c>
      <c r="G53" s="43" t="s">
        <v>42</v>
      </c>
      <c r="H53" s="13" t="s">
        <v>164</v>
      </c>
      <c r="I53" s="132">
        <f t="shared" si="2"/>
        <v>21</v>
      </c>
      <c r="J53" s="147">
        <v>86</v>
      </c>
      <c r="K53" s="148">
        <f t="shared" si="1"/>
        <v>1806</v>
      </c>
      <c r="L53" s="171">
        <v>20</v>
      </c>
      <c r="M53" s="98">
        <v>0</v>
      </c>
      <c r="N53" s="99">
        <v>1</v>
      </c>
      <c r="O53" s="87"/>
      <c r="P53" s="115"/>
      <c r="Q53" s="219"/>
    </row>
    <row r="54" spans="1:17" x14ac:dyDescent="0.2">
      <c r="A54" s="3"/>
      <c r="B54" s="168"/>
      <c r="C54" s="163" t="s">
        <v>234</v>
      </c>
      <c r="D54" s="163">
        <v>39</v>
      </c>
      <c r="E54" s="43" t="s">
        <v>18</v>
      </c>
      <c r="F54" s="43" t="s">
        <v>28</v>
      </c>
      <c r="G54" s="43" t="s">
        <v>42</v>
      </c>
      <c r="H54" s="13" t="s">
        <v>165</v>
      </c>
      <c r="I54" s="132">
        <f t="shared" si="2"/>
        <v>21</v>
      </c>
      <c r="J54" s="147">
        <v>86</v>
      </c>
      <c r="K54" s="148">
        <f t="shared" si="1"/>
        <v>1806</v>
      </c>
      <c r="L54" s="171">
        <v>20</v>
      </c>
      <c r="M54" s="98">
        <v>0</v>
      </c>
      <c r="N54" s="99">
        <v>1</v>
      </c>
      <c r="O54" s="87"/>
      <c r="P54" s="115"/>
      <c r="Q54" s="219"/>
    </row>
    <row r="55" spans="1:17" x14ac:dyDescent="0.2">
      <c r="A55" s="3"/>
      <c r="B55" s="168"/>
      <c r="C55" s="163" t="s">
        <v>235</v>
      </c>
      <c r="D55" s="163">
        <v>40</v>
      </c>
      <c r="E55" s="43" t="s">
        <v>18</v>
      </c>
      <c r="F55" s="43" t="s">
        <v>28</v>
      </c>
      <c r="G55" s="43" t="s">
        <v>42</v>
      </c>
      <c r="H55" s="13" t="s">
        <v>166</v>
      </c>
      <c r="I55" s="132">
        <f t="shared" si="2"/>
        <v>21</v>
      </c>
      <c r="J55" s="147">
        <v>86</v>
      </c>
      <c r="K55" s="148">
        <f t="shared" si="1"/>
        <v>1806</v>
      </c>
      <c r="L55" s="171">
        <v>20</v>
      </c>
      <c r="M55" s="98">
        <v>0</v>
      </c>
      <c r="N55" s="99">
        <v>1</v>
      </c>
      <c r="O55" s="87"/>
      <c r="P55" s="115"/>
      <c r="Q55" s="219"/>
    </row>
    <row r="56" spans="1:17" x14ac:dyDescent="0.2">
      <c r="A56" s="3"/>
      <c r="B56" s="168"/>
      <c r="C56" s="163" t="s">
        <v>236</v>
      </c>
      <c r="D56" s="163">
        <v>41</v>
      </c>
      <c r="E56" s="43" t="s">
        <v>18</v>
      </c>
      <c r="F56" s="43" t="s">
        <v>28</v>
      </c>
      <c r="G56" s="43" t="s">
        <v>42</v>
      </c>
      <c r="H56" s="13" t="s">
        <v>167</v>
      </c>
      <c r="I56" s="132">
        <f t="shared" si="2"/>
        <v>50</v>
      </c>
      <c r="J56" s="147">
        <v>86</v>
      </c>
      <c r="K56" s="148">
        <f t="shared" si="1"/>
        <v>4300</v>
      </c>
      <c r="L56" s="91">
        <v>40</v>
      </c>
      <c r="M56" s="98">
        <v>0</v>
      </c>
      <c r="N56" s="99">
        <v>10</v>
      </c>
      <c r="O56" s="87"/>
      <c r="P56" s="115"/>
      <c r="Q56" s="219"/>
    </row>
    <row r="57" spans="1:17" x14ac:dyDescent="0.2">
      <c r="A57" s="3"/>
      <c r="B57" s="168"/>
      <c r="C57" s="163" t="s">
        <v>285</v>
      </c>
      <c r="D57" s="163">
        <v>42</v>
      </c>
      <c r="E57" s="43" t="s">
        <v>18</v>
      </c>
      <c r="F57" s="43" t="s">
        <v>28</v>
      </c>
      <c r="G57" s="43" t="s">
        <v>42</v>
      </c>
      <c r="H57" s="13" t="s">
        <v>289</v>
      </c>
      <c r="I57" s="132">
        <f t="shared" si="2"/>
        <v>41</v>
      </c>
      <c r="J57" s="147">
        <v>86</v>
      </c>
      <c r="K57" s="148">
        <f t="shared" si="1"/>
        <v>3526</v>
      </c>
      <c r="L57" s="175">
        <v>40</v>
      </c>
      <c r="M57" s="98">
        <v>0</v>
      </c>
      <c r="N57" s="99">
        <v>1</v>
      </c>
      <c r="O57" s="87"/>
      <c r="P57" s="115"/>
      <c r="Q57" s="219"/>
    </row>
    <row r="58" spans="1:17" x14ac:dyDescent="0.2">
      <c r="A58" s="3"/>
      <c r="B58" s="168"/>
      <c r="C58" s="163" t="s">
        <v>286</v>
      </c>
      <c r="D58" s="163">
        <v>43</v>
      </c>
      <c r="E58" s="43" t="s">
        <v>18</v>
      </c>
      <c r="F58" s="43" t="s">
        <v>28</v>
      </c>
      <c r="G58" s="43" t="s">
        <v>42</v>
      </c>
      <c r="H58" s="13" t="s">
        <v>290</v>
      </c>
      <c r="I58" s="132">
        <f t="shared" si="2"/>
        <v>21</v>
      </c>
      <c r="J58" s="147">
        <v>86</v>
      </c>
      <c r="K58" s="148">
        <f t="shared" si="1"/>
        <v>1806</v>
      </c>
      <c r="L58" s="171">
        <v>20</v>
      </c>
      <c r="M58" s="98">
        <v>0</v>
      </c>
      <c r="N58" s="99">
        <v>1</v>
      </c>
      <c r="O58" s="87"/>
      <c r="P58" s="115"/>
      <c r="Q58" s="219"/>
    </row>
    <row r="59" spans="1:17" x14ac:dyDescent="0.2">
      <c r="A59" s="3"/>
      <c r="B59" s="168"/>
      <c r="C59" s="163" t="s">
        <v>287</v>
      </c>
      <c r="D59" s="163">
        <v>44</v>
      </c>
      <c r="E59" s="43" t="s">
        <v>18</v>
      </c>
      <c r="F59" s="43" t="s">
        <v>28</v>
      </c>
      <c r="G59" s="43" t="s">
        <v>42</v>
      </c>
      <c r="H59" s="13" t="s">
        <v>291</v>
      </c>
      <c r="I59" s="132">
        <f t="shared" si="2"/>
        <v>21</v>
      </c>
      <c r="J59" s="147">
        <v>86</v>
      </c>
      <c r="K59" s="148">
        <f t="shared" si="1"/>
        <v>1806</v>
      </c>
      <c r="L59" s="171">
        <v>20</v>
      </c>
      <c r="M59" s="98">
        <v>0</v>
      </c>
      <c r="N59" s="99">
        <v>1</v>
      </c>
      <c r="O59" s="87"/>
      <c r="P59" s="115"/>
      <c r="Q59" s="219"/>
    </row>
    <row r="60" spans="1:17" x14ac:dyDescent="0.2">
      <c r="A60" s="3"/>
      <c r="B60" s="168"/>
      <c r="C60" s="163" t="s">
        <v>288</v>
      </c>
      <c r="D60" s="163">
        <v>45</v>
      </c>
      <c r="E60" s="43" t="s">
        <v>18</v>
      </c>
      <c r="F60" s="43" t="s">
        <v>28</v>
      </c>
      <c r="G60" s="43" t="s">
        <v>42</v>
      </c>
      <c r="H60" s="13" t="s">
        <v>292</v>
      </c>
      <c r="I60" s="132">
        <f t="shared" si="2"/>
        <v>21</v>
      </c>
      <c r="J60" s="147">
        <v>86</v>
      </c>
      <c r="K60" s="148">
        <f t="shared" si="1"/>
        <v>1806</v>
      </c>
      <c r="L60" s="171">
        <v>20</v>
      </c>
      <c r="M60" s="98">
        <v>0</v>
      </c>
      <c r="N60" s="99">
        <v>1</v>
      </c>
      <c r="O60" s="87"/>
      <c r="P60" s="115"/>
      <c r="Q60" s="219"/>
    </row>
    <row r="61" spans="1:17" x14ac:dyDescent="0.2">
      <c r="A61" s="3"/>
      <c r="B61" s="168"/>
      <c r="C61" s="164" t="s">
        <v>50</v>
      </c>
      <c r="D61" s="164"/>
      <c r="E61" s="58" t="s">
        <v>51</v>
      </c>
      <c r="F61" s="58" t="s">
        <v>52</v>
      </c>
      <c r="G61" s="58" t="s">
        <v>52</v>
      </c>
      <c r="H61" s="59" t="s">
        <v>53</v>
      </c>
      <c r="I61" s="52"/>
      <c r="J61" s="19"/>
      <c r="K61" s="81">
        <f t="shared" si="1"/>
        <v>0</v>
      </c>
      <c r="L61" s="85"/>
      <c r="M61" s="86"/>
      <c r="N61" s="87"/>
      <c r="O61" s="87"/>
      <c r="P61" s="115"/>
      <c r="Q61" s="219"/>
    </row>
    <row r="62" spans="1:17" x14ac:dyDescent="0.2">
      <c r="A62" s="3"/>
      <c r="B62" s="168"/>
      <c r="C62" s="164" t="s">
        <v>54</v>
      </c>
      <c r="D62" s="164"/>
      <c r="E62" s="58" t="s">
        <v>55</v>
      </c>
      <c r="F62" s="58" t="s">
        <v>52</v>
      </c>
      <c r="G62" s="58" t="s">
        <v>52</v>
      </c>
      <c r="H62" s="59" t="s">
        <v>56</v>
      </c>
      <c r="I62" s="52"/>
      <c r="J62" s="19"/>
      <c r="K62" s="81">
        <f t="shared" si="1"/>
        <v>0</v>
      </c>
      <c r="L62" s="85"/>
      <c r="M62" s="86"/>
      <c r="N62" s="87"/>
      <c r="O62" s="87"/>
      <c r="P62" s="115"/>
      <c r="Q62" s="219"/>
    </row>
    <row r="63" spans="1:17" x14ac:dyDescent="0.2">
      <c r="A63" s="3"/>
      <c r="B63" s="168"/>
      <c r="C63" s="163" t="s">
        <v>172</v>
      </c>
      <c r="D63" s="163">
        <v>46</v>
      </c>
      <c r="E63" s="43" t="s">
        <v>58</v>
      </c>
      <c r="F63" s="43" t="s">
        <v>28</v>
      </c>
      <c r="G63" s="43" t="s">
        <v>59</v>
      </c>
      <c r="H63" s="128" t="s">
        <v>176</v>
      </c>
      <c r="I63" s="133">
        <f t="shared" si="2"/>
        <v>100</v>
      </c>
      <c r="J63" s="139">
        <v>86</v>
      </c>
      <c r="K63" s="140">
        <f t="shared" si="1"/>
        <v>8600</v>
      </c>
      <c r="L63" s="178">
        <v>15</v>
      </c>
      <c r="M63" s="145"/>
      <c r="N63" s="146">
        <v>80</v>
      </c>
      <c r="O63" s="99">
        <v>5</v>
      </c>
      <c r="P63" s="115"/>
      <c r="Q63" s="221" t="s">
        <v>309</v>
      </c>
    </row>
    <row r="64" spans="1:17" x14ac:dyDescent="0.2">
      <c r="A64" s="3"/>
      <c r="B64" s="168"/>
      <c r="C64" s="163" t="s">
        <v>173</v>
      </c>
      <c r="D64" s="163">
        <v>47</v>
      </c>
      <c r="E64" s="43" t="s">
        <v>58</v>
      </c>
      <c r="F64" s="43" t="s">
        <v>28</v>
      </c>
      <c r="G64" s="43" t="s">
        <v>59</v>
      </c>
      <c r="H64" s="13" t="s">
        <v>62</v>
      </c>
      <c r="I64" s="133">
        <f t="shared" si="2"/>
        <v>47</v>
      </c>
      <c r="J64" s="139">
        <v>86</v>
      </c>
      <c r="K64" s="140">
        <f t="shared" si="1"/>
        <v>4042</v>
      </c>
      <c r="L64" s="141">
        <v>40</v>
      </c>
      <c r="M64" s="142"/>
      <c r="N64" s="143">
        <v>5</v>
      </c>
      <c r="O64" s="99">
        <v>2</v>
      </c>
      <c r="P64" s="115"/>
      <c r="Q64" s="219"/>
    </row>
    <row r="65" spans="1:17" x14ac:dyDescent="0.2">
      <c r="A65" s="3"/>
      <c r="B65" s="168"/>
      <c r="C65" s="163" t="s">
        <v>174</v>
      </c>
      <c r="D65" s="163">
        <v>48</v>
      </c>
      <c r="E65" s="43" t="s">
        <v>58</v>
      </c>
      <c r="F65" s="43" t="s">
        <v>28</v>
      </c>
      <c r="G65" s="43" t="s">
        <v>59</v>
      </c>
      <c r="H65" s="13" t="s">
        <v>64</v>
      </c>
      <c r="I65" s="133">
        <f t="shared" si="2"/>
        <v>27</v>
      </c>
      <c r="J65" s="139">
        <v>86</v>
      </c>
      <c r="K65" s="140">
        <f t="shared" si="1"/>
        <v>2322</v>
      </c>
      <c r="L65" s="171">
        <v>20</v>
      </c>
      <c r="M65" s="142"/>
      <c r="N65" s="143">
        <v>5</v>
      </c>
      <c r="O65" s="99">
        <v>2</v>
      </c>
      <c r="P65" s="115"/>
      <c r="Q65" s="219"/>
    </row>
    <row r="66" spans="1:17" x14ac:dyDescent="0.2">
      <c r="A66" s="3"/>
      <c r="B66" s="168"/>
      <c r="C66" s="163" t="s">
        <v>175</v>
      </c>
      <c r="D66" s="163">
        <v>49</v>
      </c>
      <c r="E66" s="43" t="s">
        <v>58</v>
      </c>
      <c r="F66" s="43" t="s">
        <v>28</v>
      </c>
      <c r="G66" s="43" t="s">
        <v>59</v>
      </c>
      <c r="H66" s="13" t="s">
        <v>66</v>
      </c>
      <c r="I66" s="133">
        <f t="shared" si="2"/>
        <v>19</v>
      </c>
      <c r="J66" s="139">
        <v>86</v>
      </c>
      <c r="K66" s="140">
        <f t="shared" si="1"/>
        <v>1634</v>
      </c>
      <c r="L66" s="230">
        <v>12</v>
      </c>
      <c r="M66" s="142"/>
      <c r="N66" s="143">
        <v>5</v>
      </c>
      <c r="O66" s="99">
        <v>2</v>
      </c>
      <c r="P66" s="115"/>
      <c r="Q66" s="219"/>
    </row>
    <row r="67" spans="1:17" x14ac:dyDescent="0.2">
      <c r="A67" s="3"/>
      <c r="B67" s="168"/>
      <c r="C67" s="163" t="s">
        <v>237</v>
      </c>
      <c r="D67" s="163">
        <v>50</v>
      </c>
      <c r="E67" s="43" t="s">
        <v>58</v>
      </c>
      <c r="F67" s="43" t="s">
        <v>28</v>
      </c>
      <c r="G67" s="43" t="s">
        <v>59</v>
      </c>
      <c r="H67" s="128" t="s">
        <v>181</v>
      </c>
      <c r="I67" s="132">
        <f t="shared" si="2"/>
        <v>80</v>
      </c>
      <c r="J67" s="147">
        <v>86</v>
      </c>
      <c r="K67" s="148">
        <f t="shared" si="1"/>
        <v>6880</v>
      </c>
      <c r="L67" s="178">
        <v>15</v>
      </c>
      <c r="M67" s="103"/>
      <c r="N67" s="100">
        <v>60</v>
      </c>
      <c r="O67" s="99">
        <v>5</v>
      </c>
      <c r="P67" s="115"/>
      <c r="Q67" s="221" t="s">
        <v>309</v>
      </c>
    </row>
    <row r="68" spans="1:17" x14ac:dyDescent="0.2">
      <c r="A68" s="3"/>
      <c r="B68" s="168"/>
      <c r="C68" s="163" t="s">
        <v>238</v>
      </c>
      <c r="D68" s="163">
        <v>51</v>
      </c>
      <c r="E68" s="43" t="s">
        <v>58</v>
      </c>
      <c r="F68" s="43" t="s">
        <v>28</v>
      </c>
      <c r="G68" s="43" t="s">
        <v>59</v>
      </c>
      <c r="H68" s="13" t="s">
        <v>177</v>
      </c>
      <c r="I68" s="132">
        <f t="shared" si="2"/>
        <v>17</v>
      </c>
      <c r="J68" s="147">
        <v>86</v>
      </c>
      <c r="K68" s="148">
        <f t="shared" si="1"/>
        <v>1462</v>
      </c>
      <c r="L68" s="233">
        <v>10</v>
      </c>
      <c r="M68" s="98"/>
      <c r="N68" s="99">
        <v>5</v>
      </c>
      <c r="O68" s="99">
        <v>2</v>
      </c>
      <c r="P68" s="115"/>
      <c r="Q68" s="219"/>
    </row>
    <row r="69" spans="1:17" x14ac:dyDescent="0.2">
      <c r="A69" s="3"/>
      <c r="B69" s="168"/>
      <c r="C69" s="163" t="s">
        <v>239</v>
      </c>
      <c r="D69" s="163">
        <v>52</v>
      </c>
      <c r="E69" s="43" t="s">
        <v>58</v>
      </c>
      <c r="F69" s="43" t="s">
        <v>28</v>
      </c>
      <c r="G69" s="43" t="s">
        <v>59</v>
      </c>
      <c r="H69" s="13" t="s">
        <v>178</v>
      </c>
      <c r="I69" s="132">
        <f t="shared" si="2"/>
        <v>27</v>
      </c>
      <c r="J69" s="147">
        <v>86</v>
      </c>
      <c r="K69" s="148">
        <f t="shared" si="1"/>
        <v>2322</v>
      </c>
      <c r="L69" s="171">
        <v>20</v>
      </c>
      <c r="M69" s="98"/>
      <c r="N69" s="99">
        <v>5</v>
      </c>
      <c r="O69" s="99">
        <v>2</v>
      </c>
      <c r="P69" s="115"/>
      <c r="Q69" s="219"/>
    </row>
    <row r="70" spans="1:17" x14ac:dyDescent="0.2">
      <c r="A70" s="3"/>
      <c r="B70" s="168"/>
      <c r="C70" s="163" t="s">
        <v>240</v>
      </c>
      <c r="D70" s="163">
        <v>53</v>
      </c>
      <c r="E70" s="43" t="s">
        <v>58</v>
      </c>
      <c r="F70" s="43" t="s">
        <v>28</v>
      </c>
      <c r="G70" s="43" t="s">
        <v>59</v>
      </c>
      <c r="H70" s="13" t="s">
        <v>179</v>
      </c>
      <c r="I70" s="132">
        <f t="shared" si="2"/>
        <v>27</v>
      </c>
      <c r="J70" s="147">
        <v>86</v>
      </c>
      <c r="K70" s="148">
        <f t="shared" si="1"/>
        <v>2322</v>
      </c>
      <c r="L70" s="171">
        <v>20</v>
      </c>
      <c r="M70" s="98"/>
      <c r="N70" s="99">
        <v>5</v>
      </c>
      <c r="O70" s="99">
        <v>2</v>
      </c>
      <c r="P70" s="115"/>
      <c r="Q70" s="219"/>
    </row>
    <row r="71" spans="1:17" x14ac:dyDescent="0.2">
      <c r="A71" s="3"/>
      <c r="B71" s="168"/>
      <c r="C71" s="163" t="s">
        <v>241</v>
      </c>
      <c r="D71" s="163">
        <v>54</v>
      </c>
      <c r="E71" s="43" t="s">
        <v>58</v>
      </c>
      <c r="F71" s="43" t="s">
        <v>28</v>
      </c>
      <c r="G71" s="43" t="s">
        <v>59</v>
      </c>
      <c r="H71" s="13" t="s">
        <v>180</v>
      </c>
      <c r="I71" s="132">
        <f t="shared" si="2"/>
        <v>27</v>
      </c>
      <c r="J71" s="147">
        <v>86</v>
      </c>
      <c r="K71" s="148">
        <f t="shared" si="1"/>
        <v>2322</v>
      </c>
      <c r="L71" s="171">
        <v>20</v>
      </c>
      <c r="M71" s="98"/>
      <c r="N71" s="99">
        <v>5</v>
      </c>
      <c r="O71" s="99">
        <v>2</v>
      </c>
      <c r="P71" s="115"/>
      <c r="Q71" s="219"/>
    </row>
    <row r="72" spans="1:17" x14ac:dyDescent="0.2">
      <c r="A72" s="3"/>
      <c r="B72" s="168"/>
      <c r="C72" s="163" t="s">
        <v>242</v>
      </c>
      <c r="D72" s="163">
        <v>55</v>
      </c>
      <c r="E72" s="43" t="s">
        <v>58</v>
      </c>
      <c r="F72" s="43" t="s">
        <v>28</v>
      </c>
      <c r="G72" s="43" t="s">
        <v>59</v>
      </c>
      <c r="H72" s="128" t="s">
        <v>189</v>
      </c>
      <c r="I72" s="132">
        <f t="shared" si="2"/>
        <v>100</v>
      </c>
      <c r="J72" s="147">
        <v>86</v>
      </c>
      <c r="K72" s="148">
        <f t="shared" si="1"/>
        <v>8600</v>
      </c>
      <c r="L72" s="178">
        <v>15</v>
      </c>
      <c r="M72" s="103"/>
      <c r="N72" s="100">
        <v>80</v>
      </c>
      <c r="O72" s="99">
        <v>5</v>
      </c>
      <c r="P72" s="115"/>
      <c r="Q72" s="221" t="s">
        <v>309</v>
      </c>
    </row>
    <row r="73" spans="1:17" x14ac:dyDescent="0.2">
      <c r="A73" s="3"/>
      <c r="B73" s="168"/>
      <c r="C73" s="163" t="s">
        <v>243</v>
      </c>
      <c r="D73" s="163">
        <v>56</v>
      </c>
      <c r="E73" s="43" t="s">
        <v>58</v>
      </c>
      <c r="F73" s="43" t="s">
        <v>28</v>
      </c>
      <c r="G73" s="43" t="s">
        <v>59</v>
      </c>
      <c r="H73" s="13" t="s">
        <v>182</v>
      </c>
      <c r="I73" s="132">
        <f t="shared" si="2"/>
        <v>44</v>
      </c>
      <c r="J73" s="147">
        <v>86</v>
      </c>
      <c r="K73" s="148">
        <f t="shared" si="1"/>
        <v>3784</v>
      </c>
      <c r="L73" s="91">
        <v>40</v>
      </c>
      <c r="M73" s="98"/>
      <c r="N73" s="179">
        <v>2</v>
      </c>
      <c r="O73" s="99">
        <v>2</v>
      </c>
      <c r="P73" s="115"/>
      <c r="Q73" s="221" t="s">
        <v>310</v>
      </c>
    </row>
    <row r="74" spans="1:17" x14ac:dyDescent="0.2">
      <c r="A74" s="3"/>
      <c r="B74" s="168"/>
      <c r="C74" s="163" t="s">
        <v>244</v>
      </c>
      <c r="D74" s="163">
        <v>57</v>
      </c>
      <c r="E74" s="43" t="s">
        <v>58</v>
      </c>
      <c r="F74" s="43" t="s">
        <v>28</v>
      </c>
      <c r="G74" s="43" t="s">
        <v>59</v>
      </c>
      <c r="H74" s="13" t="s">
        <v>183</v>
      </c>
      <c r="I74" s="132">
        <f t="shared" si="2"/>
        <v>16</v>
      </c>
      <c r="J74" s="147">
        <v>86</v>
      </c>
      <c r="K74" s="148">
        <f t="shared" si="1"/>
        <v>1376</v>
      </c>
      <c r="L74" s="230">
        <v>12</v>
      </c>
      <c r="M74" s="98"/>
      <c r="N74" s="179">
        <v>2</v>
      </c>
      <c r="O74" s="99">
        <v>2</v>
      </c>
      <c r="P74" s="115"/>
      <c r="Q74" s="219"/>
    </row>
    <row r="75" spans="1:17" x14ac:dyDescent="0.2">
      <c r="A75" s="3"/>
      <c r="B75" s="168"/>
      <c r="C75" s="163" t="s">
        <v>245</v>
      </c>
      <c r="D75" s="163">
        <v>58</v>
      </c>
      <c r="E75" s="43" t="s">
        <v>58</v>
      </c>
      <c r="F75" s="43" t="s">
        <v>28</v>
      </c>
      <c r="G75" s="43" t="s">
        <v>59</v>
      </c>
      <c r="H75" s="13" t="s">
        <v>184</v>
      </c>
      <c r="I75" s="132">
        <f t="shared" si="2"/>
        <v>16</v>
      </c>
      <c r="J75" s="147">
        <v>86</v>
      </c>
      <c r="K75" s="148">
        <f t="shared" si="1"/>
        <v>1376</v>
      </c>
      <c r="L75" s="230">
        <v>12</v>
      </c>
      <c r="M75" s="98"/>
      <c r="N75" s="179">
        <v>2</v>
      </c>
      <c r="O75" s="99">
        <v>2</v>
      </c>
      <c r="P75" s="115"/>
      <c r="Q75" s="219"/>
    </row>
    <row r="76" spans="1:17" x14ac:dyDescent="0.2">
      <c r="A76" s="3"/>
      <c r="B76" s="168"/>
      <c r="C76" s="163" t="s">
        <v>246</v>
      </c>
      <c r="D76" s="163">
        <v>59</v>
      </c>
      <c r="E76" s="43" t="s">
        <v>58</v>
      </c>
      <c r="F76" s="43" t="s">
        <v>28</v>
      </c>
      <c r="G76" s="43" t="s">
        <v>59</v>
      </c>
      <c r="H76" s="13" t="s">
        <v>185</v>
      </c>
      <c r="I76" s="132">
        <f t="shared" si="2"/>
        <v>16</v>
      </c>
      <c r="J76" s="147">
        <v>86</v>
      </c>
      <c r="K76" s="148">
        <f t="shared" si="1"/>
        <v>1376</v>
      </c>
      <c r="L76" s="230">
        <v>12</v>
      </c>
      <c r="M76" s="98"/>
      <c r="N76" s="179">
        <v>2</v>
      </c>
      <c r="O76" s="99">
        <v>2</v>
      </c>
      <c r="P76" s="115"/>
      <c r="Q76" s="219"/>
    </row>
    <row r="77" spans="1:17" x14ac:dyDescent="0.2">
      <c r="A77" s="3"/>
      <c r="B77" s="168"/>
      <c r="C77" s="163" t="s">
        <v>247</v>
      </c>
      <c r="D77" s="163">
        <v>60</v>
      </c>
      <c r="E77" s="43" t="s">
        <v>58</v>
      </c>
      <c r="F77" s="43" t="s">
        <v>28</v>
      </c>
      <c r="G77" s="43" t="s">
        <v>59</v>
      </c>
      <c r="H77" s="13" t="s">
        <v>186</v>
      </c>
      <c r="I77" s="132">
        <f t="shared" si="2"/>
        <v>16</v>
      </c>
      <c r="J77" s="147">
        <v>86</v>
      </c>
      <c r="K77" s="148">
        <f t="shared" si="1"/>
        <v>1376</v>
      </c>
      <c r="L77" s="230">
        <v>12</v>
      </c>
      <c r="M77" s="98"/>
      <c r="N77" s="179">
        <v>2</v>
      </c>
      <c r="O77" s="99">
        <v>2</v>
      </c>
      <c r="P77" s="115"/>
      <c r="Q77" s="219"/>
    </row>
    <row r="78" spans="1:17" x14ac:dyDescent="0.2">
      <c r="A78" s="3"/>
      <c r="B78" s="168"/>
      <c r="C78" s="163" t="s">
        <v>248</v>
      </c>
      <c r="D78" s="163">
        <v>61</v>
      </c>
      <c r="E78" s="43" t="s">
        <v>58</v>
      </c>
      <c r="F78" s="43" t="s">
        <v>28</v>
      </c>
      <c r="G78" s="43" t="s">
        <v>59</v>
      </c>
      <c r="H78" s="13" t="s">
        <v>187</v>
      </c>
      <c r="I78" s="132">
        <f t="shared" si="2"/>
        <v>16</v>
      </c>
      <c r="J78" s="147">
        <v>86</v>
      </c>
      <c r="K78" s="148">
        <f t="shared" si="1"/>
        <v>1376</v>
      </c>
      <c r="L78" s="230">
        <v>12</v>
      </c>
      <c r="M78" s="98"/>
      <c r="N78" s="179">
        <v>2</v>
      </c>
      <c r="O78" s="99">
        <v>2</v>
      </c>
      <c r="P78" s="115"/>
      <c r="Q78" s="219"/>
    </row>
    <row r="79" spans="1:17" x14ac:dyDescent="0.2">
      <c r="A79" s="3"/>
      <c r="B79" s="168"/>
      <c r="C79" s="163" t="s">
        <v>249</v>
      </c>
      <c r="D79" s="163">
        <v>62</v>
      </c>
      <c r="E79" s="43" t="s">
        <v>58</v>
      </c>
      <c r="F79" s="43" t="s">
        <v>28</v>
      </c>
      <c r="G79" s="43" t="s">
        <v>59</v>
      </c>
      <c r="H79" s="13" t="s">
        <v>188</v>
      </c>
      <c r="I79" s="132">
        <f t="shared" si="2"/>
        <v>24</v>
      </c>
      <c r="J79" s="147">
        <v>86</v>
      </c>
      <c r="K79" s="148">
        <f t="shared" si="1"/>
        <v>2064</v>
      </c>
      <c r="L79" s="171">
        <v>20</v>
      </c>
      <c r="M79" s="98"/>
      <c r="N79" s="179">
        <v>2</v>
      </c>
      <c r="O79" s="99">
        <v>2</v>
      </c>
      <c r="P79" s="115"/>
      <c r="Q79" s="219"/>
    </row>
    <row r="80" spans="1:17" x14ac:dyDescent="0.2">
      <c r="A80" s="3"/>
      <c r="B80" s="168"/>
      <c r="C80" s="163" t="s">
        <v>246</v>
      </c>
      <c r="D80" s="163">
        <v>63</v>
      </c>
      <c r="E80" s="43" t="s">
        <v>58</v>
      </c>
      <c r="F80" s="43" t="s">
        <v>28</v>
      </c>
      <c r="G80" s="43" t="s">
        <v>59</v>
      </c>
      <c r="H80" s="128" t="s">
        <v>294</v>
      </c>
      <c r="I80" s="132">
        <f t="shared" si="2"/>
        <v>36</v>
      </c>
      <c r="J80" s="147">
        <v>86</v>
      </c>
      <c r="K80" s="148">
        <f t="shared" si="1"/>
        <v>3096</v>
      </c>
      <c r="L80" s="241">
        <v>32</v>
      </c>
      <c r="M80" s="98"/>
      <c r="N80" s="179">
        <v>2</v>
      </c>
      <c r="O80" s="99">
        <v>2</v>
      </c>
      <c r="P80" s="115"/>
      <c r="Q80" s="219"/>
    </row>
    <row r="81" spans="1:17" x14ac:dyDescent="0.2">
      <c r="A81" s="3"/>
      <c r="B81" s="168"/>
      <c r="C81" s="163" t="s">
        <v>247</v>
      </c>
      <c r="D81" s="163">
        <v>64</v>
      </c>
      <c r="E81" s="43" t="s">
        <v>58</v>
      </c>
      <c r="F81" s="43" t="s">
        <v>28</v>
      </c>
      <c r="G81" s="43" t="s">
        <v>59</v>
      </c>
      <c r="H81" s="13" t="s">
        <v>293</v>
      </c>
      <c r="I81" s="132">
        <f t="shared" ref="I81:I115" si="3">SUM(L81:O81)</f>
        <v>16</v>
      </c>
      <c r="J81" s="147">
        <v>86</v>
      </c>
      <c r="K81" s="148">
        <f t="shared" si="1"/>
        <v>1376</v>
      </c>
      <c r="L81" s="230">
        <v>12</v>
      </c>
      <c r="M81" s="98"/>
      <c r="N81" s="179">
        <v>2</v>
      </c>
      <c r="O81" s="99">
        <v>2</v>
      </c>
      <c r="P81" s="115"/>
      <c r="Q81" s="219"/>
    </row>
    <row r="82" spans="1:17" x14ac:dyDescent="0.2">
      <c r="A82" s="3"/>
      <c r="B82" s="168"/>
      <c r="C82" s="163" t="s">
        <v>248</v>
      </c>
      <c r="D82" s="163">
        <v>65</v>
      </c>
      <c r="E82" s="43" t="s">
        <v>58</v>
      </c>
      <c r="F82" s="43" t="s">
        <v>28</v>
      </c>
      <c r="G82" s="43" t="s">
        <v>59</v>
      </c>
      <c r="H82" s="13" t="s">
        <v>295</v>
      </c>
      <c r="I82" s="132">
        <f t="shared" si="3"/>
        <v>16</v>
      </c>
      <c r="J82" s="147">
        <v>86</v>
      </c>
      <c r="K82" s="148">
        <f t="shared" si="1"/>
        <v>1376</v>
      </c>
      <c r="L82" s="230">
        <v>12</v>
      </c>
      <c r="M82" s="98"/>
      <c r="N82" s="179">
        <v>2</v>
      </c>
      <c r="O82" s="99">
        <v>2</v>
      </c>
      <c r="P82" s="115"/>
      <c r="Q82" s="219"/>
    </row>
    <row r="83" spans="1:17" x14ac:dyDescent="0.2">
      <c r="A83" s="3"/>
      <c r="B83" s="168"/>
      <c r="C83" s="163" t="s">
        <v>249</v>
      </c>
      <c r="D83" s="163">
        <v>66</v>
      </c>
      <c r="E83" s="43" t="s">
        <v>58</v>
      </c>
      <c r="F83" s="43" t="s">
        <v>28</v>
      </c>
      <c r="G83" s="43" t="s">
        <v>59</v>
      </c>
      <c r="H83" s="13" t="s">
        <v>296</v>
      </c>
      <c r="I83" s="132">
        <f t="shared" si="3"/>
        <v>16</v>
      </c>
      <c r="J83" s="147">
        <v>86</v>
      </c>
      <c r="K83" s="148">
        <f t="shared" si="1"/>
        <v>1376</v>
      </c>
      <c r="L83" s="230">
        <v>12</v>
      </c>
      <c r="M83" s="98"/>
      <c r="N83" s="179">
        <v>2</v>
      </c>
      <c r="O83" s="99">
        <v>2</v>
      </c>
      <c r="P83" s="115"/>
      <c r="Q83" s="219"/>
    </row>
    <row r="84" spans="1:17" x14ac:dyDescent="0.2">
      <c r="A84" s="3"/>
      <c r="B84" s="168"/>
      <c r="C84" s="163" t="s">
        <v>67</v>
      </c>
      <c r="D84" s="163">
        <v>67</v>
      </c>
      <c r="E84" s="43" t="s">
        <v>68</v>
      </c>
      <c r="F84" s="43" t="s">
        <v>17</v>
      </c>
      <c r="G84" s="43" t="s">
        <v>52</v>
      </c>
      <c r="H84" s="13" t="s">
        <v>69</v>
      </c>
      <c r="I84" s="132">
        <f t="shared" si="3"/>
        <v>630</v>
      </c>
      <c r="J84" s="147">
        <v>122</v>
      </c>
      <c r="K84" s="148">
        <f t="shared" si="1"/>
        <v>76860</v>
      </c>
      <c r="L84" s="180">
        <v>120</v>
      </c>
      <c r="M84" s="98"/>
      <c r="N84" s="181">
        <v>220</v>
      </c>
      <c r="O84" s="99">
        <v>290</v>
      </c>
      <c r="P84" s="119"/>
      <c r="Q84" s="219" t="s">
        <v>311</v>
      </c>
    </row>
    <row r="85" spans="1:17" ht="14.25" x14ac:dyDescent="0.2">
      <c r="A85" s="3"/>
      <c r="B85" s="168"/>
      <c r="C85" s="164" t="s">
        <v>190</v>
      </c>
      <c r="D85" s="164"/>
      <c r="E85" s="58" t="s">
        <v>71</v>
      </c>
      <c r="F85" s="58" t="s">
        <v>52</v>
      </c>
      <c r="G85" s="58" t="s">
        <v>52</v>
      </c>
      <c r="H85" s="59" t="s">
        <v>53</v>
      </c>
      <c r="I85" s="52"/>
      <c r="J85" s="19"/>
      <c r="K85" s="81">
        <f t="shared" si="1"/>
        <v>0</v>
      </c>
      <c r="L85" s="85"/>
      <c r="M85" s="86"/>
      <c r="N85" s="87"/>
      <c r="O85" s="87"/>
      <c r="P85" s="115"/>
      <c r="Q85" s="219"/>
    </row>
    <row r="86" spans="1:17" ht="25.5" x14ac:dyDescent="0.2">
      <c r="A86" s="3"/>
      <c r="B86" s="168"/>
      <c r="C86" s="163" t="s">
        <v>191</v>
      </c>
      <c r="D86" s="163">
        <v>68</v>
      </c>
      <c r="E86" s="43" t="s">
        <v>72</v>
      </c>
      <c r="F86" s="43" t="s">
        <v>73</v>
      </c>
      <c r="G86" s="43" t="s">
        <v>52</v>
      </c>
      <c r="H86" s="128" t="s">
        <v>194</v>
      </c>
      <c r="I86" s="133">
        <f t="shared" si="3"/>
        <v>40</v>
      </c>
      <c r="J86" s="139">
        <v>95</v>
      </c>
      <c r="K86" s="140">
        <f t="shared" si="1"/>
        <v>3800</v>
      </c>
      <c r="L86" s="144"/>
      <c r="M86" s="145"/>
      <c r="N86" s="146">
        <v>40</v>
      </c>
      <c r="O86" s="87"/>
      <c r="P86" s="115"/>
      <c r="Q86" s="219"/>
    </row>
    <row r="87" spans="1:17" ht="25.5" x14ac:dyDescent="0.2">
      <c r="A87" s="3"/>
      <c r="B87" s="168"/>
      <c r="C87" s="163" t="s">
        <v>192</v>
      </c>
      <c r="D87" s="163">
        <v>69</v>
      </c>
      <c r="E87" s="43" t="s">
        <v>72</v>
      </c>
      <c r="F87" s="43" t="s">
        <v>73</v>
      </c>
      <c r="G87" s="43" t="s">
        <v>52</v>
      </c>
      <c r="H87" s="128" t="s">
        <v>195</v>
      </c>
      <c r="I87" s="132">
        <f t="shared" si="3"/>
        <v>40</v>
      </c>
      <c r="J87" s="147">
        <v>95</v>
      </c>
      <c r="K87" s="148">
        <f t="shared" si="1"/>
        <v>3800</v>
      </c>
      <c r="L87" s="85"/>
      <c r="M87" s="86"/>
      <c r="N87" s="100">
        <v>40</v>
      </c>
      <c r="O87" s="87"/>
      <c r="P87" s="115"/>
      <c r="Q87" s="219"/>
    </row>
    <row r="88" spans="1:17" ht="25.5" x14ac:dyDescent="0.2">
      <c r="A88" s="3"/>
      <c r="B88" s="168"/>
      <c r="C88" s="163" t="s">
        <v>193</v>
      </c>
      <c r="D88" s="163">
        <v>70</v>
      </c>
      <c r="E88" s="43" t="s">
        <v>72</v>
      </c>
      <c r="F88" s="43" t="s">
        <v>73</v>
      </c>
      <c r="G88" s="43" t="s">
        <v>52</v>
      </c>
      <c r="H88" s="128" t="s">
        <v>196</v>
      </c>
      <c r="I88" s="132">
        <f t="shared" si="3"/>
        <v>40</v>
      </c>
      <c r="J88" s="147">
        <v>95</v>
      </c>
      <c r="K88" s="148">
        <f t="shared" si="1"/>
        <v>3800</v>
      </c>
      <c r="L88" s="85"/>
      <c r="M88" s="86"/>
      <c r="N88" s="100">
        <v>40</v>
      </c>
      <c r="O88" s="87"/>
      <c r="P88" s="115"/>
      <c r="Q88" s="219"/>
    </row>
    <row r="89" spans="1:17" ht="15.75" x14ac:dyDescent="0.3">
      <c r="A89" s="3"/>
      <c r="B89" s="168"/>
      <c r="C89" s="163" t="s">
        <v>118</v>
      </c>
      <c r="D89" s="163">
        <v>71</v>
      </c>
      <c r="E89" s="43" t="s">
        <v>75</v>
      </c>
      <c r="F89" s="43" t="s">
        <v>17</v>
      </c>
      <c r="G89" s="43" t="s">
        <v>52</v>
      </c>
      <c r="H89" s="13" t="s">
        <v>76</v>
      </c>
      <c r="I89" s="52">
        <f t="shared" si="3"/>
        <v>45</v>
      </c>
      <c r="J89" s="19">
        <v>95</v>
      </c>
      <c r="K89" s="81">
        <f t="shared" si="1"/>
        <v>4275</v>
      </c>
      <c r="L89" s="129">
        <v>45</v>
      </c>
      <c r="M89" s="98"/>
      <c r="N89" s="87"/>
      <c r="O89" s="87"/>
      <c r="P89" s="120"/>
      <c r="Q89" s="219" t="s">
        <v>272</v>
      </c>
    </row>
    <row r="90" spans="1:17" ht="15.75" x14ac:dyDescent="0.3">
      <c r="A90" s="3"/>
      <c r="B90" s="168"/>
      <c r="C90" s="164" t="s">
        <v>197</v>
      </c>
      <c r="D90" s="164"/>
      <c r="E90" s="58" t="s">
        <v>78</v>
      </c>
      <c r="F90" s="58" t="s">
        <v>52</v>
      </c>
      <c r="G90" s="58" t="s">
        <v>52</v>
      </c>
      <c r="H90" s="59" t="s">
        <v>53</v>
      </c>
      <c r="I90" s="52"/>
      <c r="J90" s="19"/>
      <c r="K90" s="81">
        <f t="shared" si="1"/>
        <v>0</v>
      </c>
      <c r="L90" s="102"/>
      <c r="M90" s="103"/>
      <c r="N90" s="104"/>
      <c r="O90" s="104"/>
      <c r="P90" s="115"/>
      <c r="Q90" s="219"/>
    </row>
    <row r="91" spans="1:17" x14ac:dyDescent="0.2">
      <c r="A91" s="3"/>
      <c r="B91" s="168"/>
      <c r="C91" s="163" t="s">
        <v>79</v>
      </c>
      <c r="D91" s="163">
        <v>72</v>
      </c>
      <c r="E91" s="43" t="s">
        <v>80</v>
      </c>
      <c r="F91" s="43" t="s">
        <v>17</v>
      </c>
      <c r="G91" s="43" t="s">
        <v>52</v>
      </c>
      <c r="H91" s="13" t="s">
        <v>81</v>
      </c>
      <c r="I91" s="52">
        <f t="shared" si="3"/>
        <v>405</v>
      </c>
      <c r="J91" s="19">
        <v>95</v>
      </c>
      <c r="K91" s="81">
        <f t="shared" si="1"/>
        <v>38475</v>
      </c>
      <c r="L91" s="180">
        <v>160</v>
      </c>
      <c r="M91" s="98"/>
      <c r="N91" s="130">
        <v>180</v>
      </c>
      <c r="O91" s="99">
        <v>65</v>
      </c>
      <c r="P91" s="115"/>
      <c r="Q91" s="221" t="s">
        <v>312</v>
      </c>
    </row>
    <row r="92" spans="1:17" x14ac:dyDescent="0.2">
      <c r="A92" s="3"/>
      <c r="B92" s="168"/>
      <c r="C92" s="163" t="s">
        <v>250</v>
      </c>
      <c r="D92" s="163">
        <v>73</v>
      </c>
      <c r="E92" s="43" t="s">
        <v>83</v>
      </c>
      <c r="F92" s="43" t="s">
        <v>28</v>
      </c>
      <c r="G92" s="43" t="s">
        <v>33</v>
      </c>
      <c r="H92" s="128" t="s">
        <v>253</v>
      </c>
      <c r="I92" s="149">
        <f t="shared" si="3"/>
        <v>35</v>
      </c>
      <c r="J92" s="150">
        <v>86</v>
      </c>
      <c r="K92" s="151">
        <f t="shared" si="1"/>
        <v>3010</v>
      </c>
      <c r="L92" s="239">
        <v>5</v>
      </c>
      <c r="M92" s="236">
        <v>30</v>
      </c>
      <c r="N92" s="87"/>
      <c r="O92" s="87"/>
      <c r="P92" s="115"/>
      <c r="Q92" s="219"/>
    </row>
    <row r="93" spans="1:17" x14ac:dyDescent="0.2">
      <c r="A93" s="3"/>
      <c r="B93" s="168"/>
      <c r="C93" s="163" t="s">
        <v>251</v>
      </c>
      <c r="D93" s="163">
        <v>74</v>
      </c>
      <c r="E93" s="43" t="s">
        <v>83</v>
      </c>
      <c r="F93" s="43" t="s">
        <v>28</v>
      </c>
      <c r="G93" s="43" t="s">
        <v>33</v>
      </c>
      <c r="H93" s="13" t="s">
        <v>254</v>
      </c>
      <c r="I93" s="149">
        <f t="shared" si="3"/>
        <v>20</v>
      </c>
      <c r="J93" s="150">
        <v>86</v>
      </c>
      <c r="K93" s="151">
        <f t="shared" si="1"/>
        <v>1720</v>
      </c>
      <c r="L93" s="239">
        <v>5</v>
      </c>
      <c r="M93" s="237">
        <v>15</v>
      </c>
      <c r="N93" s="87"/>
      <c r="O93" s="87"/>
      <c r="P93" s="115"/>
      <c r="Q93" s="219"/>
    </row>
    <row r="94" spans="1:17" x14ac:dyDescent="0.2">
      <c r="A94" s="3"/>
      <c r="B94" s="168"/>
      <c r="C94" s="163" t="s">
        <v>252</v>
      </c>
      <c r="D94" s="163">
        <v>75</v>
      </c>
      <c r="E94" s="43" t="s">
        <v>83</v>
      </c>
      <c r="F94" s="43" t="s">
        <v>28</v>
      </c>
      <c r="G94" s="43" t="s">
        <v>33</v>
      </c>
      <c r="H94" s="13" t="s">
        <v>255</v>
      </c>
      <c r="I94" s="132">
        <f t="shared" si="3"/>
        <v>20</v>
      </c>
      <c r="J94" s="147">
        <v>86</v>
      </c>
      <c r="K94" s="148">
        <f t="shared" si="1"/>
        <v>1720</v>
      </c>
      <c r="L94" s="239">
        <v>5</v>
      </c>
      <c r="M94" s="237">
        <v>15</v>
      </c>
      <c r="N94" s="87"/>
      <c r="O94" s="87"/>
      <c r="P94" s="115"/>
      <c r="Q94" s="219"/>
    </row>
    <row r="95" spans="1:17" x14ac:dyDescent="0.2">
      <c r="A95" s="3"/>
      <c r="B95" s="168"/>
      <c r="C95" s="163" t="s">
        <v>269</v>
      </c>
      <c r="D95" s="163">
        <v>76</v>
      </c>
      <c r="E95" s="43" t="s">
        <v>83</v>
      </c>
      <c r="F95" s="43" t="s">
        <v>28</v>
      </c>
      <c r="G95" s="43" t="s">
        <v>33</v>
      </c>
      <c r="H95" s="13" t="s">
        <v>256</v>
      </c>
      <c r="I95" s="132">
        <f t="shared" si="3"/>
        <v>20</v>
      </c>
      <c r="J95" s="147">
        <v>86</v>
      </c>
      <c r="K95" s="148">
        <f t="shared" si="1"/>
        <v>1720</v>
      </c>
      <c r="L95" s="239">
        <v>5</v>
      </c>
      <c r="M95" s="237">
        <v>15</v>
      </c>
      <c r="N95" s="87"/>
      <c r="O95" s="87"/>
      <c r="P95" s="115"/>
      <c r="Q95" s="219"/>
    </row>
    <row r="96" spans="1:17" x14ac:dyDescent="0.2">
      <c r="A96" s="3"/>
      <c r="B96" s="168"/>
      <c r="C96" s="163" t="s">
        <v>270</v>
      </c>
      <c r="D96" s="163">
        <v>77</v>
      </c>
      <c r="E96" s="43" t="s">
        <v>83</v>
      </c>
      <c r="F96" s="43" t="s">
        <v>28</v>
      </c>
      <c r="G96" s="43" t="s">
        <v>33</v>
      </c>
      <c r="H96" s="13" t="s">
        <v>257</v>
      </c>
      <c r="I96" s="132">
        <f t="shared" si="3"/>
        <v>20</v>
      </c>
      <c r="J96" s="147">
        <v>86</v>
      </c>
      <c r="K96" s="148">
        <f t="shared" si="1"/>
        <v>1720</v>
      </c>
      <c r="L96" s="239">
        <v>5</v>
      </c>
      <c r="M96" s="237">
        <v>15</v>
      </c>
      <c r="N96" s="87"/>
      <c r="O96" s="87"/>
      <c r="P96" s="115"/>
      <c r="Q96" s="219"/>
    </row>
    <row r="97" spans="1:17" x14ac:dyDescent="0.2">
      <c r="A97" s="3"/>
      <c r="B97" s="168"/>
      <c r="C97" s="163" t="s">
        <v>271</v>
      </c>
      <c r="D97" s="163">
        <v>78</v>
      </c>
      <c r="E97" s="43" t="s">
        <v>83</v>
      </c>
      <c r="F97" s="43" t="s">
        <v>28</v>
      </c>
      <c r="G97" s="43" t="s">
        <v>33</v>
      </c>
      <c r="H97" s="13" t="s">
        <v>258</v>
      </c>
      <c r="I97" s="132">
        <f t="shared" si="3"/>
        <v>20</v>
      </c>
      <c r="J97" s="147">
        <v>86</v>
      </c>
      <c r="K97" s="148">
        <f t="shared" si="1"/>
        <v>1720</v>
      </c>
      <c r="L97" s="239">
        <v>5</v>
      </c>
      <c r="M97" s="237">
        <v>15</v>
      </c>
      <c r="N97" s="87"/>
      <c r="O97" s="87"/>
      <c r="P97" s="115"/>
      <c r="Q97" s="219"/>
    </row>
    <row r="98" spans="1:17" x14ac:dyDescent="0.2">
      <c r="A98" s="3"/>
      <c r="B98" s="168"/>
      <c r="C98" s="163" t="s">
        <v>87</v>
      </c>
      <c r="D98" s="163">
        <v>79</v>
      </c>
      <c r="E98" s="43" t="s">
        <v>88</v>
      </c>
      <c r="F98" s="43" t="s">
        <v>17</v>
      </c>
      <c r="G98" s="43" t="s">
        <v>52</v>
      </c>
      <c r="H98" s="13" t="s">
        <v>88</v>
      </c>
      <c r="I98" s="52">
        <f t="shared" si="3"/>
        <v>35</v>
      </c>
      <c r="J98" s="19">
        <v>95</v>
      </c>
      <c r="K98" s="81">
        <f t="shared" si="1"/>
        <v>3325</v>
      </c>
      <c r="L98" s="239">
        <v>5</v>
      </c>
      <c r="M98" s="238">
        <v>30</v>
      </c>
      <c r="N98" s="87"/>
      <c r="O98" s="87"/>
      <c r="P98" s="115"/>
      <c r="Q98" s="219" t="s">
        <v>272</v>
      </c>
    </row>
    <row r="99" spans="1:17" x14ac:dyDescent="0.2">
      <c r="A99" s="3"/>
      <c r="B99" s="168"/>
      <c r="C99" s="165" t="s">
        <v>89</v>
      </c>
      <c r="D99" s="163">
        <v>80</v>
      </c>
      <c r="E99" s="56" t="s">
        <v>90</v>
      </c>
      <c r="F99" s="56" t="s">
        <v>17</v>
      </c>
      <c r="G99" s="56" t="s">
        <v>52</v>
      </c>
      <c r="H99" s="57" t="s">
        <v>91</v>
      </c>
      <c r="I99" s="149">
        <f t="shared" si="3"/>
        <v>20</v>
      </c>
      <c r="J99" s="150">
        <v>95</v>
      </c>
      <c r="K99" s="151">
        <f t="shared" si="1"/>
        <v>1900</v>
      </c>
      <c r="L99" s="152">
        <v>20</v>
      </c>
      <c r="M99" s="153"/>
      <c r="N99" s="154"/>
      <c r="O99" s="87"/>
      <c r="P99" s="119"/>
      <c r="Q99" s="219"/>
    </row>
    <row r="100" spans="1:17" ht="15.75" x14ac:dyDescent="0.3">
      <c r="A100" s="3"/>
      <c r="B100" s="168"/>
      <c r="C100" s="163" t="s">
        <v>198</v>
      </c>
      <c r="D100" s="163">
        <v>81</v>
      </c>
      <c r="E100" s="43" t="s">
        <v>93</v>
      </c>
      <c r="F100" s="43" t="s">
        <v>17</v>
      </c>
      <c r="G100" s="43" t="s">
        <v>52</v>
      </c>
      <c r="H100" s="13" t="s">
        <v>139</v>
      </c>
      <c r="I100" s="149">
        <f>SUM(L100:O100)</f>
        <v>45</v>
      </c>
      <c r="J100" s="150">
        <v>95</v>
      </c>
      <c r="K100" s="151">
        <f t="shared" si="1"/>
        <v>4275</v>
      </c>
      <c r="L100" s="240">
        <v>5</v>
      </c>
      <c r="M100" s="153"/>
      <c r="N100" s="155">
        <v>40</v>
      </c>
      <c r="O100" s="87"/>
      <c r="P100" s="115"/>
      <c r="Q100" s="219" t="s">
        <v>304</v>
      </c>
    </row>
    <row r="101" spans="1:17" ht="15.75" x14ac:dyDescent="0.3">
      <c r="A101" s="3"/>
      <c r="B101" s="168"/>
      <c r="C101" s="164" t="s">
        <v>199</v>
      </c>
      <c r="D101" s="164"/>
      <c r="E101" s="58" t="s">
        <v>96</v>
      </c>
      <c r="F101" s="58" t="s">
        <v>52</v>
      </c>
      <c r="G101" s="58" t="s">
        <v>52</v>
      </c>
      <c r="H101" s="59" t="s">
        <v>53</v>
      </c>
      <c r="I101" s="52"/>
      <c r="J101" s="19"/>
      <c r="K101" s="81">
        <f t="shared" si="1"/>
        <v>0</v>
      </c>
      <c r="L101" s="85"/>
      <c r="M101" s="86"/>
      <c r="N101" s="87"/>
      <c r="O101" s="87"/>
      <c r="P101" s="115"/>
      <c r="Q101" s="219"/>
    </row>
    <row r="102" spans="1:17" ht="15.75" x14ac:dyDescent="0.3">
      <c r="A102" s="3"/>
      <c r="B102" s="168"/>
      <c r="C102" s="164" t="s">
        <v>200</v>
      </c>
      <c r="D102" s="164"/>
      <c r="E102" s="58" t="s">
        <v>98</v>
      </c>
      <c r="F102" s="58" t="s">
        <v>52</v>
      </c>
      <c r="G102" s="58" t="s">
        <v>52</v>
      </c>
      <c r="H102" s="59" t="s">
        <v>53</v>
      </c>
      <c r="I102" s="52"/>
      <c r="J102" s="19"/>
      <c r="K102" s="81">
        <f t="shared" si="1"/>
        <v>0</v>
      </c>
      <c r="L102" s="85"/>
      <c r="M102" s="86"/>
      <c r="N102" s="87"/>
      <c r="O102" s="87"/>
      <c r="P102" s="115"/>
      <c r="Q102" s="219"/>
    </row>
    <row r="103" spans="1:17" ht="15.75" customHeight="1" x14ac:dyDescent="0.2">
      <c r="A103" s="3"/>
      <c r="B103" s="168"/>
      <c r="C103" s="256" t="s">
        <v>259</v>
      </c>
      <c r="D103" s="165">
        <v>82</v>
      </c>
      <c r="E103" s="56" t="s">
        <v>100</v>
      </c>
      <c r="F103" s="56" t="s">
        <v>17</v>
      </c>
      <c r="G103" s="56" t="s">
        <v>52</v>
      </c>
      <c r="H103" s="57" t="s">
        <v>260</v>
      </c>
      <c r="I103" s="52">
        <f t="shared" si="3"/>
        <v>15</v>
      </c>
      <c r="J103" s="147">
        <v>95</v>
      </c>
      <c r="K103" s="81">
        <f t="shared" si="1"/>
        <v>1425</v>
      </c>
      <c r="L103" s="101">
        <v>15</v>
      </c>
      <c r="M103" s="86"/>
      <c r="N103" s="87"/>
      <c r="O103" s="87"/>
      <c r="P103" s="120"/>
      <c r="Q103" s="219" t="s">
        <v>273</v>
      </c>
    </row>
    <row r="104" spans="1:17" x14ac:dyDescent="0.2">
      <c r="A104" s="3"/>
      <c r="B104" s="168"/>
      <c r="C104" s="257"/>
      <c r="D104" s="165">
        <v>82</v>
      </c>
      <c r="E104" s="56" t="s">
        <v>100</v>
      </c>
      <c r="F104" s="56" t="s">
        <v>17</v>
      </c>
      <c r="G104" s="56" t="s">
        <v>52</v>
      </c>
      <c r="H104" s="57" t="s">
        <v>298</v>
      </c>
      <c r="I104" s="52">
        <f t="shared" si="3"/>
        <v>10</v>
      </c>
      <c r="J104" s="147">
        <v>95</v>
      </c>
      <c r="K104" s="81">
        <f t="shared" si="1"/>
        <v>950</v>
      </c>
      <c r="L104" s="101">
        <v>10</v>
      </c>
      <c r="M104" s="86"/>
      <c r="N104" s="87"/>
      <c r="O104" s="87"/>
      <c r="P104" s="120"/>
      <c r="Q104" s="219" t="s">
        <v>273</v>
      </c>
    </row>
    <row r="105" spans="1:17" ht="12.75" customHeight="1" x14ac:dyDescent="0.2">
      <c r="A105" s="3"/>
      <c r="B105" s="168"/>
      <c r="C105" s="258" t="s">
        <v>201</v>
      </c>
      <c r="D105" s="163">
        <v>83</v>
      </c>
      <c r="E105" s="43" t="s">
        <v>102</v>
      </c>
      <c r="F105" s="43" t="s">
        <v>17</v>
      </c>
      <c r="G105" s="43" t="s">
        <v>52</v>
      </c>
      <c r="H105" s="13" t="s">
        <v>103</v>
      </c>
      <c r="I105" s="149">
        <f t="shared" si="3"/>
        <v>5</v>
      </c>
      <c r="J105" s="150">
        <v>95</v>
      </c>
      <c r="K105" s="151">
        <f t="shared" si="1"/>
        <v>475</v>
      </c>
      <c r="L105" s="156">
        <v>5</v>
      </c>
      <c r="M105" s="86"/>
      <c r="N105" s="87"/>
      <c r="O105" s="87"/>
      <c r="P105" s="120"/>
      <c r="Q105" s="219"/>
    </row>
    <row r="106" spans="1:17" x14ac:dyDescent="0.2">
      <c r="A106" s="3"/>
      <c r="B106" s="168"/>
      <c r="C106" s="258"/>
      <c r="D106" s="165">
        <v>84</v>
      </c>
      <c r="E106" s="43" t="s">
        <v>102</v>
      </c>
      <c r="F106" s="43" t="s">
        <v>28</v>
      </c>
      <c r="G106" s="43" t="s">
        <v>33</v>
      </c>
      <c r="H106" s="13" t="s">
        <v>299</v>
      </c>
      <c r="I106" s="149">
        <f t="shared" si="3"/>
        <v>5</v>
      </c>
      <c r="J106" s="150">
        <v>86</v>
      </c>
      <c r="K106" s="151">
        <f t="shared" si="1"/>
        <v>430</v>
      </c>
      <c r="L106" s="156">
        <v>5</v>
      </c>
      <c r="M106" s="86"/>
      <c r="N106" s="87"/>
      <c r="O106" s="87"/>
      <c r="P106" s="120"/>
      <c r="Q106" s="219"/>
    </row>
    <row r="107" spans="1:17" x14ac:dyDescent="0.2">
      <c r="A107" s="3"/>
      <c r="B107" s="168"/>
      <c r="C107" s="258"/>
      <c r="D107" s="163">
        <v>85</v>
      </c>
      <c r="E107" s="43" t="s">
        <v>102</v>
      </c>
      <c r="F107" s="43" t="s">
        <v>17</v>
      </c>
      <c r="G107" s="43" t="s">
        <v>52</v>
      </c>
      <c r="H107" s="13" t="s">
        <v>103</v>
      </c>
      <c r="I107" s="132">
        <f t="shared" si="3"/>
        <v>5</v>
      </c>
      <c r="J107" s="147">
        <v>95</v>
      </c>
      <c r="K107" s="148">
        <f t="shared" si="1"/>
        <v>475</v>
      </c>
      <c r="L107" s="101">
        <v>5</v>
      </c>
      <c r="M107" s="86"/>
      <c r="N107" s="87"/>
      <c r="O107" s="87"/>
      <c r="P107" s="120"/>
      <c r="Q107" s="219"/>
    </row>
    <row r="108" spans="1:17" ht="25.5" x14ac:dyDescent="0.2">
      <c r="A108" s="3"/>
      <c r="B108" s="168"/>
      <c r="C108" s="258"/>
      <c r="D108" s="165">
        <v>86</v>
      </c>
      <c r="E108" s="43" t="s">
        <v>102</v>
      </c>
      <c r="F108" s="43" t="s">
        <v>28</v>
      </c>
      <c r="G108" s="43" t="s">
        <v>33</v>
      </c>
      <c r="H108" s="13" t="s">
        <v>261</v>
      </c>
      <c r="I108" s="132">
        <f t="shared" si="3"/>
        <v>5</v>
      </c>
      <c r="J108" s="147">
        <v>86</v>
      </c>
      <c r="K108" s="148">
        <f t="shared" si="1"/>
        <v>430</v>
      </c>
      <c r="L108" s="101">
        <v>5</v>
      </c>
      <c r="M108" s="86"/>
      <c r="N108" s="87"/>
      <c r="O108" s="87"/>
      <c r="P108" s="120"/>
      <c r="Q108" s="222" t="s">
        <v>302</v>
      </c>
    </row>
    <row r="109" spans="1:17" ht="39.75" x14ac:dyDescent="0.3">
      <c r="A109" s="3"/>
      <c r="B109" s="168"/>
      <c r="C109" s="165" t="s">
        <v>262</v>
      </c>
      <c r="D109" s="163">
        <v>87</v>
      </c>
      <c r="E109" s="56" t="s">
        <v>106</v>
      </c>
      <c r="F109" s="56" t="s">
        <v>17</v>
      </c>
      <c r="G109" s="56" t="s">
        <v>52</v>
      </c>
      <c r="H109" s="57" t="s">
        <v>263</v>
      </c>
      <c r="I109" s="132">
        <f t="shared" si="3"/>
        <v>15</v>
      </c>
      <c r="J109" s="19">
        <v>95</v>
      </c>
      <c r="K109" s="81">
        <f t="shared" si="1"/>
        <v>1425</v>
      </c>
      <c r="L109" s="101">
        <v>15</v>
      </c>
      <c r="M109" s="86"/>
      <c r="N109" s="87"/>
      <c r="O109" s="87"/>
      <c r="P109" s="120"/>
      <c r="Q109" s="223" t="s">
        <v>301</v>
      </c>
    </row>
    <row r="110" spans="1:17" ht="15.75" x14ac:dyDescent="0.3">
      <c r="A110" s="3"/>
      <c r="B110" s="168"/>
      <c r="C110" s="164" t="s">
        <v>202</v>
      </c>
      <c r="D110" s="164"/>
      <c r="E110" s="58" t="s">
        <v>108</v>
      </c>
      <c r="F110" s="58" t="s">
        <v>52</v>
      </c>
      <c r="G110" s="58" t="s">
        <v>52</v>
      </c>
      <c r="H110" s="59" t="s">
        <v>53</v>
      </c>
      <c r="I110" s="52"/>
      <c r="J110" s="19"/>
      <c r="K110" s="81">
        <f t="shared" si="1"/>
        <v>0</v>
      </c>
      <c r="L110" s="85"/>
      <c r="M110" s="86"/>
      <c r="N110" s="87"/>
      <c r="O110" s="87"/>
      <c r="P110" s="115"/>
      <c r="Q110" s="219"/>
    </row>
    <row r="111" spans="1:17" ht="39.75" x14ac:dyDescent="0.3">
      <c r="A111" s="3"/>
      <c r="B111" s="168"/>
      <c r="C111" s="165" t="s">
        <v>264</v>
      </c>
      <c r="D111" s="165">
        <v>88</v>
      </c>
      <c r="E111" s="56" t="s">
        <v>110</v>
      </c>
      <c r="F111" s="56" t="s">
        <v>17</v>
      </c>
      <c r="G111" s="56" t="s">
        <v>52</v>
      </c>
      <c r="H111" s="57" t="s">
        <v>263</v>
      </c>
      <c r="I111" s="52">
        <f t="shared" ref="I111" si="4">SUM(L111:O111)</f>
        <v>15</v>
      </c>
      <c r="J111" s="19">
        <v>95</v>
      </c>
      <c r="K111" s="81">
        <f t="shared" si="1"/>
        <v>1425</v>
      </c>
      <c r="L111" s="101">
        <v>15</v>
      </c>
      <c r="M111" s="86"/>
      <c r="N111" s="87"/>
      <c r="O111" s="87"/>
      <c r="P111" s="120"/>
      <c r="Q111" s="223" t="s">
        <v>301</v>
      </c>
    </row>
    <row r="112" spans="1:17" ht="15.75" customHeight="1" x14ac:dyDescent="0.2">
      <c r="A112" s="3"/>
      <c r="B112" s="168"/>
      <c r="C112" s="256" t="s">
        <v>204</v>
      </c>
      <c r="D112" s="163">
        <v>89</v>
      </c>
      <c r="E112" s="43" t="s">
        <v>112</v>
      </c>
      <c r="F112" s="43" t="s">
        <v>17</v>
      </c>
      <c r="G112" s="43" t="s">
        <v>52</v>
      </c>
      <c r="H112" s="13" t="s">
        <v>265</v>
      </c>
      <c r="I112" s="149">
        <f t="shared" si="3"/>
        <v>10</v>
      </c>
      <c r="J112" s="150">
        <v>95</v>
      </c>
      <c r="K112" s="151">
        <f t="shared" si="1"/>
        <v>950</v>
      </c>
      <c r="L112" s="156">
        <v>10</v>
      </c>
      <c r="M112" s="86"/>
      <c r="N112" s="87"/>
      <c r="O112" s="87"/>
      <c r="P112" s="120"/>
      <c r="Q112" s="219" t="s">
        <v>273</v>
      </c>
    </row>
    <row r="113" spans="1:17" x14ac:dyDescent="0.2">
      <c r="A113" s="3"/>
      <c r="B113" s="168"/>
      <c r="C113" s="259"/>
      <c r="D113" s="165">
        <v>90</v>
      </c>
      <c r="E113" s="43" t="s">
        <v>112</v>
      </c>
      <c r="F113" s="56" t="s">
        <v>17</v>
      </c>
      <c r="G113" s="56" t="s">
        <v>52</v>
      </c>
      <c r="H113" s="128" t="s">
        <v>266</v>
      </c>
      <c r="I113" s="132">
        <f t="shared" si="3"/>
        <v>15</v>
      </c>
      <c r="J113" s="147">
        <v>95</v>
      </c>
      <c r="K113" s="148">
        <f t="shared" si="1"/>
        <v>1425</v>
      </c>
      <c r="L113" s="101">
        <v>15</v>
      </c>
      <c r="M113" s="86"/>
      <c r="N113" s="87"/>
      <c r="O113" s="87"/>
      <c r="P113" s="120"/>
      <c r="Q113" s="219" t="s">
        <v>273</v>
      </c>
    </row>
    <row r="114" spans="1:17" ht="25.5" x14ac:dyDescent="0.2">
      <c r="A114" s="3"/>
      <c r="B114" s="168"/>
      <c r="C114" s="259"/>
      <c r="D114" s="163">
        <v>91</v>
      </c>
      <c r="E114" s="43" t="s">
        <v>112</v>
      </c>
      <c r="F114" s="43" t="s">
        <v>17</v>
      </c>
      <c r="G114" s="43" t="s">
        <v>52</v>
      </c>
      <c r="H114" s="128" t="s">
        <v>267</v>
      </c>
      <c r="I114" s="132">
        <f t="shared" si="3"/>
        <v>30</v>
      </c>
      <c r="J114" s="147">
        <v>95</v>
      </c>
      <c r="K114" s="148">
        <f t="shared" si="1"/>
        <v>2850</v>
      </c>
      <c r="L114" s="101">
        <v>30</v>
      </c>
      <c r="M114" s="86"/>
      <c r="N114" s="87"/>
      <c r="O114" s="87"/>
      <c r="P114" s="120"/>
      <c r="Q114" s="219" t="s">
        <v>273</v>
      </c>
    </row>
    <row r="115" spans="1:17" x14ac:dyDescent="0.2">
      <c r="A115" s="3"/>
      <c r="B115" s="168"/>
      <c r="C115" s="257"/>
      <c r="D115" s="165">
        <v>92</v>
      </c>
      <c r="E115" s="43" t="s">
        <v>112</v>
      </c>
      <c r="F115" s="56" t="s">
        <v>17</v>
      </c>
      <c r="G115" s="56" t="s">
        <v>52</v>
      </c>
      <c r="H115" s="128" t="s">
        <v>297</v>
      </c>
      <c r="I115" s="132">
        <f t="shared" si="3"/>
        <v>15</v>
      </c>
      <c r="J115" s="147">
        <v>95</v>
      </c>
      <c r="K115" s="148">
        <f t="shared" si="1"/>
        <v>1425</v>
      </c>
      <c r="L115" s="101">
        <v>15</v>
      </c>
      <c r="M115" s="86"/>
      <c r="N115" s="87"/>
      <c r="O115" s="87"/>
      <c r="P115" s="120"/>
      <c r="Q115" s="219" t="s">
        <v>273</v>
      </c>
    </row>
    <row r="116" spans="1:17" ht="15.75" x14ac:dyDescent="0.3">
      <c r="A116" s="3"/>
      <c r="B116" s="168"/>
      <c r="C116" s="164" t="s">
        <v>203</v>
      </c>
      <c r="D116" s="164"/>
      <c r="E116" s="58" t="s">
        <v>115</v>
      </c>
      <c r="F116" s="58" t="s">
        <v>52</v>
      </c>
      <c r="G116" s="58" t="s">
        <v>52</v>
      </c>
      <c r="H116" s="59" t="s">
        <v>53</v>
      </c>
      <c r="I116" s="52"/>
      <c r="J116" s="19"/>
      <c r="K116" s="81">
        <f t="shared" si="1"/>
        <v>0</v>
      </c>
      <c r="L116" s="85"/>
      <c r="M116" s="86"/>
      <c r="N116" s="87"/>
      <c r="O116" s="87"/>
      <c r="P116" s="115"/>
      <c r="Q116" s="219"/>
    </row>
    <row r="117" spans="1:17" x14ac:dyDescent="0.2">
      <c r="A117" s="3"/>
      <c r="B117" s="168"/>
      <c r="C117" s="249" t="s">
        <v>116</v>
      </c>
      <c r="D117" s="165">
        <v>93</v>
      </c>
      <c r="E117" s="56" t="s">
        <v>117</v>
      </c>
      <c r="F117" s="56" t="s">
        <v>17</v>
      </c>
      <c r="G117" s="56" t="s">
        <v>52</v>
      </c>
      <c r="H117" s="131" t="s">
        <v>303</v>
      </c>
      <c r="I117" s="37">
        <f t="shared" ref="I117:I120" si="5">SUM(L117:O117)</f>
        <v>15</v>
      </c>
      <c r="J117" s="19">
        <v>95</v>
      </c>
      <c r="K117" s="81">
        <f t="shared" si="1"/>
        <v>1425</v>
      </c>
      <c r="L117" s="157">
        <v>15</v>
      </c>
      <c r="M117" s="86"/>
      <c r="N117" s="87"/>
      <c r="O117" s="87"/>
      <c r="P117" s="120"/>
      <c r="Q117" s="219" t="s">
        <v>273</v>
      </c>
    </row>
    <row r="118" spans="1:17" x14ac:dyDescent="0.2">
      <c r="A118" s="3"/>
      <c r="B118" s="168"/>
      <c r="C118" s="249"/>
      <c r="D118" s="165">
        <v>94</v>
      </c>
      <c r="E118" s="56" t="s">
        <v>117</v>
      </c>
      <c r="F118" s="43" t="s">
        <v>28</v>
      </c>
      <c r="G118" s="43" t="s">
        <v>33</v>
      </c>
      <c r="H118" s="131" t="s">
        <v>303</v>
      </c>
      <c r="I118" s="19">
        <f t="shared" si="5"/>
        <v>20</v>
      </c>
      <c r="J118" s="19">
        <v>86</v>
      </c>
      <c r="K118" s="81">
        <f t="shared" si="1"/>
        <v>1720</v>
      </c>
      <c r="L118" s="157">
        <v>20</v>
      </c>
      <c r="M118" s="86"/>
      <c r="N118" s="87"/>
      <c r="O118" s="87"/>
      <c r="P118" s="120"/>
      <c r="Q118" s="219" t="s">
        <v>274</v>
      </c>
    </row>
    <row r="119" spans="1:17" x14ac:dyDescent="0.2">
      <c r="A119" s="3"/>
      <c r="B119" s="168"/>
      <c r="C119" s="249"/>
      <c r="D119" s="165">
        <v>95</v>
      </c>
      <c r="E119" s="56" t="s">
        <v>117</v>
      </c>
      <c r="F119" s="56" t="s">
        <v>17</v>
      </c>
      <c r="G119" s="56" t="s">
        <v>52</v>
      </c>
      <c r="H119" s="131" t="s">
        <v>268</v>
      </c>
      <c r="I119" s="37">
        <f t="shared" si="5"/>
        <v>15</v>
      </c>
      <c r="J119" s="19">
        <v>95</v>
      </c>
      <c r="K119" s="81">
        <f t="shared" si="1"/>
        <v>1425</v>
      </c>
      <c r="L119" s="157">
        <v>15</v>
      </c>
      <c r="M119" s="86"/>
      <c r="N119" s="87"/>
      <c r="O119" s="87"/>
      <c r="P119" s="120"/>
      <c r="Q119" s="219" t="s">
        <v>273</v>
      </c>
    </row>
    <row r="120" spans="1:17" x14ac:dyDescent="0.2">
      <c r="A120" s="3"/>
      <c r="B120" s="169"/>
      <c r="C120" s="250"/>
      <c r="D120" s="170">
        <v>96</v>
      </c>
      <c r="E120" s="159" t="s">
        <v>117</v>
      </c>
      <c r="F120" s="44" t="s">
        <v>28</v>
      </c>
      <c r="G120" s="44" t="s">
        <v>33</v>
      </c>
      <c r="H120" s="160" t="s">
        <v>268</v>
      </c>
      <c r="I120" s="21">
        <f t="shared" si="5"/>
        <v>20</v>
      </c>
      <c r="J120" s="21">
        <v>86</v>
      </c>
      <c r="K120" s="82">
        <f t="shared" si="1"/>
        <v>1720</v>
      </c>
      <c r="L120" s="161">
        <v>20</v>
      </c>
      <c r="M120" s="93"/>
      <c r="N120" s="94"/>
      <c r="O120" s="94"/>
      <c r="P120" s="248"/>
      <c r="Q120" s="219" t="s">
        <v>274</v>
      </c>
    </row>
    <row r="121" spans="1:17" x14ac:dyDescent="0.2">
      <c r="A121" s="3"/>
      <c r="B121" s="63"/>
      <c r="C121" s="66"/>
      <c r="D121" s="66"/>
      <c r="E121" s="34" t="s">
        <v>12</v>
      </c>
      <c r="F121" s="45"/>
      <c r="G121" s="45"/>
      <c r="H121" s="158"/>
      <c r="I121" s="52"/>
      <c r="J121" s="19"/>
      <c r="K121" s="81">
        <f t="shared" si="1"/>
        <v>0</v>
      </c>
      <c r="L121" s="105"/>
      <c r="M121" s="106"/>
      <c r="N121" s="107"/>
      <c r="O121" s="107"/>
      <c r="P121" s="118"/>
      <c r="Q121" s="219"/>
    </row>
    <row r="122" spans="1:17" x14ac:dyDescent="0.2">
      <c r="A122" s="3"/>
      <c r="B122" s="63"/>
      <c r="C122" s="66"/>
      <c r="D122" s="66"/>
      <c r="E122" s="12" t="s">
        <v>13</v>
      </c>
      <c r="F122" s="43"/>
      <c r="G122" s="43"/>
      <c r="H122" s="73" t="s">
        <v>14</v>
      </c>
      <c r="I122" s="162">
        <v>150</v>
      </c>
      <c r="J122" s="19">
        <v>86</v>
      </c>
      <c r="K122" s="81">
        <f t="shared" si="1"/>
        <v>12900</v>
      </c>
      <c r="L122" s="85"/>
      <c r="M122" s="86"/>
      <c r="N122" s="87"/>
      <c r="O122" s="87"/>
      <c r="P122" s="115"/>
      <c r="Q122" s="219" t="s">
        <v>272</v>
      </c>
    </row>
    <row r="123" spans="1:17" x14ac:dyDescent="0.2">
      <c r="A123" s="3"/>
      <c r="B123" s="63"/>
      <c r="C123" s="66"/>
      <c r="D123" s="66"/>
      <c r="E123" s="12" t="s">
        <v>16</v>
      </c>
      <c r="F123" s="43"/>
      <c r="G123" s="43"/>
      <c r="H123" s="73"/>
      <c r="I123" s="162">
        <v>30</v>
      </c>
      <c r="J123" s="19">
        <v>140</v>
      </c>
      <c r="K123" s="81">
        <f t="shared" si="1"/>
        <v>4200</v>
      </c>
      <c r="L123" s="85"/>
      <c r="M123" s="86"/>
      <c r="N123" s="87"/>
      <c r="O123" s="87"/>
      <c r="P123" s="115"/>
      <c r="Q123" s="219" t="s">
        <v>272</v>
      </c>
    </row>
    <row r="124" spans="1:17" x14ac:dyDescent="0.2">
      <c r="A124" s="3"/>
      <c r="B124" s="63"/>
      <c r="C124" s="66"/>
      <c r="D124" s="66"/>
      <c r="E124" s="12"/>
      <c r="F124" s="43" t="s">
        <v>313</v>
      </c>
      <c r="G124" s="173">
        <v>1</v>
      </c>
      <c r="H124" s="73"/>
      <c r="I124" s="37">
        <f>SUM(L124:O124)</f>
        <v>80</v>
      </c>
      <c r="J124" s="19"/>
      <c r="K124" s="81"/>
      <c r="L124" s="112"/>
      <c r="M124" s="113"/>
      <c r="N124" s="181">
        <v>40</v>
      </c>
      <c r="O124" s="181">
        <v>40</v>
      </c>
      <c r="P124" s="115"/>
      <c r="Q124" s="224" t="s">
        <v>314</v>
      </c>
    </row>
    <row r="125" spans="1:17" x14ac:dyDescent="0.2">
      <c r="A125" s="3"/>
      <c r="B125" s="63"/>
      <c r="C125" s="66"/>
      <c r="D125" s="66"/>
      <c r="E125" s="12" t="s">
        <v>119</v>
      </c>
      <c r="F125" s="43" t="s">
        <v>28</v>
      </c>
      <c r="G125" s="182">
        <v>0.2</v>
      </c>
      <c r="H125" s="74" t="s">
        <v>129</v>
      </c>
      <c r="I125" s="37">
        <f>SUMIF(F16:F120,F125,I16:I120)*G125</f>
        <v>354.8</v>
      </c>
      <c r="J125" s="19">
        <v>95</v>
      </c>
      <c r="K125" s="81">
        <f t="shared" si="1"/>
        <v>33706</v>
      </c>
      <c r="L125" s="112"/>
      <c r="M125" s="113"/>
      <c r="N125" s="114"/>
      <c r="O125" s="114"/>
      <c r="P125" s="115"/>
      <c r="Q125" s="225"/>
    </row>
    <row r="126" spans="1:17" x14ac:dyDescent="0.2">
      <c r="A126" s="3"/>
      <c r="B126" s="63"/>
      <c r="C126" s="66"/>
      <c r="D126" s="66"/>
      <c r="E126" s="12" t="s">
        <v>120</v>
      </c>
      <c r="F126" s="43" t="s">
        <v>17</v>
      </c>
      <c r="G126" s="182">
        <v>0.1</v>
      </c>
      <c r="H126" s="74" t="s">
        <v>130</v>
      </c>
      <c r="I126" s="37">
        <f>SUMIF(F16:F120,F126,I16:I120)*G126</f>
        <v>134.5</v>
      </c>
      <c r="J126" s="19">
        <v>108.5</v>
      </c>
      <c r="K126" s="81">
        <f t="shared" si="1"/>
        <v>14593.25</v>
      </c>
      <c r="L126" s="112"/>
      <c r="M126" s="113"/>
      <c r="N126" s="114"/>
      <c r="O126" s="114"/>
      <c r="P126" s="121"/>
      <c r="Q126" s="225"/>
    </row>
    <row r="127" spans="1:17" x14ac:dyDescent="0.2">
      <c r="A127" s="3"/>
      <c r="B127" s="63"/>
      <c r="C127" s="66"/>
      <c r="D127" s="66"/>
      <c r="E127" s="12" t="s">
        <v>120</v>
      </c>
      <c r="F127" s="43" t="s">
        <v>28</v>
      </c>
      <c r="G127" s="182">
        <v>0.1</v>
      </c>
      <c r="H127" s="74" t="s">
        <v>129</v>
      </c>
      <c r="I127" s="37">
        <f>SUMIF(F16:F120,F127,I16:I120)*G127</f>
        <v>177.4</v>
      </c>
      <c r="J127" s="19">
        <v>108.5</v>
      </c>
      <c r="K127" s="81">
        <f t="shared" si="1"/>
        <v>19247.900000000001</v>
      </c>
      <c r="L127" s="112"/>
      <c r="M127" s="113"/>
      <c r="N127" s="114"/>
      <c r="O127" s="114"/>
      <c r="P127" s="121"/>
      <c r="Q127" s="225"/>
    </row>
    <row r="128" spans="1:17" x14ac:dyDescent="0.2">
      <c r="A128" s="3"/>
      <c r="B128" s="63"/>
      <c r="C128" s="66"/>
      <c r="D128" s="66"/>
      <c r="E128" s="108"/>
      <c r="F128" s="108"/>
      <c r="G128" s="108"/>
      <c r="H128" s="109"/>
      <c r="I128" s="110"/>
      <c r="J128" s="20"/>
      <c r="K128" s="111"/>
      <c r="L128" s="112"/>
      <c r="M128" s="113"/>
      <c r="N128" s="114"/>
      <c r="O128" s="114"/>
      <c r="P128" s="121"/>
      <c r="Q128" s="225"/>
    </row>
    <row r="129" spans="1:17" x14ac:dyDescent="0.2">
      <c r="A129" s="3"/>
      <c r="B129" s="64"/>
      <c r="C129" s="67"/>
      <c r="D129" s="67"/>
      <c r="E129" s="44"/>
      <c r="F129" s="44"/>
      <c r="G129" s="44"/>
      <c r="H129" s="75"/>
      <c r="I129" s="51"/>
      <c r="J129" s="21"/>
      <c r="K129" s="82"/>
      <c r="L129" s="92"/>
      <c r="M129" s="93"/>
      <c r="N129" s="94"/>
      <c r="O129" s="94"/>
      <c r="P129" s="117"/>
      <c r="Q129" s="226"/>
    </row>
    <row r="130" spans="1:17" x14ac:dyDescent="0.2">
      <c r="I130" s="22"/>
      <c r="J130" s="23"/>
      <c r="K130" s="23"/>
    </row>
    <row r="131" spans="1:17" x14ac:dyDescent="0.2">
      <c r="I131" s="22"/>
      <c r="J131" s="23"/>
      <c r="K131" s="23"/>
    </row>
    <row r="132" spans="1:17" x14ac:dyDescent="0.2">
      <c r="J132" s="23"/>
    </row>
    <row r="133" spans="1:17" s="17" customFormat="1" x14ac:dyDescent="0.2">
      <c r="A133" s="1"/>
      <c r="B133"/>
      <c r="C133"/>
      <c r="D133"/>
      <c r="E133"/>
      <c r="F133"/>
      <c r="G133"/>
      <c r="H133"/>
      <c r="J133" s="23"/>
      <c r="L133"/>
      <c r="M133"/>
      <c r="N133"/>
      <c r="O133"/>
      <c r="P133"/>
      <c r="Q133"/>
    </row>
  </sheetData>
  <mergeCells count="6">
    <mergeCell ref="C117:C120"/>
    <mergeCell ref="L1:O1"/>
    <mergeCell ref="Q7:Q12"/>
    <mergeCell ref="C103:C104"/>
    <mergeCell ref="C105:C108"/>
    <mergeCell ref="C112:C115"/>
  </mergeCells>
  <pageMargins left="0.70866141732283472" right="0.70866141732283472" top="0.78740157480314965" bottom="0.78740157480314965" header="0.31496062992125984" footer="0.31496062992125984"/>
  <pageSetup paperSize="8" scale="67" orientation="landscape" r:id="rId1"/>
  <rowBreaks count="1" manualBreakCount="1">
    <brk id="83" max="15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33"/>
  <sheetViews>
    <sheetView tabSelected="1" zoomScale="70" zoomScaleNormal="70" zoomScaleSheetLayoutView="70" workbookViewId="0">
      <pane xSplit="4" ySplit="6" topLeftCell="G7" activePane="bottomRight" state="frozen"/>
      <selection pane="topRight" activeCell="D1" sqref="D1"/>
      <selection pane="bottomLeft" activeCell="A7" sqref="A7"/>
      <selection pane="bottomRight" activeCell="E33" sqref="E33"/>
    </sheetView>
  </sheetViews>
  <sheetFormatPr baseColWidth="10" defaultRowHeight="12.75" x14ac:dyDescent="0.2"/>
  <cols>
    <col min="1" max="1" width="4.140625" style="1" customWidth="1"/>
    <col min="2" max="2" width="5.140625" customWidth="1"/>
    <col min="3" max="4" width="5.7109375" customWidth="1"/>
    <col min="5" max="5" width="68.85546875" bestFit="1" customWidth="1"/>
    <col min="6" max="7" width="10.7109375" customWidth="1"/>
    <col min="8" max="8" width="52.28515625" customWidth="1"/>
    <col min="9" max="11" width="9.7109375" style="17" customWidth="1"/>
    <col min="12" max="16" width="7.7109375" customWidth="1"/>
    <col min="17" max="17" width="60.7109375" bestFit="1" customWidth="1"/>
  </cols>
  <sheetData>
    <row r="1" spans="1:17" s="1" customFormat="1" x14ac:dyDescent="0.2">
      <c r="A1" s="2" t="s">
        <v>0</v>
      </c>
      <c r="B1" s="27" t="s">
        <v>1</v>
      </c>
      <c r="C1" s="38"/>
      <c r="D1" s="38"/>
      <c r="E1" s="27" t="s">
        <v>2</v>
      </c>
      <c r="F1" s="55" t="s">
        <v>17</v>
      </c>
      <c r="G1" s="54"/>
      <c r="H1" s="28"/>
      <c r="I1" s="46" t="s">
        <v>3</v>
      </c>
      <c r="J1" s="29" t="s">
        <v>4</v>
      </c>
      <c r="K1" s="70" t="s">
        <v>5</v>
      </c>
      <c r="L1" s="251" t="s">
        <v>25</v>
      </c>
      <c r="M1" s="252"/>
      <c r="N1" s="252"/>
      <c r="O1" s="252"/>
      <c r="P1" s="201" t="s">
        <v>133</v>
      </c>
      <c r="Q1" s="2" t="s">
        <v>6</v>
      </c>
    </row>
    <row r="2" spans="1:17" x14ac:dyDescent="0.2">
      <c r="A2" s="33"/>
      <c r="B2" s="30"/>
      <c r="C2" s="39"/>
      <c r="D2" s="39"/>
      <c r="E2" s="39"/>
      <c r="F2" s="39"/>
      <c r="G2" s="39"/>
      <c r="H2" s="31"/>
      <c r="I2" s="47" t="s">
        <v>7</v>
      </c>
      <c r="J2" s="32" t="s">
        <v>8</v>
      </c>
      <c r="K2" s="71" t="s">
        <v>9</v>
      </c>
      <c r="L2" s="186" t="s">
        <v>21</v>
      </c>
      <c r="M2" s="187" t="s">
        <v>22</v>
      </c>
      <c r="N2" s="188" t="s">
        <v>24</v>
      </c>
      <c r="O2" s="188" t="s">
        <v>23</v>
      </c>
      <c r="P2" s="202" t="s">
        <v>128</v>
      </c>
      <c r="Q2" s="214"/>
    </row>
    <row r="3" spans="1:17" x14ac:dyDescent="0.2">
      <c r="B3" s="4"/>
      <c r="C3" s="4"/>
      <c r="D3" s="4"/>
      <c r="E3" s="4"/>
      <c r="F3" s="4"/>
      <c r="G3" s="4"/>
      <c r="H3" s="53"/>
      <c r="L3" s="198"/>
      <c r="M3" s="199"/>
      <c r="N3" s="200"/>
      <c r="O3" s="200"/>
      <c r="P3" s="203"/>
      <c r="Q3" s="215"/>
    </row>
    <row r="4" spans="1:17" s="1" customFormat="1" x14ac:dyDescent="0.2">
      <c r="A4" s="2" t="s">
        <v>19</v>
      </c>
      <c r="B4" s="5"/>
      <c r="C4" s="40"/>
      <c r="D4" s="40"/>
      <c r="E4" s="40"/>
      <c r="F4" s="40"/>
      <c r="G4" s="40"/>
      <c r="H4" s="6"/>
      <c r="I4" s="48">
        <f>I6</f>
        <v>5950.7070000000003</v>
      </c>
      <c r="J4" s="24"/>
      <c r="K4" s="174">
        <f>K6</f>
        <v>574464.7095</v>
      </c>
      <c r="L4" s="195" t="s">
        <v>135</v>
      </c>
      <c r="M4" s="196" t="s">
        <v>136</v>
      </c>
      <c r="N4" s="197"/>
      <c r="O4" s="197"/>
      <c r="P4" s="204"/>
      <c r="Q4" s="216"/>
    </row>
    <row r="5" spans="1:17" x14ac:dyDescent="0.2">
      <c r="A5" s="3"/>
      <c r="B5" s="7"/>
      <c r="C5" s="41"/>
      <c r="D5" s="41"/>
      <c r="E5" s="41"/>
      <c r="F5" s="41"/>
      <c r="G5" s="41"/>
      <c r="H5" s="8"/>
      <c r="I5" s="49"/>
      <c r="J5" s="25"/>
      <c r="K5" s="79"/>
      <c r="L5" s="192"/>
      <c r="M5" s="193"/>
      <c r="N5" s="194"/>
      <c r="O5" s="194"/>
      <c r="P5" s="205"/>
      <c r="Q5" s="217"/>
    </row>
    <row r="6" spans="1:17" s="1" customFormat="1" x14ac:dyDescent="0.2">
      <c r="A6" s="3"/>
      <c r="B6" s="62" t="s">
        <v>300</v>
      </c>
      <c r="C6" s="65"/>
      <c r="D6" s="65"/>
      <c r="E6" s="60"/>
      <c r="F6" s="60"/>
      <c r="G6" s="60"/>
      <c r="H6" s="61" t="s">
        <v>15</v>
      </c>
      <c r="I6" s="50">
        <f>SUM(I7:I129)</f>
        <v>5950.7070000000003</v>
      </c>
      <c r="J6" s="26"/>
      <c r="K6" s="80">
        <f t="shared" ref="K6:P6" si="0">SUM(K7:K129)</f>
        <v>574464.7095</v>
      </c>
      <c r="L6" s="189">
        <f t="shared" si="0"/>
        <v>2120</v>
      </c>
      <c r="M6" s="190">
        <f t="shared" si="0"/>
        <v>135</v>
      </c>
      <c r="N6" s="190">
        <f t="shared" si="0"/>
        <v>1009</v>
      </c>
      <c r="O6" s="191">
        <f t="shared" si="0"/>
        <v>521</v>
      </c>
      <c r="P6" s="206">
        <f t="shared" si="0"/>
        <v>0</v>
      </c>
      <c r="Q6" s="218"/>
    </row>
    <row r="7" spans="1:17" x14ac:dyDescent="0.2">
      <c r="A7" s="3"/>
      <c r="B7" s="63"/>
      <c r="C7" s="66"/>
      <c r="D7" s="66"/>
      <c r="E7" s="10" t="s">
        <v>124</v>
      </c>
      <c r="F7" s="42"/>
      <c r="G7" s="124">
        <v>0.05</v>
      </c>
      <c r="H7" s="11" t="s">
        <v>134</v>
      </c>
      <c r="I7" s="125">
        <f>SUM(I8:I129)*G7</f>
        <v>283.36700000000002</v>
      </c>
      <c r="J7" s="36">
        <v>108.5</v>
      </c>
      <c r="K7" s="18">
        <f t="shared" ref="K7:K127" si="1">I7*J7</f>
        <v>30745.319500000001</v>
      </c>
      <c r="L7" s="91"/>
      <c r="M7" s="86"/>
      <c r="N7" s="87"/>
      <c r="O7" s="87"/>
      <c r="P7" s="207"/>
      <c r="Q7" s="253" t="s">
        <v>275</v>
      </c>
    </row>
    <row r="8" spans="1:17" x14ac:dyDescent="0.2">
      <c r="A8" s="3"/>
      <c r="B8" s="63"/>
      <c r="C8" s="66"/>
      <c r="D8" s="66"/>
      <c r="E8" s="12" t="s">
        <v>11</v>
      </c>
      <c r="F8" s="43"/>
      <c r="G8" s="43">
        <v>8</v>
      </c>
      <c r="H8" s="13" t="s">
        <v>127</v>
      </c>
      <c r="I8" s="52">
        <f>G8*36</f>
        <v>288</v>
      </c>
      <c r="J8" s="36">
        <v>108.5</v>
      </c>
      <c r="K8" s="19">
        <f t="shared" si="1"/>
        <v>31248</v>
      </c>
      <c r="L8" s="91"/>
      <c r="M8" s="86"/>
      <c r="N8" s="87"/>
      <c r="O8" s="87"/>
      <c r="P8" s="207"/>
      <c r="Q8" s="254"/>
    </row>
    <row r="9" spans="1:17" x14ac:dyDescent="0.2">
      <c r="A9" s="3"/>
      <c r="B9" s="63"/>
      <c r="C9" s="66"/>
      <c r="D9" s="66"/>
      <c r="E9" s="34" t="s">
        <v>121</v>
      </c>
      <c r="F9" s="45"/>
      <c r="G9" s="45">
        <v>13</v>
      </c>
      <c r="H9" s="13" t="s">
        <v>318</v>
      </c>
      <c r="I9" s="52">
        <f>G9*6</f>
        <v>78</v>
      </c>
      <c r="J9" s="36">
        <v>108.5</v>
      </c>
      <c r="K9" s="19">
        <f t="shared" si="1"/>
        <v>8463</v>
      </c>
      <c r="L9" s="91"/>
      <c r="M9" s="86"/>
      <c r="N9" s="87"/>
      <c r="O9" s="87"/>
      <c r="P9" s="207"/>
      <c r="Q9" s="254"/>
    </row>
    <row r="10" spans="1:17" x14ac:dyDescent="0.2">
      <c r="A10" s="3"/>
      <c r="B10" s="63"/>
      <c r="C10" s="66"/>
      <c r="D10" s="66"/>
      <c r="E10" s="34" t="s">
        <v>126</v>
      </c>
      <c r="F10" s="45"/>
      <c r="G10" s="45">
        <v>7</v>
      </c>
      <c r="H10" s="35" t="s">
        <v>319</v>
      </c>
      <c r="I10" s="52">
        <f>G10*40</f>
        <v>280</v>
      </c>
      <c r="J10" s="36">
        <v>108.5</v>
      </c>
      <c r="K10" s="19">
        <f t="shared" si="1"/>
        <v>30380</v>
      </c>
      <c r="L10" s="91"/>
      <c r="M10" s="86"/>
      <c r="N10" s="87"/>
      <c r="O10" s="87"/>
      <c r="P10" s="207"/>
      <c r="Q10" s="254"/>
    </row>
    <row r="11" spans="1:17" x14ac:dyDescent="0.2">
      <c r="A11" s="3"/>
      <c r="B11" s="63"/>
      <c r="C11" s="66"/>
      <c r="D11" s="66"/>
      <c r="E11" s="34" t="s">
        <v>122</v>
      </c>
      <c r="F11" s="45"/>
      <c r="G11" s="45">
        <v>8</v>
      </c>
      <c r="H11" s="13" t="s">
        <v>132</v>
      </c>
      <c r="I11" s="52">
        <f>G11*12</f>
        <v>96</v>
      </c>
      <c r="J11" s="36">
        <v>108.5</v>
      </c>
      <c r="K11" s="19">
        <f t="shared" si="1"/>
        <v>10416</v>
      </c>
      <c r="L11" s="91"/>
      <c r="M11" s="86"/>
      <c r="N11" s="87"/>
      <c r="O11" s="87"/>
      <c r="P11" s="207"/>
      <c r="Q11" s="254"/>
    </row>
    <row r="12" spans="1:17" x14ac:dyDescent="0.2">
      <c r="A12" s="3"/>
      <c r="B12" s="63"/>
      <c r="C12" s="66"/>
      <c r="D12" s="66"/>
      <c r="E12" s="12" t="s">
        <v>123</v>
      </c>
      <c r="F12" s="43"/>
      <c r="G12" s="227">
        <v>0.02</v>
      </c>
      <c r="H12" s="13" t="s">
        <v>339</v>
      </c>
      <c r="I12" s="37">
        <f>G12*SUM(I8:I11)</f>
        <v>14.84</v>
      </c>
      <c r="J12" s="36">
        <v>108.5</v>
      </c>
      <c r="K12" s="81">
        <f t="shared" si="1"/>
        <v>1610.1399999999999</v>
      </c>
      <c r="L12" s="91"/>
      <c r="M12" s="86"/>
      <c r="N12" s="87"/>
      <c r="O12" s="87"/>
      <c r="P12" s="207"/>
      <c r="Q12" s="255"/>
    </row>
    <row r="13" spans="1:17" x14ac:dyDescent="0.2">
      <c r="A13" s="3"/>
      <c r="B13" s="63"/>
      <c r="C13" s="66"/>
      <c r="D13" s="66"/>
      <c r="E13" s="12" t="s">
        <v>329</v>
      </c>
      <c r="F13" s="43"/>
      <c r="G13" s="43">
        <v>3</v>
      </c>
      <c r="H13" s="13" t="s">
        <v>330</v>
      </c>
      <c r="I13" s="37">
        <v>40</v>
      </c>
      <c r="J13" s="36">
        <v>108.5</v>
      </c>
      <c r="K13" s="81">
        <f t="shared" si="1"/>
        <v>4340</v>
      </c>
      <c r="L13" s="91"/>
      <c r="M13" s="86"/>
      <c r="N13" s="87"/>
      <c r="O13" s="87"/>
      <c r="P13" s="207"/>
      <c r="Q13" s="219"/>
    </row>
    <row r="14" spans="1:17" x14ac:dyDescent="0.2">
      <c r="A14" s="3"/>
      <c r="B14" s="63"/>
      <c r="C14" s="66"/>
      <c r="D14" s="66"/>
      <c r="E14" s="12" t="s">
        <v>332</v>
      </c>
      <c r="F14" s="43"/>
      <c r="G14" s="43"/>
      <c r="H14" s="13" t="s">
        <v>331</v>
      </c>
      <c r="I14" s="37">
        <v>80</v>
      </c>
      <c r="J14" s="36">
        <v>108.5</v>
      </c>
      <c r="K14" s="81">
        <f t="shared" si="1"/>
        <v>8680</v>
      </c>
      <c r="L14" s="91"/>
      <c r="M14" s="86"/>
      <c r="N14" s="87"/>
      <c r="O14" s="87"/>
      <c r="P14" s="207"/>
      <c r="Q14" s="219"/>
    </row>
    <row r="15" spans="1:17" x14ac:dyDescent="0.2">
      <c r="A15" s="3"/>
      <c r="B15" s="63"/>
      <c r="C15" s="66"/>
      <c r="D15" s="66"/>
      <c r="E15" s="14"/>
      <c r="F15" s="44"/>
      <c r="G15" s="44"/>
      <c r="H15" s="15"/>
      <c r="I15" s="51"/>
      <c r="J15" s="21"/>
      <c r="K15" s="82">
        <f t="shared" si="1"/>
        <v>0</v>
      </c>
      <c r="L15" s="92"/>
      <c r="M15" s="93"/>
      <c r="N15" s="94"/>
      <c r="O15" s="94"/>
      <c r="P15" s="208"/>
      <c r="Q15" s="219"/>
    </row>
    <row r="16" spans="1:17" ht="38.25" x14ac:dyDescent="0.2">
      <c r="A16" s="3"/>
      <c r="B16" s="167"/>
      <c r="C16" s="166" t="s">
        <v>205</v>
      </c>
      <c r="D16" s="166">
        <v>1</v>
      </c>
      <c r="E16" s="45" t="s">
        <v>27</v>
      </c>
      <c r="F16" s="45" t="s">
        <v>28</v>
      </c>
      <c r="G16" s="45" t="s">
        <v>29</v>
      </c>
      <c r="H16" s="35" t="s">
        <v>30</v>
      </c>
      <c r="I16" s="133">
        <f>SUM(L16:O16)</f>
        <v>43</v>
      </c>
      <c r="J16" s="134">
        <v>86</v>
      </c>
      <c r="K16" s="135">
        <f t="shared" si="1"/>
        <v>3698</v>
      </c>
      <c r="L16" s="136">
        <v>40</v>
      </c>
      <c r="M16" s="137">
        <v>0</v>
      </c>
      <c r="N16" s="138">
        <v>1</v>
      </c>
      <c r="O16" s="138">
        <v>2</v>
      </c>
      <c r="P16" s="209"/>
      <c r="Q16" s="220" t="s">
        <v>276</v>
      </c>
    </row>
    <row r="17" spans="1:17" x14ac:dyDescent="0.2">
      <c r="A17" s="3"/>
      <c r="B17" s="168"/>
      <c r="C17" s="163" t="s">
        <v>206</v>
      </c>
      <c r="D17" s="163">
        <v>2</v>
      </c>
      <c r="E17" s="45" t="s">
        <v>27</v>
      </c>
      <c r="F17" s="45" t="s">
        <v>28</v>
      </c>
      <c r="G17" s="45" t="s">
        <v>29</v>
      </c>
      <c r="H17" s="35" t="s">
        <v>137</v>
      </c>
      <c r="I17" s="52">
        <f t="shared" ref="I17:I18" si="2">SUM(L17:O17)</f>
        <v>23</v>
      </c>
      <c r="J17" s="36">
        <v>86</v>
      </c>
      <c r="K17" s="83">
        <f t="shared" ref="K17:K18" si="3">I17*J17</f>
        <v>1978</v>
      </c>
      <c r="L17" s="171">
        <v>20</v>
      </c>
      <c r="M17" s="96">
        <v>0</v>
      </c>
      <c r="N17" s="97">
        <v>1</v>
      </c>
      <c r="O17" s="97">
        <v>2</v>
      </c>
      <c r="P17" s="209"/>
      <c r="Q17" s="219"/>
    </row>
    <row r="18" spans="1:17" x14ac:dyDescent="0.2">
      <c r="A18" s="3"/>
      <c r="B18" s="168"/>
      <c r="C18" s="163" t="s">
        <v>207</v>
      </c>
      <c r="D18" s="163">
        <v>3</v>
      </c>
      <c r="E18" s="45" t="s">
        <v>27</v>
      </c>
      <c r="F18" s="45" t="s">
        <v>28</v>
      </c>
      <c r="G18" s="45" t="s">
        <v>29</v>
      </c>
      <c r="H18" s="35" t="s">
        <v>138</v>
      </c>
      <c r="I18" s="52">
        <f t="shared" si="2"/>
        <v>23</v>
      </c>
      <c r="J18" s="36">
        <v>86</v>
      </c>
      <c r="K18" s="83">
        <f t="shared" si="3"/>
        <v>1978</v>
      </c>
      <c r="L18" s="171">
        <v>20</v>
      </c>
      <c r="M18" s="96">
        <v>0</v>
      </c>
      <c r="N18" s="97">
        <v>1</v>
      </c>
      <c r="O18" s="97">
        <v>2</v>
      </c>
      <c r="P18" s="209"/>
      <c r="Q18" s="219"/>
    </row>
    <row r="19" spans="1:17" x14ac:dyDescent="0.2">
      <c r="A19" s="3"/>
      <c r="B19" s="168"/>
      <c r="C19" s="163" t="s">
        <v>150</v>
      </c>
      <c r="D19" s="163">
        <v>4</v>
      </c>
      <c r="E19" s="43" t="s">
        <v>32</v>
      </c>
      <c r="F19" s="43" t="s">
        <v>28</v>
      </c>
      <c r="G19" s="43" t="s">
        <v>33</v>
      </c>
      <c r="H19" s="13" t="s">
        <v>221</v>
      </c>
      <c r="I19" s="133">
        <f t="shared" ref="I19:I112" si="4">SUM(L19:O19)</f>
        <v>40</v>
      </c>
      <c r="J19" s="139">
        <v>86</v>
      </c>
      <c r="K19" s="140">
        <f t="shared" si="1"/>
        <v>3440</v>
      </c>
      <c r="L19" s="141">
        <v>20</v>
      </c>
      <c r="M19" s="142">
        <v>0</v>
      </c>
      <c r="N19" s="99">
        <v>15</v>
      </c>
      <c r="O19" s="99">
        <v>5</v>
      </c>
      <c r="P19" s="207"/>
      <c r="Q19" s="219" t="s">
        <v>305</v>
      </c>
    </row>
    <row r="20" spans="1:17" x14ac:dyDescent="0.2">
      <c r="A20" s="3"/>
      <c r="B20" s="168"/>
      <c r="C20" s="163" t="s">
        <v>151</v>
      </c>
      <c r="D20" s="163">
        <v>5</v>
      </c>
      <c r="E20" s="43" t="s">
        <v>32</v>
      </c>
      <c r="F20" s="43" t="s">
        <v>28</v>
      </c>
      <c r="G20" s="43" t="s">
        <v>33</v>
      </c>
      <c r="H20" s="183" t="s">
        <v>315</v>
      </c>
      <c r="I20" s="133">
        <f t="shared" si="4"/>
        <v>25</v>
      </c>
      <c r="J20" s="139">
        <v>86</v>
      </c>
      <c r="K20" s="140">
        <f t="shared" si="1"/>
        <v>2150</v>
      </c>
      <c r="L20" s="141">
        <v>20</v>
      </c>
      <c r="M20" s="142">
        <v>0</v>
      </c>
      <c r="N20" s="99">
        <v>2</v>
      </c>
      <c r="O20" s="99">
        <v>3</v>
      </c>
      <c r="P20" s="207"/>
      <c r="Q20" s="221"/>
    </row>
    <row r="21" spans="1:17" x14ac:dyDescent="0.2">
      <c r="A21" s="3"/>
      <c r="B21" s="168"/>
      <c r="C21" s="163" t="s">
        <v>152</v>
      </c>
      <c r="D21" s="163">
        <v>6</v>
      </c>
      <c r="E21" s="43" t="s">
        <v>32</v>
      </c>
      <c r="F21" s="43" t="s">
        <v>28</v>
      </c>
      <c r="G21" s="43" t="s">
        <v>33</v>
      </c>
      <c r="H21" s="183" t="s">
        <v>38</v>
      </c>
      <c r="I21" s="133">
        <f t="shared" si="4"/>
        <v>45</v>
      </c>
      <c r="J21" s="139">
        <v>86</v>
      </c>
      <c r="K21" s="140">
        <f t="shared" si="1"/>
        <v>3870</v>
      </c>
      <c r="L21" s="177">
        <v>40</v>
      </c>
      <c r="M21" s="142">
        <v>0</v>
      </c>
      <c r="N21" s="99">
        <v>2</v>
      </c>
      <c r="O21" s="99">
        <v>3</v>
      </c>
      <c r="P21" s="207"/>
      <c r="Q21" s="221" t="s">
        <v>306</v>
      </c>
    </row>
    <row r="22" spans="1:17" x14ac:dyDescent="0.2">
      <c r="A22" s="3"/>
      <c r="B22" s="168"/>
      <c r="C22" s="163" t="s">
        <v>153</v>
      </c>
      <c r="D22" s="163">
        <v>7</v>
      </c>
      <c r="E22" s="43" t="s">
        <v>32</v>
      </c>
      <c r="F22" s="43" t="s">
        <v>28</v>
      </c>
      <c r="G22" s="43" t="s">
        <v>33</v>
      </c>
      <c r="H22" s="184" t="s">
        <v>316</v>
      </c>
      <c r="I22" s="133">
        <f t="shared" si="4"/>
        <v>45</v>
      </c>
      <c r="J22" s="139">
        <v>86</v>
      </c>
      <c r="K22" s="140">
        <f t="shared" si="1"/>
        <v>3870</v>
      </c>
      <c r="L22" s="177">
        <v>40</v>
      </c>
      <c r="M22" s="142">
        <v>0</v>
      </c>
      <c r="N22" s="99">
        <v>2</v>
      </c>
      <c r="O22" s="99">
        <v>3</v>
      </c>
      <c r="P22" s="207"/>
      <c r="Q22" s="221" t="s">
        <v>306</v>
      </c>
    </row>
    <row r="23" spans="1:17" x14ac:dyDescent="0.2">
      <c r="A23" s="3"/>
      <c r="B23" s="168"/>
      <c r="C23" s="163" t="s">
        <v>216</v>
      </c>
      <c r="D23" s="163">
        <v>8</v>
      </c>
      <c r="E23" s="43" t="s">
        <v>32</v>
      </c>
      <c r="F23" s="43" t="s">
        <v>28</v>
      </c>
      <c r="G23" s="43" t="s">
        <v>33</v>
      </c>
      <c r="H23" s="13" t="s">
        <v>222</v>
      </c>
      <c r="I23" s="132">
        <f t="shared" si="4"/>
        <v>40</v>
      </c>
      <c r="J23" s="147">
        <v>86</v>
      </c>
      <c r="K23" s="148">
        <f t="shared" si="1"/>
        <v>3440</v>
      </c>
      <c r="L23" s="91">
        <v>20</v>
      </c>
      <c r="M23" s="98">
        <v>0</v>
      </c>
      <c r="N23" s="99">
        <v>15</v>
      </c>
      <c r="O23" s="99">
        <v>5</v>
      </c>
      <c r="P23" s="207"/>
      <c r="Q23" s="219" t="s">
        <v>305</v>
      </c>
    </row>
    <row r="24" spans="1:17" x14ac:dyDescent="0.2">
      <c r="A24" s="3"/>
      <c r="B24" s="168"/>
      <c r="C24" s="163" t="s">
        <v>217</v>
      </c>
      <c r="D24" s="163">
        <v>9</v>
      </c>
      <c r="E24" s="43" t="s">
        <v>32</v>
      </c>
      <c r="F24" s="43" t="s">
        <v>28</v>
      </c>
      <c r="G24" s="43" t="s">
        <v>33</v>
      </c>
      <c r="H24" s="184" t="s">
        <v>140</v>
      </c>
      <c r="I24" s="132">
        <f t="shared" si="4"/>
        <v>25</v>
      </c>
      <c r="J24" s="147">
        <v>86</v>
      </c>
      <c r="K24" s="148">
        <f t="shared" si="1"/>
        <v>2150</v>
      </c>
      <c r="L24" s="91">
        <v>20</v>
      </c>
      <c r="M24" s="98">
        <v>0</v>
      </c>
      <c r="N24" s="99">
        <v>2</v>
      </c>
      <c r="O24" s="99">
        <v>3</v>
      </c>
      <c r="P24" s="207"/>
      <c r="Q24" s="219"/>
    </row>
    <row r="25" spans="1:17" x14ac:dyDescent="0.2">
      <c r="A25" s="3"/>
      <c r="B25" s="168"/>
      <c r="C25" s="163" t="s">
        <v>218</v>
      </c>
      <c r="D25" s="163">
        <v>10</v>
      </c>
      <c r="E25" s="43" t="s">
        <v>32</v>
      </c>
      <c r="F25" s="43" t="s">
        <v>28</v>
      </c>
      <c r="G25" s="43" t="s">
        <v>33</v>
      </c>
      <c r="H25" s="183" t="s">
        <v>141</v>
      </c>
      <c r="I25" s="132">
        <f t="shared" si="4"/>
        <v>35</v>
      </c>
      <c r="J25" s="147">
        <v>86</v>
      </c>
      <c r="K25" s="148">
        <f t="shared" si="1"/>
        <v>3010</v>
      </c>
      <c r="L25" s="177">
        <v>30</v>
      </c>
      <c r="M25" s="98">
        <v>0</v>
      </c>
      <c r="N25" s="99">
        <v>2</v>
      </c>
      <c r="O25" s="99">
        <v>3</v>
      </c>
      <c r="P25" s="207"/>
      <c r="Q25" s="221" t="s">
        <v>307</v>
      </c>
    </row>
    <row r="26" spans="1:17" x14ac:dyDescent="0.2">
      <c r="A26" s="3"/>
      <c r="B26" s="168"/>
      <c r="C26" s="163" t="s">
        <v>219</v>
      </c>
      <c r="D26" s="163">
        <v>11</v>
      </c>
      <c r="E26" s="43" t="s">
        <v>32</v>
      </c>
      <c r="F26" s="43" t="s">
        <v>28</v>
      </c>
      <c r="G26" s="43" t="s">
        <v>33</v>
      </c>
      <c r="H26" s="183" t="s">
        <v>142</v>
      </c>
      <c r="I26" s="132">
        <f t="shared" si="4"/>
        <v>35</v>
      </c>
      <c r="J26" s="147">
        <v>86</v>
      </c>
      <c r="K26" s="148">
        <f t="shared" si="1"/>
        <v>3010</v>
      </c>
      <c r="L26" s="177">
        <v>30</v>
      </c>
      <c r="M26" s="98">
        <v>0</v>
      </c>
      <c r="N26" s="99">
        <v>2</v>
      </c>
      <c r="O26" s="99">
        <v>3</v>
      </c>
      <c r="P26" s="207"/>
      <c r="Q26" s="221" t="s">
        <v>307</v>
      </c>
    </row>
    <row r="27" spans="1:17" x14ac:dyDescent="0.2">
      <c r="A27" s="3"/>
      <c r="B27" s="168"/>
      <c r="C27" s="163" t="s">
        <v>220</v>
      </c>
      <c r="D27" s="163">
        <v>12</v>
      </c>
      <c r="E27" s="43" t="s">
        <v>32</v>
      </c>
      <c r="F27" s="43" t="s">
        <v>28</v>
      </c>
      <c r="G27" s="43" t="s">
        <v>33</v>
      </c>
      <c r="H27" s="183" t="s">
        <v>143</v>
      </c>
      <c r="I27" s="132">
        <f t="shared" si="4"/>
        <v>35</v>
      </c>
      <c r="J27" s="147">
        <v>86</v>
      </c>
      <c r="K27" s="148">
        <f t="shared" si="1"/>
        <v>3010</v>
      </c>
      <c r="L27" s="177">
        <v>30</v>
      </c>
      <c r="M27" s="98">
        <v>0</v>
      </c>
      <c r="N27" s="99">
        <v>2</v>
      </c>
      <c r="O27" s="99">
        <v>3</v>
      </c>
      <c r="P27" s="207"/>
      <c r="Q27" s="221" t="s">
        <v>307</v>
      </c>
    </row>
    <row r="28" spans="1:17" x14ac:dyDescent="0.2">
      <c r="A28" s="3"/>
      <c r="B28" s="168"/>
      <c r="C28" s="163" t="s">
        <v>208</v>
      </c>
      <c r="D28" s="163">
        <v>13</v>
      </c>
      <c r="E28" s="43" t="s">
        <v>32</v>
      </c>
      <c r="F28" s="43" t="s">
        <v>28</v>
      </c>
      <c r="G28" s="43" t="s">
        <v>33</v>
      </c>
      <c r="H28" s="13" t="s">
        <v>223</v>
      </c>
      <c r="I28" s="132">
        <f t="shared" si="4"/>
        <v>40</v>
      </c>
      <c r="J28" s="147">
        <v>86</v>
      </c>
      <c r="K28" s="148">
        <f t="shared" si="1"/>
        <v>3440</v>
      </c>
      <c r="L28" s="91">
        <v>20</v>
      </c>
      <c r="M28" s="98">
        <v>0</v>
      </c>
      <c r="N28" s="99">
        <v>15</v>
      </c>
      <c r="O28" s="99">
        <v>5</v>
      </c>
      <c r="P28" s="207"/>
      <c r="Q28" s="219" t="s">
        <v>305</v>
      </c>
    </row>
    <row r="29" spans="1:17" x14ac:dyDescent="0.2">
      <c r="A29" s="3"/>
      <c r="B29" s="168"/>
      <c r="C29" s="163" t="s">
        <v>209</v>
      </c>
      <c r="D29" s="163">
        <v>14</v>
      </c>
      <c r="E29" s="43" t="s">
        <v>32</v>
      </c>
      <c r="F29" s="43" t="s">
        <v>28</v>
      </c>
      <c r="G29" s="43" t="s">
        <v>33</v>
      </c>
      <c r="H29" s="183" t="s">
        <v>144</v>
      </c>
      <c r="I29" s="132">
        <f t="shared" si="4"/>
        <v>15</v>
      </c>
      <c r="J29" s="147">
        <v>86</v>
      </c>
      <c r="K29" s="148">
        <f t="shared" si="1"/>
        <v>1290</v>
      </c>
      <c r="L29" s="177">
        <v>10</v>
      </c>
      <c r="M29" s="98">
        <v>0</v>
      </c>
      <c r="N29" s="99">
        <v>2</v>
      </c>
      <c r="O29" s="99">
        <v>3</v>
      </c>
      <c r="P29" s="207"/>
      <c r="Q29" s="221" t="s">
        <v>308</v>
      </c>
    </row>
    <row r="30" spans="1:17" x14ac:dyDescent="0.2">
      <c r="A30" s="3"/>
      <c r="B30" s="168"/>
      <c r="C30" s="163" t="s">
        <v>210</v>
      </c>
      <c r="D30" s="163">
        <v>15</v>
      </c>
      <c r="E30" s="43" t="s">
        <v>32</v>
      </c>
      <c r="F30" s="43" t="s">
        <v>28</v>
      </c>
      <c r="G30" s="43" t="s">
        <v>33</v>
      </c>
      <c r="H30" s="185" t="s">
        <v>317</v>
      </c>
      <c r="I30" s="132">
        <f t="shared" si="4"/>
        <v>15</v>
      </c>
      <c r="J30" s="147">
        <v>86</v>
      </c>
      <c r="K30" s="148">
        <f t="shared" si="1"/>
        <v>1290</v>
      </c>
      <c r="L30" s="172">
        <v>10</v>
      </c>
      <c r="M30" s="98">
        <v>0</v>
      </c>
      <c r="N30" s="99">
        <v>2</v>
      </c>
      <c r="O30" s="99">
        <v>3</v>
      </c>
      <c r="P30" s="207"/>
      <c r="Q30" s="219"/>
    </row>
    <row r="31" spans="1:17" x14ac:dyDescent="0.2">
      <c r="A31" s="3"/>
      <c r="B31" s="168"/>
      <c r="C31" s="163" t="s">
        <v>211</v>
      </c>
      <c r="D31" s="163">
        <v>16</v>
      </c>
      <c r="E31" s="43" t="s">
        <v>32</v>
      </c>
      <c r="F31" s="43" t="s">
        <v>28</v>
      </c>
      <c r="G31" s="43" t="s">
        <v>33</v>
      </c>
      <c r="H31" s="185" t="s">
        <v>145</v>
      </c>
      <c r="I31" s="132">
        <f t="shared" si="4"/>
        <v>15</v>
      </c>
      <c r="J31" s="147">
        <v>86</v>
      </c>
      <c r="K31" s="148">
        <f t="shared" si="1"/>
        <v>1290</v>
      </c>
      <c r="L31" s="172">
        <v>10</v>
      </c>
      <c r="M31" s="98">
        <v>0</v>
      </c>
      <c r="N31" s="99">
        <v>2</v>
      </c>
      <c r="O31" s="99">
        <v>3</v>
      </c>
      <c r="P31" s="207"/>
      <c r="Q31" s="219"/>
    </row>
    <row r="32" spans="1:17" x14ac:dyDescent="0.2">
      <c r="A32" s="3"/>
      <c r="B32" s="168"/>
      <c r="C32" s="163" t="s">
        <v>212</v>
      </c>
      <c r="D32" s="163">
        <v>17</v>
      </c>
      <c r="E32" s="43" t="s">
        <v>32</v>
      </c>
      <c r="F32" s="43" t="s">
        <v>28</v>
      </c>
      <c r="G32" s="43" t="s">
        <v>33</v>
      </c>
      <c r="H32" s="185" t="s">
        <v>146</v>
      </c>
      <c r="I32" s="132">
        <f t="shared" si="4"/>
        <v>15</v>
      </c>
      <c r="J32" s="147">
        <v>86</v>
      </c>
      <c r="K32" s="148">
        <f t="shared" si="1"/>
        <v>1290</v>
      </c>
      <c r="L32" s="172">
        <v>10</v>
      </c>
      <c r="M32" s="98">
        <v>0</v>
      </c>
      <c r="N32" s="99">
        <v>2</v>
      </c>
      <c r="O32" s="99">
        <v>3</v>
      </c>
      <c r="P32" s="207"/>
      <c r="Q32" s="219"/>
    </row>
    <row r="33" spans="1:17" x14ac:dyDescent="0.2">
      <c r="A33" s="3"/>
      <c r="B33" s="168"/>
      <c r="C33" s="163" t="s">
        <v>213</v>
      </c>
      <c r="D33" s="163">
        <v>18</v>
      </c>
      <c r="E33" s="43" t="s">
        <v>32</v>
      </c>
      <c r="F33" s="43" t="s">
        <v>28</v>
      </c>
      <c r="G33" s="43" t="s">
        <v>33</v>
      </c>
      <c r="H33" s="185" t="s">
        <v>147</v>
      </c>
      <c r="I33" s="132">
        <f t="shared" si="4"/>
        <v>15</v>
      </c>
      <c r="J33" s="147">
        <v>86</v>
      </c>
      <c r="K33" s="148">
        <f t="shared" si="1"/>
        <v>1290</v>
      </c>
      <c r="L33" s="172">
        <v>10</v>
      </c>
      <c r="M33" s="98">
        <v>0</v>
      </c>
      <c r="N33" s="99">
        <v>2</v>
      </c>
      <c r="O33" s="99">
        <v>3</v>
      </c>
      <c r="P33" s="207"/>
      <c r="Q33" s="219"/>
    </row>
    <row r="34" spans="1:17" x14ac:dyDescent="0.2">
      <c r="A34" s="3"/>
      <c r="B34" s="168"/>
      <c r="C34" s="163" t="s">
        <v>214</v>
      </c>
      <c r="D34" s="163">
        <v>19</v>
      </c>
      <c r="E34" s="43" t="s">
        <v>32</v>
      </c>
      <c r="F34" s="43" t="s">
        <v>28</v>
      </c>
      <c r="G34" s="43" t="s">
        <v>33</v>
      </c>
      <c r="H34" s="185" t="s">
        <v>148</v>
      </c>
      <c r="I34" s="132">
        <f t="shared" si="4"/>
        <v>15</v>
      </c>
      <c r="J34" s="147">
        <v>86</v>
      </c>
      <c r="K34" s="148">
        <f t="shared" si="1"/>
        <v>1290</v>
      </c>
      <c r="L34" s="172">
        <v>10</v>
      </c>
      <c r="M34" s="98">
        <v>0</v>
      </c>
      <c r="N34" s="99">
        <v>2</v>
      </c>
      <c r="O34" s="99">
        <v>3</v>
      </c>
      <c r="P34" s="207"/>
      <c r="Q34" s="219"/>
    </row>
    <row r="35" spans="1:17" x14ac:dyDescent="0.2">
      <c r="A35" s="3"/>
      <c r="B35" s="168"/>
      <c r="C35" s="163" t="s">
        <v>215</v>
      </c>
      <c r="D35" s="163">
        <v>20</v>
      </c>
      <c r="E35" s="43" t="s">
        <v>32</v>
      </c>
      <c r="F35" s="43" t="s">
        <v>28</v>
      </c>
      <c r="G35" s="43" t="s">
        <v>33</v>
      </c>
      <c r="H35" s="183" t="s">
        <v>149</v>
      </c>
      <c r="I35" s="132">
        <f t="shared" si="4"/>
        <v>15</v>
      </c>
      <c r="J35" s="147">
        <v>86</v>
      </c>
      <c r="K35" s="148">
        <f t="shared" si="1"/>
        <v>1290</v>
      </c>
      <c r="L35" s="172">
        <v>10</v>
      </c>
      <c r="M35" s="98">
        <v>0</v>
      </c>
      <c r="N35" s="99">
        <v>2</v>
      </c>
      <c r="O35" s="99">
        <v>3</v>
      </c>
      <c r="P35" s="207"/>
      <c r="Q35" s="219"/>
    </row>
    <row r="36" spans="1:17" x14ac:dyDescent="0.2">
      <c r="A36" s="3"/>
      <c r="B36" s="168"/>
      <c r="C36" s="163" t="s">
        <v>277</v>
      </c>
      <c r="D36" s="163">
        <v>21</v>
      </c>
      <c r="E36" s="43" t="s">
        <v>32</v>
      </c>
      <c r="F36" s="43" t="s">
        <v>28</v>
      </c>
      <c r="G36" s="43" t="s">
        <v>33</v>
      </c>
      <c r="H36" s="185" t="s">
        <v>281</v>
      </c>
      <c r="I36" s="132">
        <f t="shared" ref="I36:I39" si="5">SUM(L36:O36)</f>
        <v>25</v>
      </c>
      <c r="J36" s="147">
        <v>86</v>
      </c>
      <c r="K36" s="148">
        <f t="shared" ref="K36:K39" si="6">I36*J36</f>
        <v>2150</v>
      </c>
      <c r="L36" s="176">
        <v>20</v>
      </c>
      <c r="M36" s="98">
        <v>0</v>
      </c>
      <c r="N36" s="99">
        <v>2</v>
      </c>
      <c r="O36" s="99">
        <v>3</v>
      </c>
      <c r="P36" s="207"/>
      <c r="Q36" s="219"/>
    </row>
    <row r="37" spans="1:17" x14ac:dyDescent="0.2">
      <c r="A37" s="3"/>
      <c r="B37" s="168"/>
      <c r="C37" s="163" t="s">
        <v>278</v>
      </c>
      <c r="D37" s="163">
        <v>22</v>
      </c>
      <c r="E37" s="43" t="s">
        <v>32</v>
      </c>
      <c r="F37" s="43" t="s">
        <v>28</v>
      </c>
      <c r="G37" s="43" t="s">
        <v>33</v>
      </c>
      <c r="H37" s="185" t="s">
        <v>282</v>
      </c>
      <c r="I37" s="132">
        <f t="shared" si="5"/>
        <v>15</v>
      </c>
      <c r="J37" s="147">
        <v>86</v>
      </c>
      <c r="K37" s="148">
        <f t="shared" si="6"/>
        <v>1290</v>
      </c>
      <c r="L37" s="172">
        <v>10</v>
      </c>
      <c r="M37" s="98">
        <v>0</v>
      </c>
      <c r="N37" s="99">
        <v>2</v>
      </c>
      <c r="O37" s="99">
        <v>3</v>
      </c>
      <c r="P37" s="207"/>
      <c r="Q37" s="219"/>
    </row>
    <row r="38" spans="1:17" x14ac:dyDescent="0.2">
      <c r="A38" s="3"/>
      <c r="B38" s="168"/>
      <c r="C38" s="163" t="s">
        <v>279</v>
      </c>
      <c r="D38" s="163">
        <v>23</v>
      </c>
      <c r="E38" s="43" t="s">
        <v>32</v>
      </c>
      <c r="F38" s="43" t="s">
        <v>28</v>
      </c>
      <c r="G38" s="43" t="s">
        <v>33</v>
      </c>
      <c r="H38" s="185" t="s">
        <v>283</v>
      </c>
      <c r="I38" s="132">
        <f t="shared" si="5"/>
        <v>15</v>
      </c>
      <c r="J38" s="147">
        <v>86</v>
      </c>
      <c r="K38" s="148">
        <f t="shared" si="6"/>
        <v>1290</v>
      </c>
      <c r="L38" s="172">
        <v>10</v>
      </c>
      <c r="M38" s="98">
        <v>0</v>
      </c>
      <c r="N38" s="99">
        <v>2</v>
      </c>
      <c r="O38" s="99">
        <v>3</v>
      </c>
      <c r="P38" s="207"/>
      <c r="Q38" s="219"/>
    </row>
    <row r="39" spans="1:17" x14ac:dyDescent="0.2">
      <c r="A39" s="3"/>
      <c r="B39" s="168"/>
      <c r="C39" s="163" t="s">
        <v>280</v>
      </c>
      <c r="D39" s="163">
        <v>24</v>
      </c>
      <c r="E39" s="43" t="s">
        <v>32</v>
      </c>
      <c r="F39" s="43" t="s">
        <v>28</v>
      </c>
      <c r="G39" s="43" t="s">
        <v>33</v>
      </c>
      <c r="H39" s="185" t="s">
        <v>284</v>
      </c>
      <c r="I39" s="132">
        <f t="shared" si="5"/>
        <v>15</v>
      </c>
      <c r="J39" s="147">
        <v>86</v>
      </c>
      <c r="K39" s="148">
        <f t="shared" si="6"/>
        <v>1290</v>
      </c>
      <c r="L39" s="172">
        <v>10</v>
      </c>
      <c r="M39" s="98">
        <v>0</v>
      </c>
      <c r="N39" s="99">
        <v>2</v>
      </c>
      <c r="O39" s="99">
        <v>3</v>
      </c>
      <c r="P39" s="207"/>
      <c r="Q39" s="219"/>
    </row>
    <row r="40" spans="1:17" x14ac:dyDescent="0.2">
      <c r="A40" s="3"/>
      <c r="B40" s="168"/>
      <c r="C40" s="163" t="s">
        <v>168</v>
      </c>
      <c r="D40" s="163">
        <v>25</v>
      </c>
      <c r="E40" s="43" t="s">
        <v>18</v>
      </c>
      <c r="F40" s="43" t="s">
        <v>28</v>
      </c>
      <c r="G40" s="43" t="s">
        <v>42</v>
      </c>
      <c r="H40" s="13" t="s">
        <v>43</v>
      </c>
      <c r="I40" s="133">
        <f t="shared" si="4"/>
        <v>41</v>
      </c>
      <c r="J40" s="139">
        <v>86</v>
      </c>
      <c r="K40" s="140">
        <f t="shared" si="1"/>
        <v>3526</v>
      </c>
      <c r="L40" s="141">
        <v>40</v>
      </c>
      <c r="M40" s="142">
        <v>0</v>
      </c>
      <c r="N40" s="143">
        <v>1</v>
      </c>
      <c r="O40" s="87"/>
      <c r="P40" s="207"/>
      <c r="Q40" s="219"/>
    </row>
    <row r="41" spans="1:17" x14ac:dyDescent="0.2">
      <c r="A41" s="3"/>
      <c r="B41" s="168"/>
      <c r="C41" s="163" t="s">
        <v>169</v>
      </c>
      <c r="D41" s="163">
        <v>26</v>
      </c>
      <c r="E41" s="43" t="s">
        <v>18</v>
      </c>
      <c r="F41" s="43" t="s">
        <v>28</v>
      </c>
      <c r="G41" s="43" t="s">
        <v>42</v>
      </c>
      <c r="H41" s="13" t="s">
        <v>45</v>
      </c>
      <c r="I41" s="133">
        <f t="shared" si="4"/>
        <v>21</v>
      </c>
      <c r="J41" s="139">
        <v>86</v>
      </c>
      <c r="K41" s="140">
        <f t="shared" si="1"/>
        <v>1806</v>
      </c>
      <c r="L41" s="171">
        <v>20</v>
      </c>
      <c r="M41" s="142">
        <v>0</v>
      </c>
      <c r="N41" s="143">
        <v>1</v>
      </c>
      <c r="O41" s="87"/>
      <c r="P41" s="207"/>
      <c r="Q41" s="219"/>
    </row>
    <row r="42" spans="1:17" x14ac:dyDescent="0.2">
      <c r="A42" s="3"/>
      <c r="B42" s="168"/>
      <c r="C42" s="163" t="s">
        <v>170</v>
      </c>
      <c r="D42" s="163">
        <v>27</v>
      </c>
      <c r="E42" s="43" t="s">
        <v>18</v>
      </c>
      <c r="F42" s="43" t="s">
        <v>28</v>
      </c>
      <c r="G42" s="43" t="s">
        <v>42</v>
      </c>
      <c r="H42" s="13" t="s">
        <v>47</v>
      </c>
      <c r="I42" s="133">
        <f t="shared" si="4"/>
        <v>21</v>
      </c>
      <c r="J42" s="139">
        <v>86</v>
      </c>
      <c r="K42" s="140">
        <f t="shared" si="1"/>
        <v>1806</v>
      </c>
      <c r="L42" s="171">
        <v>20</v>
      </c>
      <c r="M42" s="142">
        <v>0</v>
      </c>
      <c r="N42" s="143">
        <v>1</v>
      </c>
      <c r="O42" s="87"/>
      <c r="P42" s="207"/>
      <c r="Q42" s="219"/>
    </row>
    <row r="43" spans="1:17" x14ac:dyDescent="0.2">
      <c r="A43" s="3"/>
      <c r="B43" s="168"/>
      <c r="C43" s="163" t="s">
        <v>171</v>
      </c>
      <c r="D43" s="163">
        <v>28</v>
      </c>
      <c r="E43" s="43" t="s">
        <v>18</v>
      </c>
      <c r="F43" s="43" t="s">
        <v>28</v>
      </c>
      <c r="G43" s="43" t="s">
        <v>42</v>
      </c>
      <c r="H43" s="13" t="s">
        <v>154</v>
      </c>
      <c r="I43" s="133">
        <f t="shared" si="4"/>
        <v>50</v>
      </c>
      <c r="J43" s="139">
        <v>86</v>
      </c>
      <c r="K43" s="140">
        <f t="shared" si="1"/>
        <v>4300</v>
      </c>
      <c r="L43" s="141">
        <v>40</v>
      </c>
      <c r="M43" s="142">
        <v>0</v>
      </c>
      <c r="N43" s="143">
        <v>10</v>
      </c>
      <c r="O43" s="87"/>
      <c r="P43" s="207"/>
      <c r="Q43" s="219"/>
    </row>
    <row r="44" spans="1:17" x14ac:dyDescent="0.2">
      <c r="A44" s="3"/>
      <c r="B44" s="168"/>
      <c r="C44" s="163" t="s">
        <v>224</v>
      </c>
      <c r="D44" s="163">
        <v>29</v>
      </c>
      <c r="E44" s="43" t="s">
        <v>18</v>
      </c>
      <c r="F44" s="43" t="s">
        <v>28</v>
      </c>
      <c r="G44" s="43" t="s">
        <v>42</v>
      </c>
      <c r="H44" s="13" t="s">
        <v>155</v>
      </c>
      <c r="I44" s="132">
        <f t="shared" si="4"/>
        <v>41</v>
      </c>
      <c r="J44" s="147">
        <v>86</v>
      </c>
      <c r="K44" s="148">
        <f t="shared" si="1"/>
        <v>3526</v>
      </c>
      <c r="L44" s="91">
        <v>40</v>
      </c>
      <c r="M44" s="98">
        <v>0</v>
      </c>
      <c r="N44" s="99">
        <v>1</v>
      </c>
      <c r="O44" s="87"/>
      <c r="P44" s="207"/>
      <c r="Q44" s="219"/>
    </row>
    <row r="45" spans="1:17" x14ac:dyDescent="0.2">
      <c r="A45" s="3"/>
      <c r="B45" s="168"/>
      <c r="C45" s="163" t="s">
        <v>225</v>
      </c>
      <c r="D45" s="163">
        <v>30</v>
      </c>
      <c r="E45" s="43" t="s">
        <v>18</v>
      </c>
      <c r="F45" s="43" t="s">
        <v>28</v>
      </c>
      <c r="G45" s="43" t="s">
        <v>42</v>
      </c>
      <c r="H45" s="13" t="s">
        <v>156</v>
      </c>
      <c r="I45" s="132">
        <f t="shared" si="4"/>
        <v>21</v>
      </c>
      <c r="J45" s="147">
        <v>86</v>
      </c>
      <c r="K45" s="148">
        <f t="shared" si="1"/>
        <v>1806</v>
      </c>
      <c r="L45" s="171">
        <v>20</v>
      </c>
      <c r="M45" s="98">
        <v>0</v>
      </c>
      <c r="N45" s="99">
        <v>1</v>
      </c>
      <c r="O45" s="87"/>
      <c r="P45" s="207"/>
      <c r="Q45" s="219"/>
    </row>
    <row r="46" spans="1:17" x14ac:dyDescent="0.2">
      <c r="A46" s="3"/>
      <c r="B46" s="168"/>
      <c r="C46" s="163" t="s">
        <v>226</v>
      </c>
      <c r="D46" s="163">
        <v>31</v>
      </c>
      <c r="E46" s="43" t="s">
        <v>18</v>
      </c>
      <c r="F46" s="43" t="s">
        <v>28</v>
      </c>
      <c r="G46" s="43" t="s">
        <v>42</v>
      </c>
      <c r="H46" s="13" t="s">
        <v>157</v>
      </c>
      <c r="I46" s="132">
        <f t="shared" si="4"/>
        <v>21</v>
      </c>
      <c r="J46" s="147">
        <v>86</v>
      </c>
      <c r="K46" s="148">
        <f t="shared" si="1"/>
        <v>1806</v>
      </c>
      <c r="L46" s="171">
        <v>20</v>
      </c>
      <c r="M46" s="98">
        <v>0</v>
      </c>
      <c r="N46" s="99">
        <v>1</v>
      </c>
      <c r="O46" s="87"/>
      <c r="P46" s="207"/>
      <c r="Q46" s="219"/>
    </row>
    <row r="47" spans="1:17" x14ac:dyDescent="0.2">
      <c r="A47" s="3"/>
      <c r="B47" s="168"/>
      <c r="C47" s="163" t="s">
        <v>227</v>
      </c>
      <c r="D47" s="163">
        <v>32</v>
      </c>
      <c r="E47" s="43" t="s">
        <v>18</v>
      </c>
      <c r="F47" s="43" t="s">
        <v>28</v>
      </c>
      <c r="G47" s="43" t="s">
        <v>42</v>
      </c>
      <c r="H47" s="13" t="s">
        <v>158</v>
      </c>
      <c r="I47" s="132">
        <f t="shared" si="4"/>
        <v>21</v>
      </c>
      <c r="J47" s="147">
        <v>86</v>
      </c>
      <c r="K47" s="148">
        <f t="shared" si="1"/>
        <v>1806</v>
      </c>
      <c r="L47" s="171">
        <v>20</v>
      </c>
      <c r="M47" s="98">
        <v>0</v>
      </c>
      <c r="N47" s="99">
        <v>1</v>
      </c>
      <c r="O47" s="87"/>
      <c r="P47" s="207"/>
      <c r="Q47" s="219"/>
    </row>
    <row r="48" spans="1:17" x14ac:dyDescent="0.2">
      <c r="A48" s="3"/>
      <c r="B48" s="168"/>
      <c r="C48" s="163" t="s">
        <v>228</v>
      </c>
      <c r="D48" s="163">
        <v>33</v>
      </c>
      <c r="E48" s="43" t="s">
        <v>18</v>
      </c>
      <c r="F48" s="43" t="s">
        <v>28</v>
      </c>
      <c r="G48" s="43" t="s">
        <v>42</v>
      </c>
      <c r="H48" s="13" t="s">
        <v>159</v>
      </c>
      <c r="I48" s="132">
        <f t="shared" si="4"/>
        <v>50</v>
      </c>
      <c r="J48" s="147">
        <v>86</v>
      </c>
      <c r="K48" s="148">
        <f t="shared" si="1"/>
        <v>4300</v>
      </c>
      <c r="L48" s="91">
        <v>40</v>
      </c>
      <c r="M48" s="98">
        <v>0</v>
      </c>
      <c r="N48" s="99">
        <v>10</v>
      </c>
      <c r="O48" s="87"/>
      <c r="P48" s="207"/>
      <c r="Q48" s="219"/>
    </row>
    <row r="49" spans="1:17" x14ac:dyDescent="0.2">
      <c r="A49" s="3"/>
      <c r="B49" s="168"/>
      <c r="C49" s="163" t="s">
        <v>229</v>
      </c>
      <c r="D49" s="163">
        <v>34</v>
      </c>
      <c r="E49" s="43" t="s">
        <v>18</v>
      </c>
      <c r="F49" s="43" t="s">
        <v>28</v>
      </c>
      <c r="G49" s="43" t="s">
        <v>42</v>
      </c>
      <c r="H49" s="13" t="s">
        <v>160</v>
      </c>
      <c r="I49" s="132">
        <f t="shared" si="4"/>
        <v>41</v>
      </c>
      <c r="J49" s="147">
        <v>86</v>
      </c>
      <c r="K49" s="148">
        <f t="shared" si="1"/>
        <v>3526</v>
      </c>
      <c r="L49" s="91">
        <v>40</v>
      </c>
      <c r="M49" s="98">
        <v>0</v>
      </c>
      <c r="N49" s="99">
        <v>1</v>
      </c>
      <c r="O49" s="87"/>
      <c r="P49" s="207"/>
      <c r="Q49" s="219"/>
    </row>
    <row r="50" spans="1:17" x14ac:dyDescent="0.2">
      <c r="A50" s="3"/>
      <c r="B50" s="168"/>
      <c r="C50" s="163" t="s">
        <v>230</v>
      </c>
      <c r="D50" s="163">
        <v>35</v>
      </c>
      <c r="E50" s="43" t="s">
        <v>18</v>
      </c>
      <c r="F50" s="43" t="s">
        <v>28</v>
      </c>
      <c r="G50" s="43" t="s">
        <v>42</v>
      </c>
      <c r="H50" s="13" t="s">
        <v>161</v>
      </c>
      <c r="I50" s="132">
        <f t="shared" si="4"/>
        <v>21</v>
      </c>
      <c r="J50" s="147">
        <v>86</v>
      </c>
      <c r="K50" s="148">
        <f t="shared" si="1"/>
        <v>1806</v>
      </c>
      <c r="L50" s="171">
        <v>20</v>
      </c>
      <c r="M50" s="98">
        <v>0</v>
      </c>
      <c r="N50" s="99">
        <v>1</v>
      </c>
      <c r="O50" s="87"/>
      <c r="P50" s="207"/>
      <c r="Q50" s="219"/>
    </row>
    <row r="51" spans="1:17" x14ac:dyDescent="0.2">
      <c r="A51" s="3"/>
      <c r="B51" s="168"/>
      <c r="C51" s="163" t="s">
        <v>231</v>
      </c>
      <c r="D51" s="163">
        <v>36</v>
      </c>
      <c r="E51" s="43" t="s">
        <v>18</v>
      </c>
      <c r="F51" s="43" t="s">
        <v>28</v>
      </c>
      <c r="G51" s="43" t="s">
        <v>42</v>
      </c>
      <c r="H51" s="13" t="s">
        <v>162</v>
      </c>
      <c r="I51" s="132">
        <f t="shared" si="4"/>
        <v>21</v>
      </c>
      <c r="J51" s="147">
        <v>86</v>
      </c>
      <c r="K51" s="148">
        <f t="shared" si="1"/>
        <v>1806</v>
      </c>
      <c r="L51" s="171">
        <v>20</v>
      </c>
      <c r="M51" s="98">
        <v>0</v>
      </c>
      <c r="N51" s="99">
        <v>1</v>
      </c>
      <c r="O51" s="87"/>
      <c r="P51" s="207"/>
      <c r="Q51" s="219"/>
    </row>
    <row r="52" spans="1:17" x14ac:dyDescent="0.2">
      <c r="A52" s="3"/>
      <c r="B52" s="168"/>
      <c r="C52" s="163" t="s">
        <v>232</v>
      </c>
      <c r="D52" s="163">
        <v>37</v>
      </c>
      <c r="E52" s="43" t="s">
        <v>18</v>
      </c>
      <c r="F52" s="43" t="s">
        <v>28</v>
      </c>
      <c r="G52" s="43" t="s">
        <v>42</v>
      </c>
      <c r="H52" s="13" t="s">
        <v>163</v>
      </c>
      <c r="I52" s="132">
        <f t="shared" si="4"/>
        <v>21</v>
      </c>
      <c r="J52" s="147">
        <v>86</v>
      </c>
      <c r="K52" s="148">
        <f t="shared" si="1"/>
        <v>1806</v>
      </c>
      <c r="L52" s="171">
        <v>20</v>
      </c>
      <c r="M52" s="98">
        <v>0</v>
      </c>
      <c r="N52" s="99">
        <v>1</v>
      </c>
      <c r="O52" s="87"/>
      <c r="P52" s="207"/>
      <c r="Q52" s="219"/>
    </row>
    <row r="53" spans="1:17" x14ac:dyDescent="0.2">
      <c r="A53" s="3"/>
      <c r="B53" s="168"/>
      <c r="C53" s="163" t="s">
        <v>233</v>
      </c>
      <c r="D53" s="163">
        <v>38</v>
      </c>
      <c r="E53" s="43" t="s">
        <v>18</v>
      </c>
      <c r="F53" s="43" t="s">
        <v>28</v>
      </c>
      <c r="G53" s="43" t="s">
        <v>42</v>
      </c>
      <c r="H53" s="13" t="s">
        <v>164</v>
      </c>
      <c r="I53" s="132">
        <f t="shared" si="4"/>
        <v>21</v>
      </c>
      <c r="J53" s="147">
        <v>86</v>
      </c>
      <c r="K53" s="148">
        <f t="shared" si="1"/>
        <v>1806</v>
      </c>
      <c r="L53" s="171">
        <v>20</v>
      </c>
      <c r="M53" s="98">
        <v>0</v>
      </c>
      <c r="N53" s="99">
        <v>1</v>
      </c>
      <c r="O53" s="87"/>
      <c r="P53" s="207"/>
      <c r="Q53" s="219"/>
    </row>
    <row r="54" spans="1:17" x14ac:dyDescent="0.2">
      <c r="A54" s="3"/>
      <c r="B54" s="168"/>
      <c r="C54" s="163" t="s">
        <v>234</v>
      </c>
      <c r="D54" s="163">
        <v>39</v>
      </c>
      <c r="E54" s="43" t="s">
        <v>18</v>
      </c>
      <c r="F54" s="43" t="s">
        <v>28</v>
      </c>
      <c r="G54" s="43" t="s">
        <v>42</v>
      </c>
      <c r="H54" s="13" t="s">
        <v>165</v>
      </c>
      <c r="I54" s="132">
        <f t="shared" si="4"/>
        <v>21</v>
      </c>
      <c r="J54" s="147">
        <v>86</v>
      </c>
      <c r="K54" s="148">
        <f t="shared" si="1"/>
        <v>1806</v>
      </c>
      <c r="L54" s="171">
        <v>20</v>
      </c>
      <c r="M54" s="98">
        <v>0</v>
      </c>
      <c r="N54" s="99">
        <v>1</v>
      </c>
      <c r="O54" s="87"/>
      <c r="P54" s="207"/>
      <c r="Q54" s="219"/>
    </row>
    <row r="55" spans="1:17" x14ac:dyDescent="0.2">
      <c r="A55" s="3"/>
      <c r="B55" s="168"/>
      <c r="C55" s="163" t="s">
        <v>235</v>
      </c>
      <c r="D55" s="163">
        <v>40</v>
      </c>
      <c r="E55" s="43" t="s">
        <v>18</v>
      </c>
      <c r="F55" s="43" t="s">
        <v>28</v>
      </c>
      <c r="G55" s="43" t="s">
        <v>42</v>
      </c>
      <c r="H55" s="13" t="s">
        <v>166</v>
      </c>
      <c r="I55" s="132">
        <f t="shared" si="4"/>
        <v>21</v>
      </c>
      <c r="J55" s="147">
        <v>86</v>
      </c>
      <c r="K55" s="148">
        <f t="shared" si="1"/>
        <v>1806</v>
      </c>
      <c r="L55" s="171">
        <v>20</v>
      </c>
      <c r="M55" s="98">
        <v>0</v>
      </c>
      <c r="N55" s="99">
        <v>1</v>
      </c>
      <c r="O55" s="87"/>
      <c r="P55" s="207"/>
      <c r="Q55" s="219"/>
    </row>
    <row r="56" spans="1:17" x14ac:dyDescent="0.2">
      <c r="A56" s="3"/>
      <c r="B56" s="168"/>
      <c r="C56" s="163" t="s">
        <v>236</v>
      </c>
      <c r="D56" s="163">
        <v>41</v>
      </c>
      <c r="E56" s="43" t="s">
        <v>18</v>
      </c>
      <c r="F56" s="43" t="s">
        <v>28</v>
      </c>
      <c r="G56" s="43" t="s">
        <v>42</v>
      </c>
      <c r="H56" s="13" t="s">
        <v>167</v>
      </c>
      <c r="I56" s="132">
        <f t="shared" si="4"/>
        <v>50</v>
      </c>
      <c r="J56" s="147">
        <v>86</v>
      </c>
      <c r="K56" s="148">
        <f t="shared" si="1"/>
        <v>4300</v>
      </c>
      <c r="L56" s="91">
        <v>40</v>
      </c>
      <c r="M56" s="98">
        <v>0</v>
      </c>
      <c r="N56" s="99">
        <v>10</v>
      </c>
      <c r="O56" s="87"/>
      <c r="P56" s="207"/>
      <c r="Q56" s="219"/>
    </row>
    <row r="57" spans="1:17" x14ac:dyDescent="0.2">
      <c r="A57" s="3"/>
      <c r="B57" s="168"/>
      <c r="C57" s="163" t="s">
        <v>285</v>
      </c>
      <c r="D57" s="163">
        <v>42</v>
      </c>
      <c r="E57" s="43" t="s">
        <v>18</v>
      </c>
      <c r="F57" s="43" t="s">
        <v>28</v>
      </c>
      <c r="G57" s="43" t="s">
        <v>42</v>
      </c>
      <c r="H57" s="13" t="s">
        <v>289</v>
      </c>
      <c r="I57" s="132">
        <f t="shared" ref="I57:I60" si="7">SUM(L57:O57)</f>
        <v>41</v>
      </c>
      <c r="J57" s="147">
        <v>86</v>
      </c>
      <c r="K57" s="148">
        <f t="shared" ref="K57:K60" si="8">I57*J57</f>
        <v>3526</v>
      </c>
      <c r="L57" s="175">
        <v>40</v>
      </c>
      <c r="M57" s="98">
        <v>0</v>
      </c>
      <c r="N57" s="99">
        <v>1</v>
      </c>
      <c r="O57" s="87"/>
      <c r="P57" s="207"/>
      <c r="Q57" s="219"/>
    </row>
    <row r="58" spans="1:17" x14ac:dyDescent="0.2">
      <c r="A58" s="3"/>
      <c r="B58" s="168"/>
      <c r="C58" s="163" t="s">
        <v>286</v>
      </c>
      <c r="D58" s="163">
        <v>43</v>
      </c>
      <c r="E58" s="43" t="s">
        <v>18</v>
      </c>
      <c r="F58" s="43" t="s">
        <v>28</v>
      </c>
      <c r="G58" s="43" t="s">
        <v>42</v>
      </c>
      <c r="H58" s="13" t="s">
        <v>290</v>
      </c>
      <c r="I58" s="132">
        <f t="shared" si="7"/>
        <v>21</v>
      </c>
      <c r="J58" s="147">
        <v>86</v>
      </c>
      <c r="K58" s="148">
        <f t="shared" si="8"/>
        <v>1806</v>
      </c>
      <c r="L58" s="171">
        <v>20</v>
      </c>
      <c r="M58" s="98">
        <v>0</v>
      </c>
      <c r="N58" s="99">
        <v>1</v>
      </c>
      <c r="O58" s="87"/>
      <c r="P58" s="207"/>
      <c r="Q58" s="219"/>
    </row>
    <row r="59" spans="1:17" x14ac:dyDescent="0.2">
      <c r="A59" s="3"/>
      <c r="B59" s="168"/>
      <c r="C59" s="163" t="s">
        <v>287</v>
      </c>
      <c r="D59" s="163">
        <v>44</v>
      </c>
      <c r="E59" s="43" t="s">
        <v>18</v>
      </c>
      <c r="F59" s="43" t="s">
        <v>28</v>
      </c>
      <c r="G59" s="43" t="s">
        <v>42</v>
      </c>
      <c r="H59" s="13" t="s">
        <v>291</v>
      </c>
      <c r="I59" s="132">
        <f t="shared" si="7"/>
        <v>21</v>
      </c>
      <c r="J59" s="147">
        <v>86</v>
      </c>
      <c r="K59" s="148">
        <f t="shared" si="8"/>
        <v>1806</v>
      </c>
      <c r="L59" s="171">
        <v>20</v>
      </c>
      <c r="M59" s="98">
        <v>0</v>
      </c>
      <c r="N59" s="99">
        <v>1</v>
      </c>
      <c r="O59" s="87"/>
      <c r="P59" s="207"/>
      <c r="Q59" s="219"/>
    </row>
    <row r="60" spans="1:17" x14ac:dyDescent="0.2">
      <c r="A60" s="3"/>
      <c r="B60" s="168"/>
      <c r="C60" s="163" t="s">
        <v>288</v>
      </c>
      <c r="D60" s="163">
        <v>45</v>
      </c>
      <c r="E60" s="43" t="s">
        <v>18</v>
      </c>
      <c r="F60" s="43" t="s">
        <v>28</v>
      </c>
      <c r="G60" s="43" t="s">
        <v>42</v>
      </c>
      <c r="H60" s="13" t="s">
        <v>292</v>
      </c>
      <c r="I60" s="132">
        <f t="shared" si="7"/>
        <v>21</v>
      </c>
      <c r="J60" s="147">
        <v>86</v>
      </c>
      <c r="K60" s="148">
        <f t="shared" si="8"/>
        <v>1806</v>
      </c>
      <c r="L60" s="171">
        <v>20</v>
      </c>
      <c r="M60" s="98">
        <v>0</v>
      </c>
      <c r="N60" s="99">
        <v>1</v>
      </c>
      <c r="O60" s="87"/>
      <c r="P60" s="207"/>
      <c r="Q60" s="219"/>
    </row>
    <row r="61" spans="1:17" x14ac:dyDescent="0.2">
      <c r="A61" s="3"/>
      <c r="B61" s="168"/>
      <c r="C61" s="164" t="s">
        <v>50</v>
      </c>
      <c r="D61" s="164"/>
      <c r="E61" s="58" t="s">
        <v>51</v>
      </c>
      <c r="F61" s="58" t="s">
        <v>52</v>
      </c>
      <c r="G61" s="58" t="s">
        <v>52</v>
      </c>
      <c r="H61" s="59" t="s">
        <v>53</v>
      </c>
      <c r="I61" s="52"/>
      <c r="J61" s="19"/>
      <c r="K61" s="81">
        <f t="shared" si="1"/>
        <v>0</v>
      </c>
      <c r="L61" s="85"/>
      <c r="M61" s="86"/>
      <c r="N61" s="87"/>
      <c r="O61" s="87"/>
      <c r="P61" s="207"/>
      <c r="Q61" s="219"/>
    </row>
    <row r="62" spans="1:17" x14ac:dyDescent="0.2">
      <c r="A62" s="3"/>
      <c r="B62" s="168"/>
      <c r="C62" s="164" t="s">
        <v>54</v>
      </c>
      <c r="D62" s="164"/>
      <c r="E62" s="58" t="s">
        <v>55</v>
      </c>
      <c r="F62" s="58" t="s">
        <v>52</v>
      </c>
      <c r="G62" s="58" t="s">
        <v>52</v>
      </c>
      <c r="H62" s="59" t="s">
        <v>56</v>
      </c>
      <c r="I62" s="52"/>
      <c r="J62" s="19"/>
      <c r="K62" s="81">
        <f t="shared" si="1"/>
        <v>0</v>
      </c>
      <c r="L62" s="85"/>
      <c r="M62" s="86"/>
      <c r="N62" s="87"/>
      <c r="O62" s="87"/>
      <c r="P62" s="207"/>
      <c r="Q62" s="219"/>
    </row>
    <row r="63" spans="1:17" x14ac:dyDescent="0.2">
      <c r="A63" s="3"/>
      <c r="B63" s="168"/>
      <c r="C63" s="163" t="s">
        <v>172</v>
      </c>
      <c r="D63" s="163">
        <v>46</v>
      </c>
      <c r="E63" s="43" t="s">
        <v>58</v>
      </c>
      <c r="F63" s="43" t="s">
        <v>28</v>
      </c>
      <c r="G63" s="43" t="s">
        <v>59</v>
      </c>
      <c r="H63" s="128" t="s">
        <v>176</v>
      </c>
      <c r="I63" s="133">
        <f t="shared" si="4"/>
        <v>100</v>
      </c>
      <c r="J63" s="139">
        <v>86</v>
      </c>
      <c r="K63" s="140">
        <f t="shared" si="1"/>
        <v>8600</v>
      </c>
      <c r="L63" s="178">
        <v>15</v>
      </c>
      <c r="M63" s="145"/>
      <c r="N63" s="146">
        <v>80</v>
      </c>
      <c r="O63" s="99">
        <v>5</v>
      </c>
      <c r="P63" s="207"/>
      <c r="Q63" s="221" t="s">
        <v>309</v>
      </c>
    </row>
    <row r="64" spans="1:17" x14ac:dyDescent="0.2">
      <c r="A64" s="3"/>
      <c r="B64" s="168"/>
      <c r="C64" s="163" t="s">
        <v>173</v>
      </c>
      <c r="D64" s="163">
        <v>47</v>
      </c>
      <c r="E64" s="43" t="s">
        <v>58</v>
      </c>
      <c r="F64" s="43" t="s">
        <v>28</v>
      </c>
      <c r="G64" s="43" t="s">
        <v>59</v>
      </c>
      <c r="H64" s="13" t="s">
        <v>62</v>
      </c>
      <c r="I64" s="133">
        <f t="shared" si="4"/>
        <v>47</v>
      </c>
      <c r="J64" s="139">
        <v>86</v>
      </c>
      <c r="K64" s="140">
        <f t="shared" si="1"/>
        <v>4042</v>
      </c>
      <c r="L64" s="141">
        <v>40</v>
      </c>
      <c r="M64" s="142"/>
      <c r="N64" s="143">
        <v>5</v>
      </c>
      <c r="O64" s="99">
        <v>2</v>
      </c>
      <c r="P64" s="207"/>
      <c r="Q64" s="219"/>
    </row>
    <row r="65" spans="1:17" x14ac:dyDescent="0.2">
      <c r="A65" s="3"/>
      <c r="B65" s="168"/>
      <c r="C65" s="163" t="s">
        <v>174</v>
      </c>
      <c r="D65" s="163">
        <v>48</v>
      </c>
      <c r="E65" s="43" t="s">
        <v>58</v>
      </c>
      <c r="F65" s="43" t="s">
        <v>28</v>
      </c>
      <c r="G65" s="43" t="s">
        <v>59</v>
      </c>
      <c r="H65" s="13" t="s">
        <v>64</v>
      </c>
      <c r="I65" s="133">
        <f t="shared" si="4"/>
        <v>27</v>
      </c>
      <c r="J65" s="139">
        <v>86</v>
      </c>
      <c r="K65" s="140">
        <f t="shared" si="1"/>
        <v>2322</v>
      </c>
      <c r="L65" s="171">
        <v>20</v>
      </c>
      <c r="M65" s="142"/>
      <c r="N65" s="143">
        <v>5</v>
      </c>
      <c r="O65" s="99">
        <v>2</v>
      </c>
      <c r="P65" s="207"/>
      <c r="Q65" s="219"/>
    </row>
    <row r="66" spans="1:17" x14ac:dyDescent="0.2">
      <c r="A66" s="3"/>
      <c r="B66" s="168"/>
      <c r="C66" s="163" t="s">
        <v>175</v>
      </c>
      <c r="D66" s="163">
        <v>49</v>
      </c>
      <c r="E66" s="43" t="s">
        <v>58</v>
      </c>
      <c r="F66" s="43" t="s">
        <v>28</v>
      </c>
      <c r="G66" s="43" t="s">
        <v>59</v>
      </c>
      <c r="H66" s="13" t="s">
        <v>66</v>
      </c>
      <c r="I66" s="133">
        <f t="shared" si="4"/>
        <v>27</v>
      </c>
      <c r="J66" s="139">
        <v>86</v>
      </c>
      <c r="K66" s="140">
        <f t="shared" si="1"/>
        <v>2322</v>
      </c>
      <c r="L66" s="171">
        <v>20</v>
      </c>
      <c r="M66" s="142"/>
      <c r="N66" s="143">
        <v>5</v>
      </c>
      <c r="O66" s="99">
        <v>2</v>
      </c>
      <c r="P66" s="207"/>
      <c r="Q66" s="219"/>
    </row>
    <row r="67" spans="1:17" x14ac:dyDescent="0.2">
      <c r="A67" s="3"/>
      <c r="B67" s="168"/>
      <c r="C67" s="163" t="s">
        <v>237</v>
      </c>
      <c r="D67" s="163">
        <v>50</v>
      </c>
      <c r="E67" s="43" t="s">
        <v>58</v>
      </c>
      <c r="F67" s="43" t="s">
        <v>28</v>
      </c>
      <c r="G67" s="43" t="s">
        <v>59</v>
      </c>
      <c r="H67" s="128" t="s">
        <v>181</v>
      </c>
      <c r="I67" s="132">
        <f t="shared" si="4"/>
        <v>80</v>
      </c>
      <c r="J67" s="147">
        <v>86</v>
      </c>
      <c r="K67" s="148">
        <f t="shared" si="1"/>
        <v>6880</v>
      </c>
      <c r="L67" s="178">
        <v>15</v>
      </c>
      <c r="M67" s="103"/>
      <c r="N67" s="100">
        <v>60</v>
      </c>
      <c r="O67" s="99">
        <v>5</v>
      </c>
      <c r="P67" s="207"/>
      <c r="Q67" s="221" t="s">
        <v>309</v>
      </c>
    </row>
    <row r="68" spans="1:17" x14ac:dyDescent="0.2">
      <c r="A68" s="3"/>
      <c r="B68" s="168"/>
      <c r="C68" s="163" t="s">
        <v>238</v>
      </c>
      <c r="D68" s="163">
        <v>51</v>
      </c>
      <c r="E68" s="43" t="s">
        <v>58</v>
      </c>
      <c r="F68" s="43" t="s">
        <v>28</v>
      </c>
      <c r="G68" s="43" t="s">
        <v>59</v>
      </c>
      <c r="H68" s="13" t="s">
        <v>177</v>
      </c>
      <c r="I68" s="132">
        <f t="shared" si="4"/>
        <v>47</v>
      </c>
      <c r="J68" s="147">
        <v>86</v>
      </c>
      <c r="K68" s="148">
        <f t="shared" si="1"/>
        <v>4042</v>
      </c>
      <c r="L68" s="91">
        <v>40</v>
      </c>
      <c r="M68" s="98"/>
      <c r="N68" s="99">
        <v>5</v>
      </c>
      <c r="O68" s="99">
        <v>2</v>
      </c>
      <c r="P68" s="207"/>
      <c r="Q68" s="219"/>
    </row>
    <row r="69" spans="1:17" x14ac:dyDescent="0.2">
      <c r="A69" s="3"/>
      <c r="B69" s="168"/>
      <c r="C69" s="163" t="s">
        <v>239</v>
      </c>
      <c r="D69" s="163">
        <v>52</v>
      </c>
      <c r="E69" s="43" t="s">
        <v>58</v>
      </c>
      <c r="F69" s="43" t="s">
        <v>28</v>
      </c>
      <c r="G69" s="43" t="s">
        <v>59</v>
      </c>
      <c r="H69" s="13" t="s">
        <v>178</v>
      </c>
      <c r="I69" s="132">
        <f t="shared" si="4"/>
        <v>27</v>
      </c>
      <c r="J69" s="147">
        <v>86</v>
      </c>
      <c r="K69" s="148">
        <f t="shared" si="1"/>
        <v>2322</v>
      </c>
      <c r="L69" s="171">
        <v>20</v>
      </c>
      <c r="M69" s="98"/>
      <c r="N69" s="99">
        <v>5</v>
      </c>
      <c r="O69" s="99">
        <v>2</v>
      </c>
      <c r="P69" s="207"/>
      <c r="Q69" s="219"/>
    </row>
    <row r="70" spans="1:17" x14ac:dyDescent="0.2">
      <c r="A70" s="3"/>
      <c r="B70" s="168"/>
      <c r="C70" s="163" t="s">
        <v>240</v>
      </c>
      <c r="D70" s="163">
        <v>53</v>
      </c>
      <c r="E70" s="43" t="s">
        <v>58</v>
      </c>
      <c r="F70" s="43" t="s">
        <v>28</v>
      </c>
      <c r="G70" s="43" t="s">
        <v>59</v>
      </c>
      <c r="H70" s="13" t="s">
        <v>179</v>
      </c>
      <c r="I70" s="132">
        <f t="shared" si="4"/>
        <v>27</v>
      </c>
      <c r="J70" s="147">
        <v>86</v>
      </c>
      <c r="K70" s="148">
        <f t="shared" si="1"/>
        <v>2322</v>
      </c>
      <c r="L70" s="171">
        <v>20</v>
      </c>
      <c r="M70" s="98"/>
      <c r="N70" s="99">
        <v>5</v>
      </c>
      <c r="O70" s="99">
        <v>2</v>
      </c>
      <c r="P70" s="207"/>
      <c r="Q70" s="219"/>
    </row>
    <row r="71" spans="1:17" x14ac:dyDescent="0.2">
      <c r="A71" s="3"/>
      <c r="B71" s="168"/>
      <c r="C71" s="163" t="s">
        <v>241</v>
      </c>
      <c r="D71" s="163">
        <v>54</v>
      </c>
      <c r="E71" s="43" t="s">
        <v>58</v>
      </c>
      <c r="F71" s="43" t="s">
        <v>28</v>
      </c>
      <c r="G71" s="43" t="s">
        <v>59</v>
      </c>
      <c r="H71" s="13" t="s">
        <v>180</v>
      </c>
      <c r="I71" s="132">
        <f t="shared" si="4"/>
        <v>27</v>
      </c>
      <c r="J71" s="147">
        <v>86</v>
      </c>
      <c r="K71" s="148">
        <f t="shared" si="1"/>
        <v>2322</v>
      </c>
      <c r="L71" s="171">
        <v>20</v>
      </c>
      <c r="M71" s="98"/>
      <c r="N71" s="99">
        <v>5</v>
      </c>
      <c r="O71" s="99">
        <v>2</v>
      </c>
      <c r="P71" s="207"/>
      <c r="Q71" s="219"/>
    </row>
    <row r="72" spans="1:17" x14ac:dyDescent="0.2">
      <c r="A72" s="3"/>
      <c r="B72" s="168"/>
      <c r="C72" s="163" t="s">
        <v>242</v>
      </c>
      <c r="D72" s="163">
        <v>55</v>
      </c>
      <c r="E72" s="43" t="s">
        <v>58</v>
      </c>
      <c r="F72" s="43" t="s">
        <v>28</v>
      </c>
      <c r="G72" s="43" t="s">
        <v>59</v>
      </c>
      <c r="H72" s="128" t="s">
        <v>189</v>
      </c>
      <c r="I72" s="132">
        <f t="shared" si="4"/>
        <v>100</v>
      </c>
      <c r="J72" s="147">
        <v>86</v>
      </c>
      <c r="K72" s="148">
        <f t="shared" si="1"/>
        <v>8600</v>
      </c>
      <c r="L72" s="178">
        <v>15</v>
      </c>
      <c r="M72" s="103"/>
      <c r="N72" s="100">
        <v>80</v>
      </c>
      <c r="O72" s="99">
        <v>5</v>
      </c>
      <c r="P72" s="207"/>
      <c r="Q72" s="221" t="s">
        <v>309</v>
      </c>
    </row>
    <row r="73" spans="1:17" x14ac:dyDescent="0.2">
      <c r="A73" s="3"/>
      <c r="B73" s="168"/>
      <c r="C73" s="163" t="s">
        <v>243</v>
      </c>
      <c r="D73" s="163">
        <v>56</v>
      </c>
      <c r="E73" s="43" t="s">
        <v>58</v>
      </c>
      <c r="F73" s="43" t="s">
        <v>28</v>
      </c>
      <c r="G73" s="43" t="s">
        <v>59</v>
      </c>
      <c r="H73" s="13" t="s">
        <v>182</v>
      </c>
      <c r="I73" s="132">
        <f t="shared" si="4"/>
        <v>44</v>
      </c>
      <c r="J73" s="147">
        <v>86</v>
      </c>
      <c r="K73" s="148">
        <f t="shared" si="1"/>
        <v>3784</v>
      </c>
      <c r="L73" s="91">
        <v>40</v>
      </c>
      <c r="M73" s="98"/>
      <c r="N73" s="179">
        <v>2</v>
      </c>
      <c r="O73" s="99">
        <v>2</v>
      </c>
      <c r="P73" s="207"/>
      <c r="Q73" s="221" t="s">
        <v>310</v>
      </c>
    </row>
    <row r="74" spans="1:17" x14ac:dyDescent="0.2">
      <c r="A74" s="3"/>
      <c r="B74" s="168"/>
      <c r="C74" s="163" t="s">
        <v>244</v>
      </c>
      <c r="D74" s="163">
        <v>57</v>
      </c>
      <c r="E74" s="43" t="s">
        <v>58</v>
      </c>
      <c r="F74" s="43" t="s">
        <v>28</v>
      </c>
      <c r="G74" s="43" t="s">
        <v>59</v>
      </c>
      <c r="H74" s="13" t="s">
        <v>183</v>
      </c>
      <c r="I74" s="132">
        <f t="shared" si="4"/>
        <v>24</v>
      </c>
      <c r="J74" s="147">
        <v>86</v>
      </c>
      <c r="K74" s="148">
        <f t="shared" si="1"/>
        <v>2064</v>
      </c>
      <c r="L74" s="171">
        <v>20</v>
      </c>
      <c r="M74" s="98"/>
      <c r="N74" s="179">
        <v>2</v>
      </c>
      <c r="O74" s="99">
        <v>2</v>
      </c>
      <c r="P74" s="207"/>
      <c r="Q74" s="219"/>
    </row>
    <row r="75" spans="1:17" x14ac:dyDescent="0.2">
      <c r="A75" s="3"/>
      <c r="B75" s="168"/>
      <c r="C75" s="163" t="s">
        <v>245</v>
      </c>
      <c r="D75" s="163">
        <v>58</v>
      </c>
      <c r="E75" s="43" t="s">
        <v>58</v>
      </c>
      <c r="F75" s="43" t="s">
        <v>28</v>
      </c>
      <c r="G75" s="43" t="s">
        <v>59</v>
      </c>
      <c r="H75" s="13" t="s">
        <v>184</v>
      </c>
      <c r="I75" s="132">
        <f t="shared" si="4"/>
        <v>24</v>
      </c>
      <c r="J75" s="147">
        <v>86</v>
      </c>
      <c r="K75" s="148">
        <f t="shared" si="1"/>
        <v>2064</v>
      </c>
      <c r="L75" s="171">
        <v>20</v>
      </c>
      <c r="M75" s="98"/>
      <c r="N75" s="179">
        <v>2</v>
      </c>
      <c r="O75" s="99">
        <v>2</v>
      </c>
      <c r="P75" s="207"/>
      <c r="Q75" s="219"/>
    </row>
    <row r="76" spans="1:17" x14ac:dyDescent="0.2">
      <c r="A76" s="3"/>
      <c r="B76" s="168"/>
      <c r="C76" s="163" t="s">
        <v>246</v>
      </c>
      <c r="D76" s="163">
        <v>59</v>
      </c>
      <c r="E76" s="43" t="s">
        <v>58</v>
      </c>
      <c r="F76" s="43" t="s">
        <v>28</v>
      </c>
      <c r="G76" s="43" t="s">
        <v>59</v>
      </c>
      <c r="H76" s="13" t="s">
        <v>185</v>
      </c>
      <c r="I76" s="132">
        <f t="shared" si="4"/>
        <v>24</v>
      </c>
      <c r="J76" s="147">
        <v>86</v>
      </c>
      <c r="K76" s="148">
        <f t="shared" si="1"/>
        <v>2064</v>
      </c>
      <c r="L76" s="171">
        <v>20</v>
      </c>
      <c r="M76" s="98"/>
      <c r="N76" s="179">
        <v>2</v>
      </c>
      <c r="O76" s="99">
        <v>2</v>
      </c>
      <c r="P76" s="207"/>
      <c r="Q76" s="219"/>
    </row>
    <row r="77" spans="1:17" x14ac:dyDescent="0.2">
      <c r="A77" s="3"/>
      <c r="B77" s="168"/>
      <c r="C77" s="163" t="s">
        <v>247</v>
      </c>
      <c r="D77" s="163">
        <v>60</v>
      </c>
      <c r="E77" s="43" t="s">
        <v>58</v>
      </c>
      <c r="F77" s="43" t="s">
        <v>28</v>
      </c>
      <c r="G77" s="43" t="s">
        <v>59</v>
      </c>
      <c r="H77" s="13" t="s">
        <v>186</v>
      </c>
      <c r="I77" s="132">
        <f t="shared" si="4"/>
        <v>24</v>
      </c>
      <c r="J77" s="147">
        <v>86</v>
      </c>
      <c r="K77" s="148">
        <f t="shared" si="1"/>
        <v>2064</v>
      </c>
      <c r="L77" s="171">
        <v>20</v>
      </c>
      <c r="M77" s="98"/>
      <c r="N77" s="179">
        <v>2</v>
      </c>
      <c r="O77" s="99">
        <v>2</v>
      </c>
      <c r="P77" s="207"/>
      <c r="Q77" s="219"/>
    </row>
    <row r="78" spans="1:17" x14ac:dyDescent="0.2">
      <c r="A78" s="3"/>
      <c r="B78" s="168"/>
      <c r="C78" s="163" t="s">
        <v>248</v>
      </c>
      <c r="D78" s="163">
        <v>61</v>
      </c>
      <c r="E78" s="43" t="s">
        <v>58</v>
      </c>
      <c r="F78" s="43" t="s">
        <v>28</v>
      </c>
      <c r="G78" s="43" t="s">
        <v>59</v>
      </c>
      <c r="H78" s="13" t="s">
        <v>187</v>
      </c>
      <c r="I78" s="132">
        <f t="shared" si="4"/>
        <v>24</v>
      </c>
      <c r="J78" s="147">
        <v>86</v>
      </c>
      <c r="K78" s="148">
        <f t="shared" si="1"/>
        <v>2064</v>
      </c>
      <c r="L78" s="171">
        <v>20</v>
      </c>
      <c r="M78" s="98"/>
      <c r="N78" s="179">
        <v>2</v>
      </c>
      <c r="O78" s="99">
        <v>2</v>
      </c>
      <c r="P78" s="207"/>
      <c r="Q78" s="219"/>
    </row>
    <row r="79" spans="1:17" x14ac:dyDescent="0.2">
      <c r="A79" s="3"/>
      <c r="B79" s="168"/>
      <c r="C79" s="163" t="s">
        <v>249</v>
      </c>
      <c r="D79" s="163">
        <v>62</v>
      </c>
      <c r="E79" s="43" t="s">
        <v>58</v>
      </c>
      <c r="F79" s="43" t="s">
        <v>28</v>
      </c>
      <c r="G79" s="43" t="s">
        <v>59</v>
      </c>
      <c r="H79" s="13" t="s">
        <v>188</v>
      </c>
      <c r="I79" s="132">
        <f t="shared" si="4"/>
        <v>24</v>
      </c>
      <c r="J79" s="147">
        <v>86</v>
      </c>
      <c r="K79" s="148">
        <f t="shared" si="1"/>
        <v>2064</v>
      </c>
      <c r="L79" s="171">
        <v>20</v>
      </c>
      <c r="M79" s="98"/>
      <c r="N79" s="179">
        <v>2</v>
      </c>
      <c r="O79" s="99">
        <v>2</v>
      </c>
      <c r="P79" s="207"/>
      <c r="Q79" s="219"/>
    </row>
    <row r="80" spans="1:17" x14ac:dyDescent="0.2">
      <c r="A80" s="3"/>
      <c r="B80" s="168"/>
      <c r="C80" s="163" t="s">
        <v>246</v>
      </c>
      <c r="D80" s="163">
        <v>63</v>
      </c>
      <c r="E80" s="43" t="s">
        <v>58</v>
      </c>
      <c r="F80" s="43" t="s">
        <v>28</v>
      </c>
      <c r="G80" s="43" t="s">
        <v>59</v>
      </c>
      <c r="H80" s="128" t="s">
        <v>294</v>
      </c>
      <c r="I80" s="132">
        <f t="shared" ref="I80:I83" si="9">SUM(L80:O80)</f>
        <v>44</v>
      </c>
      <c r="J80" s="147">
        <v>86</v>
      </c>
      <c r="K80" s="148">
        <f t="shared" ref="K80:K83" si="10">I80*J80</f>
        <v>3784</v>
      </c>
      <c r="L80" s="175">
        <v>40</v>
      </c>
      <c r="M80" s="98"/>
      <c r="N80" s="179">
        <v>2</v>
      </c>
      <c r="O80" s="99">
        <v>2</v>
      </c>
      <c r="P80" s="207"/>
      <c r="Q80" s="219"/>
    </row>
    <row r="81" spans="1:17" x14ac:dyDescent="0.2">
      <c r="A81" s="3"/>
      <c r="B81" s="168"/>
      <c r="C81" s="163" t="s">
        <v>247</v>
      </c>
      <c r="D81" s="163">
        <v>64</v>
      </c>
      <c r="E81" s="43" t="s">
        <v>58</v>
      </c>
      <c r="F81" s="43" t="s">
        <v>28</v>
      </c>
      <c r="G81" s="43" t="s">
        <v>59</v>
      </c>
      <c r="H81" s="13" t="s">
        <v>293</v>
      </c>
      <c r="I81" s="132">
        <f t="shared" si="9"/>
        <v>24</v>
      </c>
      <c r="J81" s="147">
        <v>86</v>
      </c>
      <c r="K81" s="148">
        <f t="shared" si="10"/>
        <v>2064</v>
      </c>
      <c r="L81" s="171">
        <v>20</v>
      </c>
      <c r="M81" s="98"/>
      <c r="N81" s="179">
        <v>2</v>
      </c>
      <c r="O81" s="99">
        <v>2</v>
      </c>
      <c r="P81" s="207"/>
      <c r="Q81" s="219"/>
    </row>
    <row r="82" spans="1:17" x14ac:dyDescent="0.2">
      <c r="A82" s="3"/>
      <c r="B82" s="168"/>
      <c r="C82" s="163" t="s">
        <v>248</v>
      </c>
      <c r="D82" s="163">
        <v>65</v>
      </c>
      <c r="E82" s="43" t="s">
        <v>58</v>
      </c>
      <c r="F82" s="43" t="s">
        <v>28</v>
      </c>
      <c r="G82" s="43" t="s">
        <v>59</v>
      </c>
      <c r="H82" s="13" t="s">
        <v>295</v>
      </c>
      <c r="I82" s="132">
        <f t="shared" si="9"/>
        <v>24</v>
      </c>
      <c r="J82" s="147">
        <v>86</v>
      </c>
      <c r="K82" s="148">
        <f t="shared" si="10"/>
        <v>2064</v>
      </c>
      <c r="L82" s="171">
        <v>20</v>
      </c>
      <c r="M82" s="98"/>
      <c r="N82" s="179">
        <v>2</v>
      </c>
      <c r="O82" s="99">
        <v>2</v>
      </c>
      <c r="P82" s="207"/>
      <c r="Q82" s="219"/>
    </row>
    <row r="83" spans="1:17" x14ac:dyDescent="0.2">
      <c r="A83" s="3"/>
      <c r="B83" s="168"/>
      <c r="C83" s="163" t="s">
        <v>249</v>
      </c>
      <c r="D83" s="163">
        <v>66</v>
      </c>
      <c r="E83" s="43" t="s">
        <v>58</v>
      </c>
      <c r="F83" s="43" t="s">
        <v>28</v>
      </c>
      <c r="G83" s="43" t="s">
        <v>59</v>
      </c>
      <c r="H83" s="13" t="s">
        <v>296</v>
      </c>
      <c r="I83" s="132">
        <f t="shared" si="9"/>
        <v>24</v>
      </c>
      <c r="J83" s="147">
        <v>86</v>
      </c>
      <c r="K83" s="148">
        <f t="shared" si="10"/>
        <v>2064</v>
      </c>
      <c r="L83" s="171">
        <v>20</v>
      </c>
      <c r="M83" s="98"/>
      <c r="N83" s="179">
        <v>2</v>
      </c>
      <c r="O83" s="99">
        <v>2</v>
      </c>
      <c r="P83" s="207"/>
      <c r="Q83" s="219"/>
    </row>
    <row r="84" spans="1:17" x14ac:dyDescent="0.2">
      <c r="A84" s="3"/>
      <c r="B84" s="168"/>
      <c r="C84" s="163" t="s">
        <v>67</v>
      </c>
      <c r="D84" s="163">
        <v>67</v>
      </c>
      <c r="E84" s="43" t="s">
        <v>68</v>
      </c>
      <c r="F84" s="43" t="s">
        <v>17</v>
      </c>
      <c r="G84" s="43" t="s">
        <v>52</v>
      </c>
      <c r="H84" s="13" t="s">
        <v>69</v>
      </c>
      <c r="I84" s="132">
        <f t="shared" si="4"/>
        <v>630</v>
      </c>
      <c r="J84" s="147">
        <v>122</v>
      </c>
      <c r="K84" s="148">
        <f t="shared" si="1"/>
        <v>76860</v>
      </c>
      <c r="L84" s="180">
        <v>120</v>
      </c>
      <c r="M84" s="98"/>
      <c r="N84" s="181">
        <v>220</v>
      </c>
      <c r="O84" s="99">
        <v>290</v>
      </c>
      <c r="P84" s="210"/>
      <c r="Q84" s="219" t="s">
        <v>311</v>
      </c>
    </row>
    <row r="85" spans="1:17" ht="14.25" x14ac:dyDescent="0.2">
      <c r="A85" s="3"/>
      <c r="B85" s="168"/>
      <c r="C85" s="164" t="s">
        <v>190</v>
      </c>
      <c r="D85" s="164"/>
      <c r="E85" s="58" t="s">
        <v>71</v>
      </c>
      <c r="F85" s="58" t="s">
        <v>52</v>
      </c>
      <c r="G85" s="58" t="s">
        <v>52</v>
      </c>
      <c r="H85" s="59" t="s">
        <v>53</v>
      </c>
      <c r="I85" s="52"/>
      <c r="J85" s="19"/>
      <c r="K85" s="81">
        <f t="shared" si="1"/>
        <v>0</v>
      </c>
      <c r="L85" s="85"/>
      <c r="M85" s="86"/>
      <c r="N85" s="87"/>
      <c r="O85" s="87"/>
      <c r="P85" s="207"/>
      <c r="Q85" s="219"/>
    </row>
    <row r="86" spans="1:17" ht="25.5" x14ac:dyDescent="0.2">
      <c r="A86" s="3"/>
      <c r="B86" s="168"/>
      <c r="C86" s="163" t="s">
        <v>191</v>
      </c>
      <c r="D86" s="163">
        <v>68</v>
      </c>
      <c r="E86" s="43" t="s">
        <v>72</v>
      </c>
      <c r="F86" s="43" t="s">
        <v>73</v>
      </c>
      <c r="G86" s="43" t="s">
        <v>52</v>
      </c>
      <c r="H86" s="128" t="s">
        <v>194</v>
      </c>
      <c r="I86" s="133">
        <f t="shared" si="4"/>
        <v>40</v>
      </c>
      <c r="J86" s="139">
        <v>95</v>
      </c>
      <c r="K86" s="140">
        <f t="shared" si="1"/>
        <v>3800</v>
      </c>
      <c r="L86" s="144"/>
      <c r="M86" s="145"/>
      <c r="N86" s="146">
        <v>40</v>
      </c>
      <c r="O86" s="87"/>
      <c r="P86" s="207"/>
      <c r="Q86" s="219"/>
    </row>
    <row r="87" spans="1:17" ht="25.5" x14ac:dyDescent="0.2">
      <c r="A87" s="3"/>
      <c r="B87" s="168"/>
      <c r="C87" s="163" t="s">
        <v>192</v>
      </c>
      <c r="D87" s="163">
        <v>69</v>
      </c>
      <c r="E87" s="43" t="s">
        <v>72</v>
      </c>
      <c r="F87" s="43" t="s">
        <v>73</v>
      </c>
      <c r="G87" s="43" t="s">
        <v>52</v>
      </c>
      <c r="H87" s="128" t="s">
        <v>195</v>
      </c>
      <c r="I87" s="132">
        <f t="shared" si="4"/>
        <v>40</v>
      </c>
      <c r="J87" s="147">
        <v>95</v>
      </c>
      <c r="K87" s="148">
        <f t="shared" si="1"/>
        <v>3800</v>
      </c>
      <c r="L87" s="85"/>
      <c r="M87" s="86"/>
      <c r="N87" s="100">
        <v>40</v>
      </c>
      <c r="O87" s="87"/>
      <c r="P87" s="207"/>
      <c r="Q87" s="219"/>
    </row>
    <row r="88" spans="1:17" ht="25.5" x14ac:dyDescent="0.2">
      <c r="A88" s="3"/>
      <c r="B88" s="168"/>
      <c r="C88" s="163" t="s">
        <v>193</v>
      </c>
      <c r="D88" s="163">
        <v>70</v>
      </c>
      <c r="E88" s="43" t="s">
        <v>72</v>
      </c>
      <c r="F88" s="43" t="s">
        <v>73</v>
      </c>
      <c r="G88" s="43" t="s">
        <v>52</v>
      </c>
      <c r="H88" s="128" t="s">
        <v>196</v>
      </c>
      <c r="I88" s="132">
        <f t="shared" si="4"/>
        <v>40</v>
      </c>
      <c r="J88" s="147">
        <v>95</v>
      </c>
      <c r="K88" s="148">
        <f t="shared" si="1"/>
        <v>3800</v>
      </c>
      <c r="L88" s="85"/>
      <c r="M88" s="86"/>
      <c r="N88" s="100">
        <v>40</v>
      </c>
      <c r="O88" s="87"/>
      <c r="P88" s="207"/>
      <c r="Q88" s="219"/>
    </row>
    <row r="89" spans="1:17" ht="15.75" x14ac:dyDescent="0.3">
      <c r="A89" s="3"/>
      <c r="B89" s="168"/>
      <c r="C89" s="163" t="s">
        <v>118</v>
      </c>
      <c r="D89" s="163">
        <v>71</v>
      </c>
      <c r="E89" s="43" t="s">
        <v>75</v>
      </c>
      <c r="F89" s="43" t="s">
        <v>17</v>
      </c>
      <c r="G89" s="43" t="s">
        <v>52</v>
      </c>
      <c r="H89" s="13" t="s">
        <v>76</v>
      </c>
      <c r="I89" s="52">
        <f t="shared" si="4"/>
        <v>45</v>
      </c>
      <c r="J89" s="19">
        <v>95</v>
      </c>
      <c r="K89" s="81">
        <f t="shared" si="1"/>
        <v>4275</v>
      </c>
      <c r="L89" s="129">
        <v>45</v>
      </c>
      <c r="M89" s="98"/>
      <c r="N89" s="87"/>
      <c r="O89" s="87"/>
      <c r="P89" s="211"/>
      <c r="Q89" s="219" t="s">
        <v>272</v>
      </c>
    </row>
    <row r="90" spans="1:17" ht="15.75" x14ac:dyDescent="0.3">
      <c r="A90" s="3"/>
      <c r="B90" s="168"/>
      <c r="C90" s="164" t="s">
        <v>197</v>
      </c>
      <c r="D90" s="164"/>
      <c r="E90" s="58" t="s">
        <v>78</v>
      </c>
      <c r="F90" s="58" t="s">
        <v>52</v>
      </c>
      <c r="G90" s="58" t="s">
        <v>52</v>
      </c>
      <c r="H90" s="59" t="s">
        <v>53</v>
      </c>
      <c r="I90" s="52"/>
      <c r="J90" s="19"/>
      <c r="K90" s="81">
        <f t="shared" si="1"/>
        <v>0</v>
      </c>
      <c r="L90" s="102"/>
      <c r="M90" s="103"/>
      <c r="N90" s="104"/>
      <c r="O90" s="104"/>
      <c r="P90" s="207"/>
      <c r="Q90" s="219"/>
    </row>
    <row r="91" spans="1:17" x14ac:dyDescent="0.2">
      <c r="A91" s="3"/>
      <c r="B91" s="168"/>
      <c r="C91" s="163" t="s">
        <v>79</v>
      </c>
      <c r="D91" s="163">
        <v>72</v>
      </c>
      <c r="E91" s="43" t="s">
        <v>80</v>
      </c>
      <c r="F91" s="43" t="s">
        <v>17</v>
      </c>
      <c r="G91" s="43" t="s">
        <v>52</v>
      </c>
      <c r="H91" s="13" t="s">
        <v>81</v>
      </c>
      <c r="I91" s="52">
        <f t="shared" si="4"/>
        <v>405</v>
      </c>
      <c r="J91" s="19">
        <v>95</v>
      </c>
      <c r="K91" s="81">
        <f t="shared" si="1"/>
        <v>38475</v>
      </c>
      <c r="L91" s="180">
        <v>160</v>
      </c>
      <c r="M91" s="98"/>
      <c r="N91" s="130">
        <v>180</v>
      </c>
      <c r="O91" s="99">
        <v>65</v>
      </c>
      <c r="P91" s="207"/>
      <c r="Q91" s="221" t="s">
        <v>312</v>
      </c>
    </row>
    <row r="92" spans="1:17" x14ac:dyDescent="0.2">
      <c r="A92" s="3"/>
      <c r="B92" s="168"/>
      <c r="C92" s="163" t="s">
        <v>250</v>
      </c>
      <c r="D92" s="163">
        <v>73</v>
      </c>
      <c r="E92" s="43" t="s">
        <v>83</v>
      </c>
      <c r="F92" s="43" t="s">
        <v>28</v>
      </c>
      <c r="G92" s="43" t="s">
        <v>33</v>
      </c>
      <c r="H92" s="128" t="s">
        <v>253</v>
      </c>
      <c r="I92" s="149">
        <f t="shared" si="4"/>
        <v>35</v>
      </c>
      <c r="J92" s="150">
        <v>86</v>
      </c>
      <c r="K92" s="151">
        <f t="shared" si="1"/>
        <v>3010</v>
      </c>
      <c r="L92" s="178">
        <v>5</v>
      </c>
      <c r="M92" s="152">
        <v>30</v>
      </c>
      <c r="N92" s="87"/>
      <c r="O92" s="87"/>
      <c r="P92" s="207"/>
      <c r="Q92" s="219"/>
    </row>
    <row r="93" spans="1:17" x14ac:dyDescent="0.2">
      <c r="A93" s="3"/>
      <c r="B93" s="168"/>
      <c r="C93" s="163" t="s">
        <v>251</v>
      </c>
      <c r="D93" s="163">
        <v>74</v>
      </c>
      <c r="E93" s="43" t="s">
        <v>83</v>
      </c>
      <c r="F93" s="43" t="s">
        <v>28</v>
      </c>
      <c r="G93" s="43" t="s">
        <v>33</v>
      </c>
      <c r="H93" s="13" t="s">
        <v>254</v>
      </c>
      <c r="I93" s="149">
        <f t="shared" si="4"/>
        <v>20</v>
      </c>
      <c r="J93" s="150">
        <v>86</v>
      </c>
      <c r="K93" s="151">
        <f t="shared" si="1"/>
        <v>1720</v>
      </c>
      <c r="L93" s="178">
        <v>5</v>
      </c>
      <c r="M93" s="172">
        <v>15</v>
      </c>
      <c r="N93" s="87"/>
      <c r="O93" s="87"/>
      <c r="P93" s="207"/>
      <c r="Q93" s="219"/>
    </row>
    <row r="94" spans="1:17" x14ac:dyDescent="0.2">
      <c r="A94" s="3"/>
      <c r="B94" s="168"/>
      <c r="C94" s="163" t="s">
        <v>252</v>
      </c>
      <c r="D94" s="163">
        <v>75</v>
      </c>
      <c r="E94" s="43" t="s">
        <v>83</v>
      </c>
      <c r="F94" s="43" t="s">
        <v>28</v>
      </c>
      <c r="G94" s="43" t="s">
        <v>33</v>
      </c>
      <c r="H94" s="13" t="s">
        <v>255</v>
      </c>
      <c r="I94" s="132">
        <f t="shared" si="4"/>
        <v>20</v>
      </c>
      <c r="J94" s="147">
        <v>86</v>
      </c>
      <c r="K94" s="148">
        <f t="shared" si="1"/>
        <v>1720</v>
      </c>
      <c r="L94" s="178">
        <v>5</v>
      </c>
      <c r="M94" s="172">
        <v>15</v>
      </c>
      <c r="N94" s="87"/>
      <c r="O94" s="87"/>
      <c r="P94" s="207"/>
      <c r="Q94" s="219"/>
    </row>
    <row r="95" spans="1:17" x14ac:dyDescent="0.2">
      <c r="A95" s="3"/>
      <c r="B95" s="168"/>
      <c r="C95" s="163" t="s">
        <v>269</v>
      </c>
      <c r="D95" s="163">
        <v>76</v>
      </c>
      <c r="E95" s="43" t="s">
        <v>83</v>
      </c>
      <c r="F95" s="43" t="s">
        <v>28</v>
      </c>
      <c r="G95" s="43" t="s">
        <v>33</v>
      </c>
      <c r="H95" s="13" t="s">
        <v>256</v>
      </c>
      <c r="I95" s="132">
        <f t="shared" si="4"/>
        <v>20</v>
      </c>
      <c r="J95" s="147">
        <v>86</v>
      </c>
      <c r="K95" s="148">
        <f t="shared" si="1"/>
        <v>1720</v>
      </c>
      <c r="L95" s="178">
        <v>5</v>
      </c>
      <c r="M95" s="172">
        <v>15</v>
      </c>
      <c r="N95" s="87"/>
      <c r="O95" s="87"/>
      <c r="P95" s="207"/>
      <c r="Q95" s="219"/>
    </row>
    <row r="96" spans="1:17" x14ac:dyDescent="0.2">
      <c r="A96" s="3"/>
      <c r="B96" s="168"/>
      <c r="C96" s="163" t="s">
        <v>270</v>
      </c>
      <c r="D96" s="163">
        <v>77</v>
      </c>
      <c r="E96" s="43" t="s">
        <v>83</v>
      </c>
      <c r="F96" s="43" t="s">
        <v>28</v>
      </c>
      <c r="G96" s="43" t="s">
        <v>33</v>
      </c>
      <c r="H96" s="13" t="s">
        <v>257</v>
      </c>
      <c r="I96" s="132">
        <f t="shared" si="4"/>
        <v>20</v>
      </c>
      <c r="J96" s="147">
        <v>86</v>
      </c>
      <c r="K96" s="148">
        <f t="shared" si="1"/>
        <v>1720</v>
      </c>
      <c r="L96" s="178">
        <v>5</v>
      </c>
      <c r="M96" s="172">
        <v>15</v>
      </c>
      <c r="N96" s="87"/>
      <c r="O96" s="87"/>
      <c r="P96" s="207"/>
      <c r="Q96" s="219"/>
    </row>
    <row r="97" spans="1:17" x14ac:dyDescent="0.2">
      <c r="A97" s="3"/>
      <c r="B97" s="168"/>
      <c r="C97" s="163" t="s">
        <v>271</v>
      </c>
      <c r="D97" s="163">
        <v>78</v>
      </c>
      <c r="E97" s="43" t="s">
        <v>83</v>
      </c>
      <c r="F97" s="43" t="s">
        <v>28</v>
      </c>
      <c r="G97" s="43" t="s">
        <v>33</v>
      </c>
      <c r="H97" s="13" t="s">
        <v>258</v>
      </c>
      <c r="I97" s="132">
        <f t="shared" si="4"/>
        <v>20</v>
      </c>
      <c r="J97" s="147">
        <v>86</v>
      </c>
      <c r="K97" s="148">
        <f t="shared" si="1"/>
        <v>1720</v>
      </c>
      <c r="L97" s="178">
        <v>5</v>
      </c>
      <c r="M97" s="172">
        <v>15</v>
      </c>
      <c r="N97" s="87"/>
      <c r="O97" s="87"/>
      <c r="P97" s="207"/>
      <c r="Q97" s="219"/>
    </row>
    <row r="98" spans="1:17" x14ac:dyDescent="0.2">
      <c r="A98" s="3"/>
      <c r="B98" s="168"/>
      <c r="C98" s="163" t="s">
        <v>87</v>
      </c>
      <c r="D98" s="163">
        <v>79</v>
      </c>
      <c r="E98" s="43" t="s">
        <v>88</v>
      </c>
      <c r="F98" s="43" t="s">
        <v>17</v>
      </c>
      <c r="G98" s="43" t="s">
        <v>52</v>
      </c>
      <c r="H98" s="13" t="s">
        <v>88</v>
      </c>
      <c r="I98" s="52">
        <f t="shared" si="4"/>
        <v>35</v>
      </c>
      <c r="J98" s="19">
        <v>95</v>
      </c>
      <c r="K98" s="81">
        <f t="shared" si="1"/>
        <v>3325</v>
      </c>
      <c r="L98" s="178">
        <v>5</v>
      </c>
      <c r="M98" s="126">
        <v>30</v>
      </c>
      <c r="N98" s="87"/>
      <c r="O98" s="87"/>
      <c r="P98" s="207"/>
      <c r="Q98" s="219" t="s">
        <v>272</v>
      </c>
    </row>
    <row r="99" spans="1:17" x14ac:dyDescent="0.2">
      <c r="A99" s="3"/>
      <c r="B99" s="168"/>
      <c r="C99" s="165" t="s">
        <v>89</v>
      </c>
      <c r="D99" s="163">
        <v>80</v>
      </c>
      <c r="E99" s="56" t="s">
        <v>90</v>
      </c>
      <c r="F99" s="56" t="s">
        <v>17</v>
      </c>
      <c r="G99" s="56" t="s">
        <v>52</v>
      </c>
      <c r="H99" s="57" t="s">
        <v>91</v>
      </c>
      <c r="I99" s="149">
        <f t="shared" si="4"/>
        <v>20</v>
      </c>
      <c r="J99" s="150">
        <v>95</v>
      </c>
      <c r="K99" s="151">
        <f t="shared" si="1"/>
        <v>1900</v>
      </c>
      <c r="L99" s="152">
        <v>20</v>
      </c>
      <c r="M99" s="153"/>
      <c r="N99" s="154"/>
      <c r="O99" s="87"/>
      <c r="P99" s="210"/>
      <c r="Q99" s="219"/>
    </row>
    <row r="100" spans="1:17" ht="15.75" x14ac:dyDescent="0.3">
      <c r="A100" s="3"/>
      <c r="B100" s="168"/>
      <c r="C100" s="163" t="s">
        <v>198</v>
      </c>
      <c r="D100" s="163">
        <v>81</v>
      </c>
      <c r="E100" s="43" t="s">
        <v>93</v>
      </c>
      <c r="F100" s="43" t="s">
        <v>17</v>
      </c>
      <c r="G100" s="43" t="s">
        <v>52</v>
      </c>
      <c r="H100" s="13" t="s">
        <v>139</v>
      </c>
      <c r="I100" s="149">
        <f t="shared" si="4"/>
        <v>50</v>
      </c>
      <c r="J100" s="150">
        <v>95</v>
      </c>
      <c r="K100" s="151">
        <f t="shared" si="1"/>
        <v>4750</v>
      </c>
      <c r="L100" s="152">
        <v>10</v>
      </c>
      <c r="M100" s="153"/>
      <c r="N100" s="155">
        <v>40</v>
      </c>
      <c r="O100" s="87"/>
      <c r="P100" s="207"/>
      <c r="Q100" s="219" t="s">
        <v>304</v>
      </c>
    </row>
    <row r="101" spans="1:17" ht="15.75" x14ac:dyDescent="0.3">
      <c r="A101" s="3"/>
      <c r="B101" s="168"/>
      <c r="C101" s="164" t="s">
        <v>199</v>
      </c>
      <c r="D101" s="164"/>
      <c r="E101" s="58" t="s">
        <v>96</v>
      </c>
      <c r="F101" s="58" t="s">
        <v>52</v>
      </c>
      <c r="G101" s="58" t="s">
        <v>52</v>
      </c>
      <c r="H101" s="59" t="s">
        <v>53</v>
      </c>
      <c r="I101" s="52"/>
      <c r="J101" s="19"/>
      <c r="K101" s="81">
        <f t="shared" si="1"/>
        <v>0</v>
      </c>
      <c r="L101" s="85"/>
      <c r="M101" s="86"/>
      <c r="N101" s="87"/>
      <c r="O101" s="87"/>
      <c r="P101" s="207"/>
      <c r="Q101" s="219"/>
    </row>
    <row r="102" spans="1:17" ht="15.75" x14ac:dyDescent="0.3">
      <c r="A102" s="3"/>
      <c r="B102" s="168"/>
      <c r="C102" s="164" t="s">
        <v>200</v>
      </c>
      <c r="D102" s="164"/>
      <c r="E102" s="58" t="s">
        <v>98</v>
      </c>
      <c r="F102" s="58" t="s">
        <v>52</v>
      </c>
      <c r="G102" s="58" t="s">
        <v>52</v>
      </c>
      <c r="H102" s="59" t="s">
        <v>53</v>
      </c>
      <c r="I102" s="52"/>
      <c r="J102" s="19"/>
      <c r="K102" s="81">
        <f t="shared" si="1"/>
        <v>0</v>
      </c>
      <c r="L102" s="85"/>
      <c r="M102" s="86"/>
      <c r="N102" s="87"/>
      <c r="O102" s="87"/>
      <c r="P102" s="207"/>
      <c r="Q102" s="219"/>
    </row>
    <row r="103" spans="1:17" ht="15.75" customHeight="1" x14ac:dyDescent="0.2">
      <c r="A103" s="3"/>
      <c r="B103" s="168"/>
      <c r="C103" s="256" t="s">
        <v>259</v>
      </c>
      <c r="D103" s="165">
        <v>82</v>
      </c>
      <c r="E103" s="56" t="s">
        <v>100</v>
      </c>
      <c r="F103" s="56" t="s">
        <v>17</v>
      </c>
      <c r="G103" s="56" t="s">
        <v>52</v>
      </c>
      <c r="H103" s="57" t="s">
        <v>260</v>
      </c>
      <c r="I103" s="52">
        <f t="shared" si="4"/>
        <v>15</v>
      </c>
      <c r="J103" s="147">
        <v>95</v>
      </c>
      <c r="K103" s="81">
        <f t="shared" si="1"/>
        <v>1425</v>
      </c>
      <c r="L103" s="101">
        <v>15</v>
      </c>
      <c r="M103" s="86"/>
      <c r="N103" s="87"/>
      <c r="O103" s="87"/>
      <c r="P103" s="211"/>
      <c r="Q103" s="219" t="s">
        <v>273</v>
      </c>
    </row>
    <row r="104" spans="1:17" x14ac:dyDescent="0.2">
      <c r="A104" s="3"/>
      <c r="B104" s="168"/>
      <c r="C104" s="257"/>
      <c r="D104" s="165">
        <v>82</v>
      </c>
      <c r="E104" s="56" t="s">
        <v>100</v>
      </c>
      <c r="F104" s="56" t="s">
        <v>17</v>
      </c>
      <c r="G104" s="56" t="s">
        <v>52</v>
      </c>
      <c r="H104" s="57" t="s">
        <v>298</v>
      </c>
      <c r="I104" s="52">
        <f t="shared" ref="I104" si="11">SUM(L104:O104)</f>
        <v>10</v>
      </c>
      <c r="J104" s="147">
        <v>95</v>
      </c>
      <c r="K104" s="81">
        <f t="shared" ref="K104" si="12">I104*J104</f>
        <v>950</v>
      </c>
      <c r="L104" s="101">
        <v>10</v>
      </c>
      <c r="M104" s="86"/>
      <c r="N104" s="87"/>
      <c r="O104" s="87"/>
      <c r="P104" s="211"/>
      <c r="Q104" s="219" t="s">
        <v>273</v>
      </c>
    </row>
    <row r="105" spans="1:17" ht="12.75" customHeight="1" x14ac:dyDescent="0.2">
      <c r="A105" s="3"/>
      <c r="B105" s="168"/>
      <c r="C105" s="258" t="s">
        <v>201</v>
      </c>
      <c r="D105" s="163">
        <v>83</v>
      </c>
      <c r="E105" s="43" t="s">
        <v>102</v>
      </c>
      <c r="F105" s="43" t="s">
        <v>17</v>
      </c>
      <c r="G105" s="43" t="s">
        <v>52</v>
      </c>
      <c r="H105" s="13" t="s">
        <v>103</v>
      </c>
      <c r="I105" s="149">
        <f t="shared" si="4"/>
        <v>5</v>
      </c>
      <c r="J105" s="150">
        <v>95</v>
      </c>
      <c r="K105" s="151">
        <f t="shared" si="1"/>
        <v>475</v>
      </c>
      <c r="L105" s="156">
        <v>5</v>
      </c>
      <c r="M105" s="86"/>
      <c r="N105" s="87"/>
      <c r="O105" s="87"/>
      <c r="P105" s="211"/>
      <c r="Q105" s="219"/>
    </row>
    <row r="106" spans="1:17" x14ac:dyDescent="0.2">
      <c r="A106" s="3"/>
      <c r="B106" s="168"/>
      <c r="C106" s="258"/>
      <c r="D106" s="165">
        <v>84</v>
      </c>
      <c r="E106" s="43" t="s">
        <v>102</v>
      </c>
      <c r="F106" s="43" t="s">
        <v>28</v>
      </c>
      <c r="G106" s="43" t="s">
        <v>33</v>
      </c>
      <c r="H106" s="13" t="s">
        <v>299</v>
      </c>
      <c r="I106" s="149">
        <f t="shared" si="4"/>
        <v>5</v>
      </c>
      <c r="J106" s="150">
        <v>86</v>
      </c>
      <c r="K106" s="151">
        <f t="shared" si="1"/>
        <v>430</v>
      </c>
      <c r="L106" s="156">
        <v>5</v>
      </c>
      <c r="M106" s="86"/>
      <c r="N106" s="87"/>
      <c r="O106" s="87"/>
      <c r="P106" s="211"/>
      <c r="Q106" s="219"/>
    </row>
    <row r="107" spans="1:17" x14ac:dyDescent="0.2">
      <c r="A107" s="3"/>
      <c r="B107" s="168"/>
      <c r="C107" s="258"/>
      <c r="D107" s="163">
        <v>85</v>
      </c>
      <c r="E107" s="43" t="s">
        <v>102</v>
      </c>
      <c r="F107" s="43" t="s">
        <v>17</v>
      </c>
      <c r="G107" s="43" t="s">
        <v>52</v>
      </c>
      <c r="H107" s="13" t="s">
        <v>103</v>
      </c>
      <c r="I107" s="132">
        <f t="shared" si="4"/>
        <v>5</v>
      </c>
      <c r="J107" s="147">
        <v>95</v>
      </c>
      <c r="K107" s="148">
        <f t="shared" si="1"/>
        <v>475</v>
      </c>
      <c r="L107" s="101">
        <v>5</v>
      </c>
      <c r="M107" s="86"/>
      <c r="N107" s="87"/>
      <c r="O107" s="87"/>
      <c r="P107" s="211"/>
      <c r="Q107" s="219"/>
    </row>
    <row r="108" spans="1:17" ht="25.5" x14ac:dyDescent="0.2">
      <c r="A108" s="3"/>
      <c r="B108" s="168"/>
      <c r="C108" s="258"/>
      <c r="D108" s="165">
        <v>86</v>
      </c>
      <c r="E108" s="43" t="s">
        <v>102</v>
      </c>
      <c r="F108" s="43" t="s">
        <v>28</v>
      </c>
      <c r="G108" s="43" t="s">
        <v>33</v>
      </c>
      <c r="H108" s="13" t="s">
        <v>261</v>
      </c>
      <c r="I108" s="132">
        <f t="shared" si="4"/>
        <v>5</v>
      </c>
      <c r="J108" s="147">
        <v>86</v>
      </c>
      <c r="K108" s="148">
        <f t="shared" si="1"/>
        <v>430</v>
      </c>
      <c r="L108" s="101">
        <v>5</v>
      </c>
      <c r="M108" s="86"/>
      <c r="N108" s="87"/>
      <c r="O108" s="87"/>
      <c r="P108" s="211"/>
      <c r="Q108" s="222" t="s">
        <v>302</v>
      </c>
    </row>
    <row r="109" spans="1:17" ht="39.75" x14ac:dyDescent="0.3">
      <c r="A109" s="3"/>
      <c r="B109" s="168"/>
      <c r="C109" s="165" t="s">
        <v>262</v>
      </c>
      <c r="D109" s="163">
        <v>87</v>
      </c>
      <c r="E109" s="56" t="s">
        <v>106</v>
      </c>
      <c r="F109" s="56" t="s">
        <v>17</v>
      </c>
      <c r="G109" s="56" t="s">
        <v>52</v>
      </c>
      <c r="H109" s="57" t="s">
        <v>263</v>
      </c>
      <c r="I109" s="132">
        <f t="shared" si="4"/>
        <v>15</v>
      </c>
      <c r="J109" s="19">
        <v>95</v>
      </c>
      <c r="K109" s="81">
        <f t="shared" si="1"/>
        <v>1425</v>
      </c>
      <c r="L109" s="101">
        <v>15</v>
      </c>
      <c r="M109" s="86"/>
      <c r="N109" s="87"/>
      <c r="O109" s="87"/>
      <c r="P109" s="211"/>
      <c r="Q109" s="223" t="s">
        <v>301</v>
      </c>
    </row>
    <row r="110" spans="1:17" ht="15.75" x14ac:dyDescent="0.3">
      <c r="A110" s="3"/>
      <c r="B110" s="168"/>
      <c r="C110" s="164" t="s">
        <v>202</v>
      </c>
      <c r="D110" s="164"/>
      <c r="E110" s="58" t="s">
        <v>108</v>
      </c>
      <c r="F110" s="58" t="s">
        <v>52</v>
      </c>
      <c r="G110" s="58" t="s">
        <v>52</v>
      </c>
      <c r="H110" s="59" t="s">
        <v>53</v>
      </c>
      <c r="I110" s="52"/>
      <c r="J110" s="19"/>
      <c r="K110" s="81">
        <f t="shared" si="1"/>
        <v>0</v>
      </c>
      <c r="L110" s="85"/>
      <c r="M110" s="86"/>
      <c r="N110" s="87"/>
      <c r="O110" s="87"/>
      <c r="P110" s="207"/>
      <c r="Q110" s="219"/>
    </row>
    <row r="111" spans="1:17" ht="39.75" x14ac:dyDescent="0.3">
      <c r="A111" s="3"/>
      <c r="B111" s="168"/>
      <c r="C111" s="165" t="s">
        <v>264</v>
      </c>
      <c r="D111" s="165">
        <v>88</v>
      </c>
      <c r="E111" s="56" t="s">
        <v>110</v>
      </c>
      <c r="F111" s="56" t="s">
        <v>17</v>
      </c>
      <c r="G111" s="56" t="s">
        <v>52</v>
      </c>
      <c r="H111" s="57" t="s">
        <v>263</v>
      </c>
      <c r="I111" s="52">
        <f t="shared" ref="I111" si="13">SUM(L111:O111)</f>
        <v>15</v>
      </c>
      <c r="J111" s="19">
        <v>95</v>
      </c>
      <c r="K111" s="81">
        <f t="shared" si="1"/>
        <v>1425</v>
      </c>
      <c r="L111" s="101">
        <v>15</v>
      </c>
      <c r="M111" s="86"/>
      <c r="N111" s="87"/>
      <c r="O111" s="87"/>
      <c r="P111" s="211"/>
      <c r="Q111" s="223" t="s">
        <v>301</v>
      </c>
    </row>
    <row r="112" spans="1:17" ht="15.75" customHeight="1" x14ac:dyDescent="0.2">
      <c r="A112" s="3"/>
      <c r="B112" s="168"/>
      <c r="C112" s="256" t="s">
        <v>204</v>
      </c>
      <c r="D112" s="163">
        <v>89</v>
      </c>
      <c r="E112" s="43" t="s">
        <v>112</v>
      </c>
      <c r="F112" s="43" t="s">
        <v>17</v>
      </c>
      <c r="G112" s="43" t="s">
        <v>52</v>
      </c>
      <c r="H112" s="13" t="s">
        <v>265</v>
      </c>
      <c r="I112" s="149">
        <f t="shared" si="4"/>
        <v>10</v>
      </c>
      <c r="J112" s="150">
        <v>95</v>
      </c>
      <c r="K112" s="151">
        <f t="shared" si="1"/>
        <v>950</v>
      </c>
      <c r="L112" s="156">
        <v>10</v>
      </c>
      <c r="M112" s="86"/>
      <c r="N112" s="87"/>
      <c r="O112" s="87"/>
      <c r="P112" s="211"/>
      <c r="Q112" s="219" t="s">
        <v>273</v>
      </c>
    </row>
    <row r="113" spans="1:17" x14ac:dyDescent="0.2">
      <c r="A113" s="3"/>
      <c r="B113" s="168"/>
      <c r="C113" s="259"/>
      <c r="D113" s="165">
        <v>90</v>
      </c>
      <c r="E113" s="43" t="s">
        <v>112</v>
      </c>
      <c r="F113" s="56" t="s">
        <v>17</v>
      </c>
      <c r="G113" s="56" t="s">
        <v>52</v>
      </c>
      <c r="H113" s="128" t="s">
        <v>266</v>
      </c>
      <c r="I113" s="132">
        <f t="shared" ref="I113:I114" si="14">SUM(L113:O113)</f>
        <v>15</v>
      </c>
      <c r="J113" s="147">
        <v>95</v>
      </c>
      <c r="K113" s="148">
        <f t="shared" ref="K113:K114" si="15">I113*J113</f>
        <v>1425</v>
      </c>
      <c r="L113" s="101">
        <v>15</v>
      </c>
      <c r="M113" s="86"/>
      <c r="N113" s="87"/>
      <c r="O113" s="87"/>
      <c r="P113" s="211"/>
      <c r="Q113" s="219" t="s">
        <v>273</v>
      </c>
    </row>
    <row r="114" spans="1:17" ht="25.5" x14ac:dyDescent="0.2">
      <c r="A114" s="3"/>
      <c r="B114" s="168"/>
      <c r="C114" s="259"/>
      <c r="D114" s="163">
        <v>91</v>
      </c>
      <c r="E114" s="43" t="s">
        <v>112</v>
      </c>
      <c r="F114" s="43" t="s">
        <v>17</v>
      </c>
      <c r="G114" s="43" t="s">
        <v>52</v>
      </c>
      <c r="H114" s="128" t="s">
        <v>267</v>
      </c>
      <c r="I114" s="132">
        <f t="shared" si="14"/>
        <v>30</v>
      </c>
      <c r="J114" s="147">
        <v>95</v>
      </c>
      <c r="K114" s="148">
        <f t="shared" si="15"/>
        <v>2850</v>
      </c>
      <c r="L114" s="101">
        <v>30</v>
      </c>
      <c r="M114" s="86"/>
      <c r="N114" s="87"/>
      <c r="O114" s="87"/>
      <c r="P114" s="211"/>
      <c r="Q114" s="219" t="s">
        <v>273</v>
      </c>
    </row>
    <row r="115" spans="1:17" x14ac:dyDescent="0.2">
      <c r="A115" s="3"/>
      <c r="B115" s="168"/>
      <c r="C115" s="257"/>
      <c r="D115" s="165">
        <v>92</v>
      </c>
      <c r="E115" s="43" t="s">
        <v>112</v>
      </c>
      <c r="F115" s="56" t="s">
        <v>17</v>
      </c>
      <c r="G115" s="56" t="s">
        <v>52</v>
      </c>
      <c r="H115" s="128" t="s">
        <v>297</v>
      </c>
      <c r="I115" s="132">
        <f t="shared" ref="I115" si="16">SUM(L115:O115)</f>
        <v>15</v>
      </c>
      <c r="J115" s="147">
        <v>95</v>
      </c>
      <c r="K115" s="148">
        <f t="shared" ref="K115" si="17">I115*J115</f>
        <v>1425</v>
      </c>
      <c r="L115" s="101">
        <v>15</v>
      </c>
      <c r="M115" s="86"/>
      <c r="N115" s="87"/>
      <c r="O115" s="87"/>
      <c r="P115" s="211"/>
      <c r="Q115" s="219" t="s">
        <v>273</v>
      </c>
    </row>
    <row r="116" spans="1:17" ht="15.75" x14ac:dyDescent="0.3">
      <c r="A116" s="3"/>
      <c r="B116" s="168"/>
      <c r="C116" s="164" t="s">
        <v>203</v>
      </c>
      <c r="D116" s="164"/>
      <c r="E116" s="58" t="s">
        <v>115</v>
      </c>
      <c r="F116" s="58" t="s">
        <v>52</v>
      </c>
      <c r="G116" s="58" t="s">
        <v>52</v>
      </c>
      <c r="H116" s="59" t="s">
        <v>53</v>
      </c>
      <c r="I116" s="52"/>
      <c r="J116" s="19"/>
      <c r="K116" s="81">
        <f t="shared" si="1"/>
        <v>0</v>
      </c>
      <c r="L116" s="85"/>
      <c r="M116" s="86"/>
      <c r="N116" s="87"/>
      <c r="O116" s="87"/>
      <c r="P116" s="207"/>
      <c r="Q116" s="219"/>
    </row>
    <row r="117" spans="1:17" x14ac:dyDescent="0.2">
      <c r="A117" s="3"/>
      <c r="B117" s="168"/>
      <c r="C117" s="249" t="s">
        <v>116</v>
      </c>
      <c r="D117" s="165">
        <v>93</v>
      </c>
      <c r="E117" s="56" t="s">
        <v>117</v>
      </c>
      <c r="F117" s="56" t="s">
        <v>17</v>
      </c>
      <c r="G117" s="56" t="s">
        <v>52</v>
      </c>
      <c r="H117" s="131" t="s">
        <v>303</v>
      </c>
      <c r="I117" s="37">
        <f t="shared" ref="I117:I118" si="18">SUM(L117:O117)</f>
        <v>15</v>
      </c>
      <c r="J117" s="19">
        <v>95</v>
      </c>
      <c r="K117" s="81">
        <f t="shared" ref="K117:K118" si="19">I117*J117</f>
        <v>1425</v>
      </c>
      <c r="L117" s="157">
        <v>15</v>
      </c>
      <c r="M117" s="86"/>
      <c r="N117" s="87"/>
      <c r="O117" s="87"/>
      <c r="P117" s="211"/>
      <c r="Q117" s="219" t="s">
        <v>273</v>
      </c>
    </row>
    <row r="118" spans="1:17" x14ac:dyDescent="0.2">
      <c r="A118" s="3"/>
      <c r="B118" s="168"/>
      <c r="C118" s="249"/>
      <c r="D118" s="165">
        <v>94</v>
      </c>
      <c r="E118" s="56" t="s">
        <v>117</v>
      </c>
      <c r="F118" s="43" t="s">
        <v>28</v>
      </c>
      <c r="G118" s="43" t="s">
        <v>33</v>
      </c>
      <c r="H118" s="131" t="s">
        <v>303</v>
      </c>
      <c r="I118" s="19">
        <f t="shared" si="18"/>
        <v>20</v>
      </c>
      <c r="J118" s="19">
        <v>86</v>
      </c>
      <c r="K118" s="81">
        <f t="shared" si="19"/>
        <v>1720</v>
      </c>
      <c r="L118" s="157">
        <v>20</v>
      </c>
      <c r="M118" s="86"/>
      <c r="N118" s="87"/>
      <c r="O118" s="87"/>
      <c r="P118" s="211"/>
      <c r="Q118" s="219" t="s">
        <v>274</v>
      </c>
    </row>
    <row r="119" spans="1:17" x14ac:dyDescent="0.2">
      <c r="A119" s="3"/>
      <c r="B119" s="168"/>
      <c r="C119" s="249"/>
      <c r="D119" s="165">
        <v>95</v>
      </c>
      <c r="E119" s="56" t="s">
        <v>117</v>
      </c>
      <c r="F119" s="56" t="s">
        <v>17</v>
      </c>
      <c r="G119" s="56" t="s">
        <v>52</v>
      </c>
      <c r="H119" s="131" t="s">
        <v>268</v>
      </c>
      <c r="I119" s="37">
        <f t="shared" ref="I119:I120" si="20">SUM(L119:O119)</f>
        <v>15</v>
      </c>
      <c r="J119" s="19">
        <v>95</v>
      </c>
      <c r="K119" s="81">
        <f t="shared" si="1"/>
        <v>1425</v>
      </c>
      <c r="L119" s="157">
        <v>15</v>
      </c>
      <c r="M119" s="86"/>
      <c r="N119" s="87"/>
      <c r="O119" s="87"/>
      <c r="P119" s="211"/>
      <c r="Q119" s="219" t="s">
        <v>273</v>
      </c>
    </row>
    <row r="120" spans="1:17" x14ac:dyDescent="0.2">
      <c r="A120" s="3"/>
      <c r="B120" s="169"/>
      <c r="C120" s="250"/>
      <c r="D120" s="170">
        <v>96</v>
      </c>
      <c r="E120" s="159" t="s">
        <v>117</v>
      </c>
      <c r="F120" s="44" t="s">
        <v>28</v>
      </c>
      <c r="G120" s="44" t="s">
        <v>33</v>
      </c>
      <c r="H120" s="160" t="s">
        <v>268</v>
      </c>
      <c r="I120" s="21">
        <f t="shared" si="20"/>
        <v>20</v>
      </c>
      <c r="J120" s="21">
        <v>86</v>
      </c>
      <c r="K120" s="82">
        <f t="shared" si="1"/>
        <v>1720</v>
      </c>
      <c r="L120" s="161">
        <v>20</v>
      </c>
      <c r="M120" s="93"/>
      <c r="N120" s="94"/>
      <c r="O120" s="94"/>
      <c r="P120" s="212"/>
      <c r="Q120" s="219" t="s">
        <v>274</v>
      </c>
    </row>
    <row r="121" spans="1:17" x14ac:dyDescent="0.2">
      <c r="A121" s="3"/>
      <c r="B121" s="63"/>
      <c r="C121" s="66"/>
      <c r="D121" s="66"/>
      <c r="E121" s="34" t="s">
        <v>12</v>
      </c>
      <c r="F121" s="45"/>
      <c r="G121" s="45"/>
      <c r="H121" s="158"/>
      <c r="I121" s="52"/>
      <c r="J121" s="19"/>
      <c r="K121" s="81">
        <f t="shared" si="1"/>
        <v>0</v>
      </c>
      <c r="L121" s="105"/>
      <c r="M121" s="106"/>
      <c r="N121" s="107"/>
      <c r="O121" s="107"/>
      <c r="P121" s="209"/>
      <c r="Q121" s="219"/>
    </row>
    <row r="122" spans="1:17" x14ac:dyDescent="0.2">
      <c r="A122" s="3"/>
      <c r="B122" s="63"/>
      <c r="C122" s="66"/>
      <c r="D122" s="66"/>
      <c r="E122" s="12" t="s">
        <v>13</v>
      </c>
      <c r="F122" s="43"/>
      <c r="G122" s="43"/>
      <c r="H122" s="73" t="s">
        <v>14</v>
      </c>
      <c r="I122" s="162">
        <v>150</v>
      </c>
      <c r="J122" s="19">
        <v>86</v>
      </c>
      <c r="K122" s="81">
        <f t="shared" si="1"/>
        <v>12900</v>
      </c>
      <c r="L122" s="85"/>
      <c r="M122" s="86"/>
      <c r="N122" s="87"/>
      <c r="O122" s="87"/>
      <c r="P122" s="207"/>
      <c r="Q122" s="219" t="s">
        <v>272</v>
      </c>
    </row>
    <row r="123" spans="1:17" x14ac:dyDescent="0.2">
      <c r="A123" s="3"/>
      <c r="B123" s="63"/>
      <c r="C123" s="66"/>
      <c r="D123" s="66"/>
      <c r="E123" s="12" t="s">
        <v>16</v>
      </c>
      <c r="F123" s="43"/>
      <c r="G123" s="43"/>
      <c r="H123" s="73"/>
      <c r="I123" s="162">
        <v>50</v>
      </c>
      <c r="J123" s="19">
        <v>109</v>
      </c>
      <c r="K123" s="81">
        <f t="shared" si="1"/>
        <v>5450</v>
      </c>
      <c r="L123" s="85"/>
      <c r="M123" s="86"/>
      <c r="N123" s="87"/>
      <c r="O123" s="87"/>
      <c r="P123" s="207"/>
      <c r="Q123" s="219" t="s">
        <v>272</v>
      </c>
    </row>
    <row r="124" spans="1:17" x14ac:dyDescent="0.2">
      <c r="A124" s="3"/>
      <c r="B124" s="63"/>
      <c r="C124" s="66"/>
      <c r="D124" s="66"/>
      <c r="E124" s="12" t="s">
        <v>338</v>
      </c>
      <c r="F124" s="43" t="s">
        <v>313</v>
      </c>
      <c r="G124" s="242">
        <v>1</v>
      </c>
      <c r="H124" s="73"/>
      <c r="I124" s="37">
        <f>SUM(L124:O124)</f>
        <v>80</v>
      </c>
      <c r="J124" s="19"/>
      <c r="K124" s="81"/>
      <c r="L124" s="112"/>
      <c r="M124" s="113"/>
      <c r="N124" s="181">
        <v>40</v>
      </c>
      <c r="O124" s="181">
        <v>40</v>
      </c>
      <c r="P124" s="207"/>
      <c r="Q124" s="224" t="s">
        <v>314</v>
      </c>
    </row>
    <row r="125" spans="1:17" x14ac:dyDescent="0.2">
      <c r="A125" s="3"/>
      <c r="B125" s="63"/>
      <c r="C125" s="66"/>
      <c r="D125" s="66"/>
      <c r="E125" s="12" t="s">
        <v>333</v>
      </c>
      <c r="F125" s="43" t="s">
        <v>28</v>
      </c>
      <c r="G125" s="182">
        <v>0.2</v>
      </c>
      <c r="H125" s="74" t="s">
        <v>336</v>
      </c>
      <c r="I125" s="37">
        <f>SUMIF(F16:F120,F125,I16:I120)*G125</f>
        <v>447</v>
      </c>
      <c r="J125" s="19">
        <v>95</v>
      </c>
      <c r="K125" s="81">
        <f t="shared" si="1"/>
        <v>42465</v>
      </c>
      <c r="L125" s="112"/>
      <c r="M125" s="113"/>
      <c r="N125" s="114"/>
      <c r="O125" s="114"/>
      <c r="P125" s="207"/>
      <c r="Q125" s="225"/>
    </row>
    <row r="126" spans="1:17" x14ac:dyDescent="0.2">
      <c r="A126" s="3"/>
      <c r="B126" s="63"/>
      <c r="C126" s="66"/>
      <c r="D126" s="66"/>
      <c r="E126" s="12" t="s">
        <v>334</v>
      </c>
      <c r="F126" s="43" t="s">
        <v>17</v>
      </c>
      <c r="G126" s="182">
        <v>0.1</v>
      </c>
      <c r="H126" s="74" t="s">
        <v>337</v>
      </c>
      <c r="I126" s="37">
        <f>SUMIF(F16:F120,F126,I16:I120)*G126</f>
        <v>135</v>
      </c>
      <c r="J126" s="19">
        <v>108.5</v>
      </c>
      <c r="K126" s="81">
        <f t="shared" si="1"/>
        <v>14647.5</v>
      </c>
      <c r="L126" s="112"/>
      <c r="M126" s="113"/>
      <c r="N126" s="114"/>
      <c r="O126" s="114"/>
      <c r="P126" s="213"/>
      <c r="Q126" s="225"/>
    </row>
    <row r="127" spans="1:17" x14ac:dyDescent="0.2">
      <c r="A127" s="3"/>
      <c r="B127" s="63"/>
      <c r="C127" s="66"/>
      <c r="D127" s="66"/>
      <c r="E127" s="12" t="s">
        <v>335</v>
      </c>
      <c r="F127" s="43" t="s">
        <v>28</v>
      </c>
      <c r="G127" s="182">
        <v>0.1</v>
      </c>
      <c r="H127" s="74" t="s">
        <v>336</v>
      </c>
      <c r="I127" s="37">
        <f>SUMIF(F16:F120,F127,I16:I120)*G127</f>
        <v>223.5</v>
      </c>
      <c r="J127" s="19">
        <v>108.5</v>
      </c>
      <c r="K127" s="81">
        <f t="shared" si="1"/>
        <v>24249.75</v>
      </c>
      <c r="L127" s="112"/>
      <c r="M127" s="113"/>
      <c r="N127" s="114"/>
      <c r="O127" s="114"/>
      <c r="P127" s="213"/>
      <c r="Q127" s="225"/>
    </row>
    <row r="128" spans="1:17" x14ac:dyDescent="0.2">
      <c r="A128" s="3"/>
      <c r="B128" s="63"/>
      <c r="C128" s="66"/>
      <c r="D128" s="66"/>
      <c r="E128" s="108"/>
      <c r="F128" s="108"/>
      <c r="G128" s="108"/>
      <c r="H128" s="109"/>
      <c r="I128" s="110"/>
      <c r="J128" s="20"/>
      <c r="K128" s="111"/>
      <c r="L128" s="112"/>
      <c r="M128" s="113"/>
      <c r="N128" s="114"/>
      <c r="O128" s="114"/>
      <c r="P128" s="213"/>
      <c r="Q128" s="225"/>
    </row>
    <row r="129" spans="1:17" x14ac:dyDescent="0.2">
      <c r="A129" s="3"/>
      <c r="B129" s="64"/>
      <c r="C129" s="67"/>
      <c r="D129" s="67"/>
      <c r="E129" s="44"/>
      <c r="F129" s="44"/>
      <c r="G129" s="44"/>
      <c r="H129" s="75"/>
      <c r="I129" s="51"/>
      <c r="J129" s="21"/>
      <c r="K129" s="82"/>
      <c r="L129" s="92"/>
      <c r="M129" s="93"/>
      <c r="N129" s="94"/>
      <c r="O129" s="94"/>
      <c r="P129" s="208"/>
      <c r="Q129" s="226"/>
    </row>
    <row r="130" spans="1:17" x14ac:dyDescent="0.2">
      <c r="I130" s="22"/>
      <c r="J130" s="23"/>
      <c r="K130" s="23"/>
    </row>
    <row r="131" spans="1:17" x14ac:dyDescent="0.2">
      <c r="I131" s="22"/>
      <c r="J131" s="23"/>
      <c r="K131" s="23"/>
    </row>
    <row r="132" spans="1:17" x14ac:dyDescent="0.2">
      <c r="J132" s="23"/>
    </row>
    <row r="133" spans="1:17" s="17" customFormat="1" x14ac:dyDescent="0.2">
      <c r="A133" s="1"/>
      <c r="B133"/>
      <c r="C133"/>
      <c r="D133"/>
      <c r="E133"/>
      <c r="F133"/>
      <c r="G133"/>
      <c r="H133"/>
      <c r="J133" s="23"/>
      <c r="L133"/>
      <c r="M133"/>
      <c r="N133"/>
      <c r="O133"/>
      <c r="P133"/>
      <c r="Q133"/>
    </row>
  </sheetData>
  <mergeCells count="6">
    <mergeCell ref="C117:C120"/>
    <mergeCell ref="Q7:Q12"/>
    <mergeCell ref="L1:O1"/>
    <mergeCell ref="C105:C108"/>
    <mergeCell ref="C112:C115"/>
    <mergeCell ref="C103:C104"/>
  </mergeCells>
  <pageMargins left="0.70866141732283472" right="0.70866141732283472" top="0.78740157480314965" bottom="0.78740157480314965" header="0.31496062992125984" footer="0.31496062992125984"/>
  <pageSetup paperSize="8" scale="67" orientation="landscape" r:id="rId1"/>
  <rowBreaks count="1" manualBreakCount="1">
    <brk id="83" max="15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view="pageBreakPreview" zoomScale="90" zoomScaleNormal="100" zoomScaleSheetLayoutView="90" workbookViewId="0">
      <pane xSplit="4" ySplit="6" topLeftCell="E7" activePane="bottomRight" state="frozen"/>
      <selection pane="topRight" activeCell="D1" sqref="D1"/>
      <selection pane="bottomLeft" activeCell="A7" sqref="A7"/>
      <selection pane="bottomRight" activeCell="Q38" sqref="Q38"/>
    </sheetView>
  </sheetViews>
  <sheetFormatPr baseColWidth="10" defaultRowHeight="12.75" x14ac:dyDescent="0.2"/>
  <cols>
    <col min="1" max="1" width="4.140625" style="1" customWidth="1"/>
    <col min="2" max="2" width="5.140625" customWidth="1"/>
    <col min="3" max="4" width="5.7109375" customWidth="1"/>
    <col min="5" max="5" width="35.28515625" customWidth="1"/>
    <col min="6" max="7" width="10.7109375" customWidth="1"/>
    <col min="8" max="8" width="50.85546875" bestFit="1" customWidth="1"/>
    <col min="9" max="11" width="9.7109375" style="17" customWidth="1"/>
    <col min="12" max="16" width="7.7109375" customWidth="1"/>
    <col min="17" max="17" width="60.7109375" bestFit="1" customWidth="1"/>
  </cols>
  <sheetData>
    <row r="1" spans="1:17" s="1" customFormat="1" x14ac:dyDescent="0.2">
      <c r="A1" s="2" t="s">
        <v>0</v>
      </c>
      <c r="B1" s="27" t="s">
        <v>1</v>
      </c>
      <c r="C1" s="38"/>
      <c r="D1" s="38"/>
      <c r="E1" s="27" t="s">
        <v>2</v>
      </c>
      <c r="F1" s="55" t="s">
        <v>17</v>
      </c>
      <c r="G1" s="54"/>
      <c r="H1" s="28"/>
      <c r="I1" s="46" t="s">
        <v>3</v>
      </c>
      <c r="J1" s="29" t="s">
        <v>4</v>
      </c>
      <c r="K1" s="70" t="s">
        <v>5</v>
      </c>
      <c r="L1" s="251" t="s">
        <v>25</v>
      </c>
      <c r="M1" s="252"/>
      <c r="N1" s="252"/>
      <c r="O1" s="252"/>
      <c r="P1" s="122" t="s">
        <v>133</v>
      </c>
      <c r="Q1" s="28" t="s">
        <v>6</v>
      </c>
    </row>
    <row r="2" spans="1:17" x14ac:dyDescent="0.2">
      <c r="A2" s="33"/>
      <c r="B2" s="30"/>
      <c r="C2" s="39"/>
      <c r="D2" s="39"/>
      <c r="E2" s="39"/>
      <c r="F2" s="39"/>
      <c r="G2" s="39"/>
      <c r="H2" s="31"/>
      <c r="I2" s="47" t="s">
        <v>7</v>
      </c>
      <c r="J2" s="32" t="s">
        <v>8</v>
      </c>
      <c r="K2" s="71" t="s">
        <v>9</v>
      </c>
      <c r="L2" s="76" t="s">
        <v>21</v>
      </c>
      <c r="M2" s="77" t="s">
        <v>22</v>
      </c>
      <c r="N2" s="78" t="s">
        <v>24</v>
      </c>
      <c r="O2" s="78" t="s">
        <v>23</v>
      </c>
      <c r="P2" s="123" t="s">
        <v>128</v>
      </c>
      <c r="Q2" s="31"/>
    </row>
    <row r="3" spans="1:17" x14ac:dyDescent="0.2">
      <c r="B3" s="4"/>
      <c r="C3" s="4"/>
      <c r="D3" s="4"/>
      <c r="E3" s="4"/>
      <c r="F3" s="4"/>
      <c r="G3" s="4"/>
      <c r="H3" s="53"/>
      <c r="L3" s="85"/>
      <c r="M3" s="86"/>
      <c r="N3" s="87"/>
      <c r="O3" s="87"/>
      <c r="P3" s="115"/>
    </row>
    <row r="4" spans="1:17" s="1" customFormat="1" x14ac:dyDescent="0.2">
      <c r="A4" s="2" t="s">
        <v>19</v>
      </c>
      <c r="B4" s="5"/>
      <c r="C4" s="40"/>
      <c r="D4" s="40"/>
      <c r="E4" s="40"/>
      <c r="F4" s="40"/>
      <c r="G4" s="40"/>
      <c r="H4" s="6"/>
      <c r="I4" s="48">
        <f>I6</f>
        <v>2584.5749999999998</v>
      </c>
      <c r="J4" s="24"/>
      <c r="K4" s="72">
        <f>K6</f>
        <v>273558.15000000002</v>
      </c>
      <c r="L4" s="126" t="s">
        <v>135</v>
      </c>
      <c r="M4" s="127" t="s">
        <v>136</v>
      </c>
      <c r="N4" s="90"/>
      <c r="O4" s="90"/>
      <c r="P4" s="116"/>
      <c r="Q4" s="6"/>
    </row>
    <row r="5" spans="1:17" x14ac:dyDescent="0.2">
      <c r="A5" s="3"/>
      <c r="B5" s="7"/>
      <c r="C5" s="41"/>
      <c r="D5" s="41"/>
      <c r="E5" s="41"/>
      <c r="F5" s="41"/>
      <c r="G5" s="41"/>
      <c r="H5" s="8"/>
      <c r="I5" s="49"/>
      <c r="J5" s="25"/>
      <c r="K5" s="79"/>
      <c r="L5" s="85"/>
      <c r="M5" s="86"/>
      <c r="N5" s="87"/>
      <c r="O5" s="87"/>
      <c r="P5" s="115"/>
      <c r="Q5" s="8"/>
    </row>
    <row r="6" spans="1:17" s="1" customFormat="1" x14ac:dyDescent="0.2">
      <c r="A6" s="3"/>
      <c r="B6" s="62" t="s">
        <v>20</v>
      </c>
      <c r="C6" s="65"/>
      <c r="D6" s="65"/>
      <c r="E6" s="60"/>
      <c r="F6" s="60"/>
      <c r="G6" s="60"/>
      <c r="H6" s="61" t="s">
        <v>15</v>
      </c>
      <c r="I6" s="50">
        <f>SUM(I7:I61)</f>
        <v>2584.5749999999998</v>
      </c>
      <c r="J6" s="26"/>
      <c r="K6" s="80">
        <f t="shared" ref="K6:P6" si="0">SUM(K7:K61)</f>
        <v>273558.15000000002</v>
      </c>
      <c r="L6" s="88">
        <f t="shared" si="0"/>
        <v>610</v>
      </c>
      <c r="M6" s="89">
        <f t="shared" si="0"/>
        <v>0</v>
      </c>
      <c r="N6" s="89">
        <f t="shared" si="0"/>
        <v>200</v>
      </c>
      <c r="O6" s="90">
        <f t="shared" si="0"/>
        <v>0</v>
      </c>
      <c r="P6" s="88">
        <f t="shared" si="0"/>
        <v>0</v>
      </c>
      <c r="Q6" s="9"/>
    </row>
    <row r="7" spans="1:17" x14ac:dyDescent="0.2">
      <c r="A7" s="3"/>
      <c r="B7" s="63"/>
      <c r="C7" s="66"/>
      <c r="D7" s="66"/>
      <c r="E7" s="10" t="s">
        <v>124</v>
      </c>
      <c r="F7" s="42"/>
      <c r="G7" s="124">
        <v>0.05</v>
      </c>
      <c r="H7" s="11" t="s">
        <v>134</v>
      </c>
      <c r="I7" s="125">
        <f>SUM(I8:I61)*G7</f>
        <v>123.075</v>
      </c>
      <c r="J7" s="36">
        <v>122</v>
      </c>
      <c r="K7" s="18">
        <f t="shared" ref="K7:K53" si="1">I7*J7</f>
        <v>15015.15</v>
      </c>
      <c r="L7" s="91"/>
      <c r="M7" s="86"/>
      <c r="N7" s="87"/>
      <c r="O7" s="87"/>
      <c r="P7" s="115"/>
      <c r="Q7" s="11"/>
    </row>
    <row r="8" spans="1:17" x14ac:dyDescent="0.2">
      <c r="A8" s="3"/>
      <c r="B8" s="63"/>
      <c r="C8" s="66"/>
      <c r="D8" s="66"/>
      <c r="E8" s="12" t="s">
        <v>11</v>
      </c>
      <c r="F8" s="43"/>
      <c r="G8" s="43"/>
      <c r="H8" s="13" t="s">
        <v>127</v>
      </c>
      <c r="I8" s="52">
        <v>36</v>
      </c>
      <c r="J8" s="36">
        <v>122</v>
      </c>
      <c r="K8" s="19">
        <f t="shared" si="1"/>
        <v>4392</v>
      </c>
      <c r="L8" s="91"/>
      <c r="M8" s="86"/>
      <c r="N8" s="87"/>
      <c r="O8" s="87"/>
      <c r="P8" s="115"/>
      <c r="Q8" s="35"/>
    </row>
    <row r="9" spans="1:17" x14ac:dyDescent="0.2">
      <c r="A9" s="3"/>
      <c r="B9" s="63"/>
      <c r="C9" s="66"/>
      <c r="D9" s="66"/>
      <c r="E9" s="34" t="s">
        <v>121</v>
      </c>
      <c r="F9" s="45"/>
      <c r="G9" s="45"/>
      <c r="H9" s="13" t="s">
        <v>10</v>
      </c>
      <c r="I9" s="52">
        <v>13.5</v>
      </c>
      <c r="J9" s="36">
        <v>122</v>
      </c>
      <c r="K9" s="19">
        <f t="shared" si="1"/>
        <v>1647</v>
      </c>
      <c r="L9" s="91"/>
      <c r="M9" s="86"/>
      <c r="N9" s="87"/>
      <c r="O9" s="87"/>
      <c r="P9" s="115"/>
      <c r="Q9" s="35"/>
    </row>
    <row r="10" spans="1:17" x14ac:dyDescent="0.2">
      <c r="A10" s="3"/>
      <c r="B10" s="63"/>
      <c r="C10" s="66"/>
      <c r="D10" s="66"/>
      <c r="E10" s="34" t="s">
        <v>126</v>
      </c>
      <c r="F10" s="45"/>
      <c r="G10" s="45"/>
      <c r="H10" s="35" t="s">
        <v>131</v>
      </c>
      <c r="I10" s="52">
        <v>100</v>
      </c>
      <c r="J10" s="36">
        <v>122</v>
      </c>
      <c r="K10" s="19">
        <f t="shared" si="1"/>
        <v>12200</v>
      </c>
      <c r="L10" s="91"/>
      <c r="M10" s="86"/>
      <c r="N10" s="87"/>
      <c r="O10" s="87"/>
      <c r="P10" s="115"/>
      <c r="Q10" s="35"/>
    </row>
    <row r="11" spans="1:17" x14ac:dyDescent="0.2">
      <c r="A11" s="3"/>
      <c r="B11" s="63"/>
      <c r="C11" s="66"/>
      <c r="D11" s="66"/>
      <c r="E11" s="34" t="s">
        <v>122</v>
      </c>
      <c r="F11" s="45"/>
      <c r="G11" s="45"/>
      <c r="H11" s="13" t="s">
        <v>132</v>
      </c>
      <c r="I11" s="52">
        <v>72</v>
      </c>
      <c r="J11" s="36">
        <v>122</v>
      </c>
      <c r="K11" s="19">
        <f t="shared" si="1"/>
        <v>8784</v>
      </c>
      <c r="L11" s="91"/>
      <c r="M11" s="86"/>
      <c r="N11" s="87"/>
      <c r="O11" s="87"/>
      <c r="P11" s="115"/>
      <c r="Q11" s="35"/>
    </row>
    <row r="12" spans="1:17" x14ac:dyDescent="0.2">
      <c r="A12" s="3"/>
      <c r="B12" s="63"/>
      <c r="C12" s="66"/>
      <c r="D12" s="66"/>
      <c r="E12" s="12" t="s">
        <v>123</v>
      </c>
      <c r="F12" s="43"/>
      <c r="G12" s="43"/>
      <c r="H12" s="13" t="s">
        <v>125</v>
      </c>
      <c r="I12" s="37">
        <v>20</v>
      </c>
      <c r="J12" s="36">
        <v>122</v>
      </c>
      <c r="K12" s="81">
        <f t="shared" si="1"/>
        <v>2440</v>
      </c>
      <c r="L12" s="91"/>
      <c r="M12" s="86"/>
      <c r="N12" s="87"/>
      <c r="O12" s="87"/>
      <c r="P12" s="115"/>
      <c r="Q12" s="13"/>
    </row>
    <row r="13" spans="1:17" x14ac:dyDescent="0.2">
      <c r="A13" s="3"/>
      <c r="B13" s="63"/>
      <c r="C13" s="66"/>
      <c r="D13" s="66"/>
      <c r="E13" s="12"/>
      <c r="F13" s="43"/>
      <c r="G13" s="43"/>
      <c r="H13" s="13"/>
      <c r="I13" s="37"/>
      <c r="J13" s="36">
        <v>122</v>
      </c>
      <c r="K13" s="81">
        <f t="shared" si="1"/>
        <v>0</v>
      </c>
      <c r="L13" s="91"/>
      <c r="M13" s="86"/>
      <c r="N13" s="87"/>
      <c r="O13" s="87"/>
      <c r="P13" s="115"/>
      <c r="Q13" s="13"/>
    </row>
    <row r="14" spans="1:17" x14ac:dyDescent="0.2">
      <c r="A14" s="3"/>
      <c r="B14" s="63"/>
      <c r="C14" s="66"/>
      <c r="D14" s="66"/>
      <c r="E14" s="12"/>
      <c r="F14" s="43"/>
      <c r="G14" s="43"/>
      <c r="H14" s="13"/>
      <c r="I14" s="37"/>
      <c r="J14" s="36">
        <v>122</v>
      </c>
      <c r="K14" s="81">
        <f t="shared" si="1"/>
        <v>0</v>
      </c>
      <c r="L14" s="91"/>
      <c r="M14" s="86"/>
      <c r="N14" s="87"/>
      <c r="O14" s="87"/>
      <c r="P14" s="115"/>
      <c r="Q14" s="13"/>
    </row>
    <row r="15" spans="1:17" x14ac:dyDescent="0.2">
      <c r="A15" s="3"/>
      <c r="B15" s="63"/>
      <c r="C15" s="66"/>
      <c r="D15" s="66"/>
      <c r="E15" s="14"/>
      <c r="F15" s="44"/>
      <c r="G15" s="44"/>
      <c r="H15" s="15"/>
      <c r="I15" s="51"/>
      <c r="J15" s="21"/>
      <c r="K15" s="82">
        <f t="shared" ref="K15:K24" si="2">I15*J15</f>
        <v>0</v>
      </c>
      <c r="L15" s="92"/>
      <c r="M15" s="93"/>
      <c r="N15" s="94"/>
      <c r="O15" s="94"/>
      <c r="P15" s="117"/>
      <c r="Q15" s="13"/>
    </row>
    <row r="16" spans="1:17" x14ac:dyDescent="0.2">
      <c r="A16" s="3"/>
      <c r="B16" s="63"/>
      <c r="C16" s="68" t="s">
        <v>26</v>
      </c>
      <c r="D16" s="68">
        <v>1</v>
      </c>
      <c r="E16" s="45" t="s">
        <v>27</v>
      </c>
      <c r="F16" s="45" t="s">
        <v>28</v>
      </c>
      <c r="G16" s="45" t="s">
        <v>29</v>
      </c>
      <c r="H16" s="35" t="s">
        <v>30</v>
      </c>
      <c r="I16" s="52">
        <f>SUM(L16:O16)</f>
        <v>40</v>
      </c>
      <c r="J16" s="36">
        <v>86</v>
      </c>
      <c r="K16" s="83">
        <f t="shared" si="2"/>
        <v>3440</v>
      </c>
      <c r="L16" s="95">
        <v>40</v>
      </c>
      <c r="M16" s="96">
        <v>0</v>
      </c>
      <c r="N16" s="97"/>
      <c r="O16" s="97"/>
      <c r="P16" s="118"/>
      <c r="Q16" s="13"/>
    </row>
    <row r="17" spans="1:17" x14ac:dyDescent="0.2">
      <c r="A17" s="3"/>
      <c r="B17" s="63"/>
      <c r="C17" s="68" t="s">
        <v>31</v>
      </c>
      <c r="D17" s="68">
        <v>2</v>
      </c>
      <c r="E17" s="43" t="s">
        <v>32</v>
      </c>
      <c r="F17" s="43" t="s">
        <v>28</v>
      </c>
      <c r="G17" s="43" t="s">
        <v>33</v>
      </c>
      <c r="H17" s="13" t="s">
        <v>34</v>
      </c>
      <c r="I17" s="52">
        <f t="shared" ref="I17:I50" si="3">SUM(L17:O17)</f>
        <v>20</v>
      </c>
      <c r="J17" s="19">
        <v>86</v>
      </c>
      <c r="K17" s="81">
        <f t="shared" si="2"/>
        <v>1720</v>
      </c>
      <c r="L17" s="91">
        <v>20</v>
      </c>
      <c r="M17" s="98">
        <v>0</v>
      </c>
      <c r="N17" s="99"/>
      <c r="O17" s="99"/>
      <c r="P17" s="115"/>
      <c r="Q17" s="13"/>
    </row>
    <row r="18" spans="1:17" x14ac:dyDescent="0.2">
      <c r="A18" s="3"/>
      <c r="B18" s="63"/>
      <c r="C18" s="68" t="s">
        <v>35</v>
      </c>
      <c r="D18" s="68">
        <v>3</v>
      </c>
      <c r="E18" s="43" t="s">
        <v>32</v>
      </c>
      <c r="F18" s="43" t="s">
        <v>28</v>
      </c>
      <c r="G18" s="43" t="s">
        <v>33</v>
      </c>
      <c r="H18" s="13" t="s">
        <v>36</v>
      </c>
      <c r="I18" s="52">
        <f t="shared" si="3"/>
        <v>20</v>
      </c>
      <c r="J18" s="19">
        <v>86</v>
      </c>
      <c r="K18" s="81">
        <f t="shared" si="2"/>
        <v>1720</v>
      </c>
      <c r="L18" s="91">
        <v>20</v>
      </c>
      <c r="M18" s="98">
        <v>0</v>
      </c>
      <c r="N18" s="99"/>
      <c r="O18" s="99"/>
      <c r="P18" s="115"/>
      <c r="Q18" s="13"/>
    </row>
    <row r="19" spans="1:17" x14ac:dyDescent="0.2">
      <c r="A19" s="3"/>
      <c r="B19" s="63"/>
      <c r="C19" s="68" t="s">
        <v>37</v>
      </c>
      <c r="D19" s="68">
        <v>4</v>
      </c>
      <c r="E19" s="43" t="s">
        <v>32</v>
      </c>
      <c r="F19" s="43" t="s">
        <v>28</v>
      </c>
      <c r="G19" s="43" t="s">
        <v>33</v>
      </c>
      <c r="H19" s="13" t="s">
        <v>38</v>
      </c>
      <c r="I19" s="52">
        <f t="shared" si="3"/>
        <v>20</v>
      </c>
      <c r="J19" s="19">
        <v>86</v>
      </c>
      <c r="K19" s="81">
        <f t="shared" si="2"/>
        <v>1720</v>
      </c>
      <c r="L19" s="91">
        <v>20</v>
      </c>
      <c r="M19" s="98">
        <v>0</v>
      </c>
      <c r="N19" s="99"/>
      <c r="O19" s="99"/>
      <c r="P19" s="115"/>
      <c r="Q19" s="13"/>
    </row>
    <row r="20" spans="1:17" x14ac:dyDescent="0.2">
      <c r="A20" s="3"/>
      <c r="B20" s="63"/>
      <c r="C20" s="68" t="s">
        <v>39</v>
      </c>
      <c r="D20" s="68">
        <v>5</v>
      </c>
      <c r="E20" s="43" t="s">
        <v>32</v>
      </c>
      <c r="F20" s="43" t="s">
        <v>28</v>
      </c>
      <c r="G20" s="43" t="s">
        <v>33</v>
      </c>
      <c r="H20" s="13" t="s">
        <v>40</v>
      </c>
      <c r="I20" s="52">
        <f t="shared" si="3"/>
        <v>20</v>
      </c>
      <c r="J20" s="19">
        <v>86</v>
      </c>
      <c r="K20" s="81">
        <f t="shared" si="2"/>
        <v>1720</v>
      </c>
      <c r="L20" s="91">
        <v>20</v>
      </c>
      <c r="M20" s="98">
        <v>0</v>
      </c>
      <c r="N20" s="99"/>
      <c r="O20" s="99"/>
      <c r="P20" s="115"/>
      <c r="Q20" s="13"/>
    </row>
    <row r="21" spans="1:17" x14ac:dyDescent="0.2">
      <c r="A21" s="3"/>
      <c r="B21" s="63"/>
      <c r="C21" s="68" t="s">
        <v>41</v>
      </c>
      <c r="D21" s="68">
        <v>6</v>
      </c>
      <c r="E21" s="43" t="s">
        <v>18</v>
      </c>
      <c r="F21" s="43" t="s">
        <v>28</v>
      </c>
      <c r="G21" s="43" t="s">
        <v>42</v>
      </c>
      <c r="H21" s="13" t="s">
        <v>43</v>
      </c>
      <c r="I21" s="52">
        <f t="shared" si="3"/>
        <v>40</v>
      </c>
      <c r="J21" s="19">
        <v>86</v>
      </c>
      <c r="K21" s="81">
        <f t="shared" si="2"/>
        <v>3440</v>
      </c>
      <c r="L21" s="91">
        <v>40</v>
      </c>
      <c r="M21" s="98">
        <v>0</v>
      </c>
      <c r="N21" s="99"/>
      <c r="O21" s="87"/>
      <c r="P21" s="115"/>
      <c r="Q21" s="13"/>
    </row>
    <row r="22" spans="1:17" x14ac:dyDescent="0.2">
      <c r="A22" s="3"/>
      <c r="B22" s="63"/>
      <c r="C22" s="68" t="s">
        <v>44</v>
      </c>
      <c r="D22" s="68">
        <v>7</v>
      </c>
      <c r="E22" s="43" t="s">
        <v>18</v>
      </c>
      <c r="F22" s="43" t="s">
        <v>28</v>
      </c>
      <c r="G22" s="43" t="s">
        <v>42</v>
      </c>
      <c r="H22" s="13" t="s">
        <v>45</v>
      </c>
      <c r="I22" s="52">
        <f t="shared" si="3"/>
        <v>40</v>
      </c>
      <c r="J22" s="19">
        <v>86</v>
      </c>
      <c r="K22" s="81">
        <f t="shared" si="2"/>
        <v>3440</v>
      </c>
      <c r="L22" s="91">
        <v>40</v>
      </c>
      <c r="M22" s="98">
        <v>0</v>
      </c>
      <c r="N22" s="99"/>
      <c r="O22" s="87"/>
      <c r="P22" s="115"/>
      <c r="Q22" s="13"/>
    </row>
    <row r="23" spans="1:17" x14ac:dyDescent="0.2">
      <c r="A23" s="3"/>
      <c r="B23" s="63"/>
      <c r="C23" s="68" t="s">
        <v>46</v>
      </c>
      <c r="D23" s="68">
        <v>8</v>
      </c>
      <c r="E23" s="43" t="s">
        <v>18</v>
      </c>
      <c r="F23" s="43" t="s">
        <v>28</v>
      </c>
      <c r="G23" s="43" t="s">
        <v>42</v>
      </c>
      <c r="H23" s="13" t="s">
        <v>47</v>
      </c>
      <c r="I23" s="52">
        <f t="shared" si="3"/>
        <v>40</v>
      </c>
      <c r="J23" s="19">
        <v>86</v>
      </c>
      <c r="K23" s="81">
        <f t="shared" si="2"/>
        <v>3440</v>
      </c>
      <c r="L23" s="91">
        <v>40</v>
      </c>
      <c r="M23" s="98">
        <v>0</v>
      </c>
      <c r="N23" s="99"/>
      <c r="O23" s="87"/>
      <c r="P23" s="115"/>
      <c r="Q23" s="13"/>
    </row>
    <row r="24" spans="1:17" x14ac:dyDescent="0.2">
      <c r="A24" s="3"/>
      <c r="B24" s="63"/>
      <c r="C24" s="68" t="s">
        <v>48</v>
      </c>
      <c r="D24" s="68">
        <v>9</v>
      </c>
      <c r="E24" s="43" t="s">
        <v>18</v>
      </c>
      <c r="F24" s="43" t="s">
        <v>28</v>
      </c>
      <c r="G24" s="43" t="s">
        <v>42</v>
      </c>
      <c r="H24" s="13" t="s">
        <v>49</v>
      </c>
      <c r="I24" s="52">
        <f t="shared" si="3"/>
        <v>60</v>
      </c>
      <c r="J24" s="19">
        <v>86</v>
      </c>
      <c r="K24" s="81">
        <f t="shared" si="2"/>
        <v>5160</v>
      </c>
      <c r="L24" s="91">
        <v>40</v>
      </c>
      <c r="M24" s="98">
        <v>0</v>
      </c>
      <c r="N24" s="99">
        <v>20</v>
      </c>
      <c r="O24" s="87"/>
      <c r="P24" s="115"/>
      <c r="Q24" s="13"/>
    </row>
    <row r="25" spans="1:17" x14ac:dyDescent="0.2">
      <c r="A25" s="3"/>
      <c r="B25" s="63"/>
      <c r="C25" s="69" t="s">
        <v>50</v>
      </c>
      <c r="D25" s="69"/>
      <c r="E25" s="58" t="s">
        <v>51</v>
      </c>
      <c r="F25" s="58" t="s">
        <v>52</v>
      </c>
      <c r="G25" s="58" t="s">
        <v>52</v>
      </c>
      <c r="H25" s="59" t="s">
        <v>53</v>
      </c>
      <c r="I25" s="52"/>
      <c r="J25" s="19"/>
      <c r="K25" s="81">
        <f t="shared" si="1"/>
        <v>0</v>
      </c>
      <c r="L25" s="85"/>
      <c r="M25" s="86"/>
      <c r="N25" s="87"/>
      <c r="O25" s="87"/>
      <c r="P25" s="115"/>
      <c r="Q25" s="13"/>
    </row>
    <row r="26" spans="1:17" x14ac:dyDescent="0.2">
      <c r="A26" s="3"/>
      <c r="B26" s="63"/>
      <c r="C26" s="69" t="s">
        <v>54</v>
      </c>
      <c r="D26" s="69"/>
      <c r="E26" s="58" t="s">
        <v>55</v>
      </c>
      <c r="F26" s="58" t="s">
        <v>52</v>
      </c>
      <c r="G26" s="58" t="s">
        <v>52</v>
      </c>
      <c r="H26" s="59" t="s">
        <v>56</v>
      </c>
      <c r="I26" s="52"/>
      <c r="J26" s="19"/>
      <c r="K26" s="81">
        <f t="shared" si="1"/>
        <v>0</v>
      </c>
      <c r="L26" s="85"/>
      <c r="M26" s="86"/>
      <c r="N26" s="87"/>
      <c r="O26" s="87"/>
      <c r="P26" s="115"/>
      <c r="Q26" s="13"/>
    </row>
    <row r="27" spans="1:17" x14ac:dyDescent="0.2">
      <c r="A27" s="3"/>
      <c r="B27" s="63"/>
      <c r="C27" s="68" t="s">
        <v>57</v>
      </c>
      <c r="D27" s="68">
        <v>10</v>
      </c>
      <c r="E27" s="43" t="s">
        <v>58</v>
      </c>
      <c r="F27" s="43" t="s">
        <v>28</v>
      </c>
      <c r="G27" s="43" t="s">
        <v>59</v>
      </c>
      <c r="H27" s="13" t="s">
        <v>60</v>
      </c>
      <c r="I27" s="52">
        <f t="shared" si="3"/>
        <v>60</v>
      </c>
      <c r="J27" s="19">
        <v>86</v>
      </c>
      <c r="K27" s="81">
        <f t="shared" si="1"/>
        <v>5160</v>
      </c>
      <c r="L27" s="85"/>
      <c r="M27" s="86"/>
      <c r="N27" s="100">
        <v>60</v>
      </c>
      <c r="O27" s="99"/>
      <c r="P27" s="115"/>
      <c r="Q27" s="13"/>
    </row>
    <row r="28" spans="1:17" x14ac:dyDescent="0.2">
      <c r="A28" s="3"/>
      <c r="B28" s="63"/>
      <c r="C28" s="68" t="s">
        <v>61</v>
      </c>
      <c r="D28" s="68">
        <v>11</v>
      </c>
      <c r="E28" s="43" t="s">
        <v>58</v>
      </c>
      <c r="F28" s="43" t="s">
        <v>28</v>
      </c>
      <c r="G28" s="43" t="s">
        <v>59</v>
      </c>
      <c r="H28" s="13" t="s">
        <v>62</v>
      </c>
      <c r="I28" s="52">
        <f t="shared" si="3"/>
        <v>45</v>
      </c>
      <c r="J28" s="19">
        <v>86</v>
      </c>
      <c r="K28" s="81">
        <f t="shared" si="1"/>
        <v>3870</v>
      </c>
      <c r="L28" s="91">
        <v>40</v>
      </c>
      <c r="M28" s="98"/>
      <c r="N28" s="99">
        <v>5</v>
      </c>
      <c r="O28" s="99"/>
      <c r="P28" s="115"/>
      <c r="Q28" s="13"/>
    </row>
    <row r="29" spans="1:17" x14ac:dyDescent="0.2">
      <c r="A29" s="3"/>
      <c r="B29" s="63"/>
      <c r="C29" s="68" t="s">
        <v>63</v>
      </c>
      <c r="D29" s="68">
        <v>12</v>
      </c>
      <c r="E29" s="43" t="s">
        <v>58</v>
      </c>
      <c r="F29" s="43" t="s">
        <v>28</v>
      </c>
      <c r="G29" s="43" t="s">
        <v>59</v>
      </c>
      <c r="H29" s="13" t="s">
        <v>64</v>
      </c>
      <c r="I29" s="52">
        <f t="shared" si="3"/>
        <v>45</v>
      </c>
      <c r="J29" s="19">
        <v>86</v>
      </c>
      <c r="K29" s="81">
        <f t="shared" si="1"/>
        <v>3870</v>
      </c>
      <c r="L29" s="91">
        <v>40</v>
      </c>
      <c r="M29" s="98"/>
      <c r="N29" s="99">
        <v>5</v>
      </c>
      <c r="O29" s="99"/>
      <c r="P29" s="115"/>
      <c r="Q29" s="13"/>
    </row>
    <row r="30" spans="1:17" x14ac:dyDescent="0.2">
      <c r="A30" s="3"/>
      <c r="B30" s="63"/>
      <c r="C30" s="68" t="s">
        <v>65</v>
      </c>
      <c r="D30" s="68">
        <v>13</v>
      </c>
      <c r="E30" s="43" t="s">
        <v>58</v>
      </c>
      <c r="F30" s="43" t="s">
        <v>28</v>
      </c>
      <c r="G30" s="43" t="s">
        <v>59</v>
      </c>
      <c r="H30" s="13" t="s">
        <v>66</v>
      </c>
      <c r="I30" s="52">
        <f t="shared" si="3"/>
        <v>45</v>
      </c>
      <c r="J30" s="19">
        <v>86</v>
      </c>
      <c r="K30" s="81">
        <f t="shared" si="1"/>
        <v>3870</v>
      </c>
      <c r="L30" s="91">
        <v>40</v>
      </c>
      <c r="M30" s="98"/>
      <c r="N30" s="99">
        <v>5</v>
      </c>
      <c r="O30" s="99"/>
      <c r="P30" s="115"/>
      <c r="Q30" s="13"/>
    </row>
    <row r="31" spans="1:17" x14ac:dyDescent="0.2">
      <c r="A31" s="3"/>
      <c r="B31" s="63"/>
      <c r="C31" s="68" t="s">
        <v>67</v>
      </c>
      <c r="D31" s="68">
        <v>14</v>
      </c>
      <c r="E31" s="43" t="s">
        <v>68</v>
      </c>
      <c r="F31" s="43" t="s">
        <v>17</v>
      </c>
      <c r="G31" s="43" t="s">
        <v>52</v>
      </c>
      <c r="H31" s="13" t="s">
        <v>69</v>
      </c>
      <c r="I31" s="52">
        <f t="shared" si="3"/>
        <v>70</v>
      </c>
      <c r="J31" s="19">
        <v>122</v>
      </c>
      <c r="K31" s="81">
        <f t="shared" si="1"/>
        <v>8540</v>
      </c>
      <c r="L31" s="101">
        <v>30</v>
      </c>
      <c r="M31" s="98"/>
      <c r="N31" s="100">
        <v>40</v>
      </c>
      <c r="O31" s="99"/>
      <c r="P31" s="119"/>
      <c r="Q31" s="13"/>
    </row>
    <row r="32" spans="1:17" x14ac:dyDescent="0.2">
      <c r="A32" s="3"/>
      <c r="B32" s="63"/>
      <c r="C32" s="69" t="s">
        <v>70</v>
      </c>
      <c r="D32" s="69"/>
      <c r="E32" s="58" t="s">
        <v>71</v>
      </c>
      <c r="F32" s="58" t="s">
        <v>52</v>
      </c>
      <c r="G32" s="58" t="s">
        <v>52</v>
      </c>
      <c r="H32" s="59" t="s">
        <v>53</v>
      </c>
      <c r="I32" s="52"/>
      <c r="J32" s="19"/>
      <c r="K32" s="81">
        <f t="shared" ref="K32" si="4">I32*J32</f>
        <v>0</v>
      </c>
      <c r="L32" s="85"/>
      <c r="M32" s="86"/>
      <c r="N32" s="87"/>
      <c r="O32" s="87"/>
      <c r="P32" s="115"/>
      <c r="Q32" s="13"/>
    </row>
    <row r="33" spans="1:17" x14ac:dyDescent="0.2">
      <c r="A33" s="3"/>
      <c r="B33" s="63"/>
      <c r="C33" s="68" t="s">
        <v>7</v>
      </c>
      <c r="D33" s="68">
        <v>15</v>
      </c>
      <c r="E33" s="43" t="s">
        <v>72</v>
      </c>
      <c r="F33" s="43" t="s">
        <v>73</v>
      </c>
      <c r="G33" s="43" t="s">
        <v>52</v>
      </c>
      <c r="H33" s="13" t="s">
        <v>74</v>
      </c>
      <c r="I33" s="52">
        <f t="shared" si="3"/>
        <v>20</v>
      </c>
      <c r="J33" s="19">
        <v>95</v>
      </c>
      <c r="K33" s="81">
        <f t="shared" si="1"/>
        <v>1900</v>
      </c>
      <c r="L33" s="85"/>
      <c r="M33" s="86"/>
      <c r="N33" s="100">
        <v>20</v>
      </c>
      <c r="O33" s="87"/>
      <c r="P33" s="115"/>
      <c r="Q33" s="13"/>
    </row>
    <row r="34" spans="1:17" ht="15.75" x14ac:dyDescent="0.3">
      <c r="A34" s="3"/>
      <c r="B34" s="63"/>
      <c r="C34" s="68" t="s">
        <v>118</v>
      </c>
      <c r="D34" s="68">
        <v>16</v>
      </c>
      <c r="E34" s="43" t="s">
        <v>75</v>
      </c>
      <c r="F34" s="43" t="s">
        <v>17</v>
      </c>
      <c r="G34" s="43" t="s">
        <v>52</v>
      </c>
      <c r="H34" s="13" t="s">
        <v>76</v>
      </c>
      <c r="I34" s="52">
        <f t="shared" si="3"/>
        <v>20</v>
      </c>
      <c r="J34" s="19">
        <v>95</v>
      </c>
      <c r="K34" s="81">
        <f t="shared" si="1"/>
        <v>1900</v>
      </c>
      <c r="L34" s="101">
        <v>20</v>
      </c>
      <c r="M34" s="98"/>
      <c r="N34" s="87"/>
      <c r="O34" s="87"/>
      <c r="P34" s="120"/>
      <c r="Q34" s="13"/>
    </row>
    <row r="35" spans="1:17" x14ac:dyDescent="0.2">
      <c r="A35" s="3"/>
      <c r="B35" s="63"/>
      <c r="C35" s="69" t="s">
        <v>77</v>
      </c>
      <c r="D35" s="69"/>
      <c r="E35" s="58" t="s">
        <v>78</v>
      </c>
      <c r="F35" s="58" t="s">
        <v>52</v>
      </c>
      <c r="G35" s="58" t="s">
        <v>52</v>
      </c>
      <c r="H35" s="59" t="s">
        <v>53</v>
      </c>
      <c r="I35" s="52"/>
      <c r="J35" s="19"/>
      <c r="K35" s="81">
        <f t="shared" si="1"/>
        <v>0</v>
      </c>
      <c r="L35" s="102"/>
      <c r="M35" s="103"/>
      <c r="N35" s="104"/>
      <c r="O35" s="104"/>
      <c r="P35" s="115"/>
      <c r="Q35" s="13"/>
    </row>
    <row r="36" spans="1:17" x14ac:dyDescent="0.2">
      <c r="A36" s="3"/>
      <c r="B36" s="63"/>
      <c r="C36" s="68" t="s">
        <v>79</v>
      </c>
      <c r="D36" s="68">
        <v>17</v>
      </c>
      <c r="E36" s="43" t="s">
        <v>80</v>
      </c>
      <c r="F36" s="43" t="s">
        <v>17</v>
      </c>
      <c r="G36" s="43" t="s">
        <v>52</v>
      </c>
      <c r="H36" s="13" t="s">
        <v>81</v>
      </c>
      <c r="I36" s="52">
        <f t="shared" si="3"/>
        <v>65</v>
      </c>
      <c r="J36" s="19">
        <v>95</v>
      </c>
      <c r="K36" s="81">
        <f t="shared" si="1"/>
        <v>6175</v>
      </c>
      <c r="L36" s="101">
        <v>40</v>
      </c>
      <c r="M36" s="98"/>
      <c r="N36" s="100">
        <v>25</v>
      </c>
      <c r="O36" s="99"/>
      <c r="P36" s="115"/>
      <c r="Q36" s="13"/>
    </row>
    <row r="37" spans="1:17" x14ac:dyDescent="0.2">
      <c r="A37" s="3"/>
      <c r="B37" s="63"/>
      <c r="C37" s="68" t="s">
        <v>82</v>
      </c>
      <c r="D37" s="68">
        <v>18</v>
      </c>
      <c r="E37" s="43" t="s">
        <v>83</v>
      </c>
      <c r="F37" s="43" t="s">
        <v>28</v>
      </c>
      <c r="G37" s="43" t="s">
        <v>33</v>
      </c>
      <c r="H37" s="13" t="s">
        <v>84</v>
      </c>
      <c r="I37" s="52">
        <f t="shared" si="3"/>
        <v>30</v>
      </c>
      <c r="J37" s="19">
        <v>86</v>
      </c>
      <c r="K37" s="81">
        <f t="shared" si="1"/>
        <v>2580</v>
      </c>
      <c r="L37" s="91">
        <v>30</v>
      </c>
      <c r="M37" s="86"/>
      <c r="N37" s="87"/>
      <c r="O37" s="87"/>
      <c r="P37" s="115"/>
      <c r="Q37" s="13"/>
    </row>
    <row r="38" spans="1:17" x14ac:dyDescent="0.2">
      <c r="A38" s="3"/>
      <c r="B38" s="63"/>
      <c r="C38" s="68" t="s">
        <v>85</v>
      </c>
      <c r="D38" s="68">
        <v>19</v>
      </c>
      <c r="E38" s="43" t="s">
        <v>83</v>
      </c>
      <c r="F38" s="43" t="s">
        <v>28</v>
      </c>
      <c r="G38" s="43" t="s">
        <v>33</v>
      </c>
      <c r="H38" s="13" t="s">
        <v>86</v>
      </c>
      <c r="I38" s="52">
        <f t="shared" si="3"/>
        <v>30</v>
      </c>
      <c r="J38" s="19">
        <v>86</v>
      </c>
      <c r="K38" s="81">
        <f t="shared" ref="K38:K47" si="5">I38*J38</f>
        <v>2580</v>
      </c>
      <c r="L38" s="91">
        <v>30</v>
      </c>
      <c r="M38" s="86"/>
      <c r="N38" s="87"/>
      <c r="O38" s="87"/>
      <c r="P38" s="115"/>
      <c r="Q38" s="13"/>
    </row>
    <row r="39" spans="1:17" x14ac:dyDescent="0.2">
      <c r="A39" s="3"/>
      <c r="B39" s="63"/>
      <c r="C39" s="68" t="s">
        <v>87</v>
      </c>
      <c r="D39" s="68">
        <v>20</v>
      </c>
      <c r="E39" s="43" t="s">
        <v>88</v>
      </c>
      <c r="F39" s="43" t="s">
        <v>17</v>
      </c>
      <c r="G39" s="43" t="s">
        <v>52</v>
      </c>
      <c r="H39" s="13" t="s">
        <v>88</v>
      </c>
      <c r="I39" s="52">
        <f t="shared" si="3"/>
        <v>10</v>
      </c>
      <c r="J39" s="19">
        <v>95</v>
      </c>
      <c r="K39" s="81">
        <f t="shared" si="5"/>
        <v>950</v>
      </c>
      <c r="L39" s="91">
        <v>10</v>
      </c>
      <c r="M39" s="86"/>
      <c r="N39" s="87"/>
      <c r="O39" s="87"/>
      <c r="P39" s="115"/>
      <c r="Q39" s="13"/>
    </row>
    <row r="40" spans="1:17" x14ac:dyDescent="0.2">
      <c r="A40" s="3"/>
      <c r="B40" s="63"/>
      <c r="C40" s="84" t="s">
        <v>89</v>
      </c>
      <c r="D40" s="84"/>
      <c r="E40" s="56" t="s">
        <v>90</v>
      </c>
      <c r="F40" s="56" t="s">
        <v>17</v>
      </c>
      <c r="G40" s="56" t="s">
        <v>52</v>
      </c>
      <c r="H40" s="57" t="s">
        <v>91</v>
      </c>
      <c r="I40" s="52">
        <f t="shared" si="3"/>
        <v>20</v>
      </c>
      <c r="J40" s="19">
        <v>95</v>
      </c>
      <c r="K40" s="81">
        <f t="shared" si="5"/>
        <v>1900</v>
      </c>
      <c r="L40" s="91">
        <v>20</v>
      </c>
      <c r="M40" s="86"/>
      <c r="N40" s="87"/>
      <c r="O40" s="87"/>
      <c r="P40" s="119"/>
      <c r="Q40" s="13"/>
    </row>
    <row r="41" spans="1:17" x14ac:dyDescent="0.2">
      <c r="A41" s="3"/>
      <c r="B41" s="63"/>
      <c r="C41" s="68" t="s">
        <v>92</v>
      </c>
      <c r="D41" s="68">
        <v>21</v>
      </c>
      <c r="E41" s="43" t="s">
        <v>93</v>
      </c>
      <c r="F41" s="43" t="s">
        <v>17</v>
      </c>
      <c r="G41" s="43" t="s">
        <v>52</v>
      </c>
      <c r="H41" s="13" t="s">
        <v>94</v>
      </c>
      <c r="I41" s="52">
        <f t="shared" si="3"/>
        <v>30</v>
      </c>
      <c r="J41" s="19">
        <v>95</v>
      </c>
      <c r="K41" s="81">
        <f t="shared" si="5"/>
        <v>2850</v>
      </c>
      <c r="L41" s="91">
        <v>10</v>
      </c>
      <c r="M41" s="86"/>
      <c r="N41" s="99">
        <v>20</v>
      </c>
      <c r="O41" s="87"/>
      <c r="P41" s="115"/>
      <c r="Q41" s="13"/>
    </row>
    <row r="42" spans="1:17" x14ac:dyDescent="0.2">
      <c r="A42" s="3"/>
      <c r="B42" s="63"/>
      <c r="C42" s="69" t="s">
        <v>95</v>
      </c>
      <c r="D42" s="69"/>
      <c r="E42" s="58" t="s">
        <v>96</v>
      </c>
      <c r="F42" s="58" t="s">
        <v>52</v>
      </c>
      <c r="G42" s="58" t="s">
        <v>52</v>
      </c>
      <c r="H42" s="59" t="s">
        <v>53</v>
      </c>
      <c r="I42" s="52"/>
      <c r="J42" s="19"/>
      <c r="K42" s="81">
        <f t="shared" si="5"/>
        <v>0</v>
      </c>
      <c r="L42" s="85"/>
      <c r="M42" s="86"/>
      <c r="N42" s="87"/>
      <c r="O42" s="87"/>
      <c r="P42" s="115"/>
      <c r="Q42" s="13"/>
    </row>
    <row r="43" spans="1:17" x14ac:dyDescent="0.2">
      <c r="A43" s="3"/>
      <c r="B43" s="63"/>
      <c r="C43" s="69" t="s">
        <v>97</v>
      </c>
      <c r="D43" s="69"/>
      <c r="E43" s="58" t="s">
        <v>98</v>
      </c>
      <c r="F43" s="58" t="s">
        <v>52</v>
      </c>
      <c r="G43" s="58" t="s">
        <v>52</v>
      </c>
      <c r="H43" s="59" t="s">
        <v>53</v>
      </c>
      <c r="I43" s="52"/>
      <c r="J43" s="19"/>
      <c r="K43" s="81">
        <f t="shared" si="5"/>
        <v>0</v>
      </c>
      <c r="L43" s="85"/>
      <c r="M43" s="86"/>
      <c r="N43" s="87"/>
      <c r="O43" s="87"/>
      <c r="P43" s="115"/>
      <c r="Q43" s="13"/>
    </row>
    <row r="44" spans="1:17" x14ac:dyDescent="0.2">
      <c r="A44" s="3"/>
      <c r="B44" s="63"/>
      <c r="C44" s="69" t="s">
        <v>99</v>
      </c>
      <c r="D44" s="69"/>
      <c r="E44" s="58" t="s">
        <v>100</v>
      </c>
      <c r="F44" s="58" t="s">
        <v>52</v>
      </c>
      <c r="G44" s="58" t="s">
        <v>52</v>
      </c>
      <c r="H44" s="59" t="s">
        <v>53</v>
      </c>
      <c r="I44" s="52"/>
      <c r="J44" s="19"/>
      <c r="K44" s="81">
        <f t="shared" si="5"/>
        <v>0</v>
      </c>
      <c r="L44" s="85"/>
      <c r="M44" s="86"/>
      <c r="N44" s="87"/>
      <c r="O44" s="87"/>
      <c r="P44" s="115"/>
      <c r="Q44" s="13"/>
    </row>
    <row r="45" spans="1:17" x14ac:dyDescent="0.2">
      <c r="A45" s="3"/>
      <c r="B45" s="63"/>
      <c r="C45" s="260" t="s">
        <v>101</v>
      </c>
      <c r="D45" s="68">
        <v>22</v>
      </c>
      <c r="E45" s="43" t="s">
        <v>102</v>
      </c>
      <c r="F45" s="43" t="s">
        <v>17</v>
      </c>
      <c r="G45" s="43" t="s">
        <v>52</v>
      </c>
      <c r="H45" s="13" t="s">
        <v>103</v>
      </c>
      <c r="I45" s="52">
        <f t="shared" si="3"/>
        <v>5</v>
      </c>
      <c r="J45" s="19">
        <v>95</v>
      </c>
      <c r="K45" s="81">
        <f t="shared" si="5"/>
        <v>475</v>
      </c>
      <c r="L45" s="101">
        <v>5</v>
      </c>
      <c r="M45" s="86"/>
      <c r="N45" s="87"/>
      <c r="O45" s="87"/>
      <c r="P45" s="120"/>
      <c r="Q45" s="13"/>
    </row>
    <row r="46" spans="1:17" x14ac:dyDescent="0.2">
      <c r="A46" s="3"/>
      <c r="B46" s="63"/>
      <c r="C46" s="260"/>
      <c r="D46" s="68">
        <v>23</v>
      </c>
      <c r="E46" s="43" t="s">
        <v>102</v>
      </c>
      <c r="F46" s="43" t="s">
        <v>28</v>
      </c>
      <c r="G46" s="43" t="s">
        <v>33</v>
      </c>
      <c r="H46" s="13" t="s">
        <v>104</v>
      </c>
      <c r="I46" s="52">
        <f t="shared" si="3"/>
        <v>5</v>
      </c>
      <c r="J46" s="19">
        <v>86</v>
      </c>
      <c r="K46" s="81">
        <f t="shared" si="5"/>
        <v>430</v>
      </c>
      <c r="L46" s="101">
        <v>5</v>
      </c>
      <c r="M46" s="86"/>
      <c r="N46" s="87"/>
      <c r="O46" s="87"/>
      <c r="P46" s="120"/>
      <c r="Q46" s="13"/>
    </row>
    <row r="47" spans="1:17" x14ac:dyDescent="0.2">
      <c r="A47" s="3"/>
      <c r="B47" s="63"/>
      <c r="C47" s="69" t="s">
        <v>105</v>
      </c>
      <c r="D47" s="69"/>
      <c r="E47" s="58" t="s">
        <v>106</v>
      </c>
      <c r="F47" s="58" t="s">
        <v>52</v>
      </c>
      <c r="G47" s="58" t="s">
        <v>52</v>
      </c>
      <c r="H47" s="59" t="s">
        <v>53</v>
      </c>
      <c r="I47" s="52"/>
      <c r="J47" s="19"/>
      <c r="K47" s="81">
        <f t="shared" si="5"/>
        <v>0</v>
      </c>
      <c r="L47" s="85"/>
      <c r="M47" s="86"/>
      <c r="N47" s="87"/>
      <c r="O47" s="87"/>
      <c r="P47" s="115"/>
      <c r="Q47" s="13"/>
    </row>
    <row r="48" spans="1:17" x14ac:dyDescent="0.2">
      <c r="A48" s="3"/>
      <c r="B48" s="63"/>
      <c r="C48" s="69" t="s">
        <v>107</v>
      </c>
      <c r="D48" s="69"/>
      <c r="E48" s="58" t="s">
        <v>108</v>
      </c>
      <c r="F48" s="58" t="s">
        <v>52</v>
      </c>
      <c r="G48" s="58" t="s">
        <v>52</v>
      </c>
      <c r="H48" s="59" t="s">
        <v>53</v>
      </c>
      <c r="I48" s="52"/>
      <c r="J48" s="19"/>
      <c r="K48" s="81">
        <f t="shared" si="1"/>
        <v>0</v>
      </c>
      <c r="L48" s="85"/>
      <c r="M48" s="86"/>
      <c r="N48" s="87"/>
      <c r="O48" s="87"/>
      <c r="P48" s="115"/>
      <c r="Q48" s="13"/>
    </row>
    <row r="49" spans="1:17" x14ac:dyDescent="0.2">
      <c r="A49" s="3"/>
      <c r="B49" s="63"/>
      <c r="C49" s="69" t="s">
        <v>109</v>
      </c>
      <c r="D49" s="69"/>
      <c r="E49" s="58" t="s">
        <v>110</v>
      </c>
      <c r="F49" s="58" t="s">
        <v>52</v>
      </c>
      <c r="G49" s="58" t="s">
        <v>52</v>
      </c>
      <c r="H49" s="59" t="s">
        <v>53</v>
      </c>
      <c r="I49" s="52"/>
      <c r="J49" s="19"/>
      <c r="K49" s="81">
        <f t="shared" si="1"/>
        <v>0</v>
      </c>
      <c r="L49" s="85"/>
      <c r="M49" s="86"/>
      <c r="N49" s="87"/>
      <c r="O49" s="87"/>
      <c r="P49" s="115"/>
      <c r="Q49" s="13"/>
    </row>
    <row r="50" spans="1:17" x14ac:dyDescent="0.2">
      <c r="A50" s="3"/>
      <c r="B50" s="63"/>
      <c r="C50" s="68" t="s">
        <v>111</v>
      </c>
      <c r="D50" s="68">
        <v>24</v>
      </c>
      <c r="E50" s="43" t="s">
        <v>112</v>
      </c>
      <c r="F50" s="43" t="s">
        <v>17</v>
      </c>
      <c r="G50" s="43" t="s">
        <v>52</v>
      </c>
      <c r="H50" s="13" t="s">
        <v>113</v>
      </c>
      <c r="I50" s="52">
        <f t="shared" si="3"/>
        <v>10</v>
      </c>
      <c r="J50" s="19">
        <v>95</v>
      </c>
      <c r="K50" s="81">
        <f t="shared" si="1"/>
        <v>950</v>
      </c>
      <c r="L50" s="101">
        <v>10</v>
      </c>
      <c r="M50" s="86"/>
      <c r="N50" s="87"/>
      <c r="O50" s="87"/>
      <c r="P50" s="120"/>
      <c r="Q50" s="13"/>
    </row>
    <row r="51" spans="1:17" x14ac:dyDescent="0.2">
      <c r="A51" s="3"/>
      <c r="B51" s="63"/>
      <c r="C51" s="69" t="s">
        <v>114</v>
      </c>
      <c r="D51" s="69"/>
      <c r="E51" s="58" t="s">
        <v>115</v>
      </c>
      <c r="F51" s="58" t="s">
        <v>52</v>
      </c>
      <c r="G51" s="58" t="s">
        <v>52</v>
      </c>
      <c r="H51" s="59" t="s">
        <v>53</v>
      </c>
      <c r="I51" s="52"/>
      <c r="J51" s="19"/>
      <c r="K51" s="81">
        <f t="shared" si="1"/>
        <v>0</v>
      </c>
      <c r="L51" s="85"/>
      <c r="M51" s="86"/>
      <c r="N51" s="87"/>
      <c r="O51" s="87"/>
      <c r="P51" s="115"/>
      <c r="Q51" s="13"/>
    </row>
    <row r="52" spans="1:17" x14ac:dyDescent="0.2">
      <c r="A52" s="3"/>
      <c r="B52" s="63"/>
      <c r="C52" s="69" t="s">
        <v>116</v>
      </c>
      <c r="D52" s="69"/>
      <c r="E52" s="58" t="s">
        <v>117</v>
      </c>
      <c r="F52" s="58" t="s">
        <v>52</v>
      </c>
      <c r="G52" s="58" t="s">
        <v>52</v>
      </c>
      <c r="H52" s="59" t="s">
        <v>53</v>
      </c>
      <c r="I52" s="52"/>
      <c r="J52" s="19"/>
      <c r="K52" s="81">
        <f t="shared" si="1"/>
        <v>0</v>
      </c>
      <c r="L52" s="85"/>
      <c r="M52" s="86"/>
      <c r="N52" s="87"/>
      <c r="O52" s="87"/>
      <c r="P52" s="115"/>
      <c r="Q52" s="13"/>
    </row>
    <row r="53" spans="1:17" x14ac:dyDescent="0.2">
      <c r="A53" s="3"/>
      <c r="B53" s="63"/>
      <c r="C53" s="66"/>
      <c r="D53" s="66"/>
      <c r="E53" s="44"/>
      <c r="F53" s="44"/>
      <c r="G53" s="44"/>
      <c r="H53" s="15"/>
      <c r="I53" s="21"/>
      <c r="J53" s="21"/>
      <c r="K53" s="82">
        <f t="shared" si="1"/>
        <v>0</v>
      </c>
      <c r="L53" s="92"/>
      <c r="M53" s="93"/>
      <c r="N53" s="94"/>
      <c r="O53" s="94"/>
      <c r="P53" s="117"/>
      <c r="Q53" s="13"/>
    </row>
    <row r="54" spans="1:17" x14ac:dyDescent="0.2">
      <c r="A54" s="3"/>
      <c r="B54" s="63"/>
      <c r="C54" s="66"/>
      <c r="D54" s="66"/>
      <c r="E54" s="12" t="s">
        <v>12</v>
      </c>
      <c r="F54" s="43"/>
      <c r="G54" s="43"/>
      <c r="H54" s="73"/>
      <c r="I54" s="52"/>
      <c r="J54" s="19"/>
      <c r="K54" s="81">
        <f t="shared" ref="K54" si="6">I54*J54</f>
        <v>0</v>
      </c>
      <c r="L54" s="105"/>
      <c r="M54" s="106"/>
      <c r="N54" s="107"/>
      <c r="O54" s="107"/>
      <c r="P54" s="118"/>
      <c r="Q54" s="13"/>
    </row>
    <row r="55" spans="1:17" x14ac:dyDescent="0.2">
      <c r="A55" s="3"/>
      <c r="B55" s="63"/>
      <c r="C55" s="66"/>
      <c r="D55" s="66"/>
      <c r="E55" s="12" t="s">
        <v>13</v>
      </c>
      <c r="F55" s="43"/>
      <c r="G55" s="43"/>
      <c r="H55" s="73" t="s">
        <v>14</v>
      </c>
      <c r="I55" s="37">
        <v>50</v>
      </c>
      <c r="J55" s="19">
        <v>86</v>
      </c>
      <c r="K55" s="81">
        <f t="shared" ref="K55:K56" si="7">I55*J55</f>
        <v>4300</v>
      </c>
      <c r="L55" s="85"/>
      <c r="M55" s="86"/>
      <c r="N55" s="87"/>
      <c r="O55" s="87"/>
      <c r="P55" s="115"/>
      <c r="Q55" s="13"/>
    </row>
    <row r="56" spans="1:17" x14ac:dyDescent="0.2">
      <c r="A56" s="3"/>
      <c r="B56" s="63"/>
      <c r="C56" s="66"/>
      <c r="D56" s="66"/>
      <c r="E56" s="12" t="s">
        <v>16</v>
      </c>
      <c r="F56" s="43"/>
      <c r="G56" s="43"/>
      <c r="H56" s="73"/>
      <c r="I56" s="37">
        <v>10</v>
      </c>
      <c r="J56" s="19">
        <v>140</v>
      </c>
      <c r="K56" s="81">
        <f t="shared" si="7"/>
        <v>1400</v>
      </c>
      <c r="L56" s="85"/>
      <c r="M56" s="86"/>
      <c r="N56" s="87"/>
      <c r="O56" s="87"/>
      <c r="P56" s="115"/>
      <c r="Q56" s="13"/>
    </row>
    <row r="57" spans="1:17" x14ac:dyDescent="0.2">
      <c r="A57" s="3"/>
      <c r="B57" s="63"/>
      <c r="C57" s="66"/>
      <c r="D57" s="66"/>
      <c r="E57" s="12" t="s">
        <v>119</v>
      </c>
      <c r="F57" s="43" t="s">
        <v>28</v>
      </c>
      <c r="G57" s="43"/>
      <c r="H57" s="74" t="s">
        <v>129</v>
      </c>
      <c r="I57" s="37">
        <f>SUMIF(F16:F53,F57,I16:I53)</f>
        <v>560</v>
      </c>
      <c r="J57" s="19">
        <v>95</v>
      </c>
      <c r="K57" s="81">
        <f t="shared" ref="K57:K59" si="8">I57*J57</f>
        <v>53200</v>
      </c>
      <c r="L57" s="112"/>
      <c r="M57" s="113"/>
      <c r="N57" s="114"/>
      <c r="O57" s="114"/>
      <c r="P57" s="121"/>
      <c r="Q57" s="16"/>
    </row>
    <row r="58" spans="1:17" x14ac:dyDescent="0.2">
      <c r="A58" s="3"/>
      <c r="B58" s="63"/>
      <c r="C58" s="66"/>
      <c r="D58" s="66"/>
      <c r="E58" s="12" t="s">
        <v>120</v>
      </c>
      <c r="F58" s="43" t="s">
        <v>17</v>
      </c>
      <c r="G58" s="43"/>
      <c r="H58" s="74" t="s">
        <v>130</v>
      </c>
      <c r="I58" s="37">
        <f>SUMIF(F16:F53,F58,I16:I53)</f>
        <v>230</v>
      </c>
      <c r="J58" s="19">
        <v>122</v>
      </c>
      <c r="K58" s="81">
        <f t="shared" si="8"/>
        <v>28060</v>
      </c>
      <c r="L58" s="112"/>
      <c r="M58" s="113"/>
      <c r="N58" s="114"/>
      <c r="O58" s="114"/>
      <c r="P58" s="121"/>
      <c r="Q58" s="16"/>
    </row>
    <row r="59" spans="1:17" x14ac:dyDescent="0.2">
      <c r="A59" s="3"/>
      <c r="B59" s="63"/>
      <c r="C59" s="66"/>
      <c r="D59" s="66"/>
      <c r="E59" s="12" t="s">
        <v>120</v>
      </c>
      <c r="F59" s="43" t="s">
        <v>28</v>
      </c>
      <c r="G59" s="43"/>
      <c r="H59" s="74" t="s">
        <v>129</v>
      </c>
      <c r="I59" s="37">
        <f>SUMIF(F16:F53,F59,I16:I53)</f>
        <v>560</v>
      </c>
      <c r="J59" s="19">
        <v>122</v>
      </c>
      <c r="K59" s="81">
        <f t="shared" si="8"/>
        <v>68320</v>
      </c>
      <c r="L59" s="112"/>
      <c r="M59" s="113"/>
      <c r="N59" s="114"/>
      <c r="O59" s="114"/>
      <c r="P59" s="121"/>
      <c r="Q59" s="16"/>
    </row>
    <row r="60" spans="1:17" x14ac:dyDescent="0.2">
      <c r="A60" s="3"/>
      <c r="B60" s="63"/>
      <c r="C60" s="66"/>
      <c r="D60" s="66"/>
      <c r="E60" s="108"/>
      <c r="F60" s="108"/>
      <c r="G60" s="108"/>
      <c r="H60" s="109"/>
      <c r="I60" s="110"/>
      <c r="J60" s="20"/>
      <c r="K60" s="111"/>
      <c r="L60" s="112"/>
      <c r="M60" s="113"/>
      <c r="N60" s="114"/>
      <c r="O60" s="114"/>
      <c r="P60" s="121"/>
      <c r="Q60" s="16"/>
    </row>
    <row r="61" spans="1:17" x14ac:dyDescent="0.2">
      <c r="A61" s="3"/>
      <c r="B61" s="64"/>
      <c r="C61" s="67"/>
      <c r="D61" s="67"/>
      <c r="E61" s="44"/>
      <c r="F61" s="44"/>
      <c r="G61" s="44"/>
      <c r="H61" s="75"/>
      <c r="I61" s="51"/>
      <c r="J61" s="21"/>
      <c r="K61" s="82"/>
      <c r="L61" s="92"/>
      <c r="M61" s="93"/>
      <c r="N61" s="94"/>
      <c r="O61" s="94"/>
      <c r="P61" s="117"/>
      <c r="Q61" s="15"/>
    </row>
    <row r="62" spans="1:17" x14ac:dyDescent="0.2">
      <c r="I62" s="22"/>
      <c r="J62" s="23"/>
      <c r="K62" s="23"/>
    </row>
    <row r="63" spans="1:17" x14ac:dyDescent="0.2">
      <c r="I63" s="22"/>
      <c r="J63" s="23"/>
      <c r="K63" s="23"/>
    </row>
    <row r="64" spans="1:17" x14ac:dyDescent="0.2">
      <c r="J64" s="23"/>
    </row>
    <row r="65" spans="10:10" x14ac:dyDescent="0.2">
      <c r="J65" s="23"/>
    </row>
  </sheetData>
  <mergeCells count="2">
    <mergeCell ref="C45:C46"/>
    <mergeCell ref="L1:O1"/>
  </mergeCells>
  <phoneticPr fontId="2" type="noConversion"/>
  <pageMargins left="0.70866141732283472" right="0.70866141732283472" top="0.78740157480314965" bottom="0.78740157480314965" header="0.31496062992125984" footer="0.31496062992125984"/>
  <pageSetup paperSize="8" scale="9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F9" sqref="F9"/>
    </sheetView>
  </sheetViews>
  <sheetFormatPr baseColWidth="10" defaultRowHeight="12.75" x14ac:dyDescent="0.2"/>
  <sheetData>
    <row r="1" spans="1:6" x14ac:dyDescent="0.2">
      <c r="A1" t="s">
        <v>328</v>
      </c>
    </row>
    <row r="2" spans="1:6" x14ac:dyDescent="0.2">
      <c r="C2" t="s">
        <v>325</v>
      </c>
      <c r="D2" t="s">
        <v>321</v>
      </c>
      <c r="E2" t="s">
        <v>321</v>
      </c>
      <c r="F2" t="s">
        <v>327</v>
      </c>
    </row>
    <row r="3" spans="1:6" x14ac:dyDescent="0.2">
      <c r="A3" s="228" t="s">
        <v>326</v>
      </c>
      <c r="B3" s="228"/>
      <c r="C3">
        <v>95000</v>
      </c>
      <c r="D3">
        <v>-5000</v>
      </c>
      <c r="E3">
        <v>45000</v>
      </c>
      <c r="F3">
        <f>C3+D3+E3</f>
        <v>135000</v>
      </c>
    </row>
    <row r="4" spans="1:6" x14ac:dyDescent="0.2">
      <c r="A4" t="s">
        <v>322</v>
      </c>
      <c r="F4">
        <v>60000</v>
      </c>
    </row>
    <row r="5" spans="1:6" x14ac:dyDescent="0.2">
      <c r="A5" t="s">
        <v>323</v>
      </c>
      <c r="F5">
        <v>60000</v>
      </c>
    </row>
    <row r="6" spans="1:6" x14ac:dyDescent="0.2">
      <c r="A6" t="s">
        <v>324</v>
      </c>
      <c r="F6">
        <v>60000</v>
      </c>
    </row>
    <row r="9" spans="1:6" x14ac:dyDescent="0.2">
      <c r="F9">
        <f>SUM(F3:F8)</f>
        <v>315000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5</vt:i4>
      </vt:variant>
    </vt:vector>
  </HeadingPairs>
  <TitlesOfParts>
    <vt:vector size="9" baseType="lpstr">
      <vt:lpstr>Restaufwand SABA 20210913</vt:lpstr>
      <vt:lpstr>Entwurf 3 SABA</vt:lpstr>
      <vt:lpstr>Entwurf Rhf</vt:lpstr>
      <vt:lpstr>Tabelle1</vt:lpstr>
      <vt:lpstr>'Entwurf 3 SABA'!Druckbereich</vt:lpstr>
      <vt:lpstr>'Entwurf Rhf'!Druckbereich</vt:lpstr>
      <vt:lpstr>'Restaufwand SABA 20210913'!Druckbereich</vt:lpstr>
      <vt:lpstr>'Entwurf 3 SABA'!Drucktitel</vt:lpstr>
      <vt:lpstr>'Restaufwand SABA 20210913'!Drucktitel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BECHTIGER Roland</dc:creator>
  <cp:lastModifiedBy>Fuchs Christian</cp:lastModifiedBy>
  <cp:lastPrinted>2021-09-17T15:18:55Z</cp:lastPrinted>
  <dcterms:created xsi:type="dcterms:W3CDTF">2021-01-21T15:00:33Z</dcterms:created>
  <dcterms:modified xsi:type="dcterms:W3CDTF">2021-09-17T16:12:37Z</dcterms:modified>
</cp:coreProperties>
</file>