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PL-Daten\EKP EK-MK_Rueckmeldung\EKP2021\"/>
    </mc:Choice>
  </mc:AlternateContent>
  <bookViews>
    <workbookView xWindow="0" yWindow="0" windowWidth="28800" windowHeight="14295" firstSheet="1" activeTab="2"/>
  </bookViews>
  <sheets>
    <sheet name="Synthese und T-U" sheetId="6" r:id="rId1"/>
    <sheet name="Triage EK-MK" sheetId="3" r:id="rId2"/>
    <sheet name="2021_Synthese und T-U" sheetId="2" r:id="rId3"/>
    <sheet name="Triage EK-MK FCh" sheetId="4" r:id="rId4"/>
    <sheet name="Tabelle1" sheetId="5" r:id="rId5"/>
  </sheets>
  <definedNames>
    <definedName name="_xlnm.Print_Area" localSheetId="2">'2021_Synthese und T-U'!$A$1:$K$118</definedName>
    <definedName name="_xlnm.Print_Area" localSheetId="0">'Synthese und T-U'!$A$1:$K$118</definedName>
    <definedName name="_xlnm.Print_Area" localSheetId="3">'Triage EK-MK FCh'!$A$1:$E$46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4" l="1"/>
  <c r="B11" i="4" l="1"/>
  <c r="D40" i="4"/>
  <c r="D39" i="4"/>
  <c r="D36" i="4"/>
  <c r="D33" i="4"/>
  <c r="D32" i="4"/>
  <c r="D29" i="4"/>
  <c r="B16" i="4"/>
  <c r="D16" i="4" s="1"/>
  <c r="B42" i="4" l="1"/>
  <c r="K117" i="6"/>
  <c r="F117" i="6"/>
  <c r="E117" i="6"/>
  <c r="F116" i="6"/>
  <c r="E116" i="6"/>
  <c r="K116" i="6" s="1"/>
  <c r="F115" i="6"/>
  <c r="E115" i="6"/>
  <c r="K115" i="6" s="1"/>
  <c r="R107" i="6"/>
  <c r="Q107" i="6"/>
  <c r="O107" i="6"/>
  <c r="S107" i="6" s="1"/>
  <c r="P103" i="6"/>
  <c r="P109" i="6" s="1"/>
  <c r="N103" i="6"/>
  <c r="N109" i="6" s="1"/>
  <c r="S92" i="6"/>
  <c r="R92" i="6"/>
  <c r="Q92" i="6"/>
  <c r="J92" i="6"/>
  <c r="I92" i="6"/>
  <c r="H92" i="6"/>
  <c r="G92" i="6"/>
  <c r="K92" i="6" s="1"/>
  <c r="R87" i="6"/>
  <c r="J87" i="6"/>
  <c r="I87" i="6"/>
  <c r="H87" i="6"/>
  <c r="G87" i="6"/>
  <c r="R82" i="6"/>
  <c r="Q82" i="6"/>
  <c r="S82" i="6" s="1"/>
  <c r="J82" i="6"/>
  <c r="I82" i="6"/>
  <c r="H82" i="6"/>
  <c r="G82" i="6"/>
  <c r="K82" i="6" s="1"/>
  <c r="R77" i="6"/>
  <c r="Q77" i="6"/>
  <c r="S77" i="6" s="1"/>
  <c r="J77" i="6"/>
  <c r="I77" i="6"/>
  <c r="H77" i="6"/>
  <c r="G77" i="6"/>
  <c r="K77" i="6" s="1"/>
  <c r="R72" i="6"/>
  <c r="J72" i="6"/>
  <c r="I72" i="6"/>
  <c r="H72" i="6"/>
  <c r="G72" i="6"/>
  <c r="K72" i="6" s="1"/>
  <c r="R61" i="6"/>
  <c r="Q61" i="6"/>
  <c r="P61" i="6"/>
  <c r="O61" i="6"/>
  <c r="O103" i="6" s="1"/>
  <c r="O109" i="6" s="1"/>
  <c r="J61" i="6"/>
  <c r="I61" i="6"/>
  <c r="H61" i="6"/>
  <c r="G61" i="6"/>
  <c r="K61" i="6" s="1"/>
  <c r="R54" i="6"/>
  <c r="J54" i="6"/>
  <c r="J103" i="6" s="1"/>
  <c r="I54" i="6"/>
  <c r="H54" i="6"/>
  <c r="G54" i="6"/>
  <c r="K54" i="6" s="1"/>
  <c r="R49" i="6"/>
  <c r="J49" i="6"/>
  <c r="I49" i="6"/>
  <c r="H49" i="6"/>
  <c r="G49" i="6"/>
  <c r="K49" i="6" s="1"/>
  <c r="J44" i="6"/>
  <c r="I44" i="6"/>
  <c r="H44" i="6"/>
  <c r="G44" i="6"/>
  <c r="K44" i="6" s="1"/>
  <c r="R35" i="6"/>
  <c r="Q35" i="6"/>
  <c r="S35" i="6" s="1"/>
  <c r="J35" i="6"/>
  <c r="I35" i="6"/>
  <c r="H35" i="6"/>
  <c r="G35" i="6"/>
  <c r="K35" i="6" s="1"/>
  <c r="R16" i="6"/>
  <c r="Q16" i="6"/>
  <c r="S16" i="6" s="1"/>
  <c r="J16" i="6"/>
  <c r="I16" i="6"/>
  <c r="H16" i="6"/>
  <c r="G16" i="6"/>
  <c r="K16" i="6" s="1"/>
  <c r="R8" i="6"/>
  <c r="R103" i="6" s="1"/>
  <c r="R109" i="6" s="1"/>
  <c r="Q8" i="6"/>
  <c r="Q103" i="6" s="1"/>
  <c r="Q109" i="6" s="1"/>
  <c r="J8" i="6"/>
  <c r="I8" i="6"/>
  <c r="I103" i="6" s="1"/>
  <c r="H8" i="6"/>
  <c r="H103" i="6" s="1"/>
  <c r="G8" i="6"/>
  <c r="K8" i="6" s="1"/>
  <c r="K87" i="6" l="1"/>
  <c r="H105" i="6"/>
  <c r="H109" i="6" s="1"/>
  <c r="H113" i="6" s="1"/>
  <c r="H118" i="6" s="1"/>
  <c r="I105" i="6"/>
  <c r="I109" i="6"/>
  <c r="I113" i="6" s="1"/>
  <c r="I118" i="6" s="1"/>
  <c r="J105" i="6"/>
  <c r="J109" i="6"/>
  <c r="J113" i="6" s="1"/>
  <c r="J118" i="6" s="1"/>
  <c r="K103" i="6"/>
  <c r="S8" i="6"/>
  <c r="S103" i="6" s="1"/>
  <c r="S109" i="6" s="1"/>
  <c r="G103" i="6"/>
  <c r="S61" i="6"/>
  <c r="F107" i="6" l="1"/>
  <c r="F109" i="6" s="1"/>
  <c r="F113" i="6" s="1"/>
  <c r="F118" i="6" s="1"/>
  <c r="E107" i="6"/>
  <c r="G105" i="6"/>
  <c r="K105" i="6" s="1"/>
  <c r="G109" i="6" l="1"/>
  <c r="G113" i="6" s="1"/>
  <c r="G118" i="6" s="1"/>
  <c r="K107" i="6"/>
  <c r="K109" i="6" s="1"/>
  <c r="E109" i="6"/>
  <c r="E113" i="6" s="1"/>
  <c r="K113" i="6" l="1"/>
  <c r="K118" i="6" s="1"/>
  <c r="E118" i="6"/>
  <c r="D26" i="4" l="1"/>
  <c r="D23" i="4"/>
  <c r="D11" i="4"/>
  <c r="D42" i="4" s="1"/>
  <c r="D23" i="3" l="1"/>
  <c r="B25" i="3" l="1"/>
  <c r="C25" i="3"/>
  <c r="D17" i="3"/>
  <c r="D12" i="3"/>
  <c r="D25" i="3" l="1"/>
  <c r="F117" i="2"/>
  <c r="F116" i="2"/>
  <c r="E117" i="2"/>
  <c r="E116" i="2"/>
  <c r="F115" i="2"/>
  <c r="E115" i="2"/>
  <c r="I118" i="2" l="1"/>
  <c r="J118" i="2"/>
  <c r="K116" i="2"/>
  <c r="K117" i="2"/>
  <c r="K115" i="2"/>
  <c r="G35" i="2" l="1"/>
  <c r="G92" i="2" l="1"/>
  <c r="O107" i="2" l="1"/>
  <c r="O61" i="2"/>
  <c r="R8" i="2" l="1"/>
  <c r="Q8" i="2"/>
  <c r="S8" i="2" l="1"/>
  <c r="R107" i="2" l="1"/>
  <c r="Q107" i="2"/>
  <c r="S107" i="2" l="1"/>
  <c r="N103" i="2"/>
  <c r="N109" i="2" s="1"/>
  <c r="Q92" i="2"/>
  <c r="Q82" i="2"/>
  <c r="S82" i="2" s="1"/>
  <c r="Q77" i="2"/>
  <c r="Q35" i="2"/>
  <c r="Q16" i="2"/>
  <c r="S16" i="2" s="1"/>
  <c r="O103" i="2"/>
  <c r="O109" i="2" s="1"/>
  <c r="S35" i="2" l="1"/>
  <c r="S77" i="2"/>
  <c r="S92" i="2"/>
  <c r="P61" i="2"/>
  <c r="Q61" i="2" s="1"/>
  <c r="S61" i="2" l="1"/>
  <c r="R92" i="2"/>
  <c r="R87" i="2"/>
  <c r="R82" i="2"/>
  <c r="R77" i="2"/>
  <c r="R72" i="2"/>
  <c r="R61" i="2"/>
  <c r="R54" i="2"/>
  <c r="R49" i="2"/>
  <c r="R35" i="2"/>
  <c r="R16" i="2"/>
  <c r="R103" i="2" l="1"/>
  <c r="P103" i="2" l="1"/>
  <c r="P109" i="2" s="1"/>
  <c r="R109" i="2"/>
  <c r="H8" i="2"/>
  <c r="I8" i="2"/>
  <c r="J8" i="2"/>
  <c r="G8" i="2"/>
  <c r="H61" i="2"/>
  <c r="I61" i="2"/>
  <c r="J61" i="2"/>
  <c r="H54" i="2"/>
  <c r="I54" i="2"/>
  <c r="J54" i="2"/>
  <c r="Q103" i="2" l="1"/>
  <c r="Q109" i="2" s="1"/>
  <c r="S103" i="2"/>
  <c r="S109" i="2" s="1"/>
  <c r="H87" i="2"/>
  <c r="G87" i="2"/>
  <c r="H82" i="2"/>
  <c r="G82" i="2"/>
  <c r="H77" i="2"/>
  <c r="G77" i="2"/>
  <c r="H72" i="2"/>
  <c r="G72" i="2"/>
  <c r="G61" i="2"/>
  <c r="G54" i="2"/>
  <c r="H44" i="2"/>
  <c r="G44" i="2"/>
  <c r="H16" i="2"/>
  <c r="G16" i="2"/>
  <c r="G49" i="2" l="1"/>
  <c r="H49" i="2"/>
  <c r="I49" i="2"/>
  <c r="J49" i="2"/>
  <c r="K49" i="2" l="1"/>
  <c r="H92" i="2"/>
  <c r="I92" i="2"/>
  <c r="J92" i="2"/>
  <c r="I87" i="2"/>
  <c r="J87" i="2"/>
  <c r="I82" i="2"/>
  <c r="J82" i="2"/>
  <c r="I77" i="2"/>
  <c r="J77" i="2"/>
  <c r="I72" i="2"/>
  <c r="J72" i="2"/>
  <c r="K61" i="2"/>
  <c r="I44" i="2"/>
  <c r="J44" i="2"/>
  <c r="G103" i="2"/>
  <c r="H35" i="2"/>
  <c r="I35" i="2"/>
  <c r="J35" i="2"/>
  <c r="I16" i="2"/>
  <c r="J16" i="2"/>
  <c r="G105" i="2" l="1"/>
  <c r="G109" i="2" s="1"/>
  <c r="G113" i="2" s="1"/>
  <c r="G118" i="2" s="1"/>
  <c r="J103" i="2"/>
  <c r="H103" i="2"/>
  <c r="I103" i="2"/>
  <c r="K92" i="2"/>
  <c r="K8" i="2"/>
  <c r="K35" i="2"/>
  <c r="K72" i="2"/>
  <c r="K82" i="2"/>
  <c r="K77" i="2"/>
  <c r="K87" i="2"/>
  <c r="K54" i="2"/>
  <c r="K44" i="2"/>
  <c r="K16" i="2"/>
  <c r="H105" i="2" l="1"/>
  <c r="H109" i="2" s="1"/>
  <c r="H113" i="2" s="1"/>
  <c r="H118" i="2" s="1"/>
  <c r="J105" i="2"/>
  <c r="J109" i="2"/>
  <c r="J113" i="2" s="1"/>
  <c r="I105" i="2"/>
  <c r="I109" i="2" s="1"/>
  <c r="I113" i="2" s="1"/>
  <c r="K103" i="2"/>
  <c r="F107" i="2" l="1"/>
  <c r="F109" i="2" s="1"/>
  <c r="F113" i="2" s="1"/>
  <c r="F118" i="2" s="1"/>
  <c r="K105" i="2"/>
  <c r="E107" i="2"/>
  <c r="E109" i="2" l="1"/>
  <c r="E113" i="2" s="1"/>
  <c r="K107" i="2"/>
  <c r="K109" i="2" s="1"/>
  <c r="K113" i="2" l="1"/>
  <c r="K118" i="2" s="1"/>
  <c r="E118" i="2"/>
</calcChain>
</file>

<file path=xl/sharedStrings.xml><?xml version="1.0" encoding="utf-8"?>
<sst xmlns="http://schemas.openxmlformats.org/spreadsheetml/2006/main" count="558" uniqueCount="221">
  <si>
    <t>N03 EP Rheinfelden - Frick</t>
  </si>
  <si>
    <t>Kap.</t>
  </si>
  <si>
    <t>U-Kap.</t>
  </si>
  <si>
    <t>Beschrieb</t>
  </si>
  <si>
    <t>AeBo</t>
  </si>
  <si>
    <t>JS</t>
  </si>
  <si>
    <t>Lei</t>
  </si>
  <si>
    <t>Hol</t>
  </si>
  <si>
    <t xml:space="preserve">PL </t>
  </si>
  <si>
    <t>S1</t>
  </si>
  <si>
    <t>Synthesebericht</t>
  </si>
  <si>
    <t>S2</t>
  </si>
  <si>
    <t>Identitätskarte</t>
  </si>
  <si>
    <t>S3</t>
  </si>
  <si>
    <t>Übersichtsplan / Syn. Plan</t>
  </si>
  <si>
    <t>S4</t>
  </si>
  <si>
    <t>Plan der Konzeptherausforderungen</t>
  </si>
  <si>
    <t>S5</t>
  </si>
  <si>
    <t>Inventarobjekt- Genehmigungsplan</t>
  </si>
  <si>
    <t>Technischer Bericht</t>
  </si>
  <si>
    <t>Nutzungsvereinbarung</t>
  </si>
  <si>
    <t>Grobterminplan</t>
  </si>
  <si>
    <t>Kostenschätzung</t>
  </si>
  <si>
    <t>Übersichten</t>
  </si>
  <si>
    <t>Objektverzeichnis K, T/G</t>
  </si>
  <si>
    <t>Genehmigungen</t>
  </si>
  <si>
    <t>Umweltnotiz</t>
  </si>
  <si>
    <t>Verkehrsführung</t>
  </si>
  <si>
    <t>Ereignismanagem. und Sicherheitsk.</t>
  </si>
  <si>
    <t>Unfallgeschehen - Schwerpunkte</t>
  </si>
  <si>
    <t>Gesamtprojekt</t>
  </si>
  <si>
    <t>Umwelt</t>
  </si>
  <si>
    <t>Landerwerb</t>
  </si>
  <si>
    <t>Strassenbau</t>
  </si>
  <si>
    <t>Situationen</t>
  </si>
  <si>
    <t>Längenprofile</t>
  </si>
  <si>
    <t>Normalprofile</t>
  </si>
  <si>
    <t>Querprofile</t>
  </si>
  <si>
    <t>Entwässerung</t>
  </si>
  <si>
    <t>Entwäserungssystem</t>
  </si>
  <si>
    <t>Normalprofile - Querprofile</t>
  </si>
  <si>
    <t>Situation Schadensbilder - Ausmass</t>
  </si>
  <si>
    <t>BSA Tiefbau</t>
  </si>
  <si>
    <t>FZRS</t>
  </si>
  <si>
    <t>Zäune</t>
  </si>
  <si>
    <t>Signalisation und Markierung</t>
  </si>
  <si>
    <t>Lärmschutz</t>
  </si>
  <si>
    <t>MISTRA LBK Sofo Formular</t>
  </si>
  <si>
    <t>Von PV Umwelt</t>
  </si>
  <si>
    <t>Lead JS</t>
  </si>
  <si>
    <t>Lead AeBo</t>
  </si>
  <si>
    <t>Total</t>
  </si>
  <si>
    <t>JS inkl Definition Notfallmanagement</t>
  </si>
  <si>
    <t>Zwischentotal exkl PL</t>
  </si>
  <si>
    <t>Lead AeBo, Textbausteine JS und Hol</t>
  </si>
  <si>
    <t>10%, Davon 80% AeBo / 20% JS</t>
  </si>
  <si>
    <t>Sämtliche Leistungen, Engineering, Sitzungen, 
Koordination, sind einzurechnen</t>
  </si>
  <si>
    <t>Engineering</t>
  </si>
  <si>
    <t>Zuarbeit JS</t>
  </si>
  <si>
    <t>Einholen, Koordination Textbaust. Dritter</t>
  </si>
  <si>
    <t>Stand 10.11.2019</t>
  </si>
  <si>
    <t>Nr.</t>
  </si>
  <si>
    <t>2.9</t>
  </si>
  <si>
    <t>Restaufwand</t>
  </si>
  <si>
    <t>h</t>
  </si>
  <si>
    <t>CHF</t>
  </si>
  <si>
    <t>Aufgelaufen per 31.10.19</t>
  </si>
  <si>
    <t>Bemerkung</t>
  </si>
  <si>
    <t>Beurteilung SD - Shd - RU</t>
  </si>
  <si>
    <r>
      <rPr>
        <sz val="10"/>
        <color rgb="FFFF0000"/>
        <rFont val="Arial"/>
        <family val="2"/>
      </rPr>
      <t xml:space="preserve">+123h </t>
    </r>
    <r>
      <rPr>
        <sz val="10"/>
        <color theme="1"/>
        <rFont val="Arial"/>
        <family val="2"/>
      </rPr>
      <t>Verzögerter Beginn, ineffizientes Arbeiten</t>
    </r>
  </si>
  <si>
    <r>
      <t xml:space="preserve">+174h </t>
    </r>
    <r>
      <rPr>
        <sz val="10"/>
        <rFont val="Arial"/>
        <family val="2"/>
      </rPr>
      <t>erhöhter Anteil PL während Verzögerung</t>
    </r>
  </si>
  <si>
    <t>Restaufwand Projektleitung FB K und T-G</t>
  </si>
  <si>
    <t>Kalkulation Aufwand MK</t>
  </si>
  <si>
    <t>Abgrenzung zu EK gemäss "Triage Leistungen EK&lt;-&gt;MK/AP, 12.05.2020, Shd"</t>
  </si>
  <si>
    <t xml:space="preserve">Synthesedossier </t>
  </si>
  <si>
    <t xml:space="preserve">Dossier T-U </t>
  </si>
  <si>
    <t>mittlerer Stundenansatz MK</t>
  </si>
  <si>
    <t>Genehmigung EK- Projektauftrag</t>
  </si>
  <si>
    <t>Projektorganisation und Struktur</t>
  </si>
  <si>
    <t>.1 Übersichtsplan</t>
  </si>
  <si>
    <t>.2 Inventarobjekte</t>
  </si>
  <si>
    <t>.3 Unterhaltsperimeter und Konzept</t>
  </si>
  <si>
    <t>.4 ÜMa</t>
  </si>
  <si>
    <t>.5 VoMa</t>
  </si>
  <si>
    <t>.6 Installationsfläche - Baustellenzufahrten</t>
  </si>
  <si>
    <t>.7 Synoptischer Plan T/U</t>
  </si>
  <si>
    <t>Keine Genehmigung EK</t>
  </si>
  <si>
    <t>Im Rahmen Teil EK</t>
  </si>
  <si>
    <t>Auszug aus S3</t>
  </si>
  <si>
    <t>Keine</t>
  </si>
  <si>
    <t>inkl. Beschluss Phasenwechsel GPLS inkl EMa</t>
  </si>
  <si>
    <t>MK: Teil Konzept</t>
  </si>
  <si>
    <t>Landschaftspflegerischer Begleitplan</t>
  </si>
  <si>
    <t>Überwachungskonzept Gewässer</t>
  </si>
  <si>
    <t>Kurzbericht gemäss Störfallverordnung</t>
  </si>
  <si>
    <t>Altlasten: Überwachung - Sanierung</t>
  </si>
  <si>
    <t>Abfall- und Materialbewirtschaftungskonz.</t>
  </si>
  <si>
    <t>Erdbewegungs- und Rekultivierungskonz.</t>
  </si>
  <si>
    <t>Massnahmenplan Umwelt</t>
  </si>
  <si>
    <t xml:space="preserve">Von PV Umwelt </t>
  </si>
  <si>
    <t>Bemerkung zu Leistungserbringung in IG sowie Dritter</t>
  </si>
  <si>
    <t>Bemerkung, Verweise, Triage EK-MK/AP</t>
  </si>
  <si>
    <t>Landerwerbsplan</t>
  </si>
  <si>
    <t>Grunderwerbstabelle</t>
  </si>
  <si>
    <t>Liste der best. Verträge, Vereinbarungen</t>
  </si>
  <si>
    <t>Situation IST-Zustand / Normprüf.</t>
  </si>
  <si>
    <t>Detailpläne falls erforderlich</t>
  </si>
  <si>
    <t>Baustellenentwässerung und Provisorien</t>
  </si>
  <si>
    <t>Situation Massnahmen</t>
  </si>
  <si>
    <t>Querprofile bei Signalportalen</t>
  </si>
  <si>
    <t>Technischer Bericht Lärmschutz</t>
  </si>
  <si>
    <t>Akustische Globalbeurteilung (EP Perim.)</t>
  </si>
  <si>
    <t>Akust. Beurt. Normprüf./Massn. Möhlin</t>
  </si>
  <si>
    <t>Akust. Beurt. Normprüf./Massn. Zeiningen</t>
  </si>
  <si>
    <t>Akust. Beurt. Normprüf./Massn. Mumpf</t>
  </si>
  <si>
    <t>Akust. Beurt. Normprüf./Massn. Stein+Münchw.</t>
  </si>
  <si>
    <t>Akust. Beurt. Normprüf./Massn. Eiken</t>
  </si>
  <si>
    <t>Akust. Beurt. Normprüf./Massn. Oeschgen</t>
  </si>
  <si>
    <t>Akust. Beurt. Normprüf./Massn. Frick</t>
  </si>
  <si>
    <t>aus Vorphase keine Genehmigung</t>
  </si>
  <si>
    <t>Gesuch um Ausnahmebewilligungen</t>
  </si>
  <si>
    <t>&lt;-----------------------------------------------------------Für Junischätzung nicht betrachten-------------------------------------------------------------------------------------&gt;</t>
  </si>
  <si>
    <t>TOTAL T-G</t>
  </si>
  <si>
    <t>TOTAL BSA</t>
  </si>
  <si>
    <t>AeBo: Koordination LSW zu PV Lärm, erg. ZU im Rahmen Teil EK</t>
  </si>
  <si>
    <t>Grundgerüst im EK erstellt, Ergänzungen wo nötig</t>
  </si>
  <si>
    <t>Ergebnisse der Verhandlungen</t>
  </si>
  <si>
    <t>JS inkl. Setzungsmulde Wasserloch Rheinfelden (unter Beizug Geotechniker)</t>
  </si>
  <si>
    <t>neues Dokument gegenüber EK</t>
  </si>
  <si>
    <t>kein sep. Dok. / in T.B. aufnehmen</t>
  </si>
  <si>
    <t>aus Umweltnotiz übernehmen</t>
  </si>
  <si>
    <t>Hinweis dringl. Instands. Kanalisation / VoMa K</t>
  </si>
  <si>
    <t>Textbausteine von PV VoMa K</t>
  </si>
  <si>
    <t>Textbausteine von PV Umwelt</t>
  </si>
  <si>
    <t>kein sep. Dok. / in Synoptikplan enthalten</t>
  </si>
  <si>
    <t>eingerechnet Koordination</t>
  </si>
  <si>
    <t>Faktenblätter eingerechnet</t>
  </si>
  <si>
    <t>Ann. Entscheid NP-Typ ist fix / Faktenbl. einger.</t>
  </si>
  <si>
    <t>Massn. temp. und def. Signalisation durch PV Verkehr</t>
  </si>
  <si>
    <t>Markierung durch IG</t>
  </si>
  <si>
    <t>Von PV Verkehr</t>
  </si>
  <si>
    <t>Horax- und Verax im EK geprüft</t>
  </si>
  <si>
    <t>LP für Projektachse im Rahmen EK</t>
  </si>
  <si>
    <t>Im EK erfolgt</t>
  </si>
  <si>
    <t>Schadensfeststellung im EK</t>
  </si>
  <si>
    <t>Teil Holinger, Annahme 400h</t>
  </si>
  <si>
    <t>Bach- und Flussverbauungen</t>
  </si>
  <si>
    <t>Lead AeBo mit Hol, BFB durch JS</t>
  </si>
  <si>
    <t>keine eingerechnet</t>
  </si>
  <si>
    <t>Planliche Erarbeitung einger., in Kap. 20 integriert</t>
  </si>
  <si>
    <t>inkl. 2 neue Signalportale</t>
  </si>
  <si>
    <t xml:space="preserve">Von PV Akustik
</t>
  </si>
  <si>
    <t>Schnittstellen Massnahmen Trasse-K / LSW</t>
  </si>
  <si>
    <t>Projektleitung 10%</t>
  </si>
  <si>
    <t>Teilprojektleitung 5%</t>
  </si>
  <si>
    <t>TOTAL Synthese und T-U                             [Std]</t>
  </si>
  <si>
    <t>TOTAL Synthese und T-U                            (CHF)</t>
  </si>
  <si>
    <t>Basis: Instandsetzung Entwässerung ohne SABA</t>
  </si>
  <si>
    <t>Aufnahmen, Beurteilung, Massnahmen</t>
  </si>
  <si>
    <t>Konzeptpläne 1:2'000 für MK ausreichend</t>
  </si>
  <si>
    <t>TOTAL K (ohne Aufschlüsselung auf AeBo/JS)</t>
  </si>
  <si>
    <t>evtl für Installationen, Nothaltebuchten (Ein-Ausfahrten noch nicht berücks.)</t>
  </si>
  <si>
    <t>Annahme: keine Erweiterung RBA BSA</t>
  </si>
  <si>
    <t>inkl. Koordination aller Fachbereiche T-U</t>
  </si>
  <si>
    <t>Normprüfung im EK. 2 FB im Rahmen MK</t>
  </si>
  <si>
    <t xml:space="preserve">Normprüfung im EK.  </t>
  </si>
  <si>
    <t>hydraul. Überpr. im Rahmen Teil EK. Themen Fremd-</t>
  </si>
  <si>
    <t xml:space="preserve">wasser, Drainagen und Versickerung </t>
  </si>
  <si>
    <t>Anteil PL reduziert auf 5%</t>
  </si>
  <si>
    <t>Textbausteine, Kosten etc. von Dritten</t>
  </si>
  <si>
    <t>Triage EK-MK</t>
  </si>
  <si>
    <t>Variante A</t>
  </si>
  <si>
    <t>Betrachtung Honorare, exkl. NK und exkl. MWST</t>
  </si>
  <si>
    <t>EK</t>
  </si>
  <si>
    <t xml:space="preserve">Vertrag inkl. </t>
  </si>
  <si>
    <t>NO1-NO3</t>
  </si>
  <si>
    <t>Voraussichtl.</t>
  </si>
  <si>
    <t>Leistungen</t>
  </si>
  <si>
    <t>Verbleibend</t>
  </si>
  <si>
    <t>- per Nov. 2019 angemeldete Zusatzleistungen von ca. 190'000.- erbracht, ohne KD-Erhöhung</t>
  </si>
  <si>
    <t>MK</t>
  </si>
  <si>
    <t>Vertrag</t>
  </si>
  <si>
    <t>Hon.schätzung</t>
  </si>
  <si>
    <t xml:space="preserve">Vergleich MK zu Pro-Gen: </t>
  </si>
  <si>
    <t>- K: viele Objekte mit stat. Überprüfung und 6 zusätzliche Objekte mit Erdbebenüberprüfung</t>
  </si>
  <si>
    <t>- SM: aufwändige Lösungsfindung in Bezug auf Bohrpfähle und Anker</t>
  </si>
  <si>
    <t>- T/U: Umgang mit Fremdwasser, Drainagen, Versickerung aufwändig</t>
  </si>
  <si>
    <t>Option Lärm</t>
  </si>
  <si>
    <t>Bemerkungen:</t>
  </si>
  <si>
    <t>Variante B</t>
  </si>
  <si>
    <t>Abgrenzung EK-MK: gesamthaft für alle Leistungen per 31.10.2020</t>
  </si>
  <si>
    <t>Nachteile: - Bedarf NO für EK</t>
  </si>
  <si>
    <t>Vorteile:   - Wechsel EK-MK zu gleichem Zeitpunkt für alle Leistungen</t>
  </si>
  <si>
    <t xml:space="preserve">               - Entlastung MK</t>
  </si>
  <si>
    <t>Vorteile:    - Insgesamt Leistungsschätzung in etwa im Rahmen des Vertragshonorars</t>
  </si>
  <si>
    <t>Nachteile: - Leistungsschätzung knapp an KD</t>
  </si>
  <si>
    <t xml:space="preserve">                - In Kenntnis von konkreten Mehrleistungen im MK konkreten NO zu gegebenem Zeitpunkt</t>
  </si>
  <si>
    <t xml:space="preserve">                - Erbrachte Mehrleistungen EK ohne Vertragsanpassung versus "fehlendes EK-Dossier"</t>
  </si>
  <si>
    <t>Schätzung Aufwand Option Lärm folgt</t>
  </si>
  <si>
    <t>Teil Konzept, Rest aus EK</t>
  </si>
  <si>
    <t>Teil Genehmigungsplan</t>
  </si>
  <si>
    <t>- zusätzlich Mehraufwand Herbeiführung Grundsatzentscheide, überdeckte BSA-Schächte</t>
  </si>
  <si>
    <t>- weitere Mehrleistungen s. Detailangaben T-U, K, T-G</t>
  </si>
  <si>
    <t>Angaben aktualisiert nach Vorliegen der Angaben Stand 30.07.2020</t>
  </si>
  <si>
    <t>Stand Juni 2020 / korrigiert 31.08.2020</t>
  </si>
  <si>
    <r>
      <t xml:space="preserve">Gesamttotal MK </t>
    </r>
    <r>
      <rPr>
        <sz val="10"/>
        <color theme="1"/>
        <rFont val="Arial"/>
        <family val="2"/>
      </rPr>
      <t>(K: ohne Aufschl. auf AeBo/JS)</t>
    </r>
  </si>
  <si>
    <t>Option SABA</t>
  </si>
  <si>
    <t>Angaben aktualisiert nach Vorliegen der Angaben Stand 01.12.2021 x  x  x  x  x  in Arbeit x  x  x  x  x  x</t>
  </si>
  <si>
    <t>- Honorarschätzung in Arbeit</t>
  </si>
  <si>
    <t>PGV</t>
  </si>
  <si>
    <t>NZ
(inkl Option)</t>
  </si>
  <si>
    <t>Honorar-reserve</t>
  </si>
  <si>
    <t>NK</t>
  </si>
  <si>
    <t>Vertrag inkl. NO1-3</t>
  </si>
  <si>
    <t xml:space="preserve">Vertrag </t>
  </si>
  <si>
    <t>inkl. NO1-NO3</t>
  </si>
  <si>
    <t>Betrachtung Honorare, exkl. MWST</t>
  </si>
  <si>
    <r>
      <t xml:space="preserve">Abgrenzung zu EK gemäss "Triage Leistungen EK&lt;-&gt;MK/AP, 12.02.2021, Shd", </t>
    </r>
    <r>
      <rPr>
        <sz val="10"/>
        <color rgb="FF0070C0"/>
        <rFont val="Arial"/>
        <family val="2"/>
      </rPr>
      <t>Aktualisierung FCh, 12.02.2021</t>
    </r>
  </si>
  <si>
    <t>- T/U: Aufwendungen angepasst gem. Mail-Korrespondenz mit BHU, Beilage Synthese und T/U</t>
  </si>
  <si>
    <t>Nachteile: - Leistungsschätzung knapp über KD</t>
  </si>
  <si>
    <t>akt. 02/2021 FCh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</si>
</sst>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</numFmts>
  <fonts count="1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trike/>
      <sz val="10"/>
      <color theme="1"/>
      <name val="Arial"/>
      <family val="2"/>
    </font>
    <font>
      <sz val="10"/>
      <color rgb="FF0070C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0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0" fillId="0" borderId="1" xfId="0" applyBorder="1"/>
    <xf numFmtId="164" fontId="2" fillId="0" borderId="1" xfId="1" applyNumberFormat="1" applyFont="1" applyBorder="1"/>
    <xf numFmtId="0" fontId="2" fillId="0" borderId="1" xfId="0" applyFont="1" applyBorder="1"/>
    <xf numFmtId="164" fontId="0" fillId="0" borderId="0" xfId="1" applyNumberFormat="1" applyFont="1" applyFill="1"/>
    <xf numFmtId="164" fontId="0" fillId="3" borderId="0" xfId="1" applyNumberFormat="1" applyFont="1" applyFill="1"/>
    <xf numFmtId="0" fontId="0" fillId="4" borderId="0" xfId="0" applyFill="1" applyAlignment="1">
      <alignment horizontal="center"/>
    </xf>
    <xf numFmtId="164" fontId="0" fillId="4" borderId="0" xfId="1" applyNumberFormat="1" applyFont="1" applyFill="1"/>
    <xf numFmtId="0" fontId="2" fillId="3" borderId="0" xfId="0" applyFont="1" applyFill="1"/>
    <xf numFmtId="0" fontId="2" fillId="4" borderId="0" xfId="0" applyFont="1" applyFill="1"/>
    <xf numFmtId="164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0" fillId="0" borderId="1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6" fillId="0" borderId="5" xfId="0" applyFont="1" applyBorder="1"/>
    <xf numFmtId="0" fontId="0" fillId="0" borderId="5" xfId="0" applyBorder="1"/>
    <xf numFmtId="0" fontId="6" fillId="0" borderId="4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8" fillId="0" borderId="5" xfId="0" applyFont="1" applyBorder="1"/>
    <xf numFmtId="2" fontId="8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5" xfId="0" applyFont="1" applyBorder="1"/>
    <xf numFmtId="0" fontId="2" fillId="3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164" fontId="2" fillId="3" borderId="6" xfId="1" applyNumberFormat="1" applyFont="1" applyFill="1" applyBorder="1"/>
    <xf numFmtId="164" fontId="2" fillId="0" borderId="6" xfId="1" applyNumberFormat="1" applyFont="1" applyBorder="1"/>
    <xf numFmtId="0" fontId="0" fillId="2" borderId="7" xfId="0" applyFill="1" applyBorder="1" applyAlignment="1">
      <alignment horizontal="center"/>
    </xf>
    <xf numFmtId="164" fontId="0" fillId="2" borderId="7" xfId="1" applyNumberFormat="1" applyFont="1" applyFill="1" applyBorder="1"/>
    <xf numFmtId="164" fontId="0" fillId="0" borderId="7" xfId="1" applyNumberFormat="1" applyFont="1" applyFill="1" applyBorder="1"/>
    <xf numFmtId="164" fontId="0" fillId="0" borderId="7" xfId="1" applyNumberFormat="1" applyFont="1" applyBorder="1"/>
    <xf numFmtId="0" fontId="2" fillId="3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7" xfId="0" applyFont="1" applyFill="1" applyBorder="1"/>
    <xf numFmtId="0" fontId="2" fillId="5" borderId="7" xfId="0" applyFont="1" applyFill="1" applyBorder="1"/>
    <xf numFmtId="164" fontId="0" fillId="5" borderId="7" xfId="1" applyNumberFormat="1" applyFont="1" applyFill="1" applyBorder="1"/>
    <xf numFmtId="0" fontId="0" fillId="5" borderId="7" xfId="0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vertical="top"/>
    </xf>
    <xf numFmtId="0" fontId="0" fillId="0" borderId="9" xfId="0" applyBorder="1"/>
    <xf numFmtId="0" fontId="2" fillId="6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6" borderId="6" xfId="1" applyNumberFormat="1" applyFont="1" applyFill="1" applyBorder="1"/>
    <xf numFmtId="0" fontId="2" fillId="0" borderId="0" xfId="0" applyFont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164" fontId="0" fillId="6" borderId="0" xfId="1" applyNumberFormat="1" applyFont="1" applyFill="1"/>
    <xf numFmtId="164" fontId="0" fillId="6" borderId="7" xfId="1" applyNumberFormat="1" applyFont="1" applyFill="1" applyBorder="1"/>
    <xf numFmtId="164" fontId="2" fillId="6" borderId="1" xfId="1" applyNumberFormat="1" applyFont="1" applyFill="1" applyBorder="1"/>
    <xf numFmtId="164" fontId="0" fillId="0" borderId="0" xfId="1" applyNumberFormat="1" applyFont="1" applyBorder="1"/>
    <xf numFmtId="165" fontId="0" fillId="0" borderId="1" xfId="1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8" xfId="0" applyFont="1" applyBorder="1"/>
    <xf numFmtId="0" fontId="0" fillId="0" borderId="6" xfId="0" applyBorder="1" applyAlignment="1">
      <alignment horizontal="center"/>
    </xf>
    <xf numFmtId="164" fontId="0" fillId="6" borderId="6" xfId="1" applyNumberFormat="1" applyFont="1" applyFill="1" applyBorder="1"/>
    <xf numFmtId="164" fontId="0" fillId="6" borderId="1" xfId="1" applyNumberFormat="1" applyFont="1" applyFill="1" applyBorder="1"/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64" fontId="2" fillId="0" borderId="0" xfId="1" applyNumberFormat="1" applyFont="1" applyBorder="1"/>
    <xf numFmtId="0" fontId="0" fillId="2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6" fillId="0" borderId="5" xfId="0" applyFont="1" applyFill="1" applyBorder="1"/>
    <xf numFmtId="164" fontId="2" fillId="3" borderId="1" xfId="0" applyNumberFormat="1" applyFont="1" applyFill="1" applyBorder="1" applyAlignment="1">
      <alignment horizontal="center"/>
    </xf>
    <xf numFmtId="164" fontId="2" fillId="0" borderId="0" xfId="0" applyNumberFormat="1" applyFont="1" applyBorder="1"/>
    <xf numFmtId="0" fontId="0" fillId="0" borderId="1" xfId="0" applyFill="1" applyBorder="1"/>
    <xf numFmtId="164" fontId="0" fillId="0" borderId="5" xfId="1" applyNumberFormat="1" applyFon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7" borderId="8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4" xfId="0" applyFill="1" applyBorder="1"/>
    <xf numFmtId="0" fontId="0" fillId="7" borderId="7" xfId="0" applyFill="1" applyBorder="1"/>
    <xf numFmtId="0" fontId="0" fillId="7" borderId="0" xfId="0" applyFill="1" applyBorder="1"/>
    <xf numFmtId="0" fontId="0" fillId="7" borderId="9" xfId="0" applyFill="1" applyBorder="1"/>
    <xf numFmtId="0" fontId="0" fillId="7" borderId="14" xfId="0" applyFill="1" applyBorder="1"/>
    <xf numFmtId="0" fontId="0" fillId="7" borderId="11" xfId="0" applyFill="1" applyBorder="1"/>
    <xf numFmtId="0" fontId="0" fillId="0" borderId="8" xfId="0" applyFill="1" applyBorder="1"/>
    <xf numFmtId="0" fontId="0" fillId="0" borderId="6" xfId="0" applyFill="1" applyBorder="1"/>
    <xf numFmtId="0" fontId="0" fillId="0" borderId="0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7" borderId="1" xfId="0" quotePrefix="1" applyFont="1" applyFill="1" applyBorder="1"/>
    <xf numFmtId="0" fontId="0" fillId="7" borderId="1" xfId="0" quotePrefix="1" applyFill="1" applyBorder="1"/>
    <xf numFmtId="164" fontId="0" fillId="7" borderId="1" xfId="1" applyNumberFormat="1" applyFont="1" applyFill="1" applyBorder="1"/>
    <xf numFmtId="164" fontId="0" fillId="7" borderId="6" xfId="1" applyNumberFormat="1" applyFont="1" applyFill="1" applyBorder="1"/>
    <xf numFmtId="164" fontId="2" fillId="7" borderId="6" xfId="1" applyNumberFormat="1" applyFont="1" applyFill="1" applyBorder="1"/>
    <xf numFmtId="0" fontId="2" fillId="7" borderId="1" xfId="0" applyFont="1" applyFill="1" applyBorder="1"/>
    <xf numFmtId="0" fontId="2" fillId="0" borderId="7" xfId="0" applyFont="1" applyBorder="1"/>
    <xf numFmtId="0" fontId="2" fillId="0" borderId="9" xfId="0" applyFont="1" applyFill="1" applyBorder="1"/>
    <xf numFmtId="0" fontId="2" fillId="0" borderId="0" xfId="0" applyFont="1" applyFill="1" applyBorder="1"/>
    <xf numFmtId="164" fontId="2" fillId="7" borderId="1" xfId="0" applyNumberFormat="1" applyFont="1" applyFill="1" applyBorder="1"/>
    <xf numFmtId="164" fontId="2" fillId="7" borderId="1" xfId="1" applyNumberFormat="1" applyFont="1" applyFill="1" applyBorder="1"/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2" fillId="0" borderId="2" xfId="0" applyFont="1" applyBorder="1" applyAlignment="1">
      <alignment horizontal="left" vertical="center" wrapText="1"/>
    </xf>
    <xf numFmtId="164" fontId="12" fillId="3" borderId="1" xfId="0" applyNumberFormat="1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164" fontId="0" fillId="3" borderId="7" xfId="1" applyNumberFormat="1" applyFont="1" applyFill="1" applyBorder="1"/>
    <xf numFmtId="164" fontId="0" fillId="7" borderId="0" xfId="1" applyNumberFormat="1" applyFont="1" applyFill="1" applyBorder="1"/>
    <xf numFmtId="164" fontId="0" fillId="7" borderId="7" xfId="1" applyNumberFormat="1" applyFont="1" applyFill="1" applyBorder="1"/>
    <xf numFmtId="0" fontId="6" fillId="0" borderId="5" xfId="0" applyFont="1" applyFill="1" applyBorder="1" applyAlignment="1">
      <alignment horizontal="left"/>
    </xf>
    <xf numFmtId="0" fontId="0" fillId="0" borderId="7" xfId="0" quotePrefix="1" applyBorder="1" applyAlignment="1">
      <alignment vertical="top" wrapText="1"/>
    </xf>
    <xf numFmtId="0" fontId="13" fillId="0" borderId="7" xfId="0" applyFont="1" applyBorder="1"/>
    <xf numFmtId="0" fontId="13" fillId="0" borderId="4" xfId="0" applyFont="1" applyBorder="1"/>
    <xf numFmtId="0" fontId="13" fillId="0" borderId="7" xfId="0" applyFont="1" applyBorder="1" applyAlignment="1">
      <alignment wrapText="1"/>
    </xf>
    <xf numFmtId="0" fontId="2" fillId="0" borderId="0" xfId="0" applyFont="1" applyFill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1" fillId="0" borderId="7" xfId="0" applyFont="1" applyBorder="1"/>
    <xf numFmtId="0" fontId="0" fillId="0" borderId="7" xfId="0" applyFill="1" applyBorder="1"/>
    <xf numFmtId="0" fontId="11" fillId="0" borderId="0" xfId="0" applyFont="1"/>
    <xf numFmtId="0" fontId="0" fillId="3" borderId="0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11" fillId="0" borderId="7" xfId="0" applyFont="1" applyBorder="1" applyAlignment="1">
      <alignment vertical="center"/>
    </xf>
    <xf numFmtId="0" fontId="13" fillId="5" borderId="7" xfId="0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164" fontId="0" fillId="0" borderId="1" xfId="1" applyNumberFormat="1" applyFont="1" applyFill="1" applyBorder="1"/>
    <xf numFmtId="2" fontId="7" fillId="0" borderId="6" xfId="0" applyNumberFormat="1" applyFont="1" applyBorder="1" applyAlignment="1">
      <alignment horizontal="center"/>
    </xf>
    <xf numFmtId="0" fontId="7" fillId="0" borderId="3" xfId="0" applyFont="1" applyBorder="1"/>
    <xf numFmtId="164" fontId="2" fillId="10" borderId="1" xfId="1" applyNumberFormat="1" applyFont="1" applyFill="1" applyBorder="1"/>
    <xf numFmtId="43" fontId="0" fillId="0" borderId="0" xfId="1" applyFont="1"/>
    <xf numFmtId="0" fontId="0" fillId="0" borderId="12" xfId="0" applyBorder="1"/>
    <xf numFmtId="43" fontId="0" fillId="0" borderId="1" xfId="1" applyFont="1" applyBorder="1"/>
    <xf numFmtId="43" fontId="0" fillId="0" borderId="0" xfId="1" applyFont="1" applyBorder="1"/>
    <xf numFmtId="43" fontId="0" fillId="0" borderId="11" xfId="1" applyFont="1" applyBorder="1"/>
    <xf numFmtId="43" fontId="0" fillId="0" borderId="2" xfId="1" applyFont="1" applyBorder="1"/>
    <xf numFmtId="43" fontId="0" fillId="0" borderId="13" xfId="1" applyFont="1" applyBorder="1"/>
    <xf numFmtId="0" fontId="0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5" xfId="0" quotePrefix="1" applyBorder="1"/>
    <xf numFmtId="0" fontId="0" fillId="0" borderId="27" xfId="0" quotePrefix="1" applyBorder="1"/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2" xfId="0" applyBorder="1" applyAlignment="1">
      <alignment horizontal="center"/>
    </xf>
    <xf numFmtId="43" fontId="0" fillId="0" borderId="33" xfId="1" applyFont="1" applyBorder="1"/>
    <xf numFmtId="0" fontId="0" fillId="0" borderId="34" xfId="0" applyBorder="1"/>
    <xf numFmtId="0" fontId="0" fillId="0" borderId="18" xfId="0" applyBorder="1"/>
    <xf numFmtId="43" fontId="0" fillId="0" borderId="19" xfId="1" applyFont="1" applyBorder="1"/>
    <xf numFmtId="0" fontId="0" fillId="0" borderId="32" xfId="0" applyBorder="1"/>
    <xf numFmtId="43" fontId="0" fillId="0" borderId="8" xfId="1" applyFont="1" applyBorder="1"/>
    <xf numFmtId="43" fontId="0" fillId="7" borderId="1" xfId="1" applyFont="1" applyFill="1" applyBorder="1"/>
    <xf numFmtId="43" fontId="0" fillId="0" borderId="1" xfId="1" applyFont="1" applyFill="1" applyBorder="1"/>
    <xf numFmtId="0" fontId="0" fillId="7" borderId="0" xfId="0" applyFill="1"/>
    <xf numFmtId="0" fontId="15" fillId="0" borderId="27" xfId="0" applyFont="1" applyFill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13" fillId="7" borderId="0" xfId="0" applyFont="1" applyFill="1"/>
    <xf numFmtId="0" fontId="0" fillId="0" borderId="11" xfId="0" applyBorder="1"/>
    <xf numFmtId="0" fontId="0" fillId="0" borderId="35" xfId="0" applyBorder="1"/>
    <xf numFmtId="0" fontId="13" fillId="11" borderId="7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164" fontId="13" fillId="12" borderId="0" xfId="1" applyNumberFormat="1" applyFont="1" applyFill="1"/>
    <xf numFmtId="43" fontId="0" fillId="0" borderId="0" xfId="1" applyFont="1" applyFill="1" applyBorder="1"/>
    <xf numFmtId="43" fontId="11" fillId="0" borderId="1" xfId="1" applyFont="1" applyFill="1" applyBorder="1"/>
    <xf numFmtId="43" fontId="13" fillId="0" borderId="1" xfId="1" applyFont="1" applyFill="1" applyBorder="1"/>
    <xf numFmtId="43" fontId="13" fillId="0" borderId="0" xfId="1" applyFont="1" applyFill="1" applyBorder="1"/>
    <xf numFmtId="0" fontId="15" fillId="0" borderId="22" xfId="0" applyFont="1" applyFill="1" applyBorder="1"/>
    <xf numFmtId="0" fontId="0" fillId="0" borderId="1" xfId="0" applyBorder="1" applyAlignment="1">
      <alignment wrapText="1"/>
    </xf>
    <xf numFmtId="0" fontId="15" fillId="0" borderId="22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2" fillId="0" borderId="3" xfId="0" applyFont="1" applyBorder="1" applyAlignment="1">
      <alignment horizontal="center"/>
    </xf>
    <xf numFmtId="0" fontId="16" fillId="0" borderId="27" xfId="0" quotePrefix="1" applyFont="1" applyFill="1" applyBorder="1"/>
    <xf numFmtId="0" fontId="16" fillId="0" borderId="27" xfId="0" quotePrefix="1" applyFont="1" applyBorder="1"/>
    <xf numFmtId="43" fontId="16" fillId="0" borderId="3" xfId="1" applyFont="1" applyBorder="1"/>
    <xf numFmtId="43" fontId="16" fillId="0" borderId="1" xfId="1" applyFont="1" applyFill="1" applyBorder="1"/>
    <xf numFmtId="43" fontId="16" fillId="0" borderId="1" xfId="1" applyFont="1" applyBorder="1"/>
    <xf numFmtId="0" fontId="0" fillId="0" borderId="21" xfId="0" applyBorder="1" applyAlignment="1">
      <alignment horizontal="left" vertical="center"/>
    </xf>
    <xf numFmtId="0" fontId="0" fillId="0" borderId="21" xfId="0" applyBorder="1" applyAlignment="1">
      <alignment horizontal="left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7" xfId="0" applyFont="1" applyFill="1" applyBorder="1" applyAlignment="1">
      <alignment horizontal="left" vertical="center" wrapText="1"/>
    </xf>
    <xf numFmtId="0" fontId="14" fillId="0" borderId="7" xfId="0" applyFont="1" applyFill="1" applyBorder="1" applyAlignment="1">
      <alignment horizontal="left" vertical="center"/>
    </xf>
    <xf numFmtId="0" fontId="14" fillId="0" borderId="9" xfId="0" applyFont="1" applyFill="1" applyBorder="1" applyAlignment="1">
      <alignment horizontal="left" vertical="center"/>
    </xf>
    <xf numFmtId="2" fontId="9" fillId="0" borderId="1" xfId="0" applyNumberFormat="1" applyFont="1" applyBorder="1" applyAlignment="1">
      <alignment horizontal="left"/>
    </xf>
    <xf numFmtId="0" fontId="2" fillId="10" borderId="8" xfId="0" applyFont="1" applyFill="1" applyBorder="1" applyAlignment="1">
      <alignment horizontal="left"/>
    </xf>
    <xf numFmtId="0" fontId="2" fillId="10" borderId="6" xfId="0" applyFont="1" applyFill="1" applyBorder="1" applyAlignment="1">
      <alignment horizontal="left"/>
    </xf>
    <xf numFmtId="0" fontId="2" fillId="10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8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8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" fillId="0" borderId="3" xfId="0" applyFont="1" applyBorder="1"/>
    <xf numFmtId="0" fontId="11" fillId="0" borderId="5" xfId="0" applyFont="1" applyBorder="1"/>
    <xf numFmtId="0" fontId="13" fillId="0" borderId="5" xfId="0" applyFont="1" applyBorder="1"/>
    <xf numFmtId="0" fontId="0" fillId="0" borderId="5" xfId="0" applyFill="1" applyBorder="1"/>
    <xf numFmtId="0" fontId="13" fillId="0" borderId="5" xfId="0" applyFont="1" applyBorder="1" applyAlignment="1">
      <alignment wrapText="1"/>
    </xf>
    <xf numFmtId="0" fontId="11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164" fontId="2" fillId="0" borderId="3" xfId="1" applyNumberFormat="1" applyFont="1" applyBorder="1"/>
    <xf numFmtId="164" fontId="2" fillId="0" borderId="5" xfId="1" applyNumberFormat="1" applyFont="1" applyBorder="1"/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2" fillId="0" borderId="3" xfId="1" applyNumberFormat="1" applyFont="1" applyFill="1" applyBorder="1"/>
    <xf numFmtId="0" fontId="16" fillId="0" borderId="0" xfId="0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9"/>
  <sheetViews>
    <sheetView view="pageBreakPreview" zoomScale="115" zoomScaleNormal="84" zoomScaleSheetLayoutView="115" workbookViewId="0">
      <pane xSplit="11" ySplit="7" topLeftCell="L8" activePane="bottomRight" state="frozen"/>
      <selection pane="topRight" activeCell="L1" sqref="L1"/>
      <selection pane="bottomLeft" activeCell="A9" sqref="A9"/>
      <selection pane="bottomRight" activeCell="I89" sqref="I89"/>
    </sheetView>
  </sheetViews>
  <sheetFormatPr baseColWidth="10" defaultRowHeight="12.75" x14ac:dyDescent="0.2"/>
  <cols>
    <col min="1" max="1" width="5.5703125" customWidth="1"/>
    <col min="2" max="2" width="4.28515625" customWidth="1"/>
    <col min="3" max="3" width="5.140625" customWidth="1"/>
    <col min="4" max="4" width="35" customWidth="1"/>
    <col min="5" max="5" width="8.42578125" customWidth="1"/>
    <col min="6" max="6" width="8" customWidth="1"/>
    <col min="7" max="7" width="8.7109375" customWidth="1"/>
    <col min="8" max="8" width="9.140625" customWidth="1"/>
    <col min="9" max="9" width="8.42578125" customWidth="1"/>
    <col min="10" max="10" width="8.28515625" customWidth="1"/>
    <col min="11" max="11" width="10.7109375" customWidth="1"/>
    <col min="12" max="12" width="41.85546875" customWidth="1"/>
    <col min="13" max="13" width="64.28515625" customWidth="1"/>
    <col min="20" max="20" width="95.28515625" customWidth="1"/>
  </cols>
  <sheetData>
    <row r="1" spans="1:20" ht="16.5" thickBot="1" x14ac:dyDescent="0.3">
      <c r="B1" s="1" t="s">
        <v>0</v>
      </c>
    </row>
    <row r="2" spans="1:20" ht="18.75" thickBot="1" x14ac:dyDescent="0.3">
      <c r="B2" s="2" t="s">
        <v>72</v>
      </c>
      <c r="N2" s="205" t="s">
        <v>121</v>
      </c>
      <c r="O2" s="206"/>
      <c r="P2" s="206"/>
      <c r="Q2" s="206"/>
      <c r="R2" s="206"/>
      <c r="S2" s="206"/>
      <c r="T2" s="207"/>
    </row>
    <row r="3" spans="1:20" ht="15.75" x14ac:dyDescent="0.25">
      <c r="B3" s="1" t="s">
        <v>73</v>
      </c>
    </row>
    <row r="4" spans="1:20" ht="15.75" x14ac:dyDescent="0.25">
      <c r="B4" s="1"/>
      <c r="E4" s="208" t="s">
        <v>204</v>
      </c>
      <c r="F4" s="209"/>
      <c r="G4" s="209"/>
      <c r="H4" s="209"/>
      <c r="I4" s="209"/>
      <c r="J4" s="209"/>
      <c r="K4" s="209"/>
      <c r="L4" s="209"/>
      <c r="M4" s="210"/>
      <c r="N4" s="208" t="s">
        <v>60</v>
      </c>
      <c r="O4" s="209"/>
      <c r="P4" s="209"/>
      <c r="Q4" s="209"/>
      <c r="R4" s="209"/>
      <c r="S4" s="209"/>
      <c r="T4" s="210"/>
    </row>
    <row r="5" spans="1:20" x14ac:dyDescent="0.2">
      <c r="H5" s="134"/>
    </row>
    <row r="6" spans="1:20" x14ac:dyDescent="0.2">
      <c r="A6" s="180" t="s">
        <v>61</v>
      </c>
      <c r="B6" s="20" t="s">
        <v>1</v>
      </c>
      <c r="C6" s="20" t="s">
        <v>2</v>
      </c>
      <c r="D6" s="10" t="s">
        <v>3</v>
      </c>
      <c r="E6" s="210" t="s">
        <v>8</v>
      </c>
      <c r="F6" s="211"/>
      <c r="G6" s="43" t="s">
        <v>4</v>
      </c>
      <c r="H6" s="18" t="s">
        <v>5</v>
      </c>
      <c r="I6" s="44" t="s">
        <v>6</v>
      </c>
      <c r="J6" s="19" t="s">
        <v>7</v>
      </c>
      <c r="K6" s="181" t="s">
        <v>51</v>
      </c>
      <c r="L6" s="10" t="s">
        <v>101</v>
      </c>
      <c r="M6" s="178" t="s">
        <v>100</v>
      </c>
      <c r="N6" s="212" t="s">
        <v>66</v>
      </c>
      <c r="O6" s="212"/>
      <c r="P6" s="213" t="s">
        <v>63</v>
      </c>
      <c r="Q6" s="213"/>
      <c r="R6" s="212" t="s">
        <v>51</v>
      </c>
      <c r="S6" s="212"/>
      <c r="T6" s="8" t="s">
        <v>67</v>
      </c>
    </row>
    <row r="7" spans="1:20" ht="12.75" customHeight="1" x14ac:dyDescent="0.2">
      <c r="A7" s="90"/>
      <c r="B7" s="21"/>
      <c r="C7" s="22"/>
      <c r="D7" s="23"/>
      <c r="E7" s="35" t="s">
        <v>4</v>
      </c>
      <c r="F7" s="18" t="s">
        <v>5</v>
      </c>
      <c r="G7" s="15"/>
      <c r="H7" s="45"/>
      <c r="I7" s="16"/>
      <c r="J7" s="46"/>
      <c r="K7" s="6"/>
      <c r="L7" s="49"/>
      <c r="M7" s="123" t="s">
        <v>56</v>
      </c>
      <c r="N7" s="92" t="s">
        <v>64</v>
      </c>
      <c r="O7" s="108" t="s">
        <v>65</v>
      </c>
      <c r="P7" s="69" t="s">
        <v>64</v>
      </c>
      <c r="Q7" s="109" t="s">
        <v>65</v>
      </c>
      <c r="R7" s="69" t="s">
        <v>64</v>
      </c>
      <c r="S7" s="179" t="s">
        <v>65</v>
      </c>
      <c r="T7" s="116" t="s">
        <v>68</v>
      </c>
    </row>
    <row r="8" spans="1:20" ht="15" x14ac:dyDescent="0.25">
      <c r="A8" s="180">
        <v>1</v>
      </c>
      <c r="B8" s="215" t="s">
        <v>74</v>
      </c>
      <c r="C8" s="215"/>
      <c r="D8" s="215"/>
      <c r="E8" s="54"/>
      <c r="F8" s="55"/>
      <c r="G8" s="124">
        <f>SUM(G9:G14)</f>
        <v>370</v>
      </c>
      <c r="H8" s="83">
        <f t="shared" ref="H8:J8" si="0">SUM(H9:H14)</f>
        <v>50</v>
      </c>
      <c r="I8" s="83">
        <f t="shared" si="0"/>
        <v>0</v>
      </c>
      <c r="J8" s="83">
        <f t="shared" si="0"/>
        <v>0</v>
      </c>
      <c r="K8" s="38">
        <f>SUM(E8:J8)</f>
        <v>420</v>
      </c>
      <c r="L8" s="49"/>
      <c r="M8" s="49" t="s">
        <v>50</v>
      </c>
      <c r="N8" s="96">
        <v>0</v>
      </c>
      <c r="O8" s="97"/>
      <c r="P8" s="113">
        <v>385</v>
      </c>
      <c r="Q8" s="112">
        <f>P8*80</f>
        <v>30800</v>
      </c>
      <c r="R8" s="112">
        <f>N8+P8</f>
        <v>385</v>
      </c>
      <c r="S8" s="112">
        <f>O8+Q8</f>
        <v>30800</v>
      </c>
      <c r="T8" s="100"/>
    </row>
    <row r="9" spans="1:20" x14ac:dyDescent="0.2">
      <c r="A9" s="90"/>
      <c r="B9" s="28" t="s">
        <v>9</v>
      </c>
      <c r="C9" s="25"/>
      <c r="D9" s="26" t="s">
        <v>10</v>
      </c>
      <c r="E9" s="62"/>
      <c r="F9" s="63"/>
      <c r="G9" s="12">
        <v>120</v>
      </c>
      <c r="H9" s="40">
        <v>50</v>
      </c>
      <c r="I9" s="14"/>
      <c r="J9" s="47"/>
      <c r="K9" s="4"/>
      <c r="L9" s="49" t="s">
        <v>90</v>
      </c>
      <c r="M9" s="136"/>
      <c r="N9" s="24"/>
      <c r="O9" s="49"/>
      <c r="P9" s="25"/>
      <c r="Q9" s="49"/>
      <c r="R9" s="25"/>
      <c r="S9" s="49"/>
      <c r="T9" s="49"/>
    </row>
    <row r="10" spans="1:20" x14ac:dyDescent="0.2">
      <c r="A10" s="90"/>
      <c r="B10" s="28" t="s">
        <v>11</v>
      </c>
      <c r="C10" s="25"/>
      <c r="D10" s="26" t="s">
        <v>12</v>
      </c>
      <c r="E10" s="62"/>
      <c r="F10" s="63"/>
      <c r="G10" s="12">
        <v>10</v>
      </c>
      <c r="H10" s="63"/>
      <c r="I10" s="62"/>
      <c r="J10" s="63"/>
      <c r="K10" s="4"/>
      <c r="L10" s="49"/>
      <c r="M10" s="49"/>
      <c r="N10" s="105"/>
      <c r="O10" s="85"/>
      <c r="P10" s="106"/>
      <c r="Q10" s="85"/>
      <c r="R10" s="85"/>
      <c r="S10" s="85"/>
      <c r="T10" s="85"/>
    </row>
    <row r="11" spans="1:20" x14ac:dyDescent="0.2">
      <c r="A11" s="90"/>
      <c r="B11" s="28" t="s">
        <v>13</v>
      </c>
      <c r="C11" s="25"/>
      <c r="D11" s="26" t="s">
        <v>14</v>
      </c>
      <c r="E11" s="62"/>
      <c r="F11" s="63"/>
      <c r="G11" s="12">
        <v>80</v>
      </c>
      <c r="H11" s="63"/>
      <c r="I11" s="62"/>
      <c r="J11" s="63"/>
      <c r="K11" s="4"/>
      <c r="L11" s="137" t="s">
        <v>199</v>
      </c>
      <c r="M11" s="24"/>
      <c r="N11" s="94"/>
      <c r="O11" s="25"/>
      <c r="P11" s="94"/>
      <c r="Q11" s="25"/>
      <c r="R11" s="94"/>
      <c r="S11" s="25"/>
      <c r="T11" s="94"/>
    </row>
    <row r="12" spans="1:20" x14ac:dyDescent="0.2">
      <c r="A12" s="90"/>
      <c r="B12" s="28" t="s">
        <v>15</v>
      </c>
      <c r="C12" s="25"/>
      <c r="D12" s="26" t="s">
        <v>16</v>
      </c>
      <c r="E12" s="62"/>
      <c r="F12" s="63"/>
      <c r="G12" s="12">
        <v>60</v>
      </c>
      <c r="H12" s="63"/>
      <c r="I12" s="62"/>
      <c r="J12" s="63"/>
      <c r="K12" s="4"/>
      <c r="L12" s="49" t="s">
        <v>200</v>
      </c>
      <c r="M12" s="24"/>
      <c r="N12" s="49"/>
      <c r="O12" s="25"/>
      <c r="P12" s="49"/>
      <c r="Q12" s="25"/>
      <c r="R12" s="49"/>
      <c r="S12" s="25"/>
      <c r="T12" s="49"/>
    </row>
    <row r="13" spans="1:20" x14ac:dyDescent="0.2">
      <c r="A13" s="90"/>
      <c r="B13" s="28" t="s">
        <v>17</v>
      </c>
      <c r="C13" s="25"/>
      <c r="D13" s="26" t="s">
        <v>18</v>
      </c>
      <c r="E13" s="62"/>
      <c r="F13" s="63"/>
      <c r="G13" s="12">
        <v>40</v>
      </c>
      <c r="H13" s="63"/>
      <c r="I13" s="62"/>
      <c r="J13" s="63"/>
      <c r="K13" s="4"/>
      <c r="L13" s="49"/>
      <c r="M13" s="24"/>
      <c r="N13" s="49"/>
      <c r="O13" s="25"/>
      <c r="P13" s="49"/>
      <c r="Q13" s="25"/>
      <c r="R13" s="49"/>
      <c r="S13" s="25"/>
      <c r="T13" s="49"/>
    </row>
    <row r="14" spans="1:20" x14ac:dyDescent="0.2">
      <c r="A14" s="90"/>
      <c r="B14" s="24"/>
      <c r="C14" s="25"/>
      <c r="D14" s="26" t="s">
        <v>59</v>
      </c>
      <c r="E14" s="62"/>
      <c r="F14" s="63"/>
      <c r="G14" s="12">
        <v>60</v>
      </c>
      <c r="H14" s="63"/>
      <c r="I14" s="14"/>
      <c r="J14" s="47"/>
      <c r="K14" s="4"/>
      <c r="L14" s="49"/>
      <c r="M14" s="136" t="s">
        <v>169</v>
      </c>
      <c r="N14" s="49"/>
      <c r="O14" s="25"/>
      <c r="P14" s="49"/>
      <c r="Q14" s="25"/>
      <c r="R14" s="49"/>
      <c r="S14" s="25"/>
      <c r="T14" s="49"/>
    </row>
    <row r="15" spans="1:20" ht="15" x14ac:dyDescent="0.25">
      <c r="A15" s="90"/>
      <c r="B15" s="216" t="s">
        <v>75</v>
      </c>
      <c r="C15" s="217"/>
      <c r="D15" s="218"/>
      <c r="E15" s="62"/>
      <c r="F15" s="63"/>
      <c r="G15" s="12"/>
      <c r="H15" s="40"/>
      <c r="I15" s="14"/>
      <c r="J15" s="47"/>
      <c r="K15" s="4"/>
      <c r="L15" s="49"/>
      <c r="M15" s="24"/>
      <c r="N15" s="49"/>
      <c r="O15" s="25"/>
      <c r="P15" s="49"/>
      <c r="Q15" s="25"/>
      <c r="R15" s="49"/>
      <c r="S15" s="25"/>
      <c r="T15" s="49"/>
    </row>
    <row r="16" spans="1:20" x14ac:dyDescent="0.2">
      <c r="A16" s="180">
        <v>2.1</v>
      </c>
      <c r="B16" s="178"/>
      <c r="C16" s="214" t="s">
        <v>30</v>
      </c>
      <c r="D16" s="214"/>
      <c r="E16" s="54"/>
      <c r="F16" s="55"/>
      <c r="G16" s="125">
        <f>SUM(G17:G34)</f>
        <v>520</v>
      </c>
      <c r="H16" s="18">
        <f>SUM(H17:H34)</f>
        <v>440</v>
      </c>
      <c r="I16" s="44">
        <f>SUM(I18:I34)</f>
        <v>0</v>
      </c>
      <c r="J16" s="19">
        <f>SUM(J18:J34)</f>
        <v>20</v>
      </c>
      <c r="K16" s="38">
        <f>SUM(E16:J16)</f>
        <v>980</v>
      </c>
      <c r="L16" s="49"/>
      <c r="M16" s="24" t="s">
        <v>50</v>
      </c>
      <c r="N16" s="97">
        <v>0</v>
      </c>
      <c r="O16" s="98"/>
      <c r="P16" s="97">
        <v>302</v>
      </c>
      <c r="Q16" s="113">
        <f>P16*80</f>
        <v>24160</v>
      </c>
      <c r="R16" s="98">
        <f>N16+P16</f>
        <v>302</v>
      </c>
      <c r="S16" s="112">
        <f>O16+Q16</f>
        <v>24160</v>
      </c>
      <c r="T16" s="97"/>
    </row>
    <row r="17" spans="1:20" x14ac:dyDescent="0.2">
      <c r="A17" s="90"/>
      <c r="B17" s="72"/>
      <c r="C17" s="73"/>
      <c r="D17" s="79" t="s">
        <v>57</v>
      </c>
      <c r="E17" s="58"/>
      <c r="F17" s="59"/>
      <c r="G17" s="12"/>
      <c r="H17" s="40"/>
      <c r="I17" s="74"/>
      <c r="J17" s="75"/>
      <c r="K17" s="76"/>
      <c r="L17" s="49"/>
      <c r="M17" s="132"/>
      <c r="N17" s="49"/>
      <c r="O17" s="25"/>
      <c r="P17" s="100"/>
      <c r="Q17" s="25"/>
      <c r="R17" s="49"/>
      <c r="S17" s="65"/>
      <c r="T17" s="49"/>
    </row>
    <row r="18" spans="1:20" x14ac:dyDescent="0.2">
      <c r="A18" s="90"/>
      <c r="B18" s="24"/>
      <c r="C18" s="29">
        <v>10.1</v>
      </c>
      <c r="D18" s="26" t="s">
        <v>77</v>
      </c>
      <c r="E18" s="62"/>
      <c r="F18" s="63"/>
      <c r="G18" s="12">
        <v>0</v>
      </c>
      <c r="H18" s="40">
        <v>0</v>
      </c>
      <c r="I18" s="62"/>
      <c r="J18" s="63"/>
      <c r="K18" s="4"/>
      <c r="L18" s="49" t="s">
        <v>86</v>
      </c>
      <c r="M18" s="24"/>
      <c r="N18" s="49"/>
      <c r="O18" s="25"/>
      <c r="P18" s="49"/>
      <c r="Q18" s="25"/>
      <c r="R18" s="49"/>
      <c r="S18" s="65"/>
      <c r="T18" s="49"/>
    </row>
    <row r="19" spans="1:20" x14ac:dyDescent="0.2">
      <c r="A19" s="90"/>
      <c r="B19" s="24"/>
      <c r="C19" s="29">
        <v>10.199999999999999</v>
      </c>
      <c r="D19" s="26" t="s">
        <v>78</v>
      </c>
      <c r="E19" s="62"/>
      <c r="F19" s="63"/>
      <c r="G19" s="12">
        <v>0</v>
      </c>
      <c r="H19" s="40">
        <v>0</v>
      </c>
      <c r="I19" s="62"/>
      <c r="J19" s="63"/>
      <c r="K19" s="4"/>
      <c r="L19" s="49" t="s">
        <v>87</v>
      </c>
      <c r="M19" s="24"/>
      <c r="N19" s="49"/>
      <c r="O19" s="25"/>
      <c r="P19" s="49"/>
      <c r="Q19" s="25"/>
      <c r="R19" s="49"/>
      <c r="S19" s="65"/>
      <c r="T19" s="49"/>
    </row>
    <row r="20" spans="1:20" x14ac:dyDescent="0.2">
      <c r="A20" s="90"/>
      <c r="B20" s="24"/>
      <c r="C20" s="29">
        <v>10.3</v>
      </c>
      <c r="D20" s="26" t="s">
        <v>19</v>
      </c>
      <c r="E20" s="62"/>
      <c r="F20" s="63"/>
      <c r="G20" s="12">
        <v>120</v>
      </c>
      <c r="H20" s="40">
        <v>80</v>
      </c>
      <c r="I20" s="62"/>
      <c r="J20" s="47">
        <v>20</v>
      </c>
      <c r="K20" s="4"/>
      <c r="L20" s="49"/>
      <c r="M20" s="24" t="s">
        <v>54</v>
      </c>
      <c r="N20" s="49"/>
      <c r="O20" s="25"/>
      <c r="P20" s="49"/>
      <c r="Q20" s="25"/>
      <c r="R20" s="49"/>
      <c r="S20" s="65"/>
      <c r="T20" s="49"/>
    </row>
    <row r="21" spans="1:20" x14ac:dyDescent="0.2">
      <c r="A21" s="90"/>
      <c r="B21" s="24"/>
      <c r="C21" s="29">
        <v>10.4</v>
      </c>
      <c r="D21" s="26" t="s">
        <v>20</v>
      </c>
      <c r="E21" s="62"/>
      <c r="F21" s="63"/>
      <c r="G21" s="12">
        <v>0</v>
      </c>
      <c r="H21" s="40">
        <v>0</v>
      </c>
      <c r="I21" s="62"/>
      <c r="J21" s="63"/>
      <c r="K21" s="4"/>
      <c r="L21" s="49" t="s">
        <v>129</v>
      </c>
      <c r="M21" s="24" t="s">
        <v>49</v>
      </c>
      <c r="N21" s="49"/>
      <c r="O21" s="25"/>
      <c r="P21" s="49"/>
      <c r="Q21" s="25"/>
      <c r="R21" s="49"/>
      <c r="S21" s="65"/>
      <c r="T21" s="49"/>
    </row>
    <row r="22" spans="1:20" x14ac:dyDescent="0.2">
      <c r="A22" s="90"/>
      <c r="B22" s="24"/>
      <c r="C22" s="29">
        <v>10.5</v>
      </c>
      <c r="D22" s="26" t="s">
        <v>21</v>
      </c>
      <c r="E22" s="62"/>
      <c r="F22" s="63"/>
      <c r="G22" s="12">
        <v>80</v>
      </c>
      <c r="H22" s="40">
        <v>30</v>
      </c>
      <c r="I22" s="62"/>
      <c r="J22" s="63"/>
      <c r="K22" s="4"/>
      <c r="L22" s="131"/>
      <c r="M22" s="24" t="s">
        <v>58</v>
      </c>
      <c r="N22" s="49"/>
      <c r="O22" s="25"/>
      <c r="P22" s="49"/>
      <c r="Q22" s="25"/>
      <c r="R22" s="49"/>
      <c r="S22" s="65"/>
      <c r="T22" s="49"/>
    </row>
    <row r="23" spans="1:20" x14ac:dyDescent="0.2">
      <c r="A23" s="90"/>
      <c r="B23" s="24"/>
      <c r="C23" s="29">
        <v>10.6</v>
      </c>
      <c r="D23" s="26" t="s">
        <v>22</v>
      </c>
      <c r="E23" s="62"/>
      <c r="F23" s="63"/>
      <c r="G23" s="12">
        <v>120</v>
      </c>
      <c r="H23" s="40">
        <v>180</v>
      </c>
      <c r="I23" s="62"/>
      <c r="J23" s="63"/>
      <c r="K23" s="4"/>
      <c r="L23" s="49"/>
      <c r="M23" s="24" t="s">
        <v>49</v>
      </c>
      <c r="N23" s="49"/>
      <c r="O23" s="25"/>
      <c r="P23" s="49"/>
      <c r="Q23" s="25"/>
      <c r="R23" s="49"/>
      <c r="S23" s="65"/>
      <c r="T23" s="49"/>
    </row>
    <row r="24" spans="1:20" x14ac:dyDescent="0.2">
      <c r="A24" s="90"/>
      <c r="B24" s="24"/>
      <c r="C24" s="29">
        <v>10.7</v>
      </c>
      <c r="D24" s="26" t="s">
        <v>23</v>
      </c>
      <c r="E24" s="62"/>
      <c r="F24" s="63"/>
      <c r="G24" s="63"/>
      <c r="H24" s="63"/>
      <c r="I24" s="62"/>
      <c r="J24" s="63"/>
      <c r="K24" s="4"/>
      <c r="L24" s="49"/>
      <c r="M24" s="24" t="s">
        <v>50</v>
      </c>
      <c r="N24" s="49"/>
      <c r="O24" s="25"/>
      <c r="P24" s="49"/>
      <c r="Q24" s="25"/>
      <c r="R24" s="49"/>
      <c r="S24" s="65"/>
      <c r="T24" s="49"/>
    </row>
    <row r="25" spans="1:20" x14ac:dyDescent="0.2">
      <c r="A25" s="90"/>
      <c r="B25" s="24"/>
      <c r="C25" s="29"/>
      <c r="D25" s="26" t="s">
        <v>79</v>
      </c>
      <c r="E25" s="62"/>
      <c r="F25" s="63"/>
      <c r="G25" s="126">
        <v>0</v>
      </c>
      <c r="H25" s="40">
        <v>0</v>
      </c>
      <c r="I25" s="62"/>
      <c r="J25" s="63"/>
      <c r="K25" s="4"/>
      <c r="L25" s="49" t="s">
        <v>87</v>
      </c>
      <c r="M25" s="24"/>
      <c r="N25" s="49"/>
      <c r="O25" s="25"/>
      <c r="P25" s="49"/>
      <c r="Q25" s="25"/>
      <c r="R25" s="49"/>
      <c r="S25" s="65"/>
      <c r="T25" s="49"/>
    </row>
    <row r="26" spans="1:20" x14ac:dyDescent="0.2">
      <c r="A26" s="90"/>
      <c r="B26" s="24"/>
      <c r="C26" s="29"/>
      <c r="D26" s="26" t="s">
        <v>80</v>
      </c>
      <c r="E26" s="62"/>
      <c r="F26" s="63"/>
      <c r="G26" s="12"/>
      <c r="H26" s="62"/>
      <c r="I26" s="62"/>
      <c r="J26" s="63"/>
      <c r="K26" s="4"/>
      <c r="L26" s="49" t="s">
        <v>88</v>
      </c>
      <c r="M26" s="24"/>
      <c r="N26" s="49"/>
      <c r="O26" s="25"/>
      <c r="P26" s="49"/>
      <c r="Q26" s="25"/>
      <c r="R26" s="49"/>
      <c r="S26" s="65"/>
      <c r="T26" s="49"/>
    </row>
    <row r="27" spans="1:20" x14ac:dyDescent="0.2">
      <c r="A27" s="90"/>
      <c r="B27" s="24"/>
      <c r="C27" s="29"/>
      <c r="D27" s="26" t="s">
        <v>81</v>
      </c>
      <c r="E27" s="62"/>
      <c r="F27" s="63"/>
      <c r="G27" s="12">
        <v>0</v>
      </c>
      <c r="H27" s="40">
        <v>0</v>
      </c>
      <c r="I27" s="62"/>
      <c r="J27" s="63"/>
      <c r="K27" s="4"/>
      <c r="L27" s="49" t="s">
        <v>134</v>
      </c>
      <c r="M27" s="24"/>
      <c r="N27" s="49"/>
      <c r="O27" s="25"/>
      <c r="P27" s="49"/>
      <c r="Q27" s="25"/>
      <c r="R27" s="49"/>
      <c r="S27" s="65"/>
      <c r="T27" s="49"/>
    </row>
    <row r="28" spans="1:20" x14ac:dyDescent="0.2">
      <c r="A28" s="90"/>
      <c r="B28" s="24"/>
      <c r="C28" s="29"/>
      <c r="D28" s="26" t="s">
        <v>82</v>
      </c>
      <c r="E28" s="62"/>
      <c r="F28" s="63"/>
      <c r="G28" s="12">
        <v>0</v>
      </c>
      <c r="H28" s="40">
        <v>0</v>
      </c>
      <c r="I28" s="62"/>
      <c r="J28" s="63"/>
      <c r="K28" s="4"/>
      <c r="L28" s="49" t="s">
        <v>89</v>
      </c>
      <c r="M28" s="24"/>
      <c r="N28" s="49"/>
      <c r="O28" s="25"/>
      <c r="P28" s="49"/>
      <c r="Q28" s="25"/>
      <c r="R28" s="49"/>
      <c r="S28" s="65"/>
      <c r="T28" s="49"/>
    </row>
    <row r="29" spans="1:20" x14ac:dyDescent="0.2">
      <c r="A29" s="90"/>
      <c r="B29" s="24"/>
      <c r="C29" s="29"/>
      <c r="D29" s="26" t="s">
        <v>83</v>
      </c>
      <c r="E29" s="62"/>
      <c r="F29" s="63"/>
      <c r="G29" s="12">
        <v>40</v>
      </c>
      <c r="H29" s="62"/>
      <c r="I29" s="62"/>
      <c r="J29" s="63"/>
      <c r="K29" s="4"/>
      <c r="L29" s="49" t="s">
        <v>131</v>
      </c>
      <c r="M29" s="135" t="s">
        <v>132</v>
      </c>
      <c r="N29" s="49"/>
      <c r="O29" s="25"/>
      <c r="P29" s="49"/>
      <c r="Q29" s="25"/>
      <c r="R29" s="49"/>
      <c r="S29" s="65"/>
      <c r="T29" s="49"/>
    </row>
    <row r="30" spans="1:20" x14ac:dyDescent="0.2">
      <c r="A30" s="90"/>
      <c r="B30" s="24"/>
      <c r="C30" s="29"/>
      <c r="D30" s="26" t="s">
        <v>84</v>
      </c>
      <c r="E30" s="62"/>
      <c r="F30" s="63"/>
      <c r="G30" s="63"/>
      <c r="H30" s="40">
        <v>100</v>
      </c>
      <c r="I30" s="62"/>
      <c r="J30" s="63"/>
      <c r="K30" s="4"/>
      <c r="L30" s="49"/>
      <c r="M30" s="24" t="s">
        <v>5</v>
      </c>
      <c r="N30" s="49"/>
      <c r="O30" s="25"/>
      <c r="P30" s="49"/>
      <c r="Q30" s="25"/>
      <c r="R30" s="49"/>
      <c r="S30" s="65"/>
      <c r="T30" s="49"/>
    </row>
    <row r="31" spans="1:20" x14ac:dyDescent="0.2">
      <c r="A31" s="90"/>
      <c r="B31" s="24"/>
      <c r="C31" s="29"/>
      <c r="D31" s="26" t="s">
        <v>85</v>
      </c>
      <c r="E31" s="62"/>
      <c r="F31" s="63"/>
      <c r="G31" s="12">
        <v>120</v>
      </c>
      <c r="H31" s="40">
        <v>50</v>
      </c>
      <c r="I31" s="62"/>
      <c r="J31" s="63"/>
      <c r="K31" s="4"/>
      <c r="L31" s="49" t="s">
        <v>91</v>
      </c>
      <c r="M31" s="24" t="s">
        <v>50</v>
      </c>
      <c r="N31" s="49"/>
      <c r="O31" s="25"/>
      <c r="P31" s="49"/>
      <c r="Q31" s="25"/>
      <c r="R31" s="49"/>
      <c r="S31" s="65"/>
      <c r="T31" s="49"/>
    </row>
    <row r="32" spans="1:20" x14ac:dyDescent="0.2">
      <c r="A32" s="90"/>
      <c r="B32" s="24"/>
      <c r="C32" s="29">
        <v>10.8</v>
      </c>
      <c r="D32" s="26" t="s">
        <v>24</v>
      </c>
      <c r="E32" s="62"/>
      <c r="F32" s="63"/>
      <c r="G32" s="12">
        <v>20</v>
      </c>
      <c r="H32" s="62"/>
      <c r="I32" s="62"/>
      <c r="J32" s="63"/>
      <c r="K32" s="4"/>
      <c r="L32" s="49"/>
      <c r="M32" s="24" t="s">
        <v>50</v>
      </c>
      <c r="N32" s="49"/>
      <c r="O32" s="25"/>
      <c r="P32" s="49"/>
      <c r="Q32" s="25"/>
      <c r="R32" s="49"/>
      <c r="S32" s="65"/>
      <c r="T32" s="49"/>
    </row>
    <row r="33" spans="1:20" x14ac:dyDescent="0.2">
      <c r="A33" s="90"/>
      <c r="B33" s="24"/>
      <c r="C33" s="29">
        <v>10.9</v>
      </c>
      <c r="D33" s="26" t="s">
        <v>25</v>
      </c>
      <c r="E33" s="62"/>
      <c r="F33" s="63"/>
      <c r="G33" s="12">
        <v>0</v>
      </c>
      <c r="H33" s="40">
        <v>0</v>
      </c>
      <c r="I33" s="62"/>
      <c r="J33" s="63"/>
      <c r="K33" s="4"/>
      <c r="L33" s="49" t="s">
        <v>119</v>
      </c>
      <c r="M33" s="24"/>
      <c r="N33" s="49"/>
      <c r="O33" s="25"/>
      <c r="P33" s="49"/>
      <c r="Q33" s="25"/>
      <c r="R33" s="49"/>
      <c r="S33" s="65"/>
      <c r="T33" s="49"/>
    </row>
    <row r="34" spans="1:20" x14ac:dyDescent="0.2">
      <c r="A34" s="90"/>
      <c r="B34" s="24"/>
      <c r="C34" s="29">
        <v>10.1</v>
      </c>
      <c r="D34" s="26" t="s">
        <v>120</v>
      </c>
      <c r="E34" s="62"/>
      <c r="F34" s="63"/>
      <c r="G34" s="12">
        <v>20</v>
      </c>
      <c r="H34" s="62"/>
      <c r="I34" s="62"/>
      <c r="J34" s="63"/>
      <c r="K34" s="4"/>
      <c r="L34" s="49" t="s">
        <v>130</v>
      </c>
      <c r="M34" s="135" t="s">
        <v>133</v>
      </c>
      <c r="N34" s="49"/>
      <c r="O34" s="25"/>
      <c r="P34" s="49"/>
      <c r="Q34" s="25"/>
      <c r="R34" s="49"/>
      <c r="S34" s="65"/>
      <c r="T34" s="49"/>
    </row>
    <row r="35" spans="1:20" x14ac:dyDescent="0.2">
      <c r="A35" s="180">
        <v>2.2000000000000002</v>
      </c>
      <c r="B35" s="8"/>
      <c r="C35" s="214" t="s">
        <v>31</v>
      </c>
      <c r="D35" s="214"/>
      <c r="E35" s="54"/>
      <c r="F35" s="55"/>
      <c r="G35" s="144">
        <f>SUM(G36:G43)</f>
        <v>260</v>
      </c>
      <c r="H35" s="18">
        <f t="shared" ref="H35:J35" si="1">SUM(H42:H43)</f>
        <v>0</v>
      </c>
      <c r="I35" s="44">
        <f t="shared" si="1"/>
        <v>0</v>
      </c>
      <c r="J35" s="19">
        <f t="shared" si="1"/>
        <v>0</v>
      </c>
      <c r="K35" s="38">
        <f>SUM(E35:J35)</f>
        <v>260</v>
      </c>
      <c r="L35" s="49"/>
      <c r="M35" s="136" t="s">
        <v>48</v>
      </c>
      <c r="N35" s="103">
        <v>0</v>
      </c>
      <c r="O35" s="97"/>
      <c r="P35" s="104">
        <v>60</v>
      </c>
      <c r="Q35" s="113">
        <f>P35*80</f>
        <v>4800</v>
      </c>
      <c r="R35" s="97">
        <f>N35+P35</f>
        <v>60</v>
      </c>
      <c r="S35" s="112">
        <f>O35+Q35</f>
        <v>4800</v>
      </c>
      <c r="T35" s="102"/>
    </row>
    <row r="36" spans="1:20" x14ac:dyDescent="0.2">
      <c r="A36" s="90"/>
      <c r="B36" s="24"/>
      <c r="C36" s="29">
        <v>11.1</v>
      </c>
      <c r="D36" s="26" t="s">
        <v>26</v>
      </c>
      <c r="E36" s="62"/>
      <c r="F36" s="63"/>
      <c r="G36" s="12">
        <v>60</v>
      </c>
      <c r="H36" s="63"/>
      <c r="I36" s="62"/>
      <c r="J36" s="63"/>
      <c r="K36" s="4"/>
      <c r="L36" s="49" t="s">
        <v>135</v>
      </c>
      <c r="M36" s="136" t="s">
        <v>99</v>
      </c>
      <c r="N36" s="99"/>
      <c r="O36" s="100"/>
      <c r="P36" s="101"/>
      <c r="Q36" s="127"/>
      <c r="R36" s="101"/>
      <c r="S36" s="128"/>
      <c r="T36" s="100"/>
    </row>
    <row r="37" spans="1:20" x14ac:dyDescent="0.2">
      <c r="A37" s="90"/>
      <c r="B37" s="24"/>
      <c r="C37" s="29">
        <v>11.2</v>
      </c>
      <c r="D37" s="26" t="s">
        <v>92</v>
      </c>
      <c r="E37" s="62"/>
      <c r="F37" s="63"/>
      <c r="G37" s="12">
        <v>0</v>
      </c>
      <c r="H37" s="63"/>
      <c r="I37" s="62"/>
      <c r="J37" s="63"/>
      <c r="K37" s="4"/>
      <c r="L37" s="49"/>
      <c r="M37" s="136" t="s">
        <v>99</v>
      </c>
      <c r="N37" s="99"/>
      <c r="O37" s="100"/>
      <c r="P37" s="101"/>
      <c r="Q37" s="127"/>
      <c r="R37" s="101"/>
      <c r="S37" s="128"/>
      <c r="T37" s="100"/>
    </row>
    <row r="38" spans="1:20" x14ac:dyDescent="0.2">
      <c r="A38" s="90"/>
      <c r="B38" s="24"/>
      <c r="C38" s="29">
        <v>11.3</v>
      </c>
      <c r="D38" s="26" t="s">
        <v>93</v>
      </c>
      <c r="E38" s="58"/>
      <c r="F38" s="59"/>
      <c r="G38" s="12">
        <v>0</v>
      </c>
      <c r="H38" s="59"/>
      <c r="I38" s="62"/>
      <c r="J38" s="63"/>
      <c r="K38" s="76"/>
      <c r="L38" s="49"/>
      <c r="M38" s="136" t="s">
        <v>99</v>
      </c>
      <c r="N38" s="99"/>
      <c r="O38" s="100"/>
      <c r="P38" s="101"/>
      <c r="Q38" s="127"/>
      <c r="R38" s="101"/>
      <c r="S38" s="128"/>
      <c r="T38" s="100"/>
    </row>
    <row r="39" spans="1:20" x14ac:dyDescent="0.2">
      <c r="A39" s="90"/>
      <c r="B39" s="24"/>
      <c r="C39" s="29">
        <v>11.4</v>
      </c>
      <c r="D39" s="26" t="s">
        <v>94</v>
      </c>
      <c r="E39" s="58"/>
      <c r="F39" s="59"/>
      <c r="G39" s="12">
        <v>200</v>
      </c>
      <c r="H39" s="59"/>
      <c r="I39" s="62"/>
      <c r="J39" s="63"/>
      <c r="K39" s="76"/>
      <c r="L39" s="138"/>
      <c r="M39" s="137" t="s">
        <v>4</v>
      </c>
      <c r="N39" s="99"/>
      <c r="O39" s="100"/>
      <c r="P39" s="101"/>
      <c r="Q39" s="127"/>
      <c r="R39" s="101"/>
      <c r="S39" s="128"/>
      <c r="T39" s="100"/>
    </row>
    <row r="40" spans="1:20" x14ac:dyDescent="0.2">
      <c r="A40" s="90"/>
      <c r="B40" s="24"/>
      <c r="C40" s="29">
        <v>11.5</v>
      </c>
      <c r="D40" s="26" t="s">
        <v>95</v>
      </c>
      <c r="E40" s="58"/>
      <c r="F40" s="59"/>
      <c r="G40" s="12">
        <v>0</v>
      </c>
      <c r="H40" s="59"/>
      <c r="I40" s="62"/>
      <c r="J40" s="63"/>
      <c r="K40" s="76"/>
      <c r="L40" s="49"/>
      <c r="M40" s="136" t="s">
        <v>99</v>
      </c>
      <c r="N40" s="99"/>
      <c r="O40" s="100"/>
      <c r="P40" s="101"/>
      <c r="Q40" s="127"/>
      <c r="R40" s="101"/>
      <c r="S40" s="128"/>
      <c r="T40" s="100"/>
    </row>
    <row r="41" spans="1:20" x14ac:dyDescent="0.2">
      <c r="A41" s="90"/>
      <c r="B41" s="24"/>
      <c r="C41" s="29">
        <v>11.6</v>
      </c>
      <c r="D41" s="26" t="s">
        <v>96</v>
      </c>
      <c r="E41" s="58"/>
      <c r="F41" s="59"/>
      <c r="G41" s="12">
        <v>0</v>
      </c>
      <c r="H41" s="59"/>
      <c r="I41" s="62"/>
      <c r="J41" s="63"/>
      <c r="K41" s="76"/>
      <c r="L41" s="49"/>
      <c r="M41" s="136" t="s">
        <v>99</v>
      </c>
      <c r="N41" s="99"/>
      <c r="O41" s="100"/>
      <c r="P41" s="101"/>
      <c r="Q41" s="127"/>
      <c r="R41" s="101"/>
      <c r="S41" s="128"/>
      <c r="T41" s="100"/>
    </row>
    <row r="42" spans="1:20" x14ac:dyDescent="0.2">
      <c r="A42" s="90"/>
      <c r="B42" s="24"/>
      <c r="C42" s="29">
        <v>11.7</v>
      </c>
      <c r="D42" s="26" t="s">
        <v>97</v>
      </c>
      <c r="E42" s="62"/>
      <c r="F42" s="63"/>
      <c r="G42" s="12">
        <v>0</v>
      </c>
      <c r="H42" s="63"/>
      <c r="I42" s="62"/>
      <c r="J42" s="63"/>
      <c r="K42" s="4"/>
      <c r="L42" s="49"/>
      <c r="M42" s="136" t="s">
        <v>99</v>
      </c>
      <c r="N42" s="24"/>
      <c r="O42" s="49"/>
      <c r="P42" s="25"/>
      <c r="Q42" s="49"/>
      <c r="R42" s="25"/>
      <c r="S42" s="49"/>
      <c r="T42" s="49"/>
    </row>
    <row r="43" spans="1:20" x14ac:dyDescent="0.2">
      <c r="A43" s="90"/>
      <c r="B43" s="24"/>
      <c r="C43" s="29">
        <v>11.8</v>
      </c>
      <c r="D43" s="26" t="s">
        <v>98</v>
      </c>
      <c r="E43" s="62"/>
      <c r="F43" s="63"/>
      <c r="G43" s="12">
        <v>0</v>
      </c>
      <c r="H43" s="63"/>
      <c r="I43" s="62"/>
      <c r="J43" s="63"/>
      <c r="K43" s="4"/>
      <c r="L43" s="49"/>
      <c r="M43" s="136" t="s">
        <v>99</v>
      </c>
      <c r="N43" s="24"/>
      <c r="O43" s="49"/>
      <c r="P43" s="25"/>
      <c r="Q43" s="49"/>
      <c r="R43" s="25"/>
      <c r="S43" s="49"/>
      <c r="T43" s="49"/>
    </row>
    <row r="44" spans="1:20" x14ac:dyDescent="0.2">
      <c r="A44" s="180">
        <v>2.2999999999999998</v>
      </c>
      <c r="B44" s="8"/>
      <c r="C44" s="214" t="s">
        <v>27</v>
      </c>
      <c r="D44" s="214"/>
      <c r="E44" s="54"/>
      <c r="F44" s="55"/>
      <c r="G44" s="35">
        <f>SUM(G45:G48)</f>
        <v>0</v>
      </c>
      <c r="H44" s="18">
        <f>SUM(H45:H48)</f>
        <v>650</v>
      </c>
      <c r="I44" s="44">
        <f>SUM(I46:I48)</f>
        <v>0</v>
      </c>
      <c r="J44" s="19">
        <f>SUM(J46:J48)</f>
        <v>0</v>
      </c>
      <c r="K44" s="181">
        <f>SUM(E44:J44)</f>
        <v>650</v>
      </c>
      <c r="L44" s="49"/>
      <c r="M44" s="49" t="s">
        <v>52</v>
      </c>
      <c r="N44" s="99"/>
      <c r="O44" s="100"/>
      <c r="P44" s="101"/>
      <c r="Q44" s="100"/>
      <c r="R44" s="101"/>
      <c r="S44" s="100"/>
      <c r="T44" s="100"/>
    </row>
    <row r="45" spans="1:20" x14ac:dyDescent="0.2">
      <c r="A45" s="90"/>
      <c r="B45" s="24"/>
      <c r="C45" s="73"/>
      <c r="D45" s="79" t="s">
        <v>57</v>
      </c>
      <c r="E45" s="58"/>
      <c r="F45" s="59"/>
      <c r="G45" s="60"/>
      <c r="H45" s="77">
        <v>200</v>
      </c>
      <c r="I45" s="74"/>
      <c r="J45" s="75"/>
      <c r="K45" s="57"/>
      <c r="L45" s="49" t="s">
        <v>136</v>
      </c>
      <c r="M45" s="136" t="s">
        <v>138</v>
      </c>
      <c r="N45" s="24"/>
      <c r="O45" s="49"/>
      <c r="P45" s="25"/>
      <c r="Q45" s="49"/>
      <c r="R45" s="25"/>
      <c r="S45" s="49"/>
      <c r="T45" s="49"/>
    </row>
    <row r="46" spans="1:20" x14ac:dyDescent="0.2">
      <c r="A46" s="90"/>
      <c r="B46" s="24"/>
      <c r="C46" s="29">
        <v>12.1</v>
      </c>
      <c r="D46" s="26" t="s">
        <v>27</v>
      </c>
      <c r="E46" s="60"/>
      <c r="F46" s="61"/>
      <c r="G46" s="60"/>
      <c r="H46" s="39">
        <v>250</v>
      </c>
      <c r="I46" s="13"/>
      <c r="J46" s="48"/>
      <c r="K46" s="5"/>
      <c r="L46" s="49"/>
      <c r="M46" s="137" t="s">
        <v>139</v>
      </c>
      <c r="N46" s="24"/>
      <c r="O46" s="49"/>
      <c r="P46" s="25"/>
      <c r="Q46" s="49"/>
      <c r="R46" s="25"/>
      <c r="S46" s="49"/>
      <c r="T46" s="49"/>
    </row>
    <row r="47" spans="1:20" x14ac:dyDescent="0.2">
      <c r="A47" s="90"/>
      <c r="B47" s="24"/>
      <c r="C47" s="29">
        <v>12.2</v>
      </c>
      <c r="D47" s="26" t="s">
        <v>28</v>
      </c>
      <c r="E47" s="60"/>
      <c r="F47" s="61"/>
      <c r="G47" s="60"/>
      <c r="H47" s="39">
        <v>200</v>
      </c>
      <c r="I47" s="13"/>
      <c r="J47" s="48"/>
      <c r="K47" s="5"/>
      <c r="L47" s="49"/>
      <c r="M47" s="49"/>
      <c r="N47" s="24"/>
      <c r="O47" s="49"/>
      <c r="P47" s="25"/>
      <c r="Q47" s="49"/>
      <c r="R47" s="25"/>
      <c r="S47" s="49"/>
      <c r="T47" s="49"/>
    </row>
    <row r="48" spans="1:20" x14ac:dyDescent="0.2">
      <c r="A48" s="90"/>
      <c r="B48" s="24"/>
      <c r="C48" s="29">
        <v>12.3</v>
      </c>
      <c r="D48" s="26" t="s">
        <v>29</v>
      </c>
      <c r="E48" s="60"/>
      <c r="F48" s="61"/>
      <c r="G48" s="60"/>
      <c r="H48" s="61"/>
      <c r="I48" s="60"/>
      <c r="J48" s="61"/>
      <c r="K48" s="5"/>
      <c r="L48" s="49"/>
      <c r="M48" s="136" t="s">
        <v>140</v>
      </c>
      <c r="N48" s="24"/>
      <c r="O48" s="49"/>
      <c r="P48" s="25"/>
      <c r="Q48" s="49"/>
      <c r="R48" s="25"/>
      <c r="S48" s="49"/>
      <c r="T48" s="49"/>
    </row>
    <row r="49" spans="1:20" x14ac:dyDescent="0.2">
      <c r="A49" s="180">
        <v>2.4</v>
      </c>
      <c r="B49" s="8"/>
      <c r="C49" s="214" t="s">
        <v>32</v>
      </c>
      <c r="D49" s="214"/>
      <c r="E49" s="54"/>
      <c r="F49" s="55"/>
      <c r="G49" s="35">
        <f t="shared" ref="G49:J49" si="2">SUM(G50:G53)</f>
        <v>0</v>
      </c>
      <c r="H49" s="18">
        <f t="shared" si="2"/>
        <v>170</v>
      </c>
      <c r="I49" s="44">
        <f t="shared" si="2"/>
        <v>0</v>
      </c>
      <c r="J49" s="19">
        <f t="shared" si="2"/>
        <v>0</v>
      </c>
      <c r="K49" s="181">
        <f>SUM(E49:J49)</f>
        <v>170</v>
      </c>
      <c r="L49" s="49"/>
      <c r="M49" s="49" t="s">
        <v>5</v>
      </c>
      <c r="N49" s="96">
        <v>0</v>
      </c>
      <c r="O49" s="97"/>
      <c r="P49" s="98">
        <v>0</v>
      </c>
      <c r="Q49" s="97"/>
      <c r="R49" s="97">
        <f>N49+P49</f>
        <v>0</v>
      </c>
      <c r="S49" s="112"/>
      <c r="T49" s="97"/>
    </row>
    <row r="50" spans="1:20" x14ac:dyDescent="0.2">
      <c r="A50" s="90"/>
      <c r="B50" s="24"/>
      <c r="C50" s="29">
        <v>13.1</v>
      </c>
      <c r="D50" s="26" t="s">
        <v>102</v>
      </c>
      <c r="E50" s="60"/>
      <c r="F50" s="61"/>
      <c r="G50" s="60"/>
      <c r="H50" s="39">
        <v>80</v>
      </c>
      <c r="I50" s="13"/>
      <c r="J50" s="48"/>
      <c r="K50" s="5"/>
      <c r="L50" s="139" t="s">
        <v>128</v>
      </c>
      <c r="M50" s="137" t="s">
        <v>161</v>
      </c>
      <c r="N50" s="24"/>
      <c r="O50" s="49"/>
      <c r="P50" s="25"/>
      <c r="Q50" s="49"/>
      <c r="R50" s="25"/>
      <c r="S50" s="42"/>
      <c r="T50" s="49"/>
    </row>
    <row r="51" spans="1:20" x14ac:dyDescent="0.2">
      <c r="A51" s="90"/>
      <c r="B51" s="24"/>
      <c r="C51" s="29">
        <v>13.2</v>
      </c>
      <c r="D51" s="26" t="s">
        <v>103</v>
      </c>
      <c r="E51" s="60"/>
      <c r="F51" s="61"/>
      <c r="G51" s="60"/>
      <c r="H51" s="39">
        <v>50</v>
      </c>
      <c r="I51" s="13"/>
      <c r="J51" s="48"/>
      <c r="K51" s="5"/>
      <c r="L51" s="139" t="s">
        <v>128</v>
      </c>
      <c r="M51" s="137"/>
      <c r="N51" s="24"/>
      <c r="O51" s="49"/>
      <c r="P51" s="25"/>
      <c r="Q51" s="49"/>
      <c r="R51" s="25"/>
      <c r="S51" s="42"/>
      <c r="T51" s="49"/>
    </row>
    <row r="52" spans="1:20" x14ac:dyDescent="0.2">
      <c r="A52" s="90"/>
      <c r="B52" s="24"/>
      <c r="C52" s="29">
        <v>13.3</v>
      </c>
      <c r="D52" s="26" t="s">
        <v>126</v>
      </c>
      <c r="E52" s="60"/>
      <c r="F52" s="61"/>
      <c r="G52" s="60"/>
      <c r="H52" s="39">
        <v>20</v>
      </c>
      <c r="I52" s="13"/>
      <c r="J52" s="48"/>
      <c r="K52" s="5"/>
      <c r="L52" s="139" t="s">
        <v>128</v>
      </c>
      <c r="M52" s="137"/>
      <c r="N52" s="24"/>
      <c r="O52" s="49"/>
      <c r="P52" s="25"/>
      <c r="Q52" s="49"/>
      <c r="R52" s="25"/>
      <c r="S52" s="42"/>
      <c r="T52" s="49"/>
    </row>
    <row r="53" spans="1:20" x14ac:dyDescent="0.2">
      <c r="A53" s="90"/>
      <c r="B53" s="24"/>
      <c r="C53" s="29">
        <v>13.4</v>
      </c>
      <c r="D53" s="26" t="s">
        <v>104</v>
      </c>
      <c r="E53" s="60"/>
      <c r="F53" s="61"/>
      <c r="G53" s="60"/>
      <c r="H53" s="39">
        <v>20</v>
      </c>
      <c r="I53" s="13"/>
      <c r="J53" s="48"/>
      <c r="K53" s="5"/>
      <c r="L53" s="137" t="s">
        <v>125</v>
      </c>
      <c r="M53" s="137"/>
      <c r="N53" s="24"/>
      <c r="O53" s="49"/>
      <c r="P53" s="25"/>
      <c r="Q53" s="49"/>
      <c r="R53" s="25"/>
      <c r="S53" s="42"/>
      <c r="T53" s="49"/>
    </row>
    <row r="54" spans="1:20" x14ac:dyDescent="0.2">
      <c r="A54" s="180">
        <v>2.5</v>
      </c>
      <c r="B54" s="8"/>
      <c r="C54" s="214" t="s">
        <v>33</v>
      </c>
      <c r="D54" s="214"/>
      <c r="E54" s="54"/>
      <c r="F54" s="55"/>
      <c r="G54" s="78">
        <f>SUM(G55:G60)</f>
        <v>0</v>
      </c>
      <c r="H54" s="78">
        <f>SUM(H55:H60)</f>
        <v>680</v>
      </c>
      <c r="I54" s="78">
        <f>SUM(I55:I60)</f>
        <v>0</v>
      </c>
      <c r="J54" s="78">
        <f>SUM(J55:J60)</f>
        <v>0</v>
      </c>
      <c r="K54" s="181">
        <f>SUM(E54:J54)</f>
        <v>680</v>
      </c>
      <c r="L54" s="49"/>
      <c r="M54" s="49" t="s">
        <v>127</v>
      </c>
      <c r="N54" s="96">
        <v>0</v>
      </c>
      <c r="O54" s="97"/>
      <c r="P54" s="98">
        <v>0</v>
      </c>
      <c r="Q54" s="97"/>
      <c r="R54" s="97">
        <f>N54+P54</f>
        <v>0</v>
      </c>
      <c r="S54" s="112"/>
      <c r="T54" s="97"/>
    </row>
    <row r="55" spans="1:20" x14ac:dyDescent="0.2">
      <c r="A55" s="90"/>
      <c r="B55" s="24"/>
      <c r="C55" s="80"/>
      <c r="D55" s="129" t="s">
        <v>57</v>
      </c>
      <c r="E55" s="58"/>
      <c r="F55" s="59"/>
      <c r="G55" s="60"/>
      <c r="H55" s="77">
        <v>200</v>
      </c>
      <c r="I55" s="74"/>
      <c r="J55" s="75"/>
      <c r="K55" s="57"/>
      <c r="L55" s="137" t="s">
        <v>137</v>
      </c>
      <c r="M55" s="131"/>
      <c r="N55" s="24"/>
      <c r="O55" s="49"/>
      <c r="P55" s="25"/>
      <c r="Q55" s="49"/>
      <c r="R55" s="25"/>
      <c r="S55" s="42"/>
      <c r="T55" s="49"/>
    </row>
    <row r="56" spans="1:20" x14ac:dyDescent="0.2">
      <c r="A56" s="90"/>
      <c r="B56" s="24"/>
      <c r="C56" s="81">
        <v>20.100000000000001</v>
      </c>
      <c r="D56" s="82" t="s">
        <v>34</v>
      </c>
      <c r="E56" s="60"/>
      <c r="F56" s="61"/>
      <c r="G56" s="60"/>
      <c r="H56" s="39">
        <v>150</v>
      </c>
      <c r="I56" s="60"/>
      <c r="J56" s="61"/>
      <c r="K56" s="5"/>
      <c r="L56" s="49" t="s">
        <v>141</v>
      </c>
      <c r="M56" s="131"/>
      <c r="N56" s="24"/>
      <c r="O56" s="49"/>
      <c r="P56" s="25"/>
      <c r="Q56" s="49"/>
      <c r="R56" s="25"/>
      <c r="S56" s="42"/>
      <c r="T56" s="49"/>
    </row>
    <row r="57" spans="1:20" x14ac:dyDescent="0.2">
      <c r="A57" s="90"/>
      <c r="B57" s="24"/>
      <c r="C57" s="81">
        <v>20.2</v>
      </c>
      <c r="D57" s="82" t="s">
        <v>35</v>
      </c>
      <c r="E57" s="60"/>
      <c r="F57" s="61"/>
      <c r="G57" s="60"/>
      <c r="H57" s="39">
        <v>20</v>
      </c>
      <c r="I57" s="60"/>
      <c r="J57" s="61"/>
      <c r="K57" s="5"/>
      <c r="L57" s="137" t="s">
        <v>142</v>
      </c>
      <c r="M57" s="131"/>
      <c r="N57" s="24"/>
      <c r="O57" s="49"/>
      <c r="P57" s="25"/>
      <c r="Q57" s="49"/>
      <c r="R57" s="25"/>
      <c r="S57" s="42"/>
      <c r="T57" s="49"/>
    </row>
    <row r="58" spans="1:20" x14ac:dyDescent="0.2">
      <c r="A58" s="90"/>
      <c r="B58" s="24"/>
      <c r="C58" s="81">
        <v>20.3</v>
      </c>
      <c r="D58" s="82" t="s">
        <v>36</v>
      </c>
      <c r="E58" s="60"/>
      <c r="F58" s="61"/>
      <c r="G58" s="60"/>
      <c r="H58" s="39">
        <v>200</v>
      </c>
      <c r="I58" s="60"/>
      <c r="J58" s="61"/>
      <c r="K58" s="5"/>
      <c r="L58" s="49" t="s">
        <v>163</v>
      </c>
      <c r="M58" s="131"/>
      <c r="N58" s="24"/>
      <c r="O58" s="49"/>
      <c r="P58" s="25"/>
      <c r="Q58" s="49"/>
      <c r="R58" s="25"/>
      <c r="S58" s="42"/>
      <c r="T58" s="49"/>
    </row>
    <row r="59" spans="1:20" x14ac:dyDescent="0.2">
      <c r="A59" s="90"/>
      <c r="B59" s="24"/>
      <c r="C59" s="81">
        <v>20.399999999999999</v>
      </c>
      <c r="D59" s="82" t="s">
        <v>37</v>
      </c>
      <c r="E59" s="60"/>
      <c r="F59" s="61"/>
      <c r="G59" s="60"/>
      <c r="H59" s="39">
        <v>60</v>
      </c>
      <c r="I59" s="60"/>
      <c r="J59" s="61"/>
      <c r="K59" s="5"/>
      <c r="L59" s="49"/>
      <c r="M59" s="49"/>
      <c r="N59" s="24"/>
      <c r="O59" s="49"/>
      <c r="P59" s="25"/>
      <c r="Q59" s="49"/>
      <c r="R59" s="25"/>
      <c r="S59" s="42"/>
      <c r="T59" s="49"/>
    </row>
    <row r="60" spans="1:20" x14ac:dyDescent="0.2">
      <c r="A60" s="90"/>
      <c r="B60" s="24"/>
      <c r="C60" s="81">
        <v>20.5</v>
      </c>
      <c r="D60" s="82" t="s">
        <v>106</v>
      </c>
      <c r="E60" s="60"/>
      <c r="F60" s="61"/>
      <c r="G60" s="60"/>
      <c r="H60" s="39">
        <v>50</v>
      </c>
      <c r="I60" s="60"/>
      <c r="J60" s="61"/>
      <c r="K60" s="5"/>
      <c r="L60" s="131"/>
      <c r="M60" s="131"/>
      <c r="N60" s="24"/>
      <c r="O60" s="49"/>
      <c r="P60" s="49"/>
      <c r="Q60" s="49"/>
      <c r="R60" s="25"/>
      <c r="S60" s="42"/>
      <c r="T60" s="49"/>
    </row>
    <row r="61" spans="1:20" x14ac:dyDescent="0.2">
      <c r="A61" s="180">
        <v>2.6</v>
      </c>
      <c r="B61" s="8"/>
      <c r="C61" s="219" t="s">
        <v>38</v>
      </c>
      <c r="D61" s="219"/>
      <c r="E61" s="54"/>
      <c r="F61" s="55"/>
      <c r="G61" s="78">
        <f>SUM(G62:G71)</f>
        <v>1200</v>
      </c>
      <c r="H61" s="78">
        <f t="shared" ref="H61:J61" si="3">SUM(H62:H71)</f>
        <v>150</v>
      </c>
      <c r="I61" s="78">
        <f t="shared" si="3"/>
        <v>0</v>
      </c>
      <c r="J61" s="78">
        <f t="shared" si="3"/>
        <v>400</v>
      </c>
      <c r="K61" s="181">
        <f>SUM(E61:J61)</f>
        <v>1750</v>
      </c>
      <c r="L61" s="49" t="s">
        <v>157</v>
      </c>
      <c r="M61" s="49" t="s">
        <v>147</v>
      </c>
      <c r="N61" s="96">
        <v>272</v>
      </c>
      <c r="O61" s="112">
        <f t="shared" ref="O61" si="4">N61*100.1</f>
        <v>27227.199999999997</v>
      </c>
      <c r="P61" s="112">
        <f>SUM(P62:P71)</f>
        <v>1040</v>
      </c>
      <c r="Q61" s="113">
        <f>P61*80</f>
        <v>83200</v>
      </c>
      <c r="R61" s="97">
        <f>N61+P61</f>
        <v>1312</v>
      </c>
      <c r="S61" s="112">
        <f>O61+Q61</f>
        <v>110427.2</v>
      </c>
      <c r="T61" s="111" t="s">
        <v>69</v>
      </c>
    </row>
    <row r="62" spans="1:20" x14ac:dyDescent="0.2">
      <c r="A62" s="90"/>
      <c r="B62" s="24"/>
      <c r="C62" s="80"/>
      <c r="D62" s="129" t="s">
        <v>57</v>
      </c>
      <c r="E62" s="58"/>
      <c r="F62" s="59"/>
      <c r="G62" s="140">
        <v>380</v>
      </c>
      <c r="H62" s="61"/>
      <c r="I62" s="60"/>
      <c r="J62" s="75"/>
      <c r="K62" s="57"/>
      <c r="L62" s="49" t="s">
        <v>166</v>
      </c>
      <c r="M62" s="49"/>
      <c r="N62" s="24"/>
      <c r="O62" s="49"/>
      <c r="P62" s="25">
        <v>600</v>
      </c>
      <c r="Q62" s="49"/>
      <c r="R62" s="25"/>
      <c r="S62" s="42"/>
      <c r="T62" s="49"/>
    </row>
    <row r="63" spans="1:20" x14ac:dyDescent="0.2">
      <c r="A63" s="90"/>
      <c r="B63" s="24"/>
      <c r="C63" s="29">
        <v>30.1</v>
      </c>
      <c r="D63" s="129" t="s">
        <v>39</v>
      </c>
      <c r="E63" s="58"/>
      <c r="F63" s="59"/>
      <c r="G63" s="140">
        <v>290</v>
      </c>
      <c r="H63" s="61"/>
      <c r="I63" s="60"/>
      <c r="J63" s="75"/>
      <c r="K63" s="57"/>
      <c r="L63" s="49" t="s">
        <v>167</v>
      </c>
      <c r="M63" s="49"/>
      <c r="N63" s="24"/>
      <c r="O63" s="49"/>
      <c r="P63" s="25"/>
      <c r="Q63" s="49"/>
      <c r="R63" s="25"/>
      <c r="S63" s="42"/>
      <c r="T63" s="49"/>
    </row>
    <row r="64" spans="1:20" x14ac:dyDescent="0.2">
      <c r="A64" s="90"/>
      <c r="B64" s="24"/>
      <c r="C64" s="29">
        <v>30.2</v>
      </c>
      <c r="D64" s="129" t="s">
        <v>105</v>
      </c>
      <c r="E64" s="58"/>
      <c r="F64" s="59"/>
      <c r="G64" s="140">
        <v>10</v>
      </c>
      <c r="H64" s="61"/>
      <c r="I64" s="60"/>
      <c r="J64" s="75"/>
      <c r="K64" s="57"/>
      <c r="L64" s="49" t="s">
        <v>143</v>
      </c>
      <c r="M64" s="49"/>
      <c r="N64" s="24"/>
      <c r="O64" s="49"/>
      <c r="P64" s="25"/>
      <c r="Q64" s="49"/>
      <c r="R64" s="25"/>
      <c r="S64" s="42"/>
      <c r="T64" s="49"/>
    </row>
    <row r="65" spans="1:20" x14ac:dyDescent="0.2">
      <c r="A65" s="90"/>
      <c r="B65" s="24"/>
      <c r="C65" s="29">
        <v>30.3</v>
      </c>
      <c r="D65" s="129" t="s">
        <v>41</v>
      </c>
      <c r="E65" s="58"/>
      <c r="F65" s="59"/>
      <c r="G65" s="140">
        <v>100</v>
      </c>
      <c r="H65" s="61"/>
      <c r="I65" s="60"/>
      <c r="J65" s="75"/>
      <c r="K65" s="57"/>
      <c r="L65" s="49" t="s">
        <v>144</v>
      </c>
      <c r="M65" s="49"/>
      <c r="N65" s="24"/>
      <c r="O65" s="49"/>
      <c r="P65" s="25"/>
      <c r="Q65" s="49"/>
      <c r="R65" s="25"/>
      <c r="S65" s="42"/>
      <c r="T65" s="49"/>
    </row>
    <row r="66" spans="1:20" x14ac:dyDescent="0.2">
      <c r="A66" s="90"/>
      <c r="B66" s="24"/>
      <c r="C66" s="29">
        <v>30.4</v>
      </c>
      <c r="D66" s="129" t="s">
        <v>108</v>
      </c>
      <c r="E66" s="58"/>
      <c r="F66" s="59"/>
      <c r="G66" s="140">
        <v>100</v>
      </c>
      <c r="H66" s="61"/>
      <c r="I66" s="60"/>
      <c r="J66" s="143">
        <v>400</v>
      </c>
      <c r="K66" s="57"/>
      <c r="L66" s="49"/>
      <c r="M66" s="131" t="s">
        <v>145</v>
      </c>
      <c r="N66" s="24"/>
      <c r="O66" s="49"/>
      <c r="P66" s="25"/>
      <c r="Q66" s="49"/>
      <c r="R66" s="25"/>
      <c r="S66" s="42"/>
      <c r="T66" s="49"/>
    </row>
    <row r="67" spans="1:20" ht="12.75" customHeight="1" x14ac:dyDescent="0.2">
      <c r="A67" s="90"/>
      <c r="B67" s="24"/>
      <c r="C67" s="29">
        <v>30.5</v>
      </c>
      <c r="D67" s="26" t="s">
        <v>40</v>
      </c>
      <c r="E67" s="60"/>
      <c r="F67" s="61"/>
      <c r="G67" s="140">
        <v>70</v>
      </c>
      <c r="H67" s="61"/>
      <c r="I67" s="60"/>
      <c r="J67" s="48"/>
      <c r="K67" s="5"/>
      <c r="L67" s="49" t="s">
        <v>149</v>
      </c>
      <c r="M67" s="130"/>
      <c r="N67" s="24"/>
      <c r="O67" s="49"/>
      <c r="P67" s="25">
        <v>120</v>
      </c>
      <c r="Q67" s="49"/>
      <c r="R67" s="25"/>
      <c r="S67" s="42"/>
      <c r="T67" s="49"/>
    </row>
    <row r="68" spans="1:20" x14ac:dyDescent="0.2">
      <c r="A68" s="90"/>
      <c r="B68" s="24"/>
      <c r="C68" s="29">
        <v>30.6</v>
      </c>
      <c r="D68" s="26" t="s">
        <v>35</v>
      </c>
      <c r="E68" s="60"/>
      <c r="F68" s="61"/>
      <c r="G68" s="141">
        <v>120</v>
      </c>
      <c r="H68" s="61"/>
      <c r="I68" s="60"/>
      <c r="J68" s="48"/>
      <c r="K68" s="5"/>
      <c r="L68" s="49"/>
      <c r="M68" s="130"/>
      <c r="N68" s="24"/>
      <c r="O68" s="49"/>
      <c r="P68" s="25">
        <v>120</v>
      </c>
      <c r="Q68" s="49"/>
      <c r="R68" s="25"/>
      <c r="S68" s="42"/>
      <c r="T68" s="49"/>
    </row>
    <row r="69" spans="1:20" x14ac:dyDescent="0.2">
      <c r="A69" s="90"/>
      <c r="B69" s="24"/>
      <c r="C69" s="29">
        <v>30.7</v>
      </c>
      <c r="D69" s="26" t="s">
        <v>106</v>
      </c>
      <c r="E69" s="60"/>
      <c r="F69" s="61"/>
      <c r="G69" s="141">
        <v>40</v>
      </c>
      <c r="H69" s="61"/>
      <c r="I69" s="60"/>
      <c r="J69" s="48"/>
      <c r="K69" s="5"/>
      <c r="L69" s="49"/>
      <c r="M69" s="130"/>
      <c r="N69" s="24"/>
      <c r="O69" s="49"/>
      <c r="P69" s="25">
        <v>100</v>
      </c>
      <c r="Q69" s="49"/>
      <c r="R69" s="25"/>
      <c r="S69" s="42"/>
      <c r="T69" s="49"/>
    </row>
    <row r="70" spans="1:20" x14ac:dyDescent="0.2">
      <c r="A70" s="90"/>
      <c r="B70" s="24"/>
      <c r="C70" s="29">
        <v>30.8</v>
      </c>
      <c r="D70" s="26" t="s">
        <v>107</v>
      </c>
      <c r="E70" s="60"/>
      <c r="F70" s="61"/>
      <c r="G70" s="141">
        <v>90</v>
      </c>
      <c r="H70" s="61"/>
      <c r="I70" s="60"/>
      <c r="J70" s="48"/>
      <c r="K70" s="5"/>
      <c r="L70" s="49"/>
      <c r="M70" s="130"/>
      <c r="N70" s="24"/>
      <c r="O70" s="49"/>
      <c r="P70" s="25"/>
      <c r="Q70" s="49"/>
      <c r="R70" s="25"/>
      <c r="S70" s="42"/>
      <c r="T70" s="49"/>
    </row>
    <row r="71" spans="1:20" x14ac:dyDescent="0.2">
      <c r="A71" s="90"/>
      <c r="B71" s="24"/>
      <c r="C71" s="29">
        <v>30.9</v>
      </c>
      <c r="D71" s="26" t="s">
        <v>146</v>
      </c>
      <c r="E71" s="60"/>
      <c r="F71" s="61"/>
      <c r="G71" s="61"/>
      <c r="H71" s="39">
        <v>150</v>
      </c>
      <c r="I71" s="60"/>
      <c r="J71" s="48"/>
      <c r="K71" s="5"/>
      <c r="L71" s="49" t="s">
        <v>158</v>
      </c>
      <c r="M71" s="130" t="s">
        <v>5</v>
      </c>
      <c r="N71" s="24"/>
      <c r="O71" s="49"/>
      <c r="P71" s="107">
        <v>100</v>
      </c>
      <c r="Q71" s="49"/>
      <c r="R71" s="25"/>
      <c r="S71" s="42"/>
      <c r="T71" s="49"/>
    </row>
    <row r="72" spans="1:20" x14ac:dyDescent="0.2">
      <c r="A72" s="180">
        <v>2.8</v>
      </c>
      <c r="B72" s="8"/>
      <c r="C72" s="214" t="s">
        <v>42</v>
      </c>
      <c r="D72" s="214"/>
      <c r="E72" s="54"/>
      <c r="F72" s="55"/>
      <c r="G72" s="35">
        <f>SUM(G73:G76)</f>
        <v>0</v>
      </c>
      <c r="H72" s="18">
        <f>SUM(H73:H76)</f>
        <v>160</v>
      </c>
      <c r="I72" s="44">
        <f t="shared" ref="I72:J72" si="5">SUM(I75:I76)</f>
        <v>0</v>
      </c>
      <c r="J72" s="19">
        <f t="shared" si="5"/>
        <v>0</v>
      </c>
      <c r="K72" s="181">
        <f>SUM(E72:J72)</f>
        <v>160</v>
      </c>
      <c r="L72" s="49"/>
      <c r="M72" s="52" t="s">
        <v>5</v>
      </c>
      <c r="N72" s="96">
        <v>0</v>
      </c>
      <c r="O72" s="97"/>
      <c r="P72" s="98">
        <v>0</v>
      </c>
      <c r="Q72" s="97"/>
      <c r="R72" s="97">
        <f>N72+P72</f>
        <v>0</v>
      </c>
      <c r="S72" s="112"/>
      <c r="T72" s="97"/>
    </row>
    <row r="73" spans="1:20" x14ac:dyDescent="0.2">
      <c r="A73" s="90"/>
      <c r="B73" s="24"/>
      <c r="C73" s="73"/>
      <c r="D73" s="129" t="s">
        <v>57</v>
      </c>
      <c r="E73" s="58"/>
      <c r="F73" s="59"/>
      <c r="G73" s="60"/>
      <c r="H73" s="77">
        <v>80</v>
      </c>
      <c r="I73" s="74"/>
      <c r="J73" s="75"/>
      <c r="K73" s="57"/>
      <c r="L73" s="49" t="s">
        <v>162</v>
      </c>
      <c r="M73" s="52"/>
      <c r="N73" s="24"/>
      <c r="O73" s="49"/>
      <c r="P73" s="25"/>
      <c r="Q73" s="49"/>
      <c r="R73" s="25"/>
      <c r="S73" s="42"/>
      <c r="T73" s="49"/>
    </row>
    <row r="74" spans="1:20" x14ac:dyDescent="0.2">
      <c r="A74" s="90"/>
      <c r="B74" s="24"/>
      <c r="C74" s="29">
        <v>40.1</v>
      </c>
      <c r="D74" s="129" t="s">
        <v>34</v>
      </c>
      <c r="E74" s="58"/>
      <c r="F74" s="59"/>
      <c r="G74" s="60"/>
      <c r="H74" s="77">
        <v>60</v>
      </c>
      <c r="I74" s="74"/>
      <c r="J74" s="75"/>
      <c r="K74" s="57"/>
      <c r="L74" s="49"/>
      <c r="M74" s="52"/>
      <c r="N74" s="24"/>
      <c r="O74" s="49"/>
      <c r="P74" s="25"/>
      <c r="Q74" s="49"/>
      <c r="R74" s="25"/>
      <c r="S74" s="42"/>
      <c r="T74" s="49"/>
    </row>
    <row r="75" spans="1:20" x14ac:dyDescent="0.2">
      <c r="A75" s="90"/>
      <c r="B75" s="24"/>
      <c r="C75" s="29">
        <v>40.200000000000003</v>
      </c>
      <c r="D75" s="26" t="s">
        <v>40</v>
      </c>
      <c r="E75" s="60"/>
      <c r="F75" s="61"/>
      <c r="G75" s="60"/>
      <c r="H75" s="39"/>
      <c r="I75" s="60"/>
      <c r="J75" s="61"/>
      <c r="K75" s="5"/>
      <c r="L75" s="49" t="s">
        <v>149</v>
      </c>
      <c r="M75" s="49"/>
      <c r="N75" s="24"/>
      <c r="O75" s="49"/>
      <c r="P75" s="25"/>
      <c r="Q75" s="49"/>
      <c r="R75" s="25"/>
      <c r="S75" s="42"/>
      <c r="T75" s="49"/>
    </row>
    <row r="76" spans="1:20" x14ac:dyDescent="0.2">
      <c r="A76" s="90"/>
      <c r="B76" s="24"/>
      <c r="C76" s="29">
        <v>40.299999999999997</v>
      </c>
      <c r="D76" s="26" t="s">
        <v>106</v>
      </c>
      <c r="E76" s="60"/>
      <c r="F76" s="61"/>
      <c r="G76" s="60"/>
      <c r="H76" s="39">
        <v>20</v>
      </c>
      <c r="I76" s="60"/>
      <c r="J76" s="61"/>
      <c r="K76" s="5"/>
      <c r="L76" s="49"/>
      <c r="M76" s="49"/>
      <c r="N76" s="24"/>
      <c r="O76" s="49"/>
      <c r="P76" s="25"/>
      <c r="Q76" s="49"/>
      <c r="R76" s="25"/>
      <c r="S76" s="42"/>
      <c r="T76" s="49"/>
    </row>
    <row r="77" spans="1:20" x14ac:dyDescent="0.2">
      <c r="A77" s="89" t="s">
        <v>62</v>
      </c>
      <c r="B77" s="8"/>
      <c r="C77" s="214" t="s">
        <v>43</v>
      </c>
      <c r="D77" s="214"/>
      <c r="E77" s="54"/>
      <c r="F77" s="55"/>
      <c r="G77" s="35">
        <f>SUM(G78:G81)</f>
        <v>810</v>
      </c>
      <c r="H77" s="18">
        <f>SUM(H78:H81)</f>
        <v>0</v>
      </c>
      <c r="I77" s="44">
        <f t="shared" ref="I77:J77" si="6">SUM(I80:I81)</f>
        <v>0</v>
      </c>
      <c r="J77" s="19">
        <f t="shared" si="6"/>
        <v>0</v>
      </c>
      <c r="K77" s="181">
        <f>SUM(E77:J77)</f>
        <v>810</v>
      </c>
      <c r="L77" s="49"/>
      <c r="M77" s="49" t="s">
        <v>4</v>
      </c>
      <c r="N77" s="96">
        <v>0</v>
      </c>
      <c r="O77" s="97"/>
      <c r="P77" s="98">
        <v>310</v>
      </c>
      <c r="Q77" s="113">
        <f>P77*80</f>
        <v>24800</v>
      </c>
      <c r="R77" s="97">
        <f>N77+P77</f>
        <v>310</v>
      </c>
      <c r="S77" s="112">
        <f>O77+Q77</f>
        <v>24800</v>
      </c>
      <c r="T77" s="97"/>
    </row>
    <row r="78" spans="1:20" x14ac:dyDescent="0.2">
      <c r="A78" s="90"/>
      <c r="B78" s="24"/>
      <c r="C78" s="73"/>
      <c r="D78" s="129" t="s">
        <v>57</v>
      </c>
      <c r="E78" s="58"/>
      <c r="F78" s="59"/>
      <c r="G78" s="140">
        <v>320</v>
      </c>
      <c r="H78" s="61"/>
      <c r="I78" s="74"/>
      <c r="J78" s="75"/>
      <c r="K78" s="57"/>
      <c r="L78" s="49" t="s">
        <v>164</v>
      </c>
      <c r="M78" s="49"/>
      <c r="N78" s="24"/>
      <c r="O78" s="49"/>
      <c r="P78" s="25"/>
      <c r="Q78" s="49"/>
      <c r="R78" s="25"/>
      <c r="S78" s="42"/>
      <c r="T78" s="49"/>
    </row>
    <row r="79" spans="1:20" x14ac:dyDescent="0.2">
      <c r="A79" s="90"/>
      <c r="B79" s="24"/>
      <c r="C79" s="25">
        <v>50.1</v>
      </c>
      <c r="D79" s="26" t="s">
        <v>34</v>
      </c>
      <c r="E79" s="58"/>
      <c r="F79" s="59"/>
      <c r="G79" s="140">
        <v>380</v>
      </c>
      <c r="H79" s="61"/>
      <c r="I79" s="74"/>
      <c r="J79" s="75"/>
      <c r="K79" s="57"/>
      <c r="L79" s="49"/>
      <c r="M79" s="49"/>
      <c r="N79" s="24"/>
      <c r="O79" s="49"/>
      <c r="P79" s="25"/>
      <c r="Q79" s="49"/>
      <c r="R79" s="25"/>
      <c r="S79" s="42"/>
      <c r="T79" s="49"/>
    </row>
    <row r="80" spans="1:20" x14ac:dyDescent="0.2">
      <c r="A80" s="90"/>
      <c r="B80" s="24"/>
      <c r="C80" s="25">
        <v>50.2</v>
      </c>
      <c r="D80" s="26" t="s">
        <v>40</v>
      </c>
      <c r="E80" s="60"/>
      <c r="F80" s="61"/>
      <c r="G80" s="141">
        <v>110</v>
      </c>
      <c r="H80" s="61"/>
      <c r="I80" s="60"/>
      <c r="J80" s="61"/>
      <c r="K80" s="5"/>
      <c r="L80" s="49" t="s">
        <v>149</v>
      </c>
      <c r="M80" s="49"/>
      <c r="N80" s="24"/>
      <c r="O80" s="49"/>
      <c r="P80" s="25"/>
      <c r="Q80" s="49"/>
      <c r="R80" s="25"/>
      <c r="S80" s="42"/>
      <c r="T80" s="49"/>
    </row>
    <row r="81" spans="1:20" x14ac:dyDescent="0.2">
      <c r="A81" s="90"/>
      <c r="B81" s="24"/>
      <c r="C81" s="25">
        <v>50.3</v>
      </c>
      <c r="D81" s="26" t="s">
        <v>106</v>
      </c>
      <c r="E81" s="60"/>
      <c r="F81" s="61"/>
      <c r="G81" s="141">
        <v>0</v>
      </c>
      <c r="H81" s="61"/>
      <c r="I81" s="60"/>
      <c r="J81" s="61"/>
      <c r="K81" s="5"/>
      <c r="L81" s="49" t="s">
        <v>148</v>
      </c>
      <c r="M81" s="49"/>
      <c r="N81" s="24"/>
      <c r="O81" s="49"/>
      <c r="P81" s="25"/>
      <c r="Q81" s="49"/>
      <c r="R81" s="25"/>
      <c r="S81" s="42"/>
      <c r="T81" s="49"/>
    </row>
    <row r="82" spans="1:20" x14ac:dyDescent="0.2">
      <c r="A82" s="180">
        <v>2.9</v>
      </c>
      <c r="B82" s="8"/>
      <c r="C82" s="214" t="s">
        <v>44</v>
      </c>
      <c r="D82" s="214"/>
      <c r="E82" s="54"/>
      <c r="F82" s="55"/>
      <c r="G82" s="35">
        <f>SUM(G83:G86)</f>
        <v>500</v>
      </c>
      <c r="H82" s="18">
        <f>SUM(H83:H86)</f>
        <v>0</v>
      </c>
      <c r="I82" s="44">
        <f t="shared" ref="I82:J82" si="7">SUM(I85:I86)</f>
        <v>0</v>
      </c>
      <c r="J82" s="19">
        <f t="shared" si="7"/>
        <v>0</v>
      </c>
      <c r="K82" s="181">
        <f>SUM(E82:J82)</f>
        <v>500</v>
      </c>
      <c r="L82" s="49"/>
      <c r="M82" s="49" t="s">
        <v>4</v>
      </c>
      <c r="N82" s="96">
        <v>0</v>
      </c>
      <c r="O82" s="97"/>
      <c r="P82" s="98">
        <v>160</v>
      </c>
      <c r="Q82" s="113">
        <f>P82*80</f>
        <v>12800</v>
      </c>
      <c r="R82" s="97">
        <f>N82+P82</f>
        <v>160</v>
      </c>
      <c r="S82" s="112">
        <f>O82+Q82</f>
        <v>12800</v>
      </c>
      <c r="T82" s="97"/>
    </row>
    <row r="83" spans="1:20" x14ac:dyDescent="0.2">
      <c r="A83" s="90"/>
      <c r="B83" s="24"/>
      <c r="C83" s="73"/>
      <c r="D83" s="129" t="s">
        <v>57</v>
      </c>
      <c r="E83" s="58"/>
      <c r="F83" s="59"/>
      <c r="G83" s="140">
        <v>210</v>
      </c>
      <c r="H83" s="61"/>
      <c r="I83" s="74"/>
      <c r="J83" s="75"/>
      <c r="K83" s="57"/>
      <c r="L83" s="49" t="s">
        <v>165</v>
      </c>
      <c r="M83" s="49"/>
      <c r="N83" s="24"/>
      <c r="O83" s="49"/>
      <c r="P83" s="25"/>
      <c r="Q83" s="24"/>
      <c r="R83" s="94"/>
      <c r="S83" s="86"/>
      <c r="T83" s="49"/>
    </row>
    <row r="84" spans="1:20" x14ac:dyDescent="0.2">
      <c r="A84" s="90"/>
      <c r="B84" s="24"/>
      <c r="C84" s="25">
        <v>60.1</v>
      </c>
      <c r="D84" s="26" t="s">
        <v>34</v>
      </c>
      <c r="E84" s="58"/>
      <c r="F84" s="59"/>
      <c r="G84" s="140">
        <v>220</v>
      </c>
      <c r="H84" s="61"/>
      <c r="I84" s="74"/>
      <c r="J84" s="75"/>
      <c r="K84" s="57"/>
      <c r="L84" s="49" t="s">
        <v>159</v>
      </c>
      <c r="M84" s="49"/>
      <c r="N84" s="24"/>
      <c r="O84" s="49"/>
      <c r="P84" s="25"/>
      <c r="Q84" s="24"/>
      <c r="R84" s="49"/>
      <c r="S84" s="86"/>
      <c r="T84" s="49"/>
    </row>
    <row r="85" spans="1:20" x14ac:dyDescent="0.2">
      <c r="A85" s="90"/>
      <c r="B85" s="24"/>
      <c r="C85" s="25">
        <v>60.2</v>
      </c>
      <c r="D85" s="26" t="s">
        <v>40</v>
      </c>
      <c r="E85" s="60"/>
      <c r="F85" s="61"/>
      <c r="G85" s="141">
        <v>70</v>
      </c>
      <c r="H85" s="61"/>
      <c r="I85" s="60"/>
      <c r="J85" s="61"/>
      <c r="K85" s="5"/>
      <c r="L85" s="49" t="s">
        <v>149</v>
      </c>
      <c r="M85" s="49"/>
      <c r="N85" s="24"/>
      <c r="O85" s="49"/>
      <c r="P85" s="25"/>
      <c r="Q85" s="24"/>
      <c r="R85" s="49"/>
      <c r="S85" s="86"/>
      <c r="T85" s="49"/>
    </row>
    <row r="86" spans="1:20" x14ac:dyDescent="0.2">
      <c r="A86" s="90"/>
      <c r="B86" s="24"/>
      <c r="C86" s="25">
        <v>60.3</v>
      </c>
      <c r="D86" s="26" t="s">
        <v>106</v>
      </c>
      <c r="E86" s="60"/>
      <c r="F86" s="61"/>
      <c r="G86" s="141">
        <v>0</v>
      </c>
      <c r="H86" s="61"/>
      <c r="I86" s="60"/>
      <c r="J86" s="61"/>
      <c r="K86" s="5"/>
      <c r="L86" s="49" t="s">
        <v>148</v>
      </c>
      <c r="M86" s="49"/>
      <c r="N86" s="24"/>
      <c r="O86" s="49"/>
      <c r="P86" s="25"/>
      <c r="Q86" s="24"/>
      <c r="R86" s="53"/>
      <c r="S86" s="86"/>
      <c r="T86" s="49"/>
    </row>
    <row r="87" spans="1:20" x14ac:dyDescent="0.2">
      <c r="A87" s="88">
        <v>2.1</v>
      </c>
      <c r="B87" s="8"/>
      <c r="C87" s="214" t="s">
        <v>45</v>
      </c>
      <c r="D87" s="214"/>
      <c r="E87" s="54"/>
      <c r="F87" s="55"/>
      <c r="G87" s="35">
        <f>SUM(G88:G91)</f>
        <v>0</v>
      </c>
      <c r="H87" s="18">
        <f>SUM(H88:H91)</f>
        <v>260</v>
      </c>
      <c r="I87" s="44">
        <f t="shared" ref="I87:J87" si="8">SUM(I90:I91)</f>
        <v>0</v>
      </c>
      <c r="J87" s="19">
        <f t="shared" si="8"/>
        <v>0</v>
      </c>
      <c r="K87" s="181">
        <f>SUM(E87:J87)</f>
        <v>260</v>
      </c>
      <c r="L87" s="49"/>
      <c r="M87" s="49" t="s">
        <v>5</v>
      </c>
      <c r="N87" s="96">
        <v>0</v>
      </c>
      <c r="O87" s="97"/>
      <c r="P87" s="98">
        <v>0</v>
      </c>
      <c r="Q87" s="97"/>
      <c r="R87" s="97">
        <f>N87+P87</f>
        <v>0</v>
      </c>
      <c r="S87" s="112"/>
      <c r="T87" s="97"/>
    </row>
    <row r="88" spans="1:20" x14ac:dyDescent="0.2">
      <c r="A88" s="90"/>
      <c r="B88" s="24"/>
      <c r="C88" s="73"/>
      <c r="D88" s="129" t="s">
        <v>57</v>
      </c>
      <c r="E88" s="58"/>
      <c r="F88" s="59"/>
      <c r="G88" s="60"/>
      <c r="H88" s="77">
        <v>180</v>
      </c>
      <c r="I88" s="74"/>
      <c r="J88" s="75"/>
      <c r="K88" s="57"/>
      <c r="L88" s="49" t="s">
        <v>150</v>
      </c>
      <c r="M88" s="49"/>
      <c r="N88" s="24"/>
      <c r="O88" s="49"/>
      <c r="P88" s="25"/>
      <c r="Q88" s="49"/>
      <c r="R88" s="25"/>
      <c r="S88" s="42"/>
      <c r="T88" s="49"/>
    </row>
    <row r="89" spans="1:20" x14ac:dyDescent="0.2">
      <c r="A89" s="90"/>
      <c r="B89" s="24"/>
      <c r="C89" s="29">
        <v>70.099999999999994</v>
      </c>
      <c r="D89" s="26" t="s">
        <v>34</v>
      </c>
      <c r="E89" s="58"/>
      <c r="F89" s="59"/>
      <c r="G89" s="60"/>
      <c r="H89" s="77">
        <v>50</v>
      </c>
      <c r="I89" s="74"/>
      <c r="J89" s="75"/>
      <c r="K89" s="57"/>
      <c r="L89" s="49"/>
      <c r="M89" s="49"/>
      <c r="N89" s="24"/>
      <c r="O89" s="49"/>
      <c r="P89" s="25"/>
      <c r="Q89" s="49"/>
      <c r="R89" s="25"/>
      <c r="S89" s="42"/>
      <c r="T89" s="49"/>
    </row>
    <row r="90" spans="1:20" x14ac:dyDescent="0.2">
      <c r="A90" s="90"/>
      <c r="B90" s="24"/>
      <c r="C90" s="29">
        <v>70.2</v>
      </c>
      <c r="D90" s="26" t="s">
        <v>40</v>
      </c>
      <c r="E90" s="60"/>
      <c r="F90" s="61"/>
      <c r="G90" s="60"/>
      <c r="H90" s="39"/>
      <c r="I90" s="60"/>
      <c r="J90" s="61"/>
      <c r="K90" s="5"/>
      <c r="L90" s="49" t="s">
        <v>149</v>
      </c>
      <c r="M90" s="49"/>
      <c r="N90" s="24"/>
      <c r="O90" s="49"/>
      <c r="P90" s="25"/>
      <c r="Q90" s="49"/>
      <c r="R90" s="25"/>
      <c r="S90" s="42"/>
      <c r="T90" s="49"/>
    </row>
    <row r="91" spans="1:20" x14ac:dyDescent="0.2">
      <c r="A91" s="90"/>
      <c r="B91" s="24"/>
      <c r="C91" s="29">
        <v>70.3</v>
      </c>
      <c r="D91" s="26" t="s">
        <v>109</v>
      </c>
      <c r="E91" s="60"/>
      <c r="F91" s="61"/>
      <c r="G91" s="60"/>
      <c r="H91" s="39">
        <v>30</v>
      </c>
      <c r="I91" s="60"/>
      <c r="J91" s="61"/>
      <c r="K91" s="5"/>
      <c r="L91" s="131"/>
      <c r="M91" s="49"/>
      <c r="N91" s="24"/>
      <c r="O91" s="49"/>
      <c r="P91" s="25"/>
      <c r="Q91" s="49"/>
      <c r="R91" s="25"/>
      <c r="S91" s="42"/>
      <c r="T91" s="49"/>
    </row>
    <row r="92" spans="1:20" x14ac:dyDescent="0.2">
      <c r="A92" s="180">
        <v>2.13</v>
      </c>
      <c r="B92" s="8"/>
      <c r="C92" s="214" t="s">
        <v>46</v>
      </c>
      <c r="D92" s="214"/>
      <c r="E92" s="54"/>
      <c r="F92" s="55"/>
      <c r="G92" s="78">
        <f t="shared" ref="G92:J92" si="9">SUM(G93:G102)</f>
        <v>30</v>
      </c>
      <c r="H92" s="18">
        <f t="shared" si="9"/>
        <v>30</v>
      </c>
      <c r="I92" s="44">
        <f t="shared" si="9"/>
        <v>0</v>
      </c>
      <c r="J92" s="19">
        <f t="shared" si="9"/>
        <v>0</v>
      </c>
      <c r="K92" s="181">
        <f>SUM(E92:J92)</f>
        <v>60</v>
      </c>
      <c r="L92" s="133"/>
      <c r="M92" s="49" t="s">
        <v>124</v>
      </c>
      <c r="N92" s="96">
        <v>0</v>
      </c>
      <c r="O92" s="97"/>
      <c r="P92" s="98">
        <v>40</v>
      </c>
      <c r="Q92" s="113">
        <f>P92*80</f>
        <v>3200</v>
      </c>
      <c r="R92" s="97">
        <f>N92+P92</f>
        <v>40</v>
      </c>
      <c r="S92" s="112">
        <f>O92+Q92</f>
        <v>3200</v>
      </c>
      <c r="T92" s="97"/>
    </row>
    <row r="93" spans="1:20" x14ac:dyDescent="0.2">
      <c r="B93" s="24"/>
      <c r="C93" s="30">
        <v>80.099999999999994</v>
      </c>
      <c r="D93" s="26" t="s">
        <v>110</v>
      </c>
      <c r="E93" s="60"/>
      <c r="F93" s="61"/>
      <c r="G93" s="140">
        <v>30</v>
      </c>
      <c r="H93" s="77">
        <v>30</v>
      </c>
      <c r="I93" s="60"/>
      <c r="J93" s="61"/>
      <c r="K93" s="5"/>
      <c r="L93" s="142" t="s">
        <v>152</v>
      </c>
      <c r="M93" s="220" t="s">
        <v>151</v>
      </c>
      <c r="N93" s="94"/>
      <c r="O93" s="25"/>
      <c r="P93" s="94"/>
      <c r="Q93" s="25"/>
      <c r="R93" s="94"/>
      <c r="S93" s="65"/>
      <c r="T93" s="94"/>
    </row>
    <row r="94" spans="1:20" x14ac:dyDescent="0.2">
      <c r="B94" s="24"/>
      <c r="C94" s="30">
        <v>80.2</v>
      </c>
      <c r="D94" s="26" t="s">
        <v>111</v>
      </c>
      <c r="E94" s="60"/>
      <c r="F94" s="61"/>
      <c r="G94" s="60"/>
      <c r="H94" s="61"/>
      <c r="I94" s="60"/>
      <c r="J94" s="61"/>
      <c r="K94" s="5"/>
      <c r="L94" s="67"/>
      <c r="M94" s="221"/>
      <c r="N94" s="49"/>
      <c r="O94" s="25"/>
      <c r="P94" s="49"/>
      <c r="Q94" s="25"/>
      <c r="R94" s="49"/>
      <c r="S94" s="65"/>
      <c r="T94" s="49"/>
    </row>
    <row r="95" spans="1:20" x14ac:dyDescent="0.2">
      <c r="B95" s="24"/>
      <c r="C95" s="30">
        <v>80.3</v>
      </c>
      <c r="D95" s="26" t="s">
        <v>112</v>
      </c>
      <c r="E95" s="60"/>
      <c r="F95" s="61"/>
      <c r="G95" s="60"/>
      <c r="H95" s="61"/>
      <c r="I95" s="60"/>
      <c r="J95" s="61"/>
      <c r="K95" s="5"/>
      <c r="L95" s="67"/>
      <c r="M95" s="221"/>
      <c r="N95" s="49"/>
      <c r="O95" s="25"/>
      <c r="P95" s="49"/>
      <c r="Q95" s="25"/>
      <c r="R95" s="49"/>
      <c r="S95" s="65"/>
      <c r="T95" s="49"/>
    </row>
    <row r="96" spans="1:20" x14ac:dyDescent="0.2">
      <c r="B96" s="24"/>
      <c r="C96" s="30">
        <v>80.400000000000006</v>
      </c>
      <c r="D96" s="26" t="s">
        <v>113</v>
      </c>
      <c r="E96" s="60"/>
      <c r="F96" s="61"/>
      <c r="G96" s="60"/>
      <c r="H96" s="61"/>
      <c r="I96" s="60"/>
      <c r="J96" s="61"/>
      <c r="K96" s="5"/>
      <c r="L96" s="67"/>
      <c r="M96" s="221"/>
      <c r="N96" s="49"/>
      <c r="O96" s="25"/>
      <c r="P96" s="49"/>
      <c r="Q96" s="25"/>
      <c r="R96" s="49"/>
      <c r="S96" s="65"/>
      <c r="T96" s="49"/>
    </row>
    <row r="97" spans="2:20" x14ac:dyDescent="0.2">
      <c r="B97" s="24"/>
      <c r="C97" s="30">
        <v>80.5</v>
      </c>
      <c r="D97" s="26" t="s">
        <v>114</v>
      </c>
      <c r="E97" s="60"/>
      <c r="F97" s="61"/>
      <c r="G97" s="60"/>
      <c r="H97" s="61"/>
      <c r="I97" s="60"/>
      <c r="J97" s="61"/>
      <c r="K97" s="5"/>
      <c r="L97" s="67"/>
      <c r="M97" s="221"/>
      <c r="N97" s="49"/>
      <c r="O97" s="25"/>
      <c r="P97" s="49"/>
      <c r="Q97" s="25"/>
      <c r="R97" s="49"/>
      <c r="S97" s="65"/>
      <c r="T97" s="49"/>
    </row>
    <row r="98" spans="2:20" x14ac:dyDescent="0.2">
      <c r="B98" s="24"/>
      <c r="C98" s="30">
        <v>80.599999999999994</v>
      </c>
      <c r="D98" s="26" t="s">
        <v>115</v>
      </c>
      <c r="E98" s="60"/>
      <c r="F98" s="61"/>
      <c r="G98" s="60"/>
      <c r="H98" s="61"/>
      <c r="I98" s="60"/>
      <c r="J98" s="61"/>
      <c r="K98" s="5"/>
      <c r="L98" s="67"/>
      <c r="M98" s="221"/>
      <c r="N98" s="49"/>
      <c r="O98" s="25"/>
      <c r="P98" s="49"/>
      <c r="Q98" s="25"/>
      <c r="R98" s="49"/>
      <c r="S98" s="65"/>
      <c r="T98" s="49"/>
    </row>
    <row r="99" spans="2:20" x14ac:dyDescent="0.2">
      <c r="B99" s="24"/>
      <c r="C99" s="30">
        <v>80.7</v>
      </c>
      <c r="D99" s="26" t="s">
        <v>116</v>
      </c>
      <c r="E99" s="60"/>
      <c r="F99" s="61"/>
      <c r="G99" s="60"/>
      <c r="H99" s="61"/>
      <c r="I99" s="60"/>
      <c r="J99" s="61"/>
      <c r="K99" s="5"/>
      <c r="L99" s="67"/>
      <c r="M99" s="221"/>
      <c r="N99" s="49"/>
      <c r="O99" s="25"/>
      <c r="P99" s="49"/>
      <c r="Q99" s="25"/>
      <c r="R99" s="49"/>
      <c r="S99" s="65"/>
      <c r="T99" s="49"/>
    </row>
    <row r="100" spans="2:20" x14ac:dyDescent="0.2">
      <c r="B100" s="24"/>
      <c r="C100" s="30">
        <v>80.800000000000097</v>
      </c>
      <c r="D100" s="26" t="s">
        <v>117</v>
      </c>
      <c r="E100" s="60"/>
      <c r="F100" s="61"/>
      <c r="G100" s="60"/>
      <c r="H100" s="61"/>
      <c r="I100" s="60"/>
      <c r="J100" s="61"/>
      <c r="K100" s="5"/>
      <c r="L100" s="67"/>
      <c r="M100" s="221"/>
      <c r="N100" s="49"/>
      <c r="O100" s="25"/>
      <c r="P100" s="49"/>
      <c r="Q100" s="25"/>
      <c r="R100" s="49"/>
      <c r="S100" s="65"/>
      <c r="T100" s="49"/>
    </row>
    <row r="101" spans="2:20" x14ac:dyDescent="0.2">
      <c r="B101" s="24"/>
      <c r="C101" s="30">
        <v>80.900000000000105</v>
      </c>
      <c r="D101" s="26" t="s">
        <v>118</v>
      </c>
      <c r="E101" s="60"/>
      <c r="F101" s="61"/>
      <c r="G101" s="60"/>
      <c r="H101" s="61"/>
      <c r="I101" s="60"/>
      <c r="J101" s="61"/>
      <c r="K101" s="5"/>
      <c r="L101" s="67"/>
      <c r="M101" s="221"/>
      <c r="N101" s="49"/>
      <c r="O101" s="25"/>
      <c r="P101" s="49"/>
      <c r="Q101" s="25"/>
      <c r="R101" s="49"/>
      <c r="S101" s="65"/>
      <c r="T101" s="49"/>
    </row>
    <row r="102" spans="2:20" ht="13.5" x14ac:dyDescent="0.25">
      <c r="B102" s="24"/>
      <c r="C102" s="32">
        <v>80.099999999999994</v>
      </c>
      <c r="D102" s="31" t="s">
        <v>47</v>
      </c>
      <c r="E102" s="60"/>
      <c r="F102" s="61"/>
      <c r="G102" s="60"/>
      <c r="H102" s="61"/>
      <c r="I102" s="60"/>
      <c r="J102" s="61"/>
      <c r="K102" s="5"/>
      <c r="L102" s="67"/>
      <c r="M102" s="222"/>
      <c r="N102" s="49"/>
      <c r="O102" s="25"/>
      <c r="P102" s="49"/>
      <c r="Q102" s="25"/>
      <c r="R102" s="49"/>
      <c r="S102" s="65"/>
      <c r="T102" s="49"/>
    </row>
    <row r="103" spans="2:20" x14ac:dyDescent="0.2">
      <c r="B103" s="8"/>
      <c r="C103" s="223" t="s">
        <v>53</v>
      </c>
      <c r="D103" s="223"/>
      <c r="E103" s="56"/>
      <c r="F103" s="64"/>
      <c r="G103" s="36">
        <f>G8+G16+G35+G44+G49+G54+G61+G72+G77+G82+G87+G92</f>
        <v>3690</v>
      </c>
      <c r="H103" s="36">
        <f t="shared" ref="H103:K103" si="10">H8+H16+H35+H44+H49+H54+H61+H72+H77+H82+H87+H92</f>
        <v>2590</v>
      </c>
      <c r="I103" s="36">
        <f t="shared" si="10"/>
        <v>0</v>
      </c>
      <c r="J103" s="36">
        <f t="shared" si="10"/>
        <v>420</v>
      </c>
      <c r="K103" s="36">
        <f t="shared" si="10"/>
        <v>6700</v>
      </c>
      <c r="L103" s="36"/>
      <c r="M103" s="36"/>
      <c r="N103" s="114" t="e">
        <f>#REF!+N8+N16+N35+N44+N49+N54+N61+N72+N77+N82+N87+N92</f>
        <v>#REF!</v>
      </c>
      <c r="O103" s="114" t="e">
        <f>#REF!+O8+O16+O35+O44+O49+O54+O61+O72+O77+O82+O87+O92</f>
        <v>#REF!</v>
      </c>
      <c r="P103" s="114" t="e">
        <f>#REF!+P8+P16+P35+P44+P49+P54+P61+P72+P77+P82+P87+P92</f>
        <v>#REF!</v>
      </c>
      <c r="Q103" s="114" t="e">
        <f>#REF!+Q8+Q16+Q35+Q44+Q49+Q54+Q61+Q72+Q77+Q82+Q87+Q92</f>
        <v>#REF!</v>
      </c>
      <c r="R103" s="114" t="e">
        <f>#REF!+R8+R16+R35+R44+R49+R54+R61+R72+R77+R82+R87+R92</f>
        <v>#REF!</v>
      </c>
      <c r="S103" s="114" t="e">
        <f>#REF!+S8+S16+S35+S44+S49+S54+S61+S72+S77+S82+S87+S92</f>
        <v>#REF!</v>
      </c>
      <c r="T103" s="97"/>
    </row>
    <row r="104" spans="2:20" x14ac:dyDescent="0.2">
      <c r="B104" s="24"/>
      <c r="C104" s="33"/>
      <c r="D104" s="34"/>
      <c r="E104" s="11"/>
      <c r="F104" s="41"/>
      <c r="G104" s="11"/>
      <c r="H104" s="42"/>
      <c r="I104" s="4"/>
      <c r="J104" s="42"/>
      <c r="K104" s="36"/>
      <c r="L104" s="50"/>
      <c r="M104" s="49"/>
      <c r="N104" s="24"/>
      <c r="O104" s="24"/>
      <c r="P104" s="94"/>
      <c r="Q104" s="25"/>
      <c r="R104" s="94"/>
      <c r="S104" s="25"/>
      <c r="T104" s="94"/>
    </row>
    <row r="105" spans="2:20" x14ac:dyDescent="0.2">
      <c r="B105" s="68" t="s">
        <v>154</v>
      </c>
      <c r="C105" s="146"/>
      <c r="D105" s="147"/>
      <c r="E105" s="145"/>
      <c r="F105" s="145"/>
      <c r="G105" s="145">
        <f>0.05*G103</f>
        <v>184.5</v>
      </c>
      <c r="H105" s="145">
        <f t="shared" ref="H105:J105" si="11">0.05*H103</f>
        <v>129.5</v>
      </c>
      <c r="I105" s="145">
        <f t="shared" si="11"/>
        <v>0</v>
      </c>
      <c r="J105" s="145">
        <f t="shared" si="11"/>
        <v>21</v>
      </c>
      <c r="K105" s="36">
        <f>SUM(G105:J105)</f>
        <v>335</v>
      </c>
      <c r="L105" s="50"/>
      <c r="M105" s="49"/>
      <c r="N105" s="24"/>
      <c r="O105" s="24"/>
      <c r="P105" s="94"/>
      <c r="Q105" s="25"/>
      <c r="R105" s="94"/>
      <c r="S105" s="25"/>
      <c r="T105" s="94"/>
    </row>
    <row r="106" spans="2:20" x14ac:dyDescent="0.2">
      <c r="B106" s="24"/>
      <c r="C106" s="33"/>
      <c r="D106" s="34"/>
      <c r="E106" s="11"/>
      <c r="F106" s="41"/>
      <c r="G106" s="11"/>
      <c r="H106" s="42"/>
      <c r="I106" s="4"/>
      <c r="J106" s="42"/>
      <c r="K106" s="4"/>
      <c r="L106" s="50"/>
      <c r="M106" s="49"/>
      <c r="N106" s="24"/>
      <c r="O106" s="24"/>
      <c r="P106" s="94"/>
      <c r="Q106" s="25"/>
      <c r="R106" s="94"/>
      <c r="S106" s="25"/>
      <c r="T106" s="94"/>
    </row>
    <row r="107" spans="2:20" x14ac:dyDescent="0.2">
      <c r="B107" s="214" t="s">
        <v>153</v>
      </c>
      <c r="C107" s="214"/>
      <c r="D107" s="214"/>
      <c r="E107" s="37">
        <f>0.1*0.8*K103</f>
        <v>536.00000000000011</v>
      </c>
      <c r="F107" s="17">
        <f>0.1*0.2*K103</f>
        <v>134.00000000000003</v>
      </c>
      <c r="G107" s="70"/>
      <c r="H107" s="71"/>
      <c r="I107" s="70"/>
      <c r="J107" s="71"/>
      <c r="K107" s="38">
        <f>SUM(E107:F107)</f>
        <v>670.00000000000011</v>
      </c>
      <c r="L107" s="50"/>
      <c r="M107" s="49" t="s">
        <v>55</v>
      </c>
      <c r="N107" s="115">
        <v>323</v>
      </c>
      <c r="O107" s="120">
        <f>N107*100.1</f>
        <v>32332.3</v>
      </c>
      <c r="P107" s="120">
        <v>400</v>
      </c>
      <c r="Q107" s="120">
        <f>P107*99.5</f>
        <v>39800</v>
      </c>
      <c r="R107" s="120">
        <f>N107+P107</f>
        <v>723</v>
      </c>
      <c r="S107" s="120">
        <f>O107+Q107</f>
        <v>72132.3</v>
      </c>
      <c r="T107" s="110" t="s">
        <v>70</v>
      </c>
    </row>
    <row r="108" spans="2:20" x14ac:dyDescent="0.2">
      <c r="B108" s="24"/>
      <c r="C108" s="33"/>
      <c r="D108" s="34"/>
      <c r="E108" s="4"/>
      <c r="F108" s="42"/>
      <c r="G108" s="4"/>
      <c r="H108" s="42"/>
      <c r="I108" s="4"/>
      <c r="J108" s="42"/>
      <c r="K108" s="4"/>
      <c r="L108" s="50"/>
      <c r="M108" s="24"/>
      <c r="N108" s="22"/>
      <c r="O108" s="22"/>
      <c r="P108" s="117"/>
      <c r="Q108" s="118"/>
      <c r="R108" s="117"/>
      <c r="S108" s="118"/>
      <c r="T108" s="53"/>
    </row>
    <row r="109" spans="2:20" x14ac:dyDescent="0.2">
      <c r="B109" s="214" t="s">
        <v>155</v>
      </c>
      <c r="C109" s="214"/>
      <c r="D109" s="214"/>
      <c r="E109" s="38">
        <f>E103+E107</f>
        <v>536.00000000000011</v>
      </c>
      <c r="F109" s="9">
        <f t="shared" ref="F109" si="12">F103+F107</f>
        <v>134.00000000000003</v>
      </c>
      <c r="G109" s="9">
        <f>G103+G105</f>
        <v>3874.5</v>
      </c>
      <c r="H109" s="9">
        <f t="shared" ref="H109:J109" si="13">H103+H105</f>
        <v>2719.5</v>
      </c>
      <c r="I109" s="9">
        <f t="shared" si="13"/>
        <v>0</v>
      </c>
      <c r="J109" s="9">
        <f t="shared" si="13"/>
        <v>441</v>
      </c>
      <c r="K109" s="38">
        <f>K103+K105+K107</f>
        <v>7705</v>
      </c>
      <c r="L109" s="51"/>
      <c r="M109" s="53"/>
      <c r="N109" s="119" t="e">
        <f>N103+N107</f>
        <v>#REF!</v>
      </c>
      <c r="O109" s="119" t="e">
        <f>O103+O107</f>
        <v>#REF!</v>
      </c>
      <c r="P109" s="119" t="e">
        <f t="shared" ref="P109:S109" si="14">P103+P107</f>
        <v>#REF!</v>
      </c>
      <c r="Q109" s="119" t="e">
        <f t="shared" si="14"/>
        <v>#REF!</v>
      </c>
      <c r="R109" s="119" t="e">
        <f t="shared" si="14"/>
        <v>#REF!</v>
      </c>
      <c r="S109" s="119" t="e">
        <f t="shared" si="14"/>
        <v>#REF!</v>
      </c>
      <c r="T109" s="97"/>
    </row>
    <row r="110" spans="2:20" x14ac:dyDescent="0.2">
      <c r="C110" s="5"/>
      <c r="E110" s="4"/>
      <c r="F110" s="4"/>
      <c r="G110" s="4"/>
      <c r="H110" s="4"/>
      <c r="I110" s="4"/>
      <c r="J110" s="4"/>
      <c r="K110" s="4"/>
      <c r="N110" s="25"/>
      <c r="O110" s="25"/>
      <c r="P110" s="25"/>
      <c r="Q110" s="25"/>
      <c r="R110" s="25"/>
      <c r="S110" s="25"/>
      <c r="T110" s="25"/>
    </row>
    <row r="111" spans="2:20" x14ac:dyDescent="0.2">
      <c r="B111" s="233" t="s">
        <v>76</v>
      </c>
      <c r="C111" s="233"/>
      <c r="D111" s="233"/>
      <c r="E111" s="8">
        <v>100</v>
      </c>
      <c r="F111" s="8">
        <v>100</v>
      </c>
      <c r="G111" s="66">
        <v>82.8</v>
      </c>
      <c r="H111" s="66">
        <v>82.8</v>
      </c>
      <c r="I111" s="66">
        <v>82.8</v>
      </c>
      <c r="J111" s="66">
        <v>82.8</v>
      </c>
      <c r="N111" s="25"/>
      <c r="O111" s="25"/>
      <c r="P111" s="227" t="s">
        <v>71</v>
      </c>
      <c r="Q111" s="228"/>
      <c r="R111" s="228"/>
      <c r="S111" s="228"/>
      <c r="T111" s="93"/>
    </row>
    <row r="112" spans="2:20" x14ac:dyDescent="0.2">
      <c r="C112" s="5"/>
      <c r="E112" s="4"/>
      <c r="F112" s="4"/>
      <c r="G112" s="4"/>
      <c r="H112" s="4"/>
      <c r="I112" s="4"/>
      <c r="J112" s="4"/>
      <c r="K112" s="4"/>
      <c r="N112" s="25"/>
      <c r="O112" s="25"/>
      <c r="P112" s="24"/>
      <c r="Q112" s="25"/>
      <c r="R112" s="25"/>
      <c r="S112" s="25"/>
      <c r="T112" s="27"/>
    </row>
    <row r="113" spans="2:20" ht="12.75" customHeight="1" x14ac:dyDescent="0.2">
      <c r="B113" s="214" t="s">
        <v>156</v>
      </c>
      <c r="C113" s="214"/>
      <c r="D113" s="214"/>
      <c r="E113" s="9">
        <f>E111*E109</f>
        <v>53600.000000000015</v>
      </c>
      <c r="F113" s="9">
        <f t="shared" ref="F113:J113" si="15">F111*F109</f>
        <v>13400.000000000004</v>
      </c>
      <c r="G113" s="9">
        <f t="shared" si="15"/>
        <v>320808.59999999998</v>
      </c>
      <c r="H113" s="9">
        <f>H111*H109</f>
        <v>225174.6</v>
      </c>
      <c r="I113" s="9">
        <f t="shared" si="15"/>
        <v>0</v>
      </c>
      <c r="J113" s="9">
        <f t="shared" si="15"/>
        <v>36514.799999999996</v>
      </c>
      <c r="K113" s="9">
        <f>SUM(E113:J113)</f>
        <v>649498</v>
      </c>
      <c r="O113" s="25"/>
      <c r="P113" s="25"/>
      <c r="Q113" s="65"/>
      <c r="R113" s="25"/>
      <c r="S113" s="25"/>
      <c r="T113" s="25"/>
    </row>
    <row r="114" spans="2:20" x14ac:dyDescent="0.2">
      <c r="E114" s="4"/>
      <c r="F114" s="4"/>
      <c r="G114" s="4"/>
      <c r="H114" s="4"/>
      <c r="I114" s="4"/>
      <c r="J114" s="4"/>
      <c r="K114" s="4"/>
      <c r="O114" s="25"/>
      <c r="P114" s="122"/>
      <c r="Q114" s="65"/>
      <c r="R114" s="25"/>
      <c r="S114" s="25"/>
      <c r="T114" s="25"/>
    </row>
    <row r="115" spans="2:20" ht="12.75" customHeight="1" x14ac:dyDescent="0.2">
      <c r="B115" s="229" t="s">
        <v>160</v>
      </c>
      <c r="C115" s="230"/>
      <c r="D115" s="231"/>
      <c r="E115" s="9">
        <f>0.8*0.05*G115</f>
        <v>15948.920000000004</v>
      </c>
      <c r="F115" s="9">
        <f>0.2*0.05*G115</f>
        <v>3987.2300000000009</v>
      </c>
      <c r="G115" s="9">
        <v>398723</v>
      </c>
      <c r="H115" s="9"/>
      <c r="I115" s="9"/>
      <c r="J115" s="9"/>
      <c r="K115" s="9">
        <f>SUM(E115:J115)</f>
        <v>418659.15</v>
      </c>
      <c r="M115" s="232" t="s">
        <v>168</v>
      </c>
      <c r="O115" s="25"/>
      <c r="P115" s="122"/>
      <c r="Q115" s="65"/>
      <c r="R115" s="25"/>
      <c r="S115" s="25"/>
      <c r="T115" s="25"/>
    </row>
    <row r="116" spans="2:20" x14ac:dyDescent="0.2">
      <c r="B116" s="229" t="s">
        <v>122</v>
      </c>
      <c r="C116" s="230"/>
      <c r="D116" s="231"/>
      <c r="E116" s="9">
        <f>0.8*0.05*H116</f>
        <v>6733.2800000000016</v>
      </c>
      <c r="F116" s="9">
        <f>0.2*0.05*H116</f>
        <v>1683.3200000000004</v>
      </c>
      <c r="G116" s="9"/>
      <c r="H116" s="9">
        <v>168332</v>
      </c>
      <c r="I116" s="9"/>
      <c r="J116" s="9"/>
      <c r="K116" s="9">
        <f t="shared" ref="K116:K117" si="16">SUM(E116:J116)</f>
        <v>176748.6</v>
      </c>
      <c r="M116" s="232"/>
      <c r="O116" s="25"/>
      <c r="P116" s="76"/>
      <c r="Q116" s="76"/>
      <c r="R116" s="22"/>
      <c r="S116" s="22"/>
      <c r="T116" s="22"/>
    </row>
    <row r="117" spans="2:20" x14ac:dyDescent="0.2">
      <c r="B117" s="229" t="s">
        <v>123</v>
      </c>
      <c r="C117" s="230"/>
      <c r="D117" s="231"/>
      <c r="E117" s="9">
        <f>0.8*0.05*I117</f>
        <v>5895.3600000000015</v>
      </c>
      <c r="F117" s="9">
        <f>0.2*0.05*I117</f>
        <v>1473.8400000000004</v>
      </c>
      <c r="G117" s="9"/>
      <c r="H117" s="9"/>
      <c r="I117" s="9">
        <v>147384</v>
      </c>
      <c r="J117" s="9"/>
      <c r="K117" s="9">
        <f t="shared" si="16"/>
        <v>154753.20000000001</v>
      </c>
      <c r="M117" s="232"/>
      <c r="O117" s="25"/>
      <c r="P117" s="84"/>
      <c r="Q117" s="84"/>
      <c r="R117" s="22"/>
      <c r="S117" s="22"/>
      <c r="T117" s="22"/>
    </row>
    <row r="118" spans="2:20" x14ac:dyDescent="0.2">
      <c r="B118" s="224" t="s">
        <v>205</v>
      </c>
      <c r="C118" s="225"/>
      <c r="D118" s="226"/>
      <c r="E118" s="9">
        <f>E113+E115+E116+E117</f>
        <v>82177.560000000012</v>
      </c>
      <c r="F118" s="9">
        <f>F113+F115+F116+F117</f>
        <v>20544.390000000003</v>
      </c>
      <c r="G118" s="9">
        <f t="shared" ref="G118:J118" si="17">G113+G115+G116+G117</f>
        <v>719531.6</v>
      </c>
      <c r="H118" s="9">
        <f t="shared" si="17"/>
        <v>393506.6</v>
      </c>
      <c r="I118" s="9">
        <f t="shared" si="17"/>
        <v>147384</v>
      </c>
      <c r="J118" s="9">
        <f t="shared" si="17"/>
        <v>36514.799999999996</v>
      </c>
      <c r="K118" s="148">
        <f>SUM(K113:K117)</f>
        <v>1399658.95</v>
      </c>
      <c r="O118" s="25"/>
      <c r="P118" s="84"/>
      <c r="Q118" s="84"/>
      <c r="R118" s="22"/>
      <c r="S118" s="22"/>
      <c r="T118" s="22"/>
    </row>
    <row r="119" spans="2:20" x14ac:dyDescent="0.2">
      <c r="E119" s="4"/>
      <c r="F119" s="4"/>
      <c r="G119" s="4"/>
      <c r="H119" s="4"/>
      <c r="I119" s="4"/>
      <c r="J119" s="4"/>
      <c r="K119" s="4"/>
    </row>
    <row r="120" spans="2:20" x14ac:dyDescent="0.2">
      <c r="E120" s="4"/>
      <c r="F120" s="4"/>
      <c r="G120" s="4"/>
      <c r="H120" s="4"/>
      <c r="I120" s="4"/>
      <c r="J120" s="4"/>
      <c r="K120" s="4"/>
    </row>
    <row r="121" spans="2:20" x14ac:dyDescent="0.2">
      <c r="E121" s="4"/>
      <c r="F121" s="4"/>
      <c r="G121" s="4"/>
      <c r="H121" s="4"/>
      <c r="I121" s="4"/>
      <c r="J121" s="4"/>
      <c r="K121" s="4"/>
    </row>
    <row r="122" spans="2:20" x14ac:dyDescent="0.2">
      <c r="E122" s="4"/>
      <c r="F122" s="4"/>
      <c r="G122" s="4"/>
      <c r="H122" s="4"/>
      <c r="I122" s="4"/>
      <c r="J122" s="4"/>
      <c r="K122" s="4"/>
    </row>
    <row r="123" spans="2:20" x14ac:dyDescent="0.2">
      <c r="E123" s="4"/>
      <c r="F123" s="4"/>
      <c r="G123" s="4"/>
      <c r="H123" s="4"/>
      <c r="I123" s="4"/>
      <c r="J123" s="4"/>
      <c r="K123" s="4"/>
    </row>
    <row r="124" spans="2:20" x14ac:dyDescent="0.2">
      <c r="E124" s="4"/>
      <c r="F124" s="4"/>
      <c r="G124" s="4"/>
      <c r="H124" s="4"/>
      <c r="I124" s="4"/>
      <c r="J124" s="4"/>
      <c r="K124" s="4"/>
    </row>
    <row r="125" spans="2:20" x14ac:dyDescent="0.2">
      <c r="E125" s="4"/>
      <c r="F125" s="4"/>
      <c r="G125" s="4"/>
      <c r="H125" s="4"/>
      <c r="I125" s="4"/>
      <c r="J125" s="4"/>
      <c r="K125" s="4"/>
    </row>
    <row r="126" spans="2:20" x14ac:dyDescent="0.2">
      <c r="E126" s="4"/>
      <c r="F126" s="4"/>
      <c r="G126" s="4"/>
      <c r="H126" s="4"/>
      <c r="I126" s="4"/>
      <c r="J126" s="4"/>
      <c r="K126" s="4"/>
    </row>
    <row r="127" spans="2:20" x14ac:dyDescent="0.2">
      <c r="E127" s="4"/>
      <c r="F127" s="4"/>
      <c r="G127" s="4"/>
      <c r="H127" s="4"/>
      <c r="I127" s="4"/>
      <c r="J127" s="4"/>
      <c r="K127" s="4"/>
    </row>
    <row r="128" spans="2:20" x14ac:dyDescent="0.2">
      <c r="E128" s="4"/>
      <c r="F128" s="4"/>
      <c r="G128" s="4"/>
      <c r="H128" s="4"/>
      <c r="I128" s="4"/>
      <c r="J128" s="4"/>
      <c r="K128" s="4"/>
    </row>
    <row r="129" spans="5:11" x14ac:dyDescent="0.2">
      <c r="E129" s="4"/>
      <c r="F129" s="4"/>
      <c r="G129" s="4"/>
      <c r="H129" s="4"/>
      <c r="I129" s="4"/>
      <c r="J129" s="4"/>
      <c r="K129" s="4"/>
    </row>
    <row r="130" spans="5:11" x14ac:dyDescent="0.2">
      <c r="E130" s="4"/>
      <c r="F130" s="4"/>
      <c r="G130" s="4"/>
      <c r="H130" s="4"/>
      <c r="I130" s="4"/>
      <c r="J130" s="4"/>
      <c r="K130" s="4"/>
    </row>
    <row r="131" spans="5:11" x14ac:dyDescent="0.2">
      <c r="E131" s="4"/>
      <c r="F131" s="4"/>
      <c r="G131" s="4"/>
      <c r="H131" s="4"/>
      <c r="I131" s="4"/>
      <c r="J131" s="4"/>
      <c r="K131" s="4"/>
    </row>
    <row r="132" spans="5:11" x14ac:dyDescent="0.2">
      <c r="E132" s="4"/>
      <c r="F132" s="4"/>
      <c r="G132" s="4"/>
      <c r="H132" s="4"/>
      <c r="I132" s="4"/>
      <c r="J132" s="4"/>
      <c r="K132" s="4"/>
    </row>
    <row r="133" spans="5:11" x14ac:dyDescent="0.2">
      <c r="E133" s="4"/>
      <c r="F133" s="4"/>
      <c r="G133" s="4"/>
      <c r="H133" s="4"/>
      <c r="I133" s="4"/>
      <c r="J133" s="4"/>
      <c r="K133" s="4"/>
    </row>
    <row r="134" spans="5:11" x14ac:dyDescent="0.2">
      <c r="E134" s="4"/>
      <c r="F134" s="4"/>
      <c r="G134" s="4"/>
      <c r="H134" s="4"/>
      <c r="I134" s="4"/>
      <c r="J134" s="4"/>
      <c r="K134" s="4"/>
    </row>
    <row r="135" spans="5:11" x14ac:dyDescent="0.2">
      <c r="E135" s="4"/>
      <c r="F135" s="4"/>
      <c r="G135" s="4"/>
      <c r="H135" s="4"/>
      <c r="I135" s="4"/>
      <c r="J135" s="4"/>
      <c r="K135" s="4"/>
    </row>
    <row r="136" spans="5:11" x14ac:dyDescent="0.2">
      <c r="E136" s="4"/>
      <c r="F136" s="4"/>
      <c r="G136" s="4"/>
      <c r="H136" s="4"/>
      <c r="I136" s="4"/>
      <c r="J136" s="4"/>
      <c r="K136" s="4"/>
    </row>
    <row r="137" spans="5:11" x14ac:dyDescent="0.2">
      <c r="E137" s="4"/>
      <c r="F137" s="4"/>
      <c r="G137" s="4"/>
      <c r="H137" s="4"/>
      <c r="I137" s="4"/>
      <c r="J137" s="4"/>
      <c r="K137" s="4"/>
    </row>
    <row r="138" spans="5:11" x14ac:dyDescent="0.2">
      <c r="E138" s="4"/>
      <c r="F138" s="4"/>
      <c r="G138" s="4"/>
      <c r="H138" s="4"/>
      <c r="I138" s="4"/>
      <c r="J138" s="4"/>
      <c r="K138" s="4"/>
    </row>
    <row r="139" spans="5:11" x14ac:dyDescent="0.2">
      <c r="E139" s="4"/>
      <c r="F139" s="4"/>
      <c r="G139" s="4"/>
      <c r="H139" s="4"/>
      <c r="I139" s="4"/>
      <c r="J139" s="4"/>
      <c r="K139" s="4"/>
    </row>
    <row r="140" spans="5:11" x14ac:dyDescent="0.2">
      <c r="E140" s="4"/>
      <c r="F140" s="4"/>
      <c r="G140" s="4"/>
      <c r="H140" s="4"/>
      <c r="I140" s="4"/>
      <c r="J140" s="4"/>
      <c r="K140" s="4"/>
    </row>
    <row r="141" spans="5:11" x14ac:dyDescent="0.2">
      <c r="E141" s="4"/>
      <c r="F141" s="4"/>
      <c r="G141" s="4"/>
      <c r="H141" s="4"/>
      <c r="I141" s="4"/>
      <c r="J141" s="4"/>
      <c r="K141" s="4"/>
    </row>
    <row r="142" spans="5:11" x14ac:dyDescent="0.2">
      <c r="E142" s="4"/>
      <c r="F142" s="4"/>
      <c r="G142" s="4"/>
      <c r="H142" s="4"/>
      <c r="I142" s="4"/>
      <c r="J142" s="4"/>
      <c r="K142" s="4"/>
    </row>
    <row r="143" spans="5:11" x14ac:dyDescent="0.2">
      <c r="E143" s="4"/>
      <c r="F143" s="4"/>
      <c r="G143" s="4"/>
      <c r="H143" s="4"/>
      <c r="I143" s="4"/>
      <c r="J143" s="4"/>
      <c r="K143" s="4"/>
    </row>
    <row r="144" spans="5:11" x14ac:dyDescent="0.2">
      <c r="E144" s="4"/>
      <c r="F144" s="4"/>
      <c r="G144" s="4"/>
      <c r="H144" s="4"/>
      <c r="I144" s="4"/>
      <c r="J144" s="4"/>
      <c r="K144" s="4"/>
    </row>
    <row r="145" spans="5:11" x14ac:dyDescent="0.2">
      <c r="E145" s="4"/>
      <c r="F145" s="4"/>
      <c r="G145" s="4"/>
      <c r="H145" s="4"/>
      <c r="I145" s="4"/>
      <c r="J145" s="4"/>
      <c r="K145" s="4"/>
    </row>
    <row r="146" spans="5:11" x14ac:dyDescent="0.2">
      <c r="E146" s="4"/>
      <c r="F146" s="4"/>
      <c r="G146" s="4"/>
      <c r="H146" s="4"/>
      <c r="I146" s="4"/>
      <c r="J146" s="4"/>
      <c r="K146" s="4"/>
    </row>
    <row r="147" spans="5:11" x14ac:dyDescent="0.2">
      <c r="E147" s="4"/>
      <c r="F147" s="4"/>
      <c r="G147" s="4"/>
      <c r="H147" s="4"/>
      <c r="I147" s="4"/>
      <c r="J147" s="4"/>
      <c r="K147" s="4"/>
    </row>
    <row r="148" spans="5:11" x14ac:dyDescent="0.2">
      <c r="E148" s="4"/>
      <c r="F148" s="4"/>
      <c r="G148" s="4"/>
      <c r="H148" s="4"/>
      <c r="I148" s="4"/>
      <c r="J148" s="4"/>
      <c r="K148" s="4"/>
    </row>
    <row r="149" spans="5:11" x14ac:dyDescent="0.2">
      <c r="E149" s="4"/>
      <c r="F149" s="4"/>
      <c r="G149" s="4"/>
      <c r="H149" s="4"/>
      <c r="I149" s="4"/>
      <c r="J149" s="4"/>
      <c r="K149" s="4"/>
    </row>
    <row r="150" spans="5:11" x14ac:dyDescent="0.2">
      <c r="E150" s="4"/>
      <c r="F150" s="4"/>
      <c r="G150" s="4"/>
      <c r="H150" s="4"/>
      <c r="I150" s="4"/>
      <c r="J150" s="4"/>
      <c r="K150" s="4"/>
    </row>
    <row r="151" spans="5:11" x14ac:dyDescent="0.2">
      <c r="E151" s="4"/>
      <c r="F151" s="4"/>
      <c r="G151" s="4"/>
      <c r="H151" s="4"/>
      <c r="I151" s="4"/>
      <c r="J151" s="4"/>
      <c r="K151" s="4"/>
    </row>
    <row r="152" spans="5:11" x14ac:dyDescent="0.2">
      <c r="E152" s="4"/>
      <c r="F152" s="4"/>
      <c r="G152" s="4"/>
      <c r="H152" s="4"/>
      <c r="I152" s="4"/>
      <c r="J152" s="4"/>
      <c r="K152" s="4"/>
    </row>
    <row r="153" spans="5:11" x14ac:dyDescent="0.2">
      <c r="E153" s="4"/>
      <c r="F153" s="4"/>
      <c r="G153" s="4"/>
      <c r="H153" s="4"/>
      <c r="I153" s="4"/>
      <c r="J153" s="4"/>
      <c r="K153" s="4"/>
    </row>
    <row r="154" spans="5:11" x14ac:dyDescent="0.2">
      <c r="E154" s="4"/>
      <c r="F154" s="4"/>
      <c r="G154" s="4"/>
      <c r="H154" s="4"/>
      <c r="I154" s="4"/>
      <c r="J154" s="4"/>
      <c r="K154" s="4"/>
    </row>
    <row r="155" spans="5:11" x14ac:dyDescent="0.2">
      <c r="E155" s="4"/>
      <c r="F155" s="4"/>
      <c r="G155" s="4"/>
      <c r="H155" s="4"/>
      <c r="I155" s="4"/>
      <c r="J155" s="4"/>
      <c r="K155" s="4"/>
    </row>
    <row r="156" spans="5:11" x14ac:dyDescent="0.2">
      <c r="E156" s="4"/>
      <c r="F156" s="4"/>
      <c r="G156" s="4"/>
      <c r="H156" s="4"/>
      <c r="I156" s="4"/>
      <c r="J156" s="4"/>
      <c r="K156" s="4"/>
    </row>
    <row r="157" spans="5:11" x14ac:dyDescent="0.2">
      <c r="E157" s="4"/>
      <c r="F157" s="4"/>
      <c r="G157" s="4"/>
      <c r="H157" s="4"/>
      <c r="I157" s="4"/>
      <c r="J157" s="4"/>
      <c r="K157" s="4"/>
    </row>
    <row r="158" spans="5:11" x14ac:dyDescent="0.2">
      <c r="E158" s="4"/>
      <c r="F158" s="4"/>
      <c r="G158" s="4"/>
      <c r="H158" s="4"/>
      <c r="I158" s="4"/>
      <c r="J158" s="4"/>
      <c r="K158" s="4"/>
    </row>
    <row r="159" spans="5:11" x14ac:dyDescent="0.2">
      <c r="E159" s="4"/>
      <c r="F159" s="4"/>
      <c r="G159" s="4"/>
      <c r="H159" s="4"/>
      <c r="I159" s="4"/>
      <c r="J159" s="4"/>
      <c r="K159" s="4"/>
    </row>
    <row r="160" spans="5:11" x14ac:dyDescent="0.2">
      <c r="E160" s="4"/>
      <c r="F160" s="4"/>
      <c r="G160" s="4"/>
      <c r="H160" s="4"/>
      <c r="I160" s="4"/>
      <c r="J160" s="4"/>
      <c r="K160" s="4"/>
    </row>
    <row r="161" spans="5:11" x14ac:dyDescent="0.2">
      <c r="E161" s="4"/>
      <c r="F161" s="4"/>
      <c r="G161" s="4"/>
      <c r="H161" s="4"/>
      <c r="I161" s="4"/>
      <c r="J161" s="4"/>
      <c r="K161" s="4"/>
    </row>
    <row r="162" spans="5:11" x14ac:dyDescent="0.2">
      <c r="E162" s="4"/>
      <c r="F162" s="4"/>
      <c r="G162" s="4"/>
      <c r="H162" s="4"/>
      <c r="I162" s="4"/>
      <c r="J162" s="4"/>
      <c r="K162" s="4"/>
    </row>
    <row r="163" spans="5:11" x14ac:dyDescent="0.2">
      <c r="E163" s="4"/>
      <c r="F163" s="4"/>
      <c r="G163" s="4"/>
      <c r="H163" s="4"/>
      <c r="I163" s="4"/>
      <c r="J163" s="4"/>
      <c r="K163" s="4"/>
    </row>
    <row r="164" spans="5:11" x14ac:dyDescent="0.2">
      <c r="E164" s="4"/>
      <c r="F164" s="4"/>
      <c r="G164" s="4"/>
      <c r="H164" s="4"/>
      <c r="I164" s="4"/>
      <c r="J164" s="4"/>
      <c r="K164" s="4"/>
    </row>
    <row r="165" spans="5:11" x14ac:dyDescent="0.2">
      <c r="E165" s="4"/>
      <c r="F165" s="4"/>
      <c r="G165" s="4"/>
      <c r="H165" s="4"/>
      <c r="I165" s="4"/>
      <c r="J165" s="4"/>
      <c r="K165" s="4"/>
    </row>
    <row r="166" spans="5:11" x14ac:dyDescent="0.2">
      <c r="E166" s="4"/>
      <c r="F166" s="4"/>
      <c r="G166" s="4"/>
      <c r="H166" s="4"/>
      <c r="I166" s="4"/>
      <c r="J166" s="4"/>
      <c r="K166" s="4"/>
    </row>
    <row r="167" spans="5:11" x14ac:dyDescent="0.2">
      <c r="E167" s="4"/>
      <c r="F167" s="4"/>
      <c r="G167" s="4"/>
      <c r="H167" s="4"/>
      <c r="I167" s="4"/>
      <c r="J167" s="4"/>
      <c r="K167" s="4"/>
    </row>
    <row r="168" spans="5:11" x14ac:dyDescent="0.2">
      <c r="E168" s="4"/>
      <c r="F168" s="4"/>
      <c r="G168" s="4"/>
      <c r="H168" s="4"/>
      <c r="I168" s="4"/>
      <c r="J168" s="4"/>
      <c r="K168" s="4"/>
    </row>
    <row r="169" spans="5:11" x14ac:dyDescent="0.2">
      <c r="E169" s="4"/>
      <c r="F169" s="4"/>
      <c r="G169" s="4"/>
      <c r="H169" s="4"/>
      <c r="I169" s="4"/>
      <c r="J169" s="4"/>
      <c r="K169" s="4"/>
    </row>
    <row r="170" spans="5:11" x14ac:dyDescent="0.2">
      <c r="E170" s="4"/>
      <c r="F170" s="4"/>
      <c r="G170" s="4"/>
      <c r="H170" s="4"/>
      <c r="I170" s="4"/>
      <c r="J170" s="4"/>
      <c r="K170" s="4"/>
    </row>
    <row r="171" spans="5:11" x14ac:dyDescent="0.2">
      <c r="E171" s="4"/>
      <c r="F171" s="4"/>
      <c r="G171" s="4"/>
      <c r="H171" s="4"/>
      <c r="I171" s="4"/>
      <c r="J171" s="4"/>
      <c r="K171" s="4"/>
    </row>
    <row r="172" spans="5:11" x14ac:dyDescent="0.2">
      <c r="E172" s="4"/>
      <c r="F172" s="4"/>
      <c r="G172" s="4"/>
      <c r="H172" s="4"/>
      <c r="I172" s="4"/>
      <c r="J172" s="4"/>
      <c r="K172" s="4"/>
    </row>
    <row r="173" spans="5:11" x14ac:dyDescent="0.2">
      <c r="E173" s="4"/>
      <c r="F173" s="4"/>
      <c r="G173" s="4"/>
      <c r="H173" s="4"/>
      <c r="I173" s="4"/>
      <c r="J173" s="4"/>
      <c r="K173" s="4"/>
    </row>
    <row r="174" spans="5:11" x14ac:dyDescent="0.2">
      <c r="E174" s="4"/>
      <c r="F174" s="4"/>
      <c r="G174" s="4"/>
      <c r="H174" s="4"/>
      <c r="I174" s="4"/>
      <c r="J174" s="4"/>
      <c r="K174" s="4"/>
    </row>
    <row r="175" spans="5:11" x14ac:dyDescent="0.2">
      <c r="E175" s="4"/>
      <c r="F175" s="4"/>
      <c r="G175" s="4"/>
      <c r="H175" s="4"/>
      <c r="I175" s="4"/>
      <c r="J175" s="4"/>
      <c r="K175" s="4"/>
    </row>
    <row r="176" spans="5:11" x14ac:dyDescent="0.2">
      <c r="E176" s="4"/>
      <c r="F176" s="4"/>
      <c r="G176" s="4"/>
      <c r="H176" s="4"/>
      <c r="I176" s="4"/>
      <c r="J176" s="4"/>
      <c r="K176" s="4"/>
    </row>
    <row r="177" spans="5:11" x14ac:dyDescent="0.2">
      <c r="E177" s="4"/>
      <c r="F177" s="4"/>
      <c r="G177" s="4"/>
      <c r="H177" s="4"/>
      <c r="I177" s="4"/>
      <c r="J177" s="4"/>
      <c r="K177" s="4"/>
    </row>
    <row r="178" spans="5:11" x14ac:dyDescent="0.2">
      <c r="E178" s="4"/>
      <c r="F178" s="4"/>
      <c r="G178" s="4"/>
      <c r="H178" s="4"/>
      <c r="I178" s="4"/>
      <c r="J178" s="4"/>
      <c r="K178" s="4"/>
    </row>
    <row r="179" spans="5:11" x14ac:dyDescent="0.2">
      <c r="E179" s="4"/>
      <c r="F179" s="4"/>
      <c r="G179" s="4"/>
      <c r="H179" s="4"/>
      <c r="I179" s="4"/>
      <c r="J179" s="4"/>
      <c r="K179" s="4"/>
    </row>
    <row r="180" spans="5:11" x14ac:dyDescent="0.2">
      <c r="E180" s="4"/>
      <c r="F180" s="4"/>
      <c r="G180" s="4"/>
      <c r="H180" s="4"/>
      <c r="I180" s="4"/>
      <c r="J180" s="4"/>
      <c r="K180" s="4"/>
    </row>
    <row r="181" spans="5:11" x14ac:dyDescent="0.2">
      <c r="E181" s="4"/>
      <c r="F181" s="4"/>
      <c r="G181" s="4"/>
      <c r="H181" s="4"/>
      <c r="I181" s="4"/>
      <c r="J181" s="4"/>
      <c r="K181" s="4"/>
    </row>
    <row r="182" spans="5:11" x14ac:dyDescent="0.2">
      <c r="E182" s="4"/>
      <c r="F182" s="4"/>
      <c r="G182" s="4"/>
      <c r="H182" s="4"/>
      <c r="I182" s="4"/>
      <c r="J182" s="4"/>
      <c r="K182" s="4"/>
    </row>
    <row r="183" spans="5:11" x14ac:dyDescent="0.2">
      <c r="E183" s="4"/>
      <c r="F183" s="4"/>
      <c r="G183" s="4"/>
      <c r="H183" s="4"/>
      <c r="I183" s="4"/>
      <c r="J183" s="4"/>
      <c r="K183" s="4"/>
    </row>
    <row r="184" spans="5:11" x14ac:dyDescent="0.2">
      <c r="E184" s="4"/>
      <c r="F184" s="4"/>
      <c r="G184" s="4"/>
      <c r="H184" s="4"/>
      <c r="I184" s="4"/>
      <c r="J184" s="4"/>
      <c r="K184" s="4"/>
    </row>
    <row r="185" spans="5:11" x14ac:dyDescent="0.2">
      <c r="E185" s="4"/>
      <c r="F185" s="4"/>
      <c r="G185" s="4"/>
      <c r="H185" s="4"/>
      <c r="I185" s="4"/>
      <c r="J185" s="4"/>
      <c r="K185" s="4"/>
    </row>
    <row r="186" spans="5:11" x14ac:dyDescent="0.2">
      <c r="E186" s="4"/>
      <c r="F186" s="4"/>
      <c r="G186" s="4"/>
      <c r="H186" s="4"/>
      <c r="I186" s="4"/>
      <c r="J186" s="4"/>
      <c r="K186" s="4"/>
    </row>
    <row r="187" spans="5:11" x14ac:dyDescent="0.2">
      <c r="E187" s="4"/>
      <c r="F187" s="4"/>
      <c r="G187" s="4"/>
      <c r="H187" s="4"/>
      <c r="I187" s="4"/>
      <c r="J187" s="4"/>
      <c r="K187" s="4"/>
    </row>
    <row r="188" spans="5:11" x14ac:dyDescent="0.2">
      <c r="E188" s="4"/>
      <c r="F188" s="4"/>
      <c r="G188" s="4"/>
      <c r="H188" s="4"/>
      <c r="I188" s="4"/>
      <c r="J188" s="4"/>
      <c r="K188" s="4"/>
    </row>
    <row r="189" spans="5:11" x14ac:dyDescent="0.2">
      <c r="E189" s="4"/>
      <c r="F189" s="4"/>
      <c r="G189" s="4"/>
      <c r="H189" s="4"/>
      <c r="I189" s="4"/>
      <c r="J189" s="4"/>
      <c r="K189" s="4"/>
    </row>
    <row r="190" spans="5:11" x14ac:dyDescent="0.2">
      <c r="E190" s="4"/>
      <c r="F190" s="4"/>
      <c r="G190" s="4"/>
      <c r="H190" s="4"/>
      <c r="I190" s="4"/>
      <c r="J190" s="4"/>
      <c r="K190" s="4"/>
    </row>
    <row r="191" spans="5:11" x14ac:dyDescent="0.2">
      <c r="E191" s="4"/>
      <c r="F191" s="4"/>
      <c r="G191" s="4"/>
      <c r="H191" s="4"/>
      <c r="I191" s="4"/>
      <c r="J191" s="4"/>
      <c r="K191" s="4"/>
    </row>
    <row r="192" spans="5:11" x14ac:dyDescent="0.2">
      <c r="E192" s="4"/>
      <c r="F192" s="4"/>
      <c r="G192" s="4"/>
      <c r="H192" s="4"/>
      <c r="I192" s="4"/>
      <c r="J192" s="4"/>
      <c r="K192" s="4"/>
    </row>
    <row r="193" spans="5:11" x14ac:dyDescent="0.2">
      <c r="E193" s="4"/>
      <c r="F193" s="4"/>
      <c r="G193" s="4"/>
      <c r="H193" s="4"/>
      <c r="I193" s="4"/>
      <c r="J193" s="4"/>
      <c r="K193" s="4"/>
    </row>
    <row r="194" spans="5:11" x14ac:dyDescent="0.2">
      <c r="E194" s="4"/>
      <c r="F194" s="4"/>
      <c r="G194" s="4"/>
      <c r="H194" s="4"/>
      <c r="I194" s="4"/>
      <c r="J194" s="4"/>
      <c r="K194" s="4"/>
    </row>
    <row r="195" spans="5:11" x14ac:dyDescent="0.2">
      <c r="E195" s="4"/>
      <c r="F195" s="4"/>
      <c r="G195" s="4"/>
      <c r="H195" s="4"/>
      <c r="I195" s="4"/>
      <c r="J195" s="4"/>
      <c r="K195" s="4"/>
    </row>
    <row r="196" spans="5:11" x14ac:dyDescent="0.2">
      <c r="E196" s="4"/>
      <c r="F196" s="4"/>
      <c r="G196" s="4"/>
      <c r="H196" s="4"/>
      <c r="I196" s="4"/>
      <c r="J196" s="4"/>
      <c r="K196" s="4"/>
    </row>
    <row r="197" spans="5:11" x14ac:dyDescent="0.2">
      <c r="E197" s="4"/>
      <c r="F197" s="4"/>
      <c r="G197" s="4"/>
      <c r="H197" s="4"/>
      <c r="I197" s="4"/>
      <c r="J197" s="4"/>
      <c r="K197" s="4"/>
    </row>
    <row r="198" spans="5:11" x14ac:dyDescent="0.2">
      <c r="E198" s="4"/>
      <c r="F198" s="4"/>
      <c r="G198" s="4"/>
      <c r="H198" s="4"/>
      <c r="I198" s="4"/>
      <c r="J198" s="4"/>
      <c r="K198" s="4"/>
    </row>
    <row r="199" spans="5:11" x14ac:dyDescent="0.2">
      <c r="E199" s="4"/>
      <c r="F199" s="4"/>
      <c r="G199" s="4"/>
      <c r="H199" s="4"/>
      <c r="I199" s="4"/>
      <c r="J199" s="4"/>
      <c r="K199" s="4"/>
    </row>
    <row r="200" spans="5:11" x14ac:dyDescent="0.2">
      <c r="E200" s="4"/>
      <c r="F200" s="4"/>
      <c r="G200" s="4"/>
      <c r="H200" s="4"/>
      <c r="I200" s="4"/>
      <c r="J200" s="4"/>
      <c r="K200" s="4"/>
    </row>
    <row r="201" spans="5:11" x14ac:dyDescent="0.2">
      <c r="E201" s="4"/>
      <c r="F201" s="4"/>
      <c r="G201" s="4"/>
      <c r="H201" s="4"/>
      <c r="I201" s="4"/>
      <c r="J201" s="4"/>
      <c r="K201" s="4"/>
    </row>
    <row r="202" spans="5:11" x14ac:dyDescent="0.2">
      <c r="E202" s="4"/>
      <c r="F202" s="4"/>
      <c r="G202" s="4"/>
      <c r="H202" s="4"/>
      <c r="I202" s="4"/>
      <c r="J202" s="4"/>
      <c r="K202" s="4"/>
    </row>
    <row r="203" spans="5:11" x14ac:dyDescent="0.2">
      <c r="E203" s="4"/>
      <c r="F203" s="4"/>
      <c r="G203" s="4"/>
      <c r="H203" s="4"/>
      <c r="I203" s="4"/>
      <c r="J203" s="4"/>
      <c r="K203" s="4"/>
    </row>
    <row r="204" spans="5:11" x14ac:dyDescent="0.2">
      <c r="E204" s="4"/>
      <c r="F204" s="4"/>
      <c r="G204" s="4"/>
      <c r="H204" s="4"/>
      <c r="I204" s="4"/>
      <c r="J204" s="4"/>
      <c r="K204" s="4"/>
    </row>
    <row r="205" spans="5:11" x14ac:dyDescent="0.2">
      <c r="E205" s="4"/>
      <c r="F205" s="4"/>
      <c r="G205" s="4"/>
      <c r="H205" s="4"/>
      <c r="I205" s="4"/>
      <c r="J205" s="4"/>
      <c r="K205" s="4"/>
    </row>
    <row r="206" spans="5:11" x14ac:dyDescent="0.2">
      <c r="E206" s="4"/>
      <c r="F206" s="4"/>
      <c r="G206" s="4"/>
      <c r="H206" s="4"/>
      <c r="I206" s="4"/>
      <c r="J206" s="4"/>
      <c r="K206" s="4"/>
    </row>
    <row r="207" spans="5:11" x14ac:dyDescent="0.2">
      <c r="E207" s="4"/>
      <c r="F207" s="4"/>
      <c r="G207" s="4"/>
      <c r="H207" s="4"/>
      <c r="I207" s="4"/>
      <c r="J207" s="4"/>
      <c r="K207" s="4"/>
    </row>
    <row r="208" spans="5:11" x14ac:dyDescent="0.2">
      <c r="E208" s="4"/>
      <c r="F208" s="4"/>
      <c r="G208" s="4"/>
      <c r="H208" s="4"/>
      <c r="I208" s="4"/>
      <c r="J208" s="4"/>
      <c r="K208" s="4"/>
    </row>
    <row r="209" spans="5:11" x14ac:dyDescent="0.2">
      <c r="E209" s="4"/>
      <c r="F209" s="4"/>
      <c r="G209" s="4"/>
      <c r="H209" s="4"/>
      <c r="I209" s="4"/>
      <c r="J209" s="4"/>
      <c r="K209" s="4"/>
    </row>
    <row r="210" spans="5:11" x14ac:dyDescent="0.2">
      <c r="E210" s="4"/>
      <c r="F210" s="4"/>
      <c r="G210" s="4"/>
      <c r="H210" s="4"/>
      <c r="I210" s="4"/>
      <c r="J210" s="4"/>
      <c r="K210" s="4"/>
    </row>
    <row r="211" spans="5:11" x14ac:dyDescent="0.2">
      <c r="E211" s="4"/>
      <c r="F211" s="4"/>
      <c r="G211" s="4"/>
      <c r="H211" s="4"/>
      <c r="I211" s="4"/>
      <c r="J211" s="4"/>
      <c r="K211" s="4"/>
    </row>
    <row r="212" spans="5:11" x14ac:dyDescent="0.2">
      <c r="E212" s="4"/>
      <c r="F212" s="4"/>
      <c r="G212" s="4"/>
      <c r="H212" s="4"/>
      <c r="I212" s="4"/>
      <c r="J212" s="4"/>
      <c r="K212" s="4"/>
    </row>
    <row r="213" spans="5:11" x14ac:dyDescent="0.2">
      <c r="E213" s="4"/>
      <c r="F213" s="4"/>
      <c r="G213" s="4"/>
      <c r="H213" s="4"/>
      <c r="I213" s="4"/>
      <c r="J213" s="4"/>
      <c r="K213" s="4"/>
    </row>
    <row r="214" spans="5:11" x14ac:dyDescent="0.2">
      <c r="E214" s="4"/>
      <c r="F214" s="4"/>
      <c r="G214" s="4"/>
      <c r="H214" s="4"/>
      <c r="I214" s="4"/>
      <c r="J214" s="4"/>
      <c r="K214" s="4"/>
    </row>
    <row r="215" spans="5:11" x14ac:dyDescent="0.2">
      <c r="E215" s="4"/>
      <c r="F215" s="4"/>
      <c r="G215" s="4"/>
      <c r="H215" s="4"/>
      <c r="I215" s="4"/>
      <c r="J215" s="4"/>
      <c r="K215" s="4"/>
    </row>
    <row r="216" spans="5:11" x14ac:dyDescent="0.2">
      <c r="E216" s="4"/>
      <c r="F216" s="4"/>
      <c r="G216" s="4"/>
      <c r="H216" s="4"/>
      <c r="I216" s="4"/>
      <c r="J216" s="4"/>
      <c r="K216" s="4"/>
    </row>
    <row r="217" spans="5:11" x14ac:dyDescent="0.2">
      <c r="E217" s="4"/>
      <c r="F217" s="4"/>
      <c r="G217" s="4"/>
      <c r="H217" s="4"/>
      <c r="I217" s="4"/>
      <c r="J217" s="4"/>
      <c r="K217" s="4"/>
    </row>
    <row r="218" spans="5:11" x14ac:dyDescent="0.2">
      <c r="E218" s="4"/>
      <c r="F218" s="4"/>
      <c r="G218" s="4"/>
      <c r="H218" s="4"/>
      <c r="I218" s="4"/>
      <c r="J218" s="4"/>
      <c r="K218" s="4"/>
    </row>
    <row r="219" spans="5:11" x14ac:dyDescent="0.2">
      <c r="E219" s="4"/>
      <c r="F219" s="4"/>
      <c r="G219" s="4"/>
      <c r="H219" s="4"/>
      <c r="I219" s="4"/>
      <c r="J219" s="4"/>
      <c r="K219" s="4"/>
    </row>
    <row r="220" spans="5:11" x14ac:dyDescent="0.2">
      <c r="E220" s="4"/>
      <c r="F220" s="4"/>
      <c r="G220" s="4"/>
      <c r="H220" s="4"/>
      <c r="I220" s="4"/>
      <c r="J220" s="4"/>
      <c r="K220" s="4"/>
    </row>
    <row r="221" spans="5:11" x14ac:dyDescent="0.2">
      <c r="E221" s="4"/>
      <c r="F221" s="4"/>
      <c r="G221" s="4"/>
      <c r="H221" s="4"/>
      <c r="I221" s="4"/>
      <c r="J221" s="4"/>
      <c r="K221" s="4"/>
    </row>
    <row r="222" spans="5:11" x14ac:dyDescent="0.2">
      <c r="E222" s="4"/>
      <c r="F222" s="4"/>
      <c r="G222" s="4"/>
      <c r="H222" s="4"/>
      <c r="I222" s="4"/>
      <c r="J222" s="4"/>
      <c r="K222" s="4"/>
    </row>
    <row r="223" spans="5:11" x14ac:dyDescent="0.2">
      <c r="E223" s="4"/>
      <c r="F223" s="4"/>
      <c r="G223" s="4"/>
      <c r="H223" s="4"/>
      <c r="I223" s="4"/>
      <c r="J223" s="4"/>
      <c r="K223" s="4"/>
    </row>
    <row r="224" spans="5:11" x14ac:dyDescent="0.2">
      <c r="E224" s="4"/>
      <c r="F224" s="4"/>
      <c r="G224" s="4"/>
      <c r="H224" s="4"/>
      <c r="I224" s="4"/>
      <c r="J224" s="4"/>
      <c r="K224" s="4"/>
    </row>
    <row r="225" spans="5:11" x14ac:dyDescent="0.2">
      <c r="E225" s="4"/>
      <c r="F225" s="4"/>
      <c r="G225" s="4"/>
      <c r="H225" s="4"/>
      <c r="I225" s="4"/>
      <c r="J225" s="4"/>
      <c r="K225" s="4"/>
    </row>
    <row r="226" spans="5:11" x14ac:dyDescent="0.2">
      <c r="E226" s="4"/>
      <c r="F226" s="4"/>
      <c r="G226" s="4"/>
      <c r="H226" s="4"/>
      <c r="I226" s="4"/>
      <c r="J226" s="4"/>
      <c r="K226" s="4"/>
    </row>
    <row r="227" spans="5:11" x14ac:dyDescent="0.2">
      <c r="E227" s="4"/>
      <c r="F227" s="4"/>
      <c r="G227" s="4"/>
      <c r="H227" s="4"/>
      <c r="I227" s="4"/>
      <c r="J227" s="4"/>
      <c r="K227" s="4"/>
    </row>
    <row r="228" spans="5:11" x14ac:dyDescent="0.2">
      <c r="E228" s="4"/>
      <c r="F228" s="4"/>
      <c r="G228" s="4"/>
      <c r="H228" s="4"/>
      <c r="I228" s="4"/>
      <c r="J228" s="4"/>
      <c r="K228" s="4"/>
    </row>
    <row r="229" spans="5:11" x14ac:dyDescent="0.2">
      <c r="E229" s="4"/>
      <c r="F229" s="4"/>
      <c r="G229" s="4"/>
      <c r="H229" s="4"/>
      <c r="I229" s="4"/>
      <c r="J229" s="4"/>
      <c r="K229" s="4"/>
    </row>
    <row r="230" spans="5:11" x14ac:dyDescent="0.2">
      <c r="E230" s="4"/>
      <c r="F230" s="4"/>
      <c r="G230" s="4"/>
      <c r="H230" s="4"/>
      <c r="I230" s="4"/>
      <c r="J230" s="4"/>
      <c r="K230" s="4"/>
    </row>
    <row r="231" spans="5:11" x14ac:dyDescent="0.2">
      <c r="E231" s="4"/>
      <c r="F231" s="4"/>
      <c r="G231" s="4"/>
      <c r="H231" s="4"/>
      <c r="I231" s="4"/>
      <c r="J231" s="4"/>
      <c r="K231" s="4"/>
    </row>
    <row r="232" spans="5:11" x14ac:dyDescent="0.2">
      <c r="E232" s="4"/>
      <c r="F232" s="4"/>
      <c r="G232" s="4"/>
      <c r="H232" s="4"/>
      <c r="I232" s="4"/>
      <c r="J232" s="4"/>
      <c r="K232" s="4"/>
    </row>
    <row r="233" spans="5:11" x14ac:dyDescent="0.2">
      <c r="E233" s="4"/>
      <c r="F233" s="4"/>
      <c r="G233" s="4"/>
      <c r="H233" s="4"/>
      <c r="I233" s="4"/>
      <c r="J233" s="4"/>
      <c r="K233" s="4"/>
    </row>
    <row r="234" spans="5:11" x14ac:dyDescent="0.2">
      <c r="E234" s="4"/>
      <c r="F234" s="4"/>
      <c r="G234" s="4"/>
      <c r="H234" s="4"/>
      <c r="I234" s="4"/>
      <c r="J234" s="4"/>
      <c r="K234" s="4"/>
    </row>
    <row r="235" spans="5:11" x14ac:dyDescent="0.2">
      <c r="E235" s="4"/>
      <c r="F235" s="4"/>
      <c r="G235" s="4"/>
      <c r="H235" s="4"/>
      <c r="I235" s="4"/>
      <c r="J235" s="4"/>
      <c r="K235" s="4"/>
    </row>
    <row r="236" spans="5:11" x14ac:dyDescent="0.2">
      <c r="E236" s="4"/>
      <c r="F236" s="4"/>
      <c r="G236" s="4"/>
      <c r="H236" s="4"/>
      <c r="I236" s="4"/>
      <c r="J236" s="4"/>
      <c r="K236" s="4"/>
    </row>
    <row r="237" spans="5:11" x14ac:dyDescent="0.2">
      <c r="E237" s="4"/>
      <c r="F237" s="4"/>
      <c r="G237" s="4"/>
      <c r="H237" s="4"/>
      <c r="I237" s="4"/>
      <c r="J237" s="4"/>
      <c r="K237" s="4"/>
    </row>
    <row r="238" spans="5:11" x14ac:dyDescent="0.2">
      <c r="E238" s="4"/>
      <c r="F238" s="4"/>
      <c r="G238" s="4"/>
      <c r="H238" s="4"/>
      <c r="I238" s="4"/>
      <c r="J238" s="4"/>
      <c r="K238" s="4"/>
    </row>
    <row r="239" spans="5:11" x14ac:dyDescent="0.2">
      <c r="E239" s="4"/>
      <c r="F239" s="4"/>
      <c r="G239" s="4"/>
      <c r="H239" s="4"/>
      <c r="I239" s="4"/>
      <c r="J239" s="4"/>
      <c r="K239" s="4"/>
    </row>
    <row r="240" spans="5:11" x14ac:dyDescent="0.2">
      <c r="E240" s="4"/>
      <c r="F240" s="4"/>
      <c r="G240" s="4"/>
      <c r="H240" s="4"/>
      <c r="I240" s="4"/>
      <c r="J240" s="4"/>
      <c r="K240" s="4"/>
    </row>
    <row r="241" spans="5:11" x14ac:dyDescent="0.2">
      <c r="E241" s="4"/>
      <c r="F241" s="4"/>
      <c r="G241" s="4"/>
      <c r="H241" s="4"/>
      <c r="I241" s="4"/>
      <c r="J241" s="4"/>
      <c r="K241" s="4"/>
    </row>
    <row r="242" spans="5:11" x14ac:dyDescent="0.2">
      <c r="E242" s="4"/>
      <c r="F242" s="4"/>
      <c r="G242" s="4"/>
      <c r="H242" s="4"/>
      <c r="I242" s="4"/>
      <c r="J242" s="4"/>
      <c r="K242" s="4"/>
    </row>
    <row r="243" spans="5:11" x14ac:dyDescent="0.2">
      <c r="E243" s="4"/>
      <c r="F243" s="4"/>
      <c r="G243" s="4"/>
      <c r="H243" s="4"/>
      <c r="I243" s="4"/>
      <c r="J243" s="4"/>
      <c r="K243" s="4"/>
    </row>
    <row r="244" spans="5:11" x14ac:dyDescent="0.2">
      <c r="E244" s="4"/>
      <c r="F244" s="4"/>
      <c r="G244" s="4"/>
      <c r="H244" s="4"/>
      <c r="I244" s="4"/>
      <c r="J244" s="4"/>
      <c r="K244" s="4"/>
    </row>
    <row r="245" spans="5:11" x14ac:dyDescent="0.2">
      <c r="E245" s="4"/>
      <c r="F245" s="4"/>
      <c r="G245" s="4"/>
      <c r="H245" s="4"/>
      <c r="I245" s="4"/>
      <c r="J245" s="4"/>
      <c r="K245" s="4"/>
    </row>
    <row r="246" spans="5:11" x14ac:dyDescent="0.2">
      <c r="E246" s="4"/>
      <c r="F246" s="4"/>
      <c r="G246" s="4"/>
      <c r="H246" s="4"/>
      <c r="I246" s="4"/>
      <c r="J246" s="4"/>
      <c r="K246" s="4"/>
    </row>
    <row r="247" spans="5:11" x14ac:dyDescent="0.2">
      <c r="E247" s="4"/>
      <c r="F247" s="4"/>
      <c r="G247" s="4"/>
      <c r="H247" s="4"/>
      <c r="I247" s="4"/>
      <c r="J247" s="4"/>
      <c r="K247" s="4"/>
    </row>
    <row r="248" spans="5:11" x14ac:dyDescent="0.2">
      <c r="E248" s="4"/>
      <c r="F248" s="4"/>
      <c r="G248" s="4"/>
      <c r="H248" s="4"/>
      <c r="I248" s="4"/>
      <c r="J248" s="4"/>
      <c r="K248" s="4"/>
    </row>
    <row r="249" spans="5:11" x14ac:dyDescent="0.2">
      <c r="E249" s="4"/>
      <c r="F249" s="4"/>
      <c r="G249" s="4"/>
      <c r="H249" s="4"/>
      <c r="I249" s="4"/>
      <c r="J249" s="4"/>
      <c r="K249" s="4"/>
    </row>
    <row r="250" spans="5:11" x14ac:dyDescent="0.2">
      <c r="E250" s="4"/>
      <c r="F250" s="4"/>
      <c r="G250" s="4"/>
      <c r="H250" s="4"/>
      <c r="I250" s="4"/>
      <c r="J250" s="4"/>
      <c r="K250" s="4"/>
    </row>
    <row r="251" spans="5:11" x14ac:dyDescent="0.2">
      <c r="E251" s="4"/>
      <c r="F251" s="4"/>
      <c r="G251" s="4"/>
      <c r="H251" s="4"/>
      <c r="I251" s="4"/>
      <c r="J251" s="4"/>
      <c r="K251" s="4"/>
    </row>
    <row r="252" spans="5:11" x14ac:dyDescent="0.2">
      <c r="E252" s="4"/>
      <c r="F252" s="4"/>
      <c r="G252" s="4"/>
      <c r="H252" s="4"/>
      <c r="I252" s="4"/>
      <c r="J252" s="4"/>
      <c r="K252" s="4"/>
    </row>
    <row r="253" spans="5:11" x14ac:dyDescent="0.2">
      <c r="E253" s="4"/>
      <c r="F253" s="4"/>
      <c r="G253" s="4"/>
      <c r="H253" s="4"/>
      <c r="I253" s="4"/>
      <c r="J253" s="4"/>
      <c r="K253" s="4"/>
    </row>
    <row r="254" spans="5:11" x14ac:dyDescent="0.2">
      <c r="E254" s="4"/>
      <c r="F254" s="4"/>
      <c r="G254" s="4"/>
      <c r="H254" s="4"/>
      <c r="I254" s="4"/>
      <c r="J254" s="4"/>
      <c r="K254" s="4"/>
    </row>
    <row r="255" spans="5:11" x14ac:dyDescent="0.2">
      <c r="E255" s="4"/>
      <c r="F255" s="4"/>
      <c r="G255" s="4"/>
      <c r="H255" s="4"/>
      <c r="I255" s="4"/>
      <c r="J255" s="4"/>
      <c r="K255" s="4"/>
    </row>
    <row r="256" spans="5:11" x14ac:dyDescent="0.2">
      <c r="E256" s="4"/>
      <c r="F256" s="4"/>
      <c r="G256" s="4"/>
      <c r="H256" s="4"/>
      <c r="I256" s="4"/>
      <c r="J256" s="4"/>
      <c r="K256" s="4"/>
    </row>
    <row r="257" spans="5:11" x14ac:dyDescent="0.2">
      <c r="E257" s="4"/>
      <c r="F257" s="4"/>
      <c r="G257" s="4"/>
      <c r="H257" s="4"/>
      <c r="I257" s="4"/>
      <c r="J257" s="4"/>
      <c r="K257" s="4"/>
    </row>
    <row r="258" spans="5:11" x14ac:dyDescent="0.2">
      <c r="E258" s="4"/>
      <c r="F258" s="4"/>
      <c r="G258" s="4"/>
      <c r="H258" s="4"/>
      <c r="I258" s="4"/>
      <c r="J258" s="4"/>
      <c r="K258" s="4"/>
    </row>
    <row r="259" spans="5:11" x14ac:dyDescent="0.2">
      <c r="E259" s="4"/>
      <c r="F259" s="4"/>
      <c r="G259" s="4"/>
      <c r="H259" s="4"/>
      <c r="I259" s="4"/>
      <c r="J259" s="4"/>
      <c r="K259" s="4"/>
    </row>
    <row r="260" spans="5:11" x14ac:dyDescent="0.2">
      <c r="E260" s="4"/>
      <c r="F260" s="4"/>
      <c r="G260" s="4"/>
      <c r="H260" s="4"/>
      <c r="I260" s="4"/>
      <c r="J260" s="4"/>
      <c r="K260" s="4"/>
    </row>
    <row r="261" spans="5:11" x14ac:dyDescent="0.2">
      <c r="E261" s="4"/>
      <c r="F261" s="4"/>
      <c r="G261" s="4"/>
      <c r="H261" s="4"/>
      <c r="I261" s="4"/>
      <c r="J261" s="4"/>
      <c r="K261" s="4"/>
    </row>
    <row r="262" spans="5:11" x14ac:dyDescent="0.2">
      <c r="E262" s="4"/>
      <c r="F262" s="4"/>
      <c r="G262" s="4"/>
      <c r="H262" s="4"/>
      <c r="I262" s="4"/>
      <c r="J262" s="4"/>
      <c r="K262" s="4"/>
    </row>
    <row r="263" spans="5:11" x14ac:dyDescent="0.2">
      <c r="E263" s="4"/>
      <c r="F263" s="4"/>
      <c r="G263" s="4"/>
      <c r="H263" s="4"/>
      <c r="I263" s="4"/>
      <c r="J263" s="4"/>
      <c r="K263" s="4"/>
    </row>
    <row r="264" spans="5:11" x14ac:dyDescent="0.2">
      <c r="E264" s="4"/>
      <c r="F264" s="4"/>
      <c r="G264" s="4"/>
      <c r="H264" s="4"/>
      <c r="I264" s="4"/>
      <c r="J264" s="4"/>
      <c r="K264" s="4"/>
    </row>
    <row r="265" spans="5:11" x14ac:dyDescent="0.2">
      <c r="E265" s="4"/>
      <c r="F265" s="4"/>
      <c r="G265" s="4"/>
      <c r="H265" s="4"/>
      <c r="I265" s="4"/>
      <c r="J265" s="4"/>
      <c r="K265" s="4"/>
    </row>
    <row r="266" spans="5:11" x14ac:dyDescent="0.2">
      <c r="E266" s="4"/>
      <c r="F266" s="4"/>
      <c r="G266" s="4"/>
      <c r="H266" s="4"/>
      <c r="I266" s="4"/>
      <c r="J266" s="4"/>
      <c r="K266" s="4"/>
    </row>
    <row r="267" spans="5:11" x14ac:dyDescent="0.2">
      <c r="E267" s="4"/>
      <c r="F267" s="4"/>
      <c r="G267" s="4"/>
      <c r="H267" s="4"/>
      <c r="I267" s="4"/>
      <c r="J267" s="4"/>
      <c r="K267" s="4"/>
    </row>
    <row r="268" spans="5:11" x14ac:dyDescent="0.2">
      <c r="E268" s="4"/>
      <c r="F268" s="4"/>
      <c r="G268" s="4"/>
      <c r="H268" s="4"/>
      <c r="I268" s="4"/>
      <c r="J268" s="4"/>
      <c r="K268" s="4"/>
    </row>
    <row r="269" spans="5:11" x14ac:dyDescent="0.2">
      <c r="E269" s="4"/>
      <c r="F269" s="4"/>
      <c r="G269" s="4"/>
      <c r="H269" s="4"/>
      <c r="I269" s="4"/>
      <c r="J269" s="4"/>
      <c r="K269" s="4"/>
    </row>
    <row r="270" spans="5:11" x14ac:dyDescent="0.2">
      <c r="E270" s="4"/>
      <c r="F270" s="4"/>
      <c r="G270" s="4"/>
      <c r="H270" s="4"/>
      <c r="I270" s="4"/>
      <c r="J270" s="4"/>
      <c r="K270" s="4"/>
    </row>
    <row r="271" spans="5:11" x14ac:dyDescent="0.2">
      <c r="E271" s="4"/>
      <c r="F271" s="4"/>
      <c r="G271" s="4"/>
      <c r="H271" s="4"/>
      <c r="I271" s="4"/>
      <c r="J271" s="4"/>
      <c r="K271" s="4"/>
    </row>
    <row r="272" spans="5:11" x14ac:dyDescent="0.2">
      <c r="E272" s="4"/>
      <c r="F272" s="4"/>
      <c r="G272" s="4"/>
      <c r="H272" s="4"/>
      <c r="I272" s="4"/>
      <c r="J272" s="4"/>
      <c r="K272" s="4"/>
    </row>
    <row r="273" spans="5:11" x14ac:dyDescent="0.2">
      <c r="E273" s="4"/>
      <c r="F273" s="4"/>
      <c r="G273" s="4"/>
      <c r="H273" s="4"/>
      <c r="I273" s="4"/>
      <c r="J273" s="4"/>
      <c r="K273" s="4"/>
    </row>
    <row r="274" spans="5:11" x14ac:dyDescent="0.2">
      <c r="E274" s="4"/>
      <c r="F274" s="4"/>
      <c r="G274" s="4"/>
      <c r="H274" s="4"/>
      <c r="I274" s="4"/>
      <c r="J274" s="4"/>
      <c r="K274" s="4"/>
    </row>
    <row r="275" spans="5:11" x14ac:dyDescent="0.2">
      <c r="E275" s="4"/>
      <c r="F275" s="4"/>
      <c r="G275" s="4"/>
      <c r="H275" s="4"/>
      <c r="I275" s="4"/>
      <c r="J275" s="4"/>
      <c r="K275" s="4"/>
    </row>
    <row r="276" spans="5:11" x14ac:dyDescent="0.2">
      <c r="E276" s="4"/>
      <c r="F276" s="4"/>
      <c r="G276" s="4"/>
      <c r="H276" s="4"/>
      <c r="I276" s="4"/>
      <c r="J276" s="4"/>
      <c r="K276" s="4"/>
    </row>
    <row r="277" spans="5:11" x14ac:dyDescent="0.2">
      <c r="E277" s="4"/>
      <c r="F277" s="4"/>
      <c r="G277" s="4"/>
      <c r="H277" s="4"/>
      <c r="I277" s="4"/>
      <c r="J277" s="4"/>
      <c r="K277" s="4"/>
    </row>
    <row r="278" spans="5:11" x14ac:dyDescent="0.2">
      <c r="E278" s="4"/>
      <c r="F278" s="4"/>
      <c r="G278" s="4"/>
      <c r="H278" s="4"/>
      <c r="I278" s="4"/>
      <c r="J278" s="4"/>
      <c r="K278" s="4"/>
    </row>
    <row r="279" spans="5:11" x14ac:dyDescent="0.2">
      <c r="E279" s="4"/>
      <c r="F279" s="4"/>
      <c r="G279" s="4"/>
      <c r="H279" s="4"/>
      <c r="I279" s="4"/>
      <c r="J279" s="4"/>
      <c r="K279" s="4"/>
    </row>
    <row r="280" spans="5:11" x14ac:dyDescent="0.2">
      <c r="E280" s="4"/>
      <c r="F280" s="4"/>
      <c r="G280" s="4"/>
      <c r="H280" s="4"/>
      <c r="I280" s="4"/>
      <c r="J280" s="4"/>
      <c r="K280" s="4"/>
    </row>
    <row r="281" spans="5:11" x14ac:dyDescent="0.2">
      <c r="E281" s="4"/>
      <c r="F281" s="4"/>
      <c r="G281" s="4"/>
      <c r="H281" s="4"/>
      <c r="I281" s="4"/>
      <c r="J281" s="4"/>
      <c r="K281" s="4"/>
    </row>
    <row r="282" spans="5:11" x14ac:dyDescent="0.2">
      <c r="E282" s="4"/>
      <c r="F282" s="4"/>
      <c r="G282" s="4"/>
      <c r="H282" s="4"/>
      <c r="I282" s="4"/>
      <c r="J282" s="4"/>
      <c r="K282" s="4"/>
    </row>
    <row r="283" spans="5:11" x14ac:dyDescent="0.2">
      <c r="E283" s="4"/>
      <c r="F283" s="4"/>
      <c r="G283" s="4"/>
      <c r="H283" s="4"/>
      <c r="I283" s="4"/>
      <c r="J283" s="4"/>
      <c r="K283" s="4"/>
    </row>
    <row r="284" spans="5:11" x14ac:dyDescent="0.2">
      <c r="E284" s="4"/>
      <c r="F284" s="4"/>
      <c r="G284" s="4"/>
      <c r="H284" s="4"/>
      <c r="I284" s="4"/>
      <c r="J284" s="4"/>
      <c r="K284" s="4"/>
    </row>
    <row r="285" spans="5:11" x14ac:dyDescent="0.2">
      <c r="E285" s="4"/>
      <c r="F285" s="4"/>
      <c r="G285" s="4"/>
      <c r="H285" s="4"/>
      <c r="I285" s="4"/>
      <c r="J285" s="4"/>
      <c r="K285" s="4"/>
    </row>
    <row r="286" spans="5:11" x14ac:dyDescent="0.2">
      <c r="E286" s="4"/>
      <c r="F286" s="4"/>
      <c r="G286" s="4"/>
      <c r="H286" s="4"/>
      <c r="I286" s="4"/>
      <c r="J286" s="4"/>
      <c r="K286" s="4"/>
    </row>
    <row r="287" spans="5:11" x14ac:dyDescent="0.2">
      <c r="E287" s="4"/>
      <c r="F287" s="4"/>
      <c r="G287" s="4"/>
      <c r="H287" s="4"/>
      <c r="I287" s="4"/>
      <c r="J287" s="4"/>
      <c r="K287" s="4"/>
    </row>
    <row r="288" spans="5:11" x14ac:dyDescent="0.2">
      <c r="E288" s="4"/>
      <c r="F288" s="4"/>
      <c r="G288" s="4"/>
      <c r="H288" s="4"/>
      <c r="I288" s="4"/>
      <c r="J288" s="4"/>
      <c r="K288" s="4"/>
    </row>
    <row r="289" spans="5:11" x14ac:dyDescent="0.2">
      <c r="E289" s="4"/>
      <c r="F289" s="4"/>
      <c r="G289" s="4"/>
      <c r="H289" s="4"/>
      <c r="I289" s="4"/>
      <c r="J289" s="4"/>
      <c r="K289" s="4"/>
    </row>
    <row r="290" spans="5:11" x14ac:dyDescent="0.2">
      <c r="E290" s="4"/>
      <c r="F290" s="4"/>
      <c r="G290" s="4"/>
      <c r="H290" s="4"/>
      <c r="I290" s="4"/>
      <c r="J290" s="4"/>
      <c r="K290" s="4"/>
    </row>
    <row r="291" spans="5:11" x14ac:dyDescent="0.2">
      <c r="E291" s="4"/>
      <c r="F291" s="4"/>
      <c r="G291" s="4"/>
      <c r="H291" s="4"/>
      <c r="I291" s="4"/>
      <c r="J291" s="4"/>
      <c r="K291" s="4"/>
    </row>
    <row r="292" spans="5:11" x14ac:dyDescent="0.2">
      <c r="E292" s="4"/>
      <c r="F292" s="4"/>
      <c r="G292" s="4"/>
      <c r="H292" s="4"/>
      <c r="I292" s="4"/>
      <c r="J292" s="4"/>
      <c r="K292" s="4"/>
    </row>
    <row r="293" spans="5:11" x14ac:dyDescent="0.2">
      <c r="E293" s="4"/>
      <c r="F293" s="4"/>
      <c r="G293" s="4"/>
      <c r="H293" s="4"/>
      <c r="I293" s="4"/>
      <c r="J293" s="4"/>
      <c r="K293" s="4"/>
    </row>
    <row r="294" spans="5:11" x14ac:dyDescent="0.2">
      <c r="E294" s="4"/>
      <c r="F294" s="4"/>
      <c r="G294" s="4"/>
      <c r="H294" s="4"/>
      <c r="I294" s="4"/>
      <c r="J294" s="4"/>
      <c r="K294" s="4"/>
    </row>
    <row r="295" spans="5:11" x14ac:dyDescent="0.2">
      <c r="E295" s="4"/>
      <c r="F295" s="4"/>
      <c r="G295" s="4"/>
      <c r="H295" s="4"/>
      <c r="I295" s="4"/>
      <c r="J295" s="4"/>
      <c r="K295" s="4"/>
    </row>
    <row r="296" spans="5:11" x14ac:dyDescent="0.2">
      <c r="E296" s="4"/>
      <c r="F296" s="4"/>
      <c r="G296" s="4"/>
      <c r="H296" s="4"/>
      <c r="I296" s="4"/>
      <c r="J296" s="4"/>
      <c r="K296" s="4"/>
    </row>
    <row r="297" spans="5:11" x14ac:dyDescent="0.2">
      <c r="E297" s="4"/>
      <c r="F297" s="4"/>
      <c r="G297" s="4"/>
      <c r="H297" s="4"/>
      <c r="I297" s="4"/>
      <c r="J297" s="4"/>
      <c r="K297" s="4"/>
    </row>
    <row r="298" spans="5:11" x14ac:dyDescent="0.2">
      <c r="E298" s="4"/>
      <c r="F298" s="4"/>
      <c r="G298" s="4"/>
      <c r="H298" s="4"/>
      <c r="I298" s="4"/>
      <c r="J298" s="4"/>
      <c r="K298" s="4"/>
    </row>
    <row r="299" spans="5:11" x14ac:dyDescent="0.2">
      <c r="E299" s="4"/>
      <c r="F299" s="4"/>
      <c r="G299" s="4"/>
      <c r="H299" s="4"/>
      <c r="I299" s="4"/>
      <c r="J299" s="4"/>
      <c r="K299" s="4"/>
    </row>
    <row r="300" spans="5:11" x14ac:dyDescent="0.2">
      <c r="E300" s="4"/>
      <c r="F300" s="4"/>
      <c r="G300" s="4"/>
      <c r="H300" s="4"/>
      <c r="I300" s="4"/>
      <c r="J300" s="4"/>
      <c r="K300" s="4"/>
    </row>
    <row r="301" spans="5:11" x14ac:dyDescent="0.2">
      <c r="E301" s="4"/>
      <c r="F301" s="4"/>
      <c r="G301" s="4"/>
      <c r="H301" s="4"/>
      <c r="I301" s="4"/>
      <c r="J301" s="4"/>
      <c r="K301" s="4"/>
    </row>
    <row r="302" spans="5:11" x14ac:dyDescent="0.2">
      <c r="E302" s="4"/>
      <c r="F302" s="4"/>
      <c r="G302" s="4"/>
      <c r="H302" s="4"/>
      <c r="I302" s="4"/>
      <c r="J302" s="4"/>
      <c r="K302" s="4"/>
    </row>
    <row r="303" spans="5:11" x14ac:dyDescent="0.2">
      <c r="E303" s="4"/>
      <c r="F303" s="4"/>
      <c r="G303" s="4"/>
      <c r="H303" s="4"/>
      <c r="I303" s="4"/>
      <c r="J303" s="4"/>
      <c r="K303" s="4"/>
    </row>
    <row r="304" spans="5:11" x14ac:dyDescent="0.2">
      <c r="E304" s="4"/>
      <c r="F304" s="4"/>
      <c r="G304" s="4"/>
      <c r="H304" s="4"/>
      <c r="I304" s="4"/>
      <c r="J304" s="4"/>
      <c r="K304" s="4"/>
    </row>
    <row r="305" spans="5:11" x14ac:dyDescent="0.2">
      <c r="E305" s="4"/>
      <c r="F305" s="4"/>
      <c r="G305" s="4"/>
      <c r="H305" s="4"/>
      <c r="I305" s="4"/>
      <c r="J305" s="4"/>
      <c r="K305" s="4"/>
    </row>
    <row r="306" spans="5:11" x14ac:dyDescent="0.2">
      <c r="E306" s="4"/>
      <c r="F306" s="4"/>
      <c r="G306" s="4"/>
      <c r="H306" s="4"/>
      <c r="I306" s="4"/>
      <c r="J306" s="4"/>
      <c r="K306" s="4"/>
    </row>
    <row r="307" spans="5:11" x14ac:dyDescent="0.2">
      <c r="E307" s="4"/>
      <c r="F307" s="4"/>
      <c r="G307" s="4"/>
      <c r="H307" s="4"/>
      <c r="I307" s="4"/>
      <c r="J307" s="4"/>
      <c r="K307" s="4"/>
    </row>
    <row r="308" spans="5:11" x14ac:dyDescent="0.2">
      <c r="E308" s="4"/>
      <c r="F308" s="4"/>
      <c r="G308" s="4"/>
      <c r="H308" s="4"/>
      <c r="I308" s="4"/>
      <c r="J308" s="4"/>
      <c r="K308" s="4"/>
    </row>
    <row r="309" spans="5:11" x14ac:dyDescent="0.2">
      <c r="E309" s="4"/>
      <c r="F309" s="4"/>
      <c r="G309" s="4"/>
      <c r="H309" s="4"/>
      <c r="I309" s="4"/>
      <c r="J309" s="4"/>
      <c r="K309" s="4"/>
    </row>
    <row r="310" spans="5:11" x14ac:dyDescent="0.2">
      <c r="E310" s="4"/>
      <c r="F310" s="4"/>
      <c r="G310" s="4"/>
      <c r="H310" s="4"/>
      <c r="I310" s="4"/>
      <c r="J310" s="4"/>
      <c r="K310" s="4"/>
    </row>
    <row r="311" spans="5:11" x14ac:dyDescent="0.2">
      <c r="E311" s="4"/>
      <c r="F311" s="4"/>
      <c r="G311" s="4"/>
      <c r="H311" s="4"/>
      <c r="I311" s="4"/>
      <c r="J311" s="4"/>
      <c r="K311" s="4"/>
    </row>
    <row r="312" spans="5:11" x14ac:dyDescent="0.2">
      <c r="E312" s="4"/>
      <c r="F312" s="4"/>
      <c r="G312" s="4"/>
      <c r="H312" s="4"/>
      <c r="I312" s="4"/>
      <c r="J312" s="4"/>
      <c r="K312" s="4"/>
    </row>
    <row r="313" spans="5:11" x14ac:dyDescent="0.2">
      <c r="E313" s="4"/>
      <c r="F313" s="4"/>
      <c r="G313" s="4"/>
      <c r="H313" s="4"/>
      <c r="I313" s="4"/>
      <c r="J313" s="4"/>
      <c r="K313" s="4"/>
    </row>
    <row r="314" spans="5:11" x14ac:dyDescent="0.2">
      <c r="E314" s="4"/>
      <c r="F314" s="4"/>
      <c r="G314" s="4"/>
      <c r="H314" s="4"/>
      <c r="I314" s="4"/>
      <c r="J314" s="4"/>
      <c r="K314" s="4"/>
    </row>
    <row r="315" spans="5:11" x14ac:dyDescent="0.2">
      <c r="E315" s="4"/>
      <c r="F315" s="4"/>
      <c r="G315" s="4"/>
      <c r="H315" s="4"/>
      <c r="I315" s="4"/>
      <c r="J315" s="4"/>
      <c r="K315" s="4"/>
    </row>
    <row r="316" spans="5:11" x14ac:dyDescent="0.2">
      <c r="E316" s="4"/>
      <c r="F316" s="4"/>
      <c r="G316" s="4"/>
      <c r="H316" s="4"/>
      <c r="I316" s="4"/>
      <c r="J316" s="4"/>
      <c r="K316" s="4"/>
    </row>
    <row r="317" spans="5:11" x14ac:dyDescent="0.2">
      <c r="E317" s="4"/>
      <c r="F317" s="4"/>
      <c r="G317" s="4"/>
      <c r="H317" s="4"/>
      <c r="I317" s="4"/>
      <c r="J317" s="4"/>
      <c r="K317" s="4"/>
    </row>
    <row r="318" spans="5:11" x14ac:dyDescent="0.2">
      <c r="E318" s="4"/>
      <c r="F318" s="4"/>
      <c r="G318" s="4"/>
      <c r="H318" s="4"/>
      <c r="I318" s="4"/>
      <c r="J318" s="4"/>
      <c r="K318" s="4"/>
    </row>
    <row r="319" spans="5:11" x14ac:dyDescent="0.2">
      <c r="E319" s="4"/>
      <c r="F319" s="4"/>
      <c r="G319" s="4"/>
      <c r="H319" s="4"/>
      <c r="I319" s="4"/>
      <c r="J319" s="4"/>
      <c r="K319" s="4"/>
    </row>
    <row r="320" spans="5:11" x14ac:dyDescent="0.2">
      <c r="E320" s="4"/>
      <c r="F320" s="4"/>
      <c r="G320" s="4"/>
      <c r="H320" s="4"/>
      <c r="I320" s="4"/>
      <c r="J320" s="4"/>
      <c r="K320" s="4"/>
    </row>
    <row r="321" spans="5:11" x14ac:dyDescent="0.2">
      <c r="E321" s="4"/>
      <c r="F321" s="4"/>
      <c r="G321" s="4"/>
      <c r="H321" s="4"/>
      <c r="I321" s="4"/>
      <c r="J321" s="4"/>
      <c r="K321" s="4"/>
    </row>
    <row r="322" spans="5:11" x14ac:dyDescent="0.2">
      <c r="E322" s="4"/>
      <c r="F322" s="4"/>
      <c r="G322" s="4"/>
      <c r="H322" s="4"/>
      <c r="I322" s="4"/>
      <c r="J322" s="4"/>
      <c r="K322" s="4"/>
    </row>
    <row r="323" spans="5:11" x14ac:dyDescent="0.2">
      <c r="E323" s="4"/>
      <c r="F323" s="4"/>
      <c r="G323" s="4"/>
      <c r="H323" s="4"/>
      <c r="I323" s="4"/>
      <c r="J323" s="4"/>
      <c r="K323" s="4"/>
    </row>
    <row r="324" spans="5:11" x14ac:dyDescent="0.2">
      <c r="E324" s="4"/>
      <c r="F324" s="4"/>
      <c r="G324" s="4"/>
      <c r="H324" s="4"/>
      <c r="I324" s="4"/>
      <c r="J324" s="4"/>
      <c r="K324" s="4"/>
    </row>
    <row r="325" spans="5:11" x14ac:dyDescent="0.2">
      <c r="E325" s="4"/>
      <c r="F325" s="4"/>
      <c r="G325" s="4"/>
      <c r="H325" s="4"/>
      <c r="I325" s="4"/>
      <c r="J325" s="4"/>
      <c r="K325" s="4"/>
    </row>
    <row r="326" spans="5:11" x14ac:dyDescent="0.2">
      <c r="E326" s="4"/>
      <c r="F326" s="4"/>
      <c r="G326" s="4"/>
      <c r="H326" s="4"/>
      <c r="I326" s="4"/>
      <c r="J326" s="4"/>
      <c r="K326" s="4"/>
    </row>
    <row r="327" spans="5:11" x14ac:dyDescent="0.2">
      <c r="E327" s="4"/>
      <c r="F327" s="4"/>
      <c r="G327" s="4"/>
      <c r="H327" s="4"/>
      <c r="I327" s="4"/>
      <c r="J327" s="4"/>
      <c r="K327" s="4"/>
    </row>
    <row r="328" spans="5:11" x14ac:dyDescent="0.2">
      <c r="E328" s="4"/>
      <c r="F328" s="4"/>
      <c r="G328" s="4"/>
      <c r="H328" s="4"/>
      <c r="I328" s="4"/>
      <c r="J328" s="4"/>
      <c r="K328" s="4"/>
    </row>
    <row r="329" spans="5:11" x14ac:dyDescent="0.2">
      <c r="E329" s="4"/>
      <c r="F329" s="4"/>
      <c r="G329" s="4"/>
      <c r="H329" s="4"/>
      <c r="I329" s="4"/>
      <c r="J329" s="4"/>
      <c r="K329" s="4"/>
    </row>
    <row r="330" spans="5:11" x14ac:dyDescent="0.2">
      <c r="E330" s="4"/>
      <c r="F330" s="4"/>
      <c r="G330" s="4"/>
      <c r="H330" s="4"/>
      <c r="I330" s="4"/>
      <c r="J330" s="4"/>
      <c r="K330" s="4"/>
    </row>
    <row r="331" spans="5:11" x14ac:dyDescent="0.2">
      <c r="E331" s="4"/>
      <c r="F331" s="4"/>
      <c r="G331" s="4"/>
      <c r="H331" s="4"/>
      <c r="I331" s="4"/>
      <c r="J331" s="4"/>
      <c r="K331" s="4"/>
    </row>
    <row r="332" spans="5:11" x14ac:dyDescent="0.2">
      <c r="E332" s="4"/>
      <c r="F332" s="4"/>
      <c r="G332" s="4"/>
      <c r="H332" s="4"/>
      <c r="I332" s="4"/>
      <c r="J332" s="4"/>
      <c r="K332" s="4"/>
    </row>
    <row r="333" spans="5:11" x14ac:dyDescent="0.2">
      <c r="E333" s="4"/>
      <c r="F333" s="4"/>
      <c r="G333" s="4"/>
      <c r="H333" s="4"/>
      <c r="I333" s="4"/>
      <c r="J333" s="4"/>
      <c r="K333" s="4"/>
    </row>
    <row r="334" spans="5:11" x14ac:dyDescent="0.2">
      <c r="E334" s="4"/>
      <c r="F334" s="4"/>
      <c r="G334" s="4"/>
      <c r="H334" s="4"/>
      <c r="I334" s="4"/>
      <c r="J334" s="4"/>
      <c r="K334" s="4"/>
    </row>
    <row r="335" spans="5:11" x14ac:dyDescent="0.2">
      <c r="E335" s="4"/>
      <c r="F335" s="4"/>
      <c r="G335" s="4"/>
      <c r="H335" s="4"/>
      <c r="I335" s="4"/>
      <c r="J335" s="4"/>
      <c r="K335" s="4"/>
    </row>
    <row r="336" spans="5:11" x14ac:dyDescent="0.2">
      <c r="E336" s="4"/>
      <c r="F336" s="4"/>
      <c r="G336" s="4"/>
      <c r="H336" s="4"/>
      <c r="I336" s="4"/>
      <c r="J336" s="4"/>
      <c r="K336" s="4"/>
    </row>
    <row r="337" spans="5:11" x14ac:dyDescent="0.2">
      <c r="E337" s="4"/>
      <c r="F337" s="4"/>
      <c r="G337" s="4"/>
      <c r="H337" s="4"/>
      <c r="I337" s="4"/>
      <c r="J337" s="4"/>
      <c r="K337" s="4"/>
    </row>
    <row r="338" spans="5:11" x14ac:dyDescent="0.2">
      <c r="E338" s="4"/>
      <c r="F338" s="4"/>
      <c r="G338" s="4"/>
      <c r="H338" s="4"/>
      <c r="I338" s="4"/>
      <c r="J338" s="4"/>
      <c r="K338" s="4"/>
    </row>
    <row r="339" spans="5:11" x14ac:dyDescent="0.2">
      <c r="E339" s="4"/>
      <c r="F339" s="4"/>
      <c r="G339" s="4"/>
      <c r="H339" s="4"/>
      <c r="I339" s="4"/>
      <c r="J339" s="4"/>
      <c r="K339" s="4"/>
    </row>
    <row r="340" spans="5:11" x14ac:dyDescent="0.2">
      <c r="E340" s="4"/>
      <c r="F340" s="4"/>
      <c r="G340" s="4"/>
      <c r="H340" s="4"/>
      <c r="I340" s="4"/>
      <c r="J340" s="4"/>
      <c r="K340" s="4"/>
    </row>
    <row r="341" spans="5:11" x14ac:dyDescent="0.2">
      <c r="E341" s="4"/>
      <c r="F341" s="4"/>
      <c r="G341" s="4"/>
      <c r="H341" s="4"/>
      <c r="I341" s="4"/>
      <c r="J341" s="4"/>
      <c r="K341" s="4"/>
    </row>
    <row r="342" spans="5:11" x14ac:dyDescent="0.2">
      <c r="E342" s="4"/>
      <c r="F342" s="4"/>
      <c r="G342" s="4"/>
      <c r="H342" s="4"/>
      <c r="I342" s="4"/>
      <c r="J342" s="4"/>
      <c r="K342" s="4"/>
    </row>
    <row r="343" spans="5:11" x14ac:dyDescent="0.2">
      <c r="E343" s="4"/>
      <c r="F343" s="4"/>
      <c r="G343" s="4"/>
      <c r="H343" s="4"/>
      <c r="I343" s="4"/>
      <c r="J343" s="4"/>
      <c r="K343" s="4"/>
    </row>
    <row r="344" spans="5:11" x14ac:dyDescent="0.2">
      <c r="E344" s="4"/>
      <c r="F344" s="4"/>
      <c r="G344" s="4"/>
      <c r="H344" s="4"/>
      <c r="I344" s="4"/>
      <c r="J344" s="4"/>
      <c r="K344" s="4"/>
    </row>
    <row r="345" spans="5:11" x14ac:dyDescent="0.2">
      <c r="E345" s="4"/>
      <c r="F345" s="4"/>
      <c r="G345" s="4"/>
      <c r="H345" s="4"/>
      <c r="I345" s="4"/>
      <c r="J345" s="4"/>
      <c r="K345" s="4"/>
    </row>
    <row r="346" spans="5:11" x14ac:dyDescent="0.2">
      <c r="E346" s="4"/>
      <c r="F346" s="4"/>
      <c r="G346" s="4"/>
      <c r="H346" s="4"/>
      <c r="I346" s="4"/>
      <c r="J346" s="4"/>
      <c r="K346" s="4"/>
    </row>
    <row r="347" spans="5:11" x14ac:dyDescent="0.2">
      <c r="E347" s="4"/>
      <c r="F347" s="4"/>
      <c r="G347" s="4"/>
      <c r="H347" s="4"/>
      <c r="I347" s="4"/>
      <c r="J347" s="4"/>
      <c r="K347" s="4"/>
    </row>
    <row r="348" spans="5:11" x14ac:dyDescent="0.2">
      <c r="E348" s="4"/>
      <c r="F348" s="4"/>
      <c r="G348" s="4"/>
      <c r="H348" s="4"/>
      <c r="I348" s="4"/>
      <c r="J348" s="4"/>
      <c r="K348" s="4"/>
    </row>
    <row r="349" spans="5:11" x14ac:dyDescent="0.2">
      <c r="E349" s="4"/>
      <c r="F349" s="4"/>
      <c r="G349" s="4"/>
      <c r="H349" s="4"/>
      <c r="I349" s="4"/>
      <c r="J349" s="4"/>
      <c r="K349" s="4"/>
    </row>
    <row r="350" spans="5:11" x14ac:dyDescent="0.2">
      <c r="E350" s="4"/>
      <c r="F350" s="4"/>
      <c r="G350" s="4"/>
      <c r="H350" s="4"/>
      <c r="I350" s="4"/>
      <c r="J350" s="4"/>
      <c r="K350" s="4"/>
    </row>
    <row r="351" spans="5:11" x14ac:dyDescent="0.2">
      <c r="E351" s="4"/>
      <c r="F351" s="4"/>
      <c r="G351" s="4"/>
      <c r="H351" s="4"/>
      <c r="I351" s="4"/>
      <c r="J351" s="4"/>
      <c r="K351" s="4"/>
    </row>
    <row r="352" spans="5:11" x14ac:dyDescent="0.2">
      <c r="E352" s="4"/>
      <c r="F352" s="4"/>
      <c r="G352" s="4"/>
      <c r="H352" s="4"/>
      <c r="I352" s="4"/>
      <c r="J352" s="4"/>
      <c r="K352" s="4"/>
    </row>
    <row r="353" spans="5:11" x14ac:dyDescent="0.2">
      <c r="E353" s="4"/>
      <c r="F353" s="4"/>
      <c r="G353" s="4"/>
      <c r="H353" s="4"/>
      <c r="I353" s="4"/>
      <c r="J353" s="4"/>
      <c r="K353" s="4"/>
    </row>
    <row r="354" spans="5:11" x14ac:dyDescent="0.2">
      <c r="E354" s="4"/>
      <c r="F354" s="4"/>
      <c r="G354" s="4"/>
      <c r="H354" s="4"/>
      <c r="I354" s="4"/>
      <c r="J354" s="4"/>
      <c r="K354" s="4"/>
    </row>
    <row r="355" spans="5:11" x14ac:dyDescent="0.2">
      <c r="E355" s="4"/>
      <c r="F355" s="4"/>
      <c r="G355" s="4"/>
      <c r="H355" s="4"/>
      <c r="I355" s="4"/>
      <c r="J355" s="4"/>
      <c r="K355" s="4"/>
    </row>
    <row r="356" spans="5:11" x14ac:dyDescent="0.2">
      <c r="E356" s="4"/>
      <c r="F356" s="4"/>
      <c r="G356" s="4"/>
      <c r="H356" s="4"/>
      <c r="I356" s="4"/>
      <c r="J356" s="4"/>
      <c r="K356" s="4"/>
    </row>
    <row r="357" spans="5:11" x14ac:dyDescent="0.2">
      <c r="E357" s="4"/>
      <c r="F357" s="4"/>
      <c r="G357" s="4"/>
      <c r="H357" s="4"/>
      <c r="I357" s="4"/>
      <c r="J357" s="4"/>
      <c r="K357" s="4"/>
    </row>
    <row r="358" spans="5:11" x14ac:dyDescent="0.2">
      <c r="E358" s="4"/>
      <c r="F358" s="4"/>
      <c r="G358" s="4"/>
      <c r="H358" s="4"/>
      <c r="I358" s="4"/>
      <c r="J358" s="4"/>
      <c r="K358" s="4"/>
    </row>
    <row r="359" spans="5:11" x14ac:dyDescent="0.2">
      <c r="E359" s="4"/>
      <c r="F359" s="4"/>
      <c r="G359" s="4"/>
      <c r="H359" s="4"/>
      <c r="I359" s="4"/>
      <c r="J359" s="4"/>
      <c r="K359" s="4"/>
    </row>
    <row r="360" spans="5:11" x14ac:dyDescent="0.2">
      <c r="E360" s="4"/>
      <c r="F360" s="4"/>
      <c r="G360" s="4"/>
      <c r="H360" s="4"/>
      <c r="I360" s="4"/>
      <c r="J360" s="4"/>
      <c r="K360" s="4"/>
    </row>
    <row r="361" spans="5:11" x14ac:dyDescent="0.2">
      <c r="E361" s="4"/>
      <c r="F361" s="4"/>
      <c r="G361" s="4"/>
      <c r="H361" s="4"/>
      <c r="I361" s="4"/>
      <c r="J361" s="4"/>
      <c r="K361" s="4"/>
    </row>
    <row r="362" spans="5:11" x14ac:dyDescent="0.2">
      <c r="E362" s="4"/>
      <c r="F362" s="4"/>
      <c r="G362" s="4"/>
      <c r="H362" s="4"/>
      <c r="I362" s="4"/>
      <c r="J362" s="4"/>
      <c r="K362" s="4"/>
    </row>
    <row r="363" spans="5:11" x14ac:dyDescent="0.2">
      <c r="E363" s="4"/>
      <c r="F363" s="4"/>
      <c r="G363" s="4"/>
      <c r="H363" s="4"/>
      <c r="I363" s="4"/>
      <c r="J363" s="4"/>
      <c r="K363" s="4"/>
    </row>
    <row r="364" spans="5:11" x14ac:dyDescent="0.2">
      <c r="E364" s="4"/>
      <c r="F364" s="4"/>
      <c r="G364" s="4"/>
      <c r="H364" s="4"/>
      <c r="I364" s="4"/>
      <c r="J364" s="4"/>
      <c r="K364" s="4"/>
    </row>
    <row r="365" spans="5:11" x14ac:dyDescent="0.2">
      <c r="E365" s="4"/>
      <c r="F365" s="4"/>
      <c r="G365" s="4"/>
      <c r="H365" s="4"/>
      <c r="I365" s="4"/>
      <c r="J365" s="4"/>
      <c r="K365" s="4"/>
    </row>
    <row r="366" spans="5:11" x14ac:dyDescent="0.2">
      <c r="E366" s="4"/>
      <c r="F366" s="4"/>
      <c r="G366" s="4"/>
      <c r="H366" s="4"/>
      <c r="I366" s="4"/>
      <c r="J366" s="4"/>
      <c r="K366" s="4"/>
    </row>
    <row r="367" spans="5:11" x14ac:dyDescent="0.2">
      <c r="E367" s="4"/>
      <c r="F367" s="4"/>
      <c r="G367" s="4"/>
      <c r="H367" s="4"/>
      <c r="I367" s="4"/>
      <c r="J367" s="4"/>
      <c r="K367" s="4"/>
    </row>
    <row r="368" spans="5:11" x14ac:dyDescent="0.2">
      <c r="E368" s="4"/>
      <c r="F368" s="4"/>
      <c r="G368" s="4"/>
      <c r="H368" s="4"/>
      <c r="I368" s="4"/>
      <c r="J368" s="4"/>
      <c r="K368" s="4"/>
    </row>
    <row r="369" spans="5:11" x14ac:dyDescent="0.2">
      <c r="E369" s="4"/>
      <c r="F369" s="4"/>
      <c r="G369" s="4"/>
      <c r="H369" s="4"/>
      <c r="I369" s="4"/>
      <c r="J369" s="4"/>
      <c r="K369" s="4"/>
    </row>
    <row r="370" spans="5:11" x14ac:dyDescent="0.2">
      <c r="E370" s="4"/>
      <c r="F370" s="4"/>
      <c r="G370" s="4"/>
      <c r="H370" s="4"/>
      <c r="I370" s="4"/>
      <c r="J370" s="4"/>
      <c r="K370" s="4"/>
    </row>
    <row r="371" spans="5:11" x14ac:dyDescent="0.2">
      <c r="E371" s="4"/>
      <c r="F371" s="4"/>
      <c r="G371" s="4"/>
      <c r="H371" s="4"/>
      <c r="I371" s="4"/>
      <c r="J371" s="4"/>
      <c r="K371" s="4"/>
    </row>
    <row r="372" spans="5:11" x14ac:dyDescent="0.2">
      <c r="E372" s="4"/>
      <c r="F372" s="4"/>
      <c r="G372" s="4"/>
      <c r="H372" s="4"/>
      <c r="I372" s="4"/>
      <c r="J372" s="4"/>
      <c r="K372" s="4"/>
    </row>
    <row r="373" spans="5:11" x14ac:dyDescent="0.2">
      <c r="E373" s="4"/>
      <c r="F373" s="4"/>
      <c r="G373" s="4"/>
      <c r="H373" s="4"/>
      <c r="I373" s="4"/>
      <c r="J373" s="4"/>
      <c r="K373" s="4"/>
    </row>
    <row r="374" spans="5:11" x14ac:dyDescent="0.2">
      <c r="E374" s="4"/>
      <c r="F374" s="4"/>
      <c r="G374" s="4"/>
      <c r="H374" s="4"/>
      <c r="I374" s="4"/>
      <c r="J374" s="4"/>
      <c r="K374" s="4"/>
    </row>
    <row r="375" spans="5:11" x14ac:dyDescent="0.2">
      <c r="E375" s="4"/>
      <c r="F375" s="4"/>
      <c r="G375" s="4"/>
      <c r="H375" s="4"/>
      <c r="I375" s="4"/>
      <c r="J375" s="4"/>
      <c r="K375" s="4"/>
    </row>
    <row r="376" spans="5:11" x14ac:dyDescent="0.2">
      <c r="E376" s="4"/>
      <c r="F376" s="4"/>
      <c r="G376" s="4"/>
      <c r="H376" s="4"/>
      <c r="I376" s="4"/>
      <c r="J376" s="4"/>
      <c r="K376" s="4"/>
    </row>
    <row r="377" spans="5:11" x14ac:dyDescent="0.2">
      <c r="E377" s="4"/>
      <c r="F377" s="4"/>
      <c r="G377" s="4"/>
      <c r="H377" s="4"/>
      <c r="I377" s="4"/>
      <c r="J377" s="4"/>
      <c r="K377" s="4"/>
    </row>
    <row r="378" spans="5:11" x14ac:dyDescent="0.2">
      <c r="E378" s="4"/>
      <c r="F378" s="4"/>
      <c r="G378" s="4"/>
      <c r="H378" s="4"/>
      <c r="I378" s="4"/>
      <c r="J378" s="4"/>
      <c r="K378" s="4"/>
    </row>
    <row r="379" spans="5:11" x14ac:dyDescent="0.2">
      <c r="E379" s="4"/>
      <c r="F379" s="4"/>
      <c r="G379" s="4"/>
      <c r="H379" s="4"/>
      <c r="I379" s="4"/>
      <c r="J379" s="4"/>
      <c r="K379" s="4"/>
    </row>
  </sheetData>
  <mergeCells count="32">
    <mergeCell ref="B118:D118"/>
    <mergeCell ref="P111:S111"/>
    <mergeCell ref="B113:D113"/>
    <mergeCell ref="B115:D115"/>
    <mergeCell ref="M115:M117"/>
    <mergeCell ref="B116:D116"/>
    <mergeCell ref="B117:D117"/>
    <mergeCell ref="B111:D111"/>
    <mergeCell ref="C92:D92"/>
    <mergeCell ref="M93:M102"/>
    <mergeCell ref="C103:D103"/>
    <mergeCell ref="B107:D107"/>
    <mergeCell ref="B109:D109"/>
    <mergeCell ref="C87:D87"/>
    <mergeCell ref="B8:D8"/>
    <mergeCell ref="B15:D15"/>
    <mergeCell ref="C16:D16"/>
    <mergeCell ref="C35:D35"/>
    <mergeCell ref="C44:D44"/>
    <mergeCell ref="C49:D49"/>
    <mergeCell ref="C54:D54"/>
    <mergeCell ref="C61:D61"/>
    <mergeCell ref="C72:D72"/>
    <mergeCell ref="C77:D77"/>
    <mergeCell ref="C82:D82"/>
    <mergeCell ref="N2:T2"/>
    <mergeCell ref="E4:M4"/>
    <mergeCell ref="N4:T4"/>
    <mergeCell ref="E6:F6"/>
    <mergeCell ref="N6:O6"/>
    <mergeCell ref="P6:Q6"/>
    <mergeCell ref="R6:S6"/>
  </mergeCells>
  <pageMargins left="0.70866141732283472" right="0.51181102362204722" top="0.6692913385826772" bottom="0.78740157480314965" header="0.31496062992125984" footer="0.31496062992125984"/>
  <pageSetup paperSize="9" scale="82" fitToHeight="2" orientation="portrait" r:id="rId1"/>
  <headerFooter>
    <oddFooter>&amp;L&amp;F</oddFooter>
  </headerFooter>
  <rowBreaks count="1" manualBreakCount="1">
    <brk id="76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C19" sqref="C19"/>
    </sheetView>
  </sheetViews>
  <sheetFormatPr baseColWidth="10" defaultRowHeight="12.75" x14ac:dyDescent="0.2"/>
  <cols>
    <col min="2" max="2" width="12.28515625" bestFit="1" customWidth="1"/>
    <col min="3" max="3" width="13.42578125" customWidth="1"/>
    <col min="5" max="5" width="84.42578125" customWidth="1"/>
  </cols>
  <sheetData>
    <row r="1" spans="1:5" ht="15.75" x14ac:dyDescent="0.25">
      <c r="A1" s="1" t="s">
        <v>0</v>
      </c>
    </row>
    <row r="2" spans="1:5" ht="18" x14ac:dyDescent="0.25">
      <c r="A2" s="2" t="s">
        <v>170</v>
      </c>
    </row>
    <row r="4" spans="1:5" x14ac:dyDescent="0.2">
      <c r="A4" t="s">
        <v>172</v>
      </c>
    </row>
    <row r="6" spans="1:5" ht="15.75" x14ac:dyDescent="0.25">
      <c r="A6" s="1" t="s">
        <v>171</v>
      </c>
    </row>
    <row r="7" spans="1:5" ht="6.75" customHeight="1" thickBot="1" x14ac:dyDescent="0.25"/>
    <row r="8" spans="1:5" x14ac:dyDescent="0.2">
      <c r="A8" s="156" t="s">
        <v>73</v>
      </c>
      <c r="B8" s="157"/>
      <c r="C8" s="157"/>
      <c r="D8" s="157"/>
      <c r="E8" s="158"/>
    </row>
    <row r="9" spans="1:5" ht="6.75" customHeight="1" x14ac:dyDescent="0.2">
      <c r="A9" s="159"/>
      <c r="B9" s="25"/>
      <c r="C9" s="25"/>
      <c r="D9" s="25"/>
      <c r="E9" s="160"/>
    </row>
    <row r="10" spans="1:5" x14ac:dyDescent="0.2">
      <c r="A10" s="234" t="s">
        <v>173</v>
      </c>
      <c r="B10" s="94" t="s">
        <v>174</v>
      </c>
      <c r="C10" s="94" t="s">
        <v>176</v>
      </c>
      <c r="D10" s="150" t="s">
        <v>178</v>
      </c>
      <c r="E10" s="161" t="s">
        <v>188</v>
      </c>
    </row>
    <row r="11" spans="1:5" x14ac:dyDescent="0.2">
      <c r="A11" s="235"/>
      <c r="B11" s="53" t="s">
        <v>175</v>
      </c>
      <c r="C11" s="53" t="s">
        <v>177</v>
      </c>
      <c r="D11" s="95"/>
      <c r="E11" s="162"/>
    </row>
    <row r="12" spans="1:5" x14ac:dyDescent="0.2">
      <c r="A12" s="235"/>
      <c r="B12" s="151">
        <v>1414308</v>
      </c>
      <c r="C12" s="174">
        <v>1419000</v>
      </c>
      <c r="D12" s="151">
        <f>B12-C12</f>
        <v>-4692</v>
      </c>
      <c r="E12" s="163" t="s">
        <v>179</v>
      </c>
    </row>
    <row r="13" spans="1:5" x14ac:dyDescent="0.2">
      <c r="A13" s="235"/>
      <c r="B13" s="152"/>
      <c r="C13" s="152"/>
      <c r="D13" s="152"/>
      <c r="E13" s="163" t="s">
        <v>201</v>
      </c>
    </row>
    <row r="14" spans="1:5" x14ac:dyDescent="0.2">
      <c r="A14" s="236"/>
      <c r="B14" s="153"/>
      <c r="C14" s="153"/>
      <c r="D14" s="153"/>
      <c r="E14" s="164" t="s">
        <v>202</v>
      </c>
    </row>
    <row r="15" spans="1:5" ht="6.75" customHeight="1" x14ac:dyDescent="0.2">
      <c r="A15" s="159"/>
      <c r="B15" s="25"/>
      <c r="C15" s="25"/>
      <c r="D15" s="25"/>
      <c r="E15" s="160"/>
    </row>
    <row r="16" spans="1:5" x14ac:dyDescent="0.2">
      <c r="A16" s="237" t="s">
        <v>180</v>
      </c>
      <c r="B16" s="155" t="s">
        <v>181</v>
      </c>
      <c r="C16" s="154" t="s">
        <v>182</v>
      </c>
      <c r="D16" s="150" t="s">
        <v>178</v>
      </c>
      <c r="E16" s="161" t="s">
        <v>188</v>
      </c>
    </row>
    <row r="17" spans="1:5" x14ac:dyDescent="0.2">
      <c r="A17" s="238"/>
      <c r="B17" s="151">
        <v>1129575</v>
      </c>
      <c r="C17" s="151">
        <v>1327000</v>
      </c>
      <c r="D17" s="151">
        <f>B17-C17</f>
        <v>-197425</v>
      </c>
      <c r="E17" s="162" t="s">
        <v>183</v>
      </c>
    </row>
    <row r="18" spans="1:5" x14ac:dyDescent="0.2">
      <c r="A18" s="238"/>
      <c r="B18" s="152"/>
      <c r="C18" s="152"/>
      <c r="D18" s="152"/>
      <c r="E18" s="163" t="s">
        <v>184</v>
      </c>
    </row>
    <row r="19" spans="1:5" x14ac:dyDescent="0.2">
      <c r="A19" s="238"/>
      <c r="B19" s="152"/>
      <c r="C19" s="152"/>
      <c r="D19" s="152"/>
      <c r="E19" s="163" t="s">
        <v>185</v>
      </c>
    </row>
    <row r="20" spans="1:5" x14ac:dyDescent="0.2">
      <c r="A20" s="239"/>
      <c r="B20" s="25"/>
      <c r="C20" s="25"/>
      <c r="D20" s="25"/>
      <c r="E20" s="164" t="s">
        <v>186</v>
      </c>
    </row>
    <row r="21" spans="1:5" ht="6.75" customHeight="1" x14ac:dyDescent="0.2">
      <c r="A21" s="159"/>
      <c r="B21" s="25"/>
      <c r="C21" s="25"/>
      <c r="D21" s="25"/>
      <c r="E21" s="160"/>
    </row>
    <row r="22" spans="1:5" x14ac:dyDescent="0.2">
      <c r="A22" s="237" t="s">
        <v>187</v>
      </c>
      <c r="B22" s="8" t="s">
        <v>181</v>
      </c>
      <c r="C22" s="8" t="s">
        <v>182</v>
      </c>
      <c r="D22" s="8" t="s">
        <v>178</v>
      </c>
      <c r="E22" s="161" t="s">
        <v>188</v>
      </c>
    </row>
    <row r="23" spans="1:5" x14ac:dyDescent="0.2">
      <c r="A23" s="239"/>
      <c r="B23" s="151">
        <v>136575</v>
      </c>
      <c r="C23" s="174">
        <v>88000</v>
      </c>
      <c r="D23" s="175">
        <f>B23-C23</f>
        <v>48575</v>
      </c>
      <c r="E23" s="177" t="s">
        <v>198</v>
      </c>
    </row>
    <row r="24" spans="1:5" ht="6.75" customHeight="1" x14ac:dyDescent="0.2">
      <c r="A24" s="159"/>
      <c r="B24" s="25"/>
      <c r="C24" s="25"/>
      <c r="D24" s="25"/>
      <c r="E24" s="160"/>
    </row>
    <row r="25" spans="1:5" x14ac:dyDescent="0.2">
      <c r="A25" s="165" t="s">
        <v>51</v>
      </c>
      <c r="B25" s="151">
        <f t="shared" ref="B25:C25" si="0">B12+B17+B23</f>
        <v>2680458</v>
      </c>
      <c r="C25" s="151">
        <f t="shared" si="0"/>
        <v>2834000</v>
      </c>
      <c r="D25" s="173">
        <f>D12+D17+D23</f>
        <v>-153542</v>
      </c>
      <c r="E25" s="161" t="s">
        <v>194</v>
      </c>
    </row>
    <row r="26" spans="1:5" x14ac:dyDescent="0.2">
      <c r="A26" s="166"/>
      <c r="B26" s="152"/>
      <c r="C26" s="152"/>
      <c r="D26" s="152"/>
      <c r="E26" s="162" t="s">
        <v>197</v>
      </c>
    </row>
    <row r="27" spans="1:5" x14ac:dyDescent="0.2">
      <c r="A27" s="166"/>
      <c r="B27" s="152"/>
      <c r="C27" s="152"/>
      <c r="D27" s="152"/>
      <c r="E27" s="162" t="s">
        <v>196</v>
      </c>
    </row>
    <row r="28" spans="1:5" ht="6.75" customHeight="1" x14ac:dyDescent="0.2">
      <c r="A28" s="159"/>
      <c r="B28" s="25"/>
      <c r="C28" s="25"/>
      <c r="D28" s="25"/>
      <c r="E28" s="162"/>
    </row>
    <row r="29" spans="1:5" ht="13.5" thickBot="1" x14ac:dyDescent="0.25">
      <c r="A29" s="167"/>
      <c r="B29" s="168"/>
      <c r="C29" s="168"/>
      <c r="D29" s="168"/>
      <c r="E29" s="169" t="s">
        <v>195</v>
      </c>
    </row>
    <row r="30" spans="1:5" x14ac:dyDescent="0.2">
      <c r="A30" s="121"/>
      <c r="B30" s="152"/>
      <c r="C30" s="152"/>
      <c r="D30" s="152"/>
    </row>
    <row r="31" spans="1:5" ht="15.75" x14ac:dyDescent="0.25">
      <c r="A31" s="1" t="s">
        <v>189</v>
      </c>
      <c r="B31" s="149"/>
      <c r="C31" s="149"/>
      <c r="D31" s="149"/>
    </row>
    <row r="32" spans="1:5" ht="13.5" thickBot="1" x14ac:dyDescent="0.25">
      <c r="B32" s="149"/>
      <c r="C32" s="149"/>
      <c r="D32" s="149"/>
    </row>
    <row r="33" spans="1:5" x14ac:dyDescent="0.2">
      <c r="A33" s="170" t="s">
        <v>190</v>
      </c>
      <c r="B33" s="171"/>
      <c r="C33" s="171"/>
      <c r="D33" s="171"/>
      <c r="E33" s="158"/>
    </row>
    <row r="34" spans="1:5" ht="6.75" customHeight="1" x14ac:dyDescent="0.2">
      <c r="A34" s="159"/>
      <c r="B34" s="152"/>
      <c r="C34" s="152"/>
      <c r="D34" s="152"/>
      <c r="E34" s="160"/>
    </row>
    <row r="35" spans="1:5" x14ac:dyDescent="0.2">
      <c r="A35" s="159"/>
      <c r="B35" s="152"/>
      <c r="C35" s="152"/>
      <c r="D35" s="152"/>
      <c r="E35" s="161" t="s">
        <v>192</v>
      </c>
    </row>
    <row r="36" spans="1:5" x14ac:dyDescent="0.2">
      <c r="A36" s="159"/>
      <c r="B36" s="152"/>
      <c r="C36" s="152"/>
      <c r="D36" s="152"/>
      <c r="E36" s="162" t="s">
        <v>193</v>
      </c>
    </row>
    <row r="37" spans="1:5" ht="6.75" customHeight="1" x14ac:dyDescent="0.2">
      <c r="A37" s="159"/>
      <c r="B37" s="152"/>
      <c r="C37" s="152"/>
      <c r="D37" s="152"/>
      <c r="E37" s="162"/>
    </row>
    <row r="38" spans="1:5" ht="13.5" thickBot="1" x14ac:dyDescent="0.25">
      <c r="A38" s="172"/>
      <c r="B38" s="168"/>
      <c r="C38" s="168"/>
      <c r="D38" s="168"/>
      <c r="E38" s="169" t="s">
        <v>191</v>
      </c>
    </row>
    <row r="39" spans="1:5" x14ac:dyDescent="0.2">
      <c r="B39" s="149"/>
      <c r="C39" s="149"/>
      <c r="D39" s="149"/>
    </row>
    <row r="40" spans="1:5" x14ac:dyDescent="0.2">
      <c r="B40" s="149"/>
      <c r="C40" s="149"/>
      <c r="D40" s="149"/>
    </row>
    <row r="41" spans="1:5" x14ac:dyDescent="0.2">
      <c r="A41" s="176" t="s">
        <v>203</v>
      </c>
      <c r="B41" s="176"/>
      <c r="C41" s="176"/>
      <c r="D41" s="176"/>
      <c r="E41" s="176"/>
    </row>
  </sheetData>
  <mergeCells count="3">
    <mergeCell ref="A10:A14"/>
    <mergeCell ref="A16:A20"/>
    <mergeCell ref="A22:A23"/>
  </mergeCell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&amp;L&amp;F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79"/>
  <sheetViews>
    <sheetView tabSelected="1" view="pageBreakPreview" zoomScale="85" zoomScaleNormal="84" zoomScaleSheetLayoutView="85" workbookViewId="0">
      <pane xSplit="11" ySplit="7" topLeftCell="L50" activePane="bottomRight" state="frozen"/>
      <selection pane="topRight" activeCell="L1" sqref="L1"/>
      <selection pane="bottomLeft" activeCell="A9" sqref="A9"/>
      <selection pane="bottomRight" activeCell="L50" sqref="L50"/>
    </sheetView>
  </sheetViews>
  <sheetFormatPr baseColWidth="10" defaultRowHeight="12.75" x14ac:dyDescent="0.2"/>
  <cols>
    <col min="1" max="1" width="5.5703125" customWidth="1"/>
    <col min="2" max="2" width="4.28515625" customWidth="1"/>
    <col min="3" max="3" width="5.140625" customWidth="1"/>
    <col min="4" max="4" width="35" customWidth="1"/>
    <col min="5" max="5" width="8.42578125" customWidth="1"/>
    <col min="6" max="6" width="8" customWidth="1"/>
    <col min="7" max="7" width="8.7109375" customWidth="1"/>
    <col min="8" max="8" width="9.140625" customWidth="1"/>
    <col min="9" max="9" width="8.42578125" customWidth="1"/>
    <col min="10" max="10" width="8.28515625" customWidth="1"/>
    <col min="11" max="11" width="10.7109375" customWidth="1"/>
    <col min="12" max="12" width="41.85546875" customWidth="1"/>
    <col min="13" max="13" width="64.28515625" customWidth="1"/>
    <col min="20" max="20" width="95.28515625" customWidth="1"/>
  </cols>
  <sheetData>
    <row r="1" spans="1:20" ht="16.5" thickBot="1" x14ac:dyDescent="0.3">
      <c r="B1" s="1" t="s">
        <v>0</v>
      </c>
    </row>
    <row r="2" spans="1:20" ht="18.75" thickBot="1" x14ac:dyDescent="0.3">
      <c r="B2" s="2" t="s">
        <v>72</v>
      </c>
      <c r="N2" s="205" t="s">
        <v>121</v>
      </c>
      <c r="O2" s="206"/>
      <c r="P2" s="206"/>
      <c r="Q2" s="206"/>
      <c r="R2" s="206"/>
      <c r="S2" s="206"/>
      <c r="T2" s="207"/>
    </row>
    <row r="3" spans="1:20" ht="15.75" x14ac:dyDescent="0.25">
      <c r="B3" s="1" t="s">
        <v>73</v>
      </c>
    </row>
    <row r="4" spans="1:20" x14ac:dyDescent="0.2">
      <c r="B4" s="259" t="s">
        <v>220</v>
      </c>
      <c r="E4" s="208" t="s">
        <v>204</v>
      </c>
      <c r="F4" s="209"/>
      <c r="G4" s="209"/>
      <c r="H4" s="209"/>
      <c r="I4" s="209"/>
      <c r="J4" s="209"/>
      <c r="K4" s="209"/>
      <c r="L4" s="209"/>
      <c r="M4" s="210"/>
      <c r="N4" s="208" t="s">
        <v>60</v>
      </c>
      <c r="O4" s="209"/>
      <c r="P4" s="209"/>
      <c r="Q4" s="209"/>
      <c r="R4" s="209"/>
      <c r="S4" s="209"/>
      <c r="T4" s="210"/>
    </row>
    <row r="5" spans="1:20" x14ac:dyDescent="0.2">
      <c r="H5" s="134"/>
    </row>
    <row r="6" spans="1:20" x14ac:dyDescent="0.2">
      <c r="A6" s="87" t="s">
        <v>61</v>
      </c>
      <c r="B6" s="20" t="s">
        <v>1</v>
      </c>
      <c r="C6" s="20" t="s">
        <v>2</v>
      </c>
      <c r="D6" s="10" t="s">
        <v>3</v>
      </c>
      <c r="E6" s="210" t="s">
        <v>8</v>
      </c>
      <c r="F6" s="211"/>
      <c r="G6" s="43" t="s">
        <v>4</v>
      </c>
      <c r="H6" s="18" t="s">
        <v>5</v>
      </c>
      <c r="I6" s="44" t="s">
        <v>6</v>
      </c>
      <c r="J6" s="19" t="s">
        <v>7</v>
      </c>
      <c r="K6" s="197" t="s">
        <v>51</v>
      </c>
      <c r="L6" s="245" t="s">
        <v>101</v>
      </c>
      <c r="M6" s="7" t="s">
        <v>100</v>
      </c>
      <c r="N6" s="212" t="s">
        <v>66</v>
      </c>
      <c r="O6" s="212"/>
      <c r="P6" s="213" t="s">
        <v>63</v>
      </c>
      <c r="Q6" s="213"/>
      <c r="R6" s="212" t="s">
        <v>51</v>
      </c>
      <c r="S6" s="212"/>
      <c r="T6" s="8" t="s">
        <v>67</v>
      </c>
    </row>
    <row r="7" spans="1:20" ht="12.75" customHeight="1" x14ac:dyDescent="0.2">
      <c r="A7" s="90"/>
      <c r="B7" s="21"/>
      <c r="C7" s="22"/>
      <c r="D7" s="23"/>
      <c r="E7" s="35" t="s">
        <v>4</v>
      </c>
      <c r="F7" s="18" t="s">
        <v>5</v>
      </c>
      <c r="G7" s="15"/>
      <c r="H7" s="45"/>
      <c r="I7" s="16"/>
      <c r="J7" s="46"/>
      <c r="K7" s="23"/>
      <c r="L7" s="27"/>
      <c r="M7" s="123" t="s">
        <v>56</v>
      </c>
      <c r="N7" s="92" t="s">
        <v>64</v>
      </c>
      <c r="O7" s="108" t="s">
        <v>65</v>
      </c>
      <c r="P7" s="69" t="s">
        <v>64</v>
      </c>
      <c r="Q7" s="109" t="s">
        <v>65</v>
      </c>
      <c r="R7" s="69" t="s">
        <v>64</v>
      </c>
      <c r="S7" s="91" t="s">
        <v>65</v>
      </c>
      <c r="T7" s="116" t="s">
        <v>68</v>
      </c>
    </row>
    <row r="8" spans="1:20" ht="15" x14ac:dyDescent="0.25">
      <c r="A8" s="87">
        <v>1</v>
      </c>
      <c r="B8" s="215" t="s">
        <v>74</v>
      </c>
      <c r="C8" s="215"/>
      <c r="D8" s="215"/>
      <c r="E8" s="54"/>
      <c r="F8" s="55"/>
      <c r="G8" s="124">
        <f>SUM(G9:G14)</f>
        <v>370</v>
      </c>
      <c r="H8" s="83">
        <f t="shared" ref="H8:J8" si="0">SUM(H9:H14)</f>
        <v>50</v>
      </c>
      <c r="I8" s="83">
        <f t="shared" si="0"/>
        <v>0</v>
      </c>
      <c r="J8" s="83">
        <f t="shared" si="0"/>
        <v>0</v>
      </c>
      <c r="K8" s="254">
        <f>SUM(E8:J8)</f>
        <v>420</v>
      </c>
      <c r="L8" s="27"/>
      <c r="M8" s="49" t="s">
        <v>50</v>
      </c>
      <c r="N8" s="96">
        <v>0</v>
      </c>
      <c r="O8" s="97"/>
      <c r="P8" s="113">
        <v>385</v>
      </c>
      <c r="Q8" s="112">
        <f>P8*80</f>
        <v>30800</v>
      </c>
      <c r="R8" s="112">
        <f>N8+P8</f>
        <v>385</v>
      </c>
      <c r="S8" s="112">
        <f>O8+Q8</f>
        <v>30800</v>
      </c>
      <c r="T8" s="100"/>
    </row>
    <row r="9" spans="1:20" x14ac:dyDescent="0.2">
      <c r="A9" s="90"/>
      <c r="B9" s="28" t="s">
        <v>9</v>
      </c>
      <c r="C9" s="25"/>
      <c r="D9" s="26" t="s">
        <v>10</v>
      </c>
      <c r="E9" s="62"/>
      <c r="F9" s="63"/>
      <c r="G9" s="12">
        <v>120</v>
      </c>
      <c r="H9" s="40">
        <v>50</v>
      </c>
      <c r="I9" s="14"/>
      <c r="J9" s="47"/>
      <c r="K9" s="86"/>
      <c r="L9" s="27" t="s">
        <v>90</v>
      </c>
      <c r="M9" s="136"/>
      <c r="N9" s="24"/>
      <c r="O9" s="49"/>
      <c r="P9" s="25"/>
      <c r="Q9" s="49"/>
      <c r="R9" s="25"/>
      <c r="S9" s="49"/>
      <c r="T9" s="49"/>
    </row>
    <row r="10" spans="1:20" x14ac:dyDescent="0.2">
      <c r="A10" s="90"/>
      <c r="B10" s="28" t="s">
        <v>11</v>
      </c>
      <c r="C10" s="25"/>
      <c r="D10" s="26" t="s">
        <v>12</v>
      </c>
      <c r="E10" s="62"/>
      <c r="F10" s="63"/>
      <c r="G10" s="12">
        <v>10</v>
      </c>
      <c r="H10" s="63"/>
      <c r="I10" s="62"/>
      <c r="J10" s="63"/>
      <c r="K10" s="86"/>
      <c r="L10" s="27"/>
      <c r="M10" s="49"/>
      <c r="N10" s="105"/>
      <c r="O10" s="85"/>
      <c r="P10" s="106"/>
      <c r="Q10" s="85"/>
      <c r="R10" s="85"/>
      <c r="S10" s="85"/>
      <c r="T10" s="85"/>
    </row>
    <row r="11" spans="1:20" x14ac:dyDescent="0.2">
      <c r="A11" s="90"/>
      <c r="B11" s="28" t="s">
        <v>13</v>
      </c>
      <c r="C11" s="25"/>
      <c r="D11" s="26" t="s">
        <v>14</v>
      </c>
      <c r="E11" s="62"/>
      <c r="F11" s="63"/>
      <c r="G11" s="12">
        <v>80</v>
      </c>
      <c r="H11" s="63"/>
      <c r="I11" s="62"/>
      <c r="J11" s="63"/>
      <c r="K11" s="86"/>
      <c r="L11" s="246" t="s">
        <v>199</v>
      </c>
      <c r="M11" s="24"/>
      <c r="N11" s="94"/>
      <c r="O11" s="25"/>
      <c r="P11" s="94"/>
      <c r="Q11" s="25"/>
      <c r="R11" s="94"/>
      <c r="S11" s="25"/>
      <c r="T11" s="94"/>
    </row>
    <row r="12" spans="1:20" x14ac:dyDescent="0.2">
      <c r="A12" s="90"/>
      <c r="B12" s="28" t="s">
        <v>15</v>
      </c>
      <c r="C12" s="25"/>
      <c r="D12" s="26" t="s">
        <v>16</v>
      </c>
      <c r="E12" s="62"/>
      <c r="F12" s="63"/>
      <c r="G12" s="12">
        <v>60</v>
      </c>
      <c r="H12" s="63"/>
      <c r="I12" s="62"/>
      <c r="J12" s="63"/>
      <c r="K12" s="86"/>
      <c r="L12" s="27" t="s">
        <v>200</v>
      </c>
      <c r="M12" s="24"/>
      <c r="N12" s="49"/>
      <c r="O12" s="25"/>
      <c r="P12" s="49"/>
      <c r="Q12" s="25"/>
      <c r="R12" s="49"/>
      <c r="S12" s="25"/>
      <c r="T12" s="49"/>
    </row>
    <row r="13" spans="1:20" x14ac:dyDescent="0.2">
      <c r="A13" s="90"/>
      <c r="B13" s="28" t="s">
        <v>17</v>
      </c>
      <c r="C13" s="25"/>
      <c r="D13" s="26" t="s">
        <v>18</v>
      </c>
      <c r="E13" s="62"/>
      <c r="F13" s="63"/>
      <c r="G13" s="12">
        <v>40</v>
      </c>
      <c r="H13" s="63"/>
      <c r="I13" s="62"/>
      <c r="J13" s="63"/>
      <c r="K13" s="86"/>
      <c r="L13" s="27"/>
      <c r="M13" s="24"/>
      <c r="N13" s="49"/>
      <c r="O13" s="25"/>
      <c r="P13" s="49"/>
      <c r="Q13" s="25"/>
      <c r="R13" s="49"/>
      <c r="S13" s="25"/>
      <c r="T13" s="49"/>
    </row>
    <row r="14" spans="1:20" x14ac:dyDescent="0.2">
      <c r="A14" s="90"/>
      <c r="B14" s="24"/>
      <c r="C14" s="25"/>
      <c r="D14" s="26" t="s">
        <v>59</v>
      </c>
      <c r="E14" s="62"/>
      <c r="F14" s="63"/>
      <c r="G14" s="12">
        <v>60</v>
      </c>
      <c r="H14" s="63"/>
      <c r="I14" s="14"/>
      <c r="J14" s="47"/>
      <c r="K14" s="86"/>
      <c r="L14" s="27"/>
      <c r="M14" s="136" t="s">
        <v>169</v>
      </c>
      <c r="N14" s="49"/>
      <c r="O14" s="25"/>
      <c r="P14" s="49"/>
      <c r="Q14" s="25"/>
      <c r="R14" s="49"/>
      <c r="S14" s="25"/>
      <c r="T14" s="49"/>
    </row>
    <row r="15" spans="1:20" ht="15" x14ac:dyDescent="0.25">
      <c r="A15" s="90"/>
      <c r="B15" s="216" t="s">
        <v>75</v>
      </c>
      <c r="C15" s="217"/>
      <c r="D15" s="218"/>
      <c r="E15" s="62"/>
      <c r="F15" s="63"/>
      <c r="G15" s="12"/>
      <c r="H15" s="40"/>
      <c r="I15" s="14"/>
      <c r="J15" s="47"/>
      <c r="K15" s="86"/>
      <c r="L15" s="27"/>
      <c r="M15" s="24"/>
      <c r="N15" s="49"/>
      <c r="O15" s="25"/>
      <c r="P15" s="49"/>
      <c r="Q15" s="25"/>
      <c r="R15" s="49"/>
      <c r="S15" s="25"/>
      <c r="T15" s="49"/>
    </row>
    <row r="16" spans="1:20" x14ac:dyDescent="0.2">
      <c r="A16" s="87">
        <v>2.1</v>
      </c>
      <c r="B16" s="7"/>
      <c r="C16" s="214" t="s">
        <v>30</v>
      </c>
      <c r="D16" s="214"/>
      <c r="E16" s="54"/>
      <c r="F16" s="55"/>
      <c r="G16" s="125">
        <f>SUM(G17:G34)</f>
        <v>520</v>
      </c>
      <c r="H16" s="18">
        <f>SUM(H17:H34)</f>
        <v>440</v>
      </c>
      <c r="I16" s="44">
        <f>SUM(I18:I34)</f>
        <v>0</v>
      </c>
      <c r="J16" s="19">
        <f>SUM(J18:J34)</f>
        <v>20</v>
      </c>
      <c r="K16" s="254">
        <f>SUM(E16:J16)</f>
        <v>980</v>
      </c>
      <c r="L16" s="27"/>
      <c r="M16" s="24" t="s">
        <v>50</v>
      </c>
      <c r="N16" s="97">
        <v>0</v>
      </c>
      <c r="O16" s="98"/>
      <c r="P16" s="97">
        <v>302</v>
      </c>
      <c r="Q16" s="113">
        <f>P16*80</f>
        <v>24160</v>
      </c>
      <c r="R16" s="98">
        <f>N16+P16</f>
        <v>302</v>
      </c>
      <c r="S16" s="112">
        <f>O16+Q16</f>
        <v>24160</v>
      </c>
      <c r="T16" s="97"/>
    </row>
    <row r="17" spans="1:20" x14ac:dyDescent="0.2">
      <c r="A17" s="90"/>
      <c r="B17" s="72"/>
      <c r="C17" s="73"/>
      <c r="D17" s="79" t="s">
        <v>57</v>
      </c>
      <c r="E17" s="58"/>
      <c r="F17" s="59"/>
      <c r="G17" s="12"/>
      <c r="H17" s="40"/>
      <c r="I17" s="74"/>
      <c r="J17" s="75"/>
      <c r="K17" s="255"/>
      <c r="L17" s="27"/>
      <c r="M17" s="132"/>
      <c r="N17" s="49"/>
      <c r="O17" s="25"/>
      <c r="P17" s="100"/>
      <c r="Q17" s="25"/>
      <c r="R17" s="49"/>
      <c r="S17" s="65"/>
      <c r="T17" s="49"/>
    </row>
    <row r="18" spans="1:20" x14ac:dyDescent="0.2">
      <c r="A18" s="90"/>
      <c r="B18" s="24"/>
      <c r="C18" s="29">
        <v>10.1</v>
      </c>
      <c r="D18" s="26" t="s">
        <v>77</v>
      </c>
      <c r="E18" s="62"/>
      <c r="F18" s="63"/>
      <c r="G18" s="12">
        <v>0</v>
      </c>
      <c r="H18" s="40">
        <v>0</v>
      </c>
      <c r="I18" s="62"/>
      <c r="J18" s="63"/>
      <c r="K18" s="86"/>
      <c r="L18" s="27" t="s">
        <v>86</v>
      </c>
      <c r="M18" s="24"/>
      <c r="N18" s="49"/>
      <c r="O18" s="25"/>
      <c r="P18" s="49"/>
      <c r="Q18" s="25"/>
      <c r="R18" s="49"/>
      <c r="S18" s="65"/>
      <c r="T18" s="49"/>
    </row>
    <row r="19" spans="1:20" x14ac:dyDescent="0.2">
      <c r="A19" s="90"/>
      <c r="B19" s="24"/>
      <c r="C19" s="29">
        <v>10.199999999999999</v>
      </c>
      <c r="D19" s="26" t="s">
        <v>78</v>
      </c>
      <c r="E19" s="62"/>
      <c r="F19" s="63"/>
      <c r="G19" s="12">
        <v>0</v>
      </c>
      <c r="H19" s="40">
        <v>0</v>
      </c>
      <c r="I19" s="62"/>
      <c r="J19" s="63"/>
      <c r="K19" s="86"/>
      <c r="L19" s="27" t="s">
        <v>87</v>
      </c>
      <c r="M19" s="24"/>
      <c r="N19" s="49"/>
      <c r="O19" s="25"/>
      <c r="P19" s="49"/>
      <c r="Q19" s="25"/>
      <c r="R19" s="49"/>
      <c r="S19" s="65"/>
      <c r="T19" s="49"/>
    </row>
    <row r="20" spans="1:20" x14ac:dyDescent="0.2">
      <c r="A20" s="90"/>
      <c r="B20" s="24"/>
      <c r="C20" s="29">
        <v>10.3</v>
      </c>
      <c r="D20" s="26" t="s">
        <v>19</v>
      </c>
      <c r="E20" s="62"/>
      <c r="F20" s="63"/>
      <c r="G20" s="12">
        <v>120</v>
      </c>
      <c r="H20" s="40">
        <v>80</v>
      </c>
      <c r="I20" s="62"/>
      <c r="J20" s="47">
        <v>20</v>
      </c>
      <c r="K20" s="86"/>
      <c r="L20" s="27"/>
      <c r="M20" s="24" t="s">
        <v>54</v>
      </c>
      <c r="N20" s="49"/>
      <c r="O20" s="25"/>
      <c r="P20" s="49"/>
      <c r="Q20" s="25"/>
      <c r="R20" s="49"/>
      <c r="S20" s="65"/>
      <c r="T20" s="49"/>
    </row>
    <row r="21" spans="1:20" x14ac:dyDescent="0.2">
      <c r="A21" s="90"/>
      <c r="B21" s="24"/>
      <c r="C21" s="29">
        <v>10.4</v>
      </c>
      <c r="D21" s="26" t="s">
        <v>20</v>
      </c>
      <c r="E21" s="62"/>
      <c r="F21" s="63"/>
      <c r="G21" s="12">
        <v>0</v>
      </c>
      <c r="H21" s="40">
        <v>0</v>
      </c>
      <c r="I21" s="62"/>
      <c r="J21" s="63"/>
      <c r="K21" s="86"/>
      <c r="L21" s="27" t="s">
        <v>129</v>
      </c>
      <c r="M21" s="24" t="s">
        <v>49</v>
      </c>
      <c r="N21" s="49"/>
      <c r="O21" s="25"/>
      <c r="P21" s="49"/>
      <c r="Q21" s="25"/>
      <c r="R21" s="49"/>
      <c r="S21" s="65"/>
      <c r="T21" s="49"/>
    </row>
    <row r="22" spans="1:20" x14ac:dyDescent="0.2">
      <c r="A22" s="90"/>
      <c r="B22" s="24"/>
      <c r="C22" s="29">
        <v>10.5</v>
      </c>
      <c r="D22" s="26" t="s">
        <v>21</v>
      </c>
      <c r="E22" s="62"/>
      <c r="F22" s="63"/>
      <c r="G22" s="12">
        <v>80</v>
      </c>
      <c r="H22" s="40">
        <v>30</v>
      </c>
      <c r="I22" s="62"/>
      <c r="J22" s="63"/>
      <c r="K22" s="86"/>
      <c r="L22" s="247"/>
      <c r="M22" s="24" t="s">
        <v>58</v>
      </c>
      <c r="N22" s="49"/>
      <c r="O22" s="25"/>
      <c r="P22" s="49"/>
      <c r="Q22" s="25"/>
      <c r="R22" s="49"/>
      <c r="S22" s="65"/>
      <c r="T22" s="49"/>
    </row>
    <row r="23" spans="1:20" x14ac:dyDescent="0.2">
      <c r="A23" s="90"/>
      <c r="B23" s="24"/>
      <c r="C23" s="29">
        <v>10.6</v>
      </c>
      <c r="D23" s="26" t="s">
        <v>22</v>
      </c>
      <c r="E23" s="62"/>
      <c r="F23" s="63"/>
      <c r="G23" s="12">
        <v>120</v>
      </c>
      <c r="H23" s="40">
        <v>180</v>
      </c>
      <c r="I23" s="62"/>
      <c r="J23" s="63"/>
      <c r="K23" s="86"/>
      <c r="L23" s="27"/>
      <c r="M23" s="24" t="s">
        <v>49</v>
      </c>
      <c r="N23" s="49"/>
      <c r="O23" s="25"/>
      <c r="P23" s="49"/>
      <c r="Q23" s="25"/>
      <c r="R23" s="49"/>
      <c r="S23" s="65"/>
      <c r="T23" s="49"/>
    </row>
    <row r="24" spans="1:20" x14ac:dyDescent="0.2">
      <c r="A24" s="90"/>
      <c r="B24" s="24"/>
      <c r="C24" s="29">
        <v>10.7</v>
      </c>
      <c r="D24" s="26" t="s">
        <v>23</v>
      </c>
      <c r="E24" s="62"/>
      <c r="F24" s="63"/>
      <c r="G24" s="63"/>
      <c r="H24" s="63"/>
      <c r="I24" s="62"/>
      <c r="J24" s="63"/>
      <c r="K24" s="86"/>
      <c r="L24" s="27"/>
      <c r="M24" s="24" t="s">
        <v>50</v>
      </c>
      <c r="N24" s="49"/>
      <c r="O24" s="25"/>
      <c r="P24" s="49"/>
      <c r="Q24" s="25"/>
      <c r="R24" s="49"/>
      <c r="S24" s="65"/>
      <c r="T24" s="49"/>
    </row>
    <row r="25" spans="1:20" x14ac:dyDescent="0.2">
      <c r="A25" s="90"/>
      <c r="B25" s="24"/>
      <c r="C25" s="29"/>
      <c r="D25" s="26" t="s">
        <v>79</v>
      </c>
      <c r="E25" s="62"/>
      <c r="F25" s="63"/>
      <c r="G25" s="126">
        <v>0</v>
      </c>
      <c r="H25" s="40">
        <v>0</v>
      </c>
      <c r="I25" s="62"/>
      <c r="J25" s="63"/>
      <c r="K25" s="86"/>
      <c r="L25" s="27" t="s">
        <v>87</v>
      </c>
      <c r="M25" s="24"/>
      <c r="N25" s="49"/>
      <c r="O25" s="25"/>
      <c r="P25" s="49"/>
      <c r="Q25" s="25"/>
      <c r="R25" s="49"/>
      <c r="S25" s="65"/>
      <c r="T25" s="49"/>
    </row>
    <row r="26" spans="1:20" x14ac:dyDescent="0.2">
      <c r="A26" s="90"/>
      <c r="B26" s="24"/>
      <c r="C26" s="29"/>
      <c r="D26" s="26" t="s">
        <v>80</v>
      </c>
      <c r="E26" s="62"/>
      <c r="F26" s="63"/>
      <c r="G26" s="12"/>
      <c r="H26" s="62"/>
      <c r="I26" s="62"/>
      <c r="J26" s="63"/>
      <c r="K26" s="86"/>
      <c r="L26" s="27" t="s">
        <v>88</v>
      </c>
      <c r="M26" s="24"/>
      <c r="N26" s="49"/>
      <c r="O26" s="25"/>
      <c r="P26" s="49"/>
      <c r="Q26" s="25"/>
      <c r="R26" s="49"/>
      <c r="S26" s="65"/>
      <c r="T26" s="49"/>
    </row>
    <row r="27" spans="1:20" x14ac:dyDescent="0.2">
      <c r="A27" s="90"/>
      <c r="B27" s="24"/>
      <c r="C27" s="29"/>
      <c r="D27" s="26" t="s">
        <v>81</v>
      </c>
      <c r="E27" s="62"/>
      <c r="F27" s="63"/>
      <c r="G27" s="12">
        <v>0</v>
      </c>
      <c r="H27" s="40">
        <v>0</v>
      </c>
      <c r="I27" s="62"/>
      <c r="J27" s="63"/>
      <c r="K27" s="86"/>
      <c r="L27" s="27" t="s">
        <v>134</v>
      </c>
      <c r="M27" s="24"/>
      <c r="N27" s="49"/>
      <c r="O27" s="25"/>
      <c r="P27" s="49"/>
      <c r="Q27" s="25"/>
      <c r="R27" s="49"/>
      <c r="S27" s="65"/>
      <c r="T27" s="49"/>
    </row>
    <row r="28" spans="1:20" x14ac:dyDescent="0.2">
      <c r="A28" s="90"/>
      <c r="B28" s="24"/>
      <c r="C28" s="29"/>
      <c r="D28" s="26" t="s">
        <v>82</v>
      </c>
      <c r="E28" s="62"/>
      <c r="F28" s="63"/>
      <c r="G28" s="12">
        <v>0</v>
      </c>
      <c r="H28" s="40">
        <v>0</v>
      </c>
      <c r="I28" s="62"/>
      <c r="J28" s="63"/>
      <c r="K28" s="86"/>
      <c r="L28" s="27" t="s">
        <v>89</v>
      </c>
      <c r="M28" s="24"/>
      <c r="N28" s="49"/>
      <c r="O28" s="25"/>
      <c r="P28" s="49"/>
      <c r="Q28" s="25"/>
      <c r="R28" s="49"/>
      <c r="S28" s="65"/>
      <c r="T28" s="49"/>
    </row>
    <row r="29" spans="1:20" x14ac:dyDescent="0.2">
      <c r="A29" s="90"/>
      <c r="B29" s="24"/>
      <c r="C29" s="29"/>
      <c r="D29" s="26" t="s">
        <v>83</v>
      </c>
      <c r="E29" s="62"/>
      <c r="F29" s="63"/>
      <c r="G29" s="12">
        <v>40</v>
      </c>
      <c r="H29" s="62"/>
      <c r="I29" s="62"/>
      <c r="J29" s="63"/>
      <c r="K29" s="86"/>
      <c r="L29" s="27" t="s">
        <v>131</v>
      </c>
      <c r="M29" s="135" t="s">
        <v>132</v>
      </c>
      <c r="N29" s="49"/>
      <c r="O29" s="25"/>
      <c r="P29" s="49"/>
      <c r="Q29" s="25"/>
      <c r="R29" s="49"/>
      <c r="S29" s="65"/>
      <c r="T29" s="49"/>
    </row>
    <row r="30" spans="1:20" x14ac:dyDescent="0.2">
      <c r="A30" s="90"/>
      <c r="B30" s="24"/>
      <c r="C30" s="29"/>
      <c r="D30" s="26" t="s">
        <v>84</v>
      </c>
      <c r="E30" s="62"/>
      <c r="F30" s="63"/>
      <c r="G30" s="63"/>
      <c r="H30" s="40">
        <v>100</v>
      </c>
      <c r="I30" s="62"/>
      <c r="J30" s="63"/>
      <c r="K30" s="86"/>
      <c r="L30" s="27"/>
      <c r="M30" s="24" t="s">
        <v>5</v>
      </c>
      <c r="N30" s="49"/>
      <c r="O30" s="25"/>
      <c r="P30" s="49"/>
      <c r="Q30" s="25"/>
      <c r="R30" s="49"/>
      <c r="S30" s="65"/>
      <c r="T30" s="49"/>
    </row>
    <row r="31" spans="1:20" x14ac:dyDescent="0.2">
      <c r="A31" s="90"/>
      <c r="B31" s="24"/>
      <c r="C31" s="29"/>
      <c r="D31" s="26" t="s">
        <v>85</v>
      </c>
      <c r="E31" s="62"/>
      <c r="F31" s="63"/>
      <c r="G31" s="12">
        <v>120</v>
      </c>
      <c r="H31" s="40">
        <v>50</v>
      </c>
      <c r="I31" s="62"/>
      <c r="J31" s="63"/>
      <c r="K31" s="86"/>
      <c r="L31" s="27" t="s">
        <v>91</v>
      </c>
      <c r="M31" s="24" t="s">
        <v>50</v>
      </c>
      <c r="N31" s="49"/>
      <c r="O31" s="25"/>
      <c r="P31" s="49"/>
      <c r="Q31" s="25"/>
      <c r="R31" s="49"/>
      <c r="S31" s="65"/>
      <c r="T31" s="49"/>
    </row>
    <row r="32" spans="1:20" x14ac:dyDescent="0.2">
      <c r="A32" s="90"/>
      <c r="B32" s="24"/>
      <c r="C32" s="29">
        <v>10.8</v>
      </c>
      <c r="D32" s="26" t="s">
        <v>24</v>
      </c>
      <c r="E32" s="62"/>
      <c r="F32" s="63"/>
      <c r="G32" s="12">
        <v>20</v>
      </c>
      <c r="H32" s="62"/>
      <c r="I32" s="62"/>
      <c r="J32" s="63"/>
      <c r="K32" s="86"/>
      <c r="L32" s="27"/>
      <c r="M32" s="24" t="s">
        <v>50</v>
      </c>
      <c r="N32" s="49"/>
      <c r="O32" s="25"/>
      <c r="P32" s="49"/>
      <c r="Q32" s="25"/>
      <c r="R32" s="49"/>
      <c r="S32" s="65"/>
      <c r="T32" s="49"/>
    </row>
    <row r="33" spans="1:20" x14ac:dyDescent="0.2">
      <c r="A33" s="90"/>
      <c r="B33" s="24"/>
      <c r="C33" s="29">
        <v>10.9</v>
      </c>
      <c r="D33" s="26" t="s">
        <v>25</v>
      </c>
      <c r="E33" s="62"/>
      <c r="F33" s="63"/>
      <c r="G33" s="12">
        <v>0</v>
      </c>
      <c r="H33" s="40">
        <v>0</v>
      </c>
      <c r="I33" s="62"/>
      <c r="J33" s="63"/>
      <c r="K33" s="86"/>
      <c r="L33" s="27" t="s">
        <v>119</v>
      </c>
      <c r="M33" s="24"/>
      <c r="N33" s="49"/>
      <c r="O33" s="25"/>
      <c r="P33" s="49"/>
      <c r="Q33" s="25"/>
      <c r="R33" s="49"/>
      <c r="S33" s="65"/>
      <c r="T33" s="49"/>
    </row>
    <row r="34" spans="1:20" x14ac:dyDescent="0.2">
      <c r="A34" s="90"/>
      <c r="B34" s="24"/>
      <c r="C34" s="29">
        <v>10.1</v>
      </c>
      <c r="D34" s="26" t="s">
        <v>120</v>
      </c>
      <c r="E34" s="62"/>
      <c r="F34" s="63"/>
      <c r="G34" s="12">
        <v>20</v>
      </c>
      <c r="H34" s="62"/>
      <c r="I34" s="62"/>
      <c r="J34" s="63"/>
      <c r="K34" s="86"/>
      <c r="L34" s="27" t="s">
        <v>130</v>
      </c>
      <c r="M34" s="135" t="s">
        <v>133</v>
      </c>
      <c r="N34" s="49"/>
      <c r="O34" s="25"/>
      <c r="P34" s="49"/>
      <c r="Q34" s="25"/>
      <c r="R34" s="49"/>
      <c r="S34" s="65"/>
      <c r="T34" s="49"/>
    </row>
    <row r="35" spans="1:20" x14ac:dyDescent="0.2">
      <c r="A35" s="87">
        <v>2.2000000000000002</v>
      </c>
      <c r="B35" s="8"/>
      <c r="C35" s="214" t="s">
        <v>31</v>
      </c>
      <c r="D35" s="214"/>
      <c r="E35" s="54"/>
      <c r="F35" s="55"/>
      <c r="G35" s="144">
        <f>SUM(G36:G43)</f>
        <v>140</v>
      </c>
      <c r="H35" s="18">
        <f t="shared" ref="H35:J35" si="1">SUM(H42:H43)</f>
        <v>0</v>
      </c>
      <c r="I35" s="44">
        <f t="shared" si="1"/>
        <v>0</v>
      </c>
      <c r="J35" s="19">
        <f t="shared" si="1"/>
        <v>0</v>
      </c>
      <c r="K35" s="254">
        <f>SUM(E35:J35)</f>
        <v>140</v>
      </c>
      <c r="L35" s="27"/>
      <c r="M35" s="136" t="s">
        <v>48</v>
      </c>
      <c r="N35" s="103">
        <v>0</v>
      </c>
      <c r="O35" s="97"/>
      <c r="P35" s="104">
        <v>60</v>
      </c>
      <c r="Q35" s="113">
        <f>P35*80</f>
        <v>4800</v>
      </c>
      <c r="R35" s="97">
        <f>N35+P35</f>
        <v>60</v>
      </c>
      <c r="S35" s="112">
        <f>O35+Q35</f>
        <v>4800</v>
      </c>
      <c r="T35" s="102"/>
    </row>
    <row r="36" spans="1:20" x14ac:dyDescent="0.2">
      <c r="A36" s="90"/>
      <c r="B36" s="24"/>
      <c r="C36" s="29">
        <v>11.1</v>
      </c>
      <c r="D36" s="26" t="s">
        <v>26</v>
      </c>
      <c r="E36" s="62"/>
      <c r="F36" s="63"/>
      <c r="G36" s="12">
        <v>60</v>
      </c>
      <c r="H36" s="63"/>
      <c r="I36" s="62"/>
      <c r="J36" s="63"/>
      <c r="K36" s="86"/>
      <c r="L36" s="27" t="s">
        <v>135</v>
      </c>
      <c r="M36" s="136" t="s">
        <v>99</v>
      </c>
      <c r="N36" s="99"/>
      <c r="O36" s="100"/>
      <c r="P36" s="101"/>
      <c r="Q36" s="127"/>
      <c r="R36" s="101"/>
      <c r="S36" s="128"/>
      <c r="T36" s="100"/>
    </row>
    <row r="37" spans="1:20" x14ac:dyDescent="0.2">
      <c r="A37" s="90"/>
      <c r="B37" s="24"/>
      <c r="C37" s="29">
        <v>11.2</v>
      </c>
      <c r="D37" s="26" t="s">
        <v>92</v>
      </c>
      <c r="E37" s="62"/>
      <c r="F37" s="63"/>
      <c r="G37" s="12">
        <v>0</v>
      </c>
      <c r="H37" s="63"/>
      <c r="I37" s="62"/>
      <c r="J37" s="63"/>
      <c r="K37" s="86"/>
      <c r="L37" s="27"/>
      <c r="M37" s="136" t="s">
        <v>99</v>
      </c>
      <c r="N37" s="99"/>
      <c r="O37" s="100"/>
      <c r="P37" s="101"/>
      <c r="Q37" s="127"/>
      <c r="R37" s="101"/>
      <c r="S37" s="128"/>
      <c r="T37" s="100"/>
    </row>
    <row r="38" spans="1:20" x14ac:dyDescent="0.2">
      <c r="A38" s="90"/>
      <c r="B38" s="24"/>
      <c r="C38" s="29">
        <v>11.3</v>
      </c>
      <c r="D38" s="26" t="s">
        <v>93</v>
      </c>
      <c r="E38" s="58"/>
      <c r="F38" s="59"/>
      <c r="G38" s="12">
        <v>0</v>
      </c>
      <c r="H38" s="59"/>
      <c r="I38" s="62"/>
      <c r="J38" s="63"/>
      <c r="K38" s="255"/>
      <c r="L38" s="27"/>
      <c r="M38" s="136" t="s">
        <v>99</v>
      </c>
      <c r="N38" s="99"/>
      <c r="O38" s="100"/>
      <c r="P38" s="101"/>
      <c r="Q38" s="127"/>
      <c r="R38" s="101"/>
      <c r="S38" s="128"/>
      <c r="T38" s="100"/>
    </row>
    <row r="39" spans="1:20" x14ac:dyDescent="0.2">
      <c r="A39" s="90"/>
      <c r="B39" s="24"/>
      <c r="C39" s="29">
        <v>11.4</v>
      </c>
      <c r="D39" s="26" t="s">
        <v>94</v>
      </c>
      <c r="E39" s="58"/>
      <c r="F39" s="59"/>
      <c r="G39" s="187">
        <v>80</v>
      </c>
      <c r="H39" s="59"/>
      <c r="I39" s="62"/>
      <c r="J39" s="63"/>
      <c r="K39" s="255"/>
      <c r="L39" s="248"/>
      <c r="M39" s="137" t="s">
        <v>4</v>
      </c>
      <c r="N39" s="99"/>
      <c r="O39" s="100"/>
      <c r="P39" s="101"/>
      <c r="Q39" s="127"/>
      <c r="R39" s="101"/>
      <c r="S39" s="128"/>
      <c r="T39" s="100"/>
    </row>
    <row r="40" spans="1:20" x14ac:dyDescent="0.2">
      <c r="A40" s="90"/>
      <c r="B40" s="24"/>
      <c r="C40" s="29">
        <v>11.5</v>
      </c>
      <c r="D40" s="26" t="s">
        <v>95</v>
      </c>
      <c r="E40" s="58"/>
      <c r="F40" s="59"/>
      <c r="G40" s="12">
        <v>0</v>
      </c>
      <c r="H40" s="59"/>
      <c r="I40" s="62"/>
      <c r="J40" s="63"/>
      <c r="K40" s="255"/>
      <c r="L40" s="27"/>
      <c r="M40" s="136" t="s">
        <v>99</v>
      </c>
      <c r="N40" s="99"/>
      <c r="O40" s="100"/>
      <c r="P40" s="101"/>
      <c r="Q40" s="127"/>
      <c r="R40" s="101"/>
      <c r="S40" s="128"/>
      <c r="T40" s="100"/>
    </row>
    <row r="41" spans="1:20" x14ac:dyDescent="0.2">
      <c r="A41" s="90"/>
      <c r="B41" s="24"/>
      <c r="C41" s="29">
        <v>11.6</v>
      </c>
      <c r="D41" s="26" t="s">
        <v>96</v>
      </c>
      <c r="E41" s="58"/>
      <c r="F41" s="59"/>
      <c r="G41" s="12">
        <v>0</v>
      </c>
      <c r="H41" s="59"/>
      <c r="I41" s="62"/>
      <c r="J41" s="63"/>
      <c r="K41" s="255"/>
      <c r="L41" s="27"/>
      <c r="M41" s="136" t="s">
        <v>99</v>
      </c>
      <c r="N41" s="99"/>
      <c r="O41" s="100"/>
      <c r="P41" s="101"/>
      <c r="Q41" s="127"/>
      <c r="R41" s="101"/>
      <c r="S41" s="128"/>
      <c r="T41" s="100"/>
    </row>
    <row r="42" spans="1:20" x14ac:dyDescent="0.2">
      <c r="A42" s="90"/>
      <c r="B42" s="24"/>
      <c r="C42" s="29">
        <v>11.7</v>
      </c>
      <c r="D42" s="26" t="s">
        <v>97</v>
      </c>
      <c r="E42" s="62"/>
      <c r="F42" s="63"/>
      <c r="G42" s="12">
        <v>0</v>
      </c>
      <c r="H42" s="63"/>
      <c r="I42" s="62"/>
      <c r="J42" s="63"/>
      <c r="K42" s="86"/>
      <c r="L42" s="27"/>
      <c r="M42" s="136" t="s">
        <v>99</v>
      </c>
      <c r="N42" s="24"/>
      <c r="O42" s="49"/>
      <c r="P42" s="25"/>
      <c r="Q42" s="49"/>
      <c r="R42" s="25"/>
      <c r="S42" s="49"/>
      <c r="T42" s="49"/>
    </row>
    <row r="43" spans="1:20" x14ac:dyDescent="0.2">
      <c r="A43" s="90"/>
      <c r="B43" s="24"/>
      <c r="C43" s="29">
        <v>11.8</v>
      </c>
      <c r="D43" s="26" t="s">
        <v>98</v>
      </c>
      <c r="E43" s="62"/>
      <c r="F43" s="63"/>
      <c r="G43" s="12">
        <v>0</v>
      </c>
      <c r="H43" s="63"/>
      <c r="I43" s="62"/>
      <c r="J43" s="63"/>
      <c r="K43" s="86"/>
      <c r="L43" s="27"/>
      <c r="M43" s="136" t="s">
        <v>99</v>
      </c>
      <c r="N43" s="24"/>
      <c r="O43" s="49"/>
      <c r="P43" s="25"/>
      <c r="Q43" s="49"/>
      <c r="R43" s="25"/>
      <c r="S43" s="49"/>
      <c r="T43" s="49"/>
    </row>
    <row r="44" spans="1:20" x14ac:dyDescent="0.2">
      <c r="A44" s="87">
        <v>2.2999999999999998</v>
      </c>
      <c r="B44" s="8"/>
      <c r="C44" s="214" t="s">
        <v>27</v>
      </c>
      <c r="D44" s="214"/>
      <c r="E44" s="54"/>
      <c r="F44" s="55"/>
      <c r="G44" s="35">
        <f>SUM(G45:G48)</f>
        <v>0</v>
      </c>
      <c r="H44" s="18">
        <f>SUM(H45:H48)</f>
        <v>650</v>
      </c>
      <c r="I44" s="44">
        <f>SUM(I46:I48)</f>
        <v>0</v>
      </c>
      <c r="J44" s="19">
        <f>SUM(J46:J48)</f>
        <v>0</v>
      </c>
      <c r="K44" s="197">
        <f>SUM(E44:J44)</f>
        <v>650</v>
      </c>
      <c r="L44" s="27"/>
      <c r="M44" s="49" t="s">
        <v>52</v>
      </c>
      <c r="N44" s="99"/>
      <c r="O44" s="100"/>
      <c r="P44" s="101"/>
      <c r="Q44" s="100"/>
      <c r="R44" s="101"/>
      <c r="S44" s="100"/>
      <c r="T44" s="100"/>
    </row>
    <row r="45" spans="1:20" x14ac:dyDescent="0.2">
      <c r="A45" s="90"/>
      <c r="B45" s="24"/>
      <c r="C45" s="73"/>
      <c r="D45" s="79" t="s">
        <v>57</v>
      </c>
      <c r="E45" s="58"/>
      <c r="F45" s="59"/>
      <c r="G45" s="60"/>
      <c r="H45" s="77">
        <v>200</v>
      </c>
      <c r="I45" s="74"/>
      <c r="J45" s="75"/>
      <c r="K45" s="256"/>
      <c r="L45" s="27" t="s">
        <v>136</v>
      </c>
      <c r="M45" s="136" t="s">
        <v>138</v>
      </c>
      <c r="N45" s="24"/>
      <c r="O45" s="49"/>
      <c r="P45" s="25"/>
      <c r="Q45" s="49"/>
      <c r="R45" s="25"/>
      <c r="S45" s="49"/>
      <c r="T45" s="49"/>
    </row>
    <row r="46" spans="1:20" x14ac:dyDescent="0.2">
      <c r="A46" s="90"/>
      <c r="B46" s="24"/>
      <c r="C46" s="29">
        <v>12.1</v>
      </c>
      <c r="D46" s="26" t="s">
        <v>27</v>
      </c>
      <c r="E46" s="60"/>
      <c r="F46" s="61"/>
      <c r="G46" s="60"/>
      <c r="H46" s="39">
        <v>250</v>
      </c>
      <c r="I46" s="13"/>
      <c r="J46" s="48"/>
      <c r="K46" s="257"/>
      <c r="L46" s="27"/>
      <c r="M46" s="137" t="s">
        <v>139</v>
      </c>
      <c r="N46" s="24"/>
      <c r="O46" s="49"/>
      <c r="P46" s="25"/>
      <c r="Q46" s="49"/>
      <c r="R46" s="25"/>
      <c r="S46" s="49"/>
      <c r="T46" s="49"/>
    </row>
    <row r="47" spans="1:20" x14ac:dyDescent="0.2">
      <c r="A47" s="90"/>
      <c r="B47" s="24"/>
      <c r="C47" s="29">
        <v>12.2</v>
      </c>
      <c r="D47" s="26" t="s">
        <v>28</v>
      </c>
      <c r="E47" s="60"/>
      <c r="F47" s="61"/>
      <c r="G47" s="60"/>
      <c r="H47" s="39">
        <v>200</v>
      </c>
      <c r="I47" s="13"/>
      <c r="J47" s="48"/>
      <c r="K47" s="257"/>
      <c r="L47" s="27"/>
      <c r="M47" s="49"/>
      <c r="N47" s="24"/>
      <c r="O47" s="49"/>
      <c r="P47" s="25"/>
      <c r="Q47" s="49"/>
      <c r="R47" s="25"/>
      <c r="S47" s="49"/>
      <c r="T47" s="49"/>
    </row>
    <row r="48" spans="1:20" x14ac:dyDescent="0.2">
      <c r="A48" s="90"/>
      <c r="B48" s="24"/>
      <c r="C48" s="29">
        <v>12.3</v>
      </c>
      <c r="D48" s="26" t="s">
        <v>29</v>
      </c>
      <c r="E48" s="60"/>
      <c r="F48" s="61"/>
      <c r="G48" s="60"/>
      <c r="H48" s="61"/>
      <c r="I48" s="60"/>
      <c r="J48" s="61"/>
      <c r="K48" s="257"/>
      <c r="L48" s="27"/>
      <c r="M48" s="136" t="s">
        <v>140</v>
      </c>
      <c r="N48" s="24"/>
      <c r="O48" s="49"/>
      <c r="P48" s="25"/>
      <c r="Q48" s="49"/>
      <c r="R48" s="25"/>
      <c r="S48" s="49"/>
      <c r="T48" s="49"/>
    </row>
    <row r="49" spans="1:20" x14ac:dyDescent="0.2">
      <c r="A49" s="87">
        <v>2.4</v>
      </c>
      <c r="B49" s="8"/>
      <c r="C49" s="214" t="s">
        <v>32</v>
      </c>
      <c r="D49" s="214"/>
      <c r="E49" s="54"/>
      <c r="F49" s="55"/>
      <c r="G49" s="35">
        <f t="shared" ref="G49:J49" si="2">SUM(G50:G53)</f>
        <v>0</v>
      </c>
      <c r="H49" s="18">
        <f t="shared" si="2"/>
        <v>170</v>
      </c>
      <c r="I49" s="44">
        <f t="shared" si="2"/>
        <v>0</v>
      </c>
      <c r="J49" s="19">
        <f t="shared" si="2"/>
        <v>0</v>
      </c>
      <c r="K49" s="197">
        <f>SUM(E49:J49)</f>
        <v>170</v>
      </c>
      <c r="L49" s="27"/>
      <c r="M49" s="49" t="s">
        <v>5</v>
      </c>
      <c r="N49" s="96">
        <v>0</v>
      </c>
      <c r="O49" s="97"/>
      <c r="P49" s="98">
        <v>0</v>
      </c>
      <c r="Q49" s="97"/>
      <c r="R49" s="97">
        <f>N49+P49</f>
        <v>0</v>
      </c>
      <c r="S49" s="112"/>
      <c r="T49" s="97"/>
    </row>
    <row r="50" spans="1:20" x14ac:dyDescent="0.2">
      <c r="A50" s="90"/>
      <c r="B50" s="24"/>
      <c r="C50" s="29">
        <v>13.1</v>
      </c>
      <c r="D50" s="26" t="s">
        <v>102</v>
      </c>
      <c r="E50" s="60"/>
      <c r="F50" s="61"/>
      <c r="G50" s="60"/>
      <c r="H50" s="39">
        <v>80</v>
      </c>
      <c r="I50" s="13"/>
      <c r="J50" s="48"/>
      <c r="K50" s="257"/>
      <c r="L50" s="139" t="s">
        <v>128</v>
      </c>
      <c r="M50" s="137" t="s">
        <v>161</v>
      </c>
      <c r="N50" s="24"/>
      <c r="O50" s="49"/>
      <c r="P50" s="25"/>
      <c r="Q50" s="49"/>
      <c r="R50" s="25"/>
      <c r="S50" s="42"/>
      <c r="T50" s="49"/>
    </row>
    <row r="51" spans="1:20" x14ac:dyDescent="0.2">
      <c r="A51" s="90"/>
      <c r="B51" s="24"/>
      <c r="C51" s="29">
        <v>13.2</v>
      </c>
      <c r="D51" s="26" t="s">
        <v>103</v>
      </c>
      <c r="E51" s="60"/>
      <c r="F51" s="61"/>
      <c r="G51" s="60"/>
      <c r="H51" s="39">
        <v>50</v>
      </c>
      <c r="I51" s="13"/>
      <c r="J51" s="48"/>
      <c r="K51" s="257"/>
      <c r="L51" s="139" t="s">
        <v>128</v>
      </c>
      <c r="M51" s="137"/>
      <c r="N51" s="24"/>
      <c r="O51" s="49"/>
      <c r="P51" s="25"/>
      <c r="Q51" s="49"/>
      <c r="R51" s="25"/>
      <c r="S51" s="42"/>
      <c r="T51" s="49"/>
    </row>
    <row r="52" spans="1:20" x14ac:dyDescent="0.2">
      <c r="A52" s="90"/>
      <c r="B52" s="24"/>
      <c r="C52" s="29">
        <v>13.3</v>
      </c>
      <c r="D52" s="26" t="s">
        <v>126</v>
      </c>
      <c r="E52" s="60"/>
      <c r="F52" s="61"/>
      <c r="G52" s="60"/>
      <c r="H52" s="39">
        <v>20</v>
      </c>
      <c r="I52" s="13"/>
      <c r="J52" s="48"/>
      <c r="K52" s="257"/>
      <c r="L52" s="139" t="s">
        <v>128</v>
      </c>
      <c r="M52" s="137"/>
      <c r="N52" s="24"/>
      <c r="O52" s="49"/>
      <c r="P52" s="25"/>
      <c r="Q52" s="49"/>
      <c r="R52" s="25"/>
      <c r="S52" s="42"/>
      <c r="T52" s="49"/>
    </row>
    <row r="53" spans="1:20" x14ac:dyDescent="0.2">
      <c r="A53" s="90"/>
      <c r="B53" s="24"/>
      <c r="C53" s="29">
        <v>13.4</v>
      </c>
      <c r="D53" s="26" t="s">
        <v>104</v>
      </c>
      <c r="E53" s="60"/>
      <c r="F53" s="61"/>
      <c r="G53" s="60"/>
      <c r="H53" s="39">
        <v>20</v>
      </c>
      <c r="I53" s="13"/>
      <c r="J53" s="48"/>
      <c r="K53" s="257"/>
      <c r="L53" s="246" t="s">
        <v>125</v>
      </c>
      <c r="M53" s="137"/>
      <c r="N53" s="24"/>
      <c r="O53" s="49"/>
      <c r="P53" s="25"/>
      <c r="Q53" s="49"/>
      <c r="R53" s="25"/>
      <c r="S53" s="42"/>
      <c r="T53" s="49"/>
    </row>
    <row r="54" spans="1:20" x14ac:dyDescent="0.2">
      <c r="A54" s="87">
        <v>2.5</v>
      </c>
      <c r="B54" s="8"/>
      <c r="C54" s="214" t="s">
        <v>33</v>
      </c>
      <c r="D54" s="214"/>
      <c r="E54" s="54"/>
      <c r="F54" s="55"/>
      <c r="G54" s="78">
        <f>SUM(G55:G60)</f>
        <v>0</v>
      </c>
      <c r="H54" s="78">
        <f>SUM(H55:H60)</f>
        <v>680</v>
      </c>
      <c r="I54" s="78">
        <f>SUM(I55:I60)</f>
        <v>0</v>
      </c>
      <c r="J54" s="78">
        <f>SUM(J55:J60)</f>
        <v>0</v>
      </c>
      <c r="K54" s="197">
        <f>SUM(E54:J54)</f>
        <v>680</v>
      </c>
      <c r="L54" s="27"/>
      <c r="M54" s="49" t="s">
        <v>127</v>
      </c>
      <c r="N54" s="96">
        <v>0</v>
      </c>
      <c r="O54" s="97"/>
      <c r="P54" s="98">
        <v>0</v>
      </c>
      <c r="Q54" s="97"/>
      <c r="R54" s="97">
        <f>N54+P54</f>
        <v>0</v>
      </c>
      <c r="S54" s="112"/>
      <c r="T54" s="97"/>
    </row>
    <row r="55" spans="1:20" x14ac:dyDescent="0.2">
      <c r="A55" s="90"/>
      <c r="B55" s="24"/>
      <c r="C55" s="80"/>
      <c r="D55" s="129" t="s">
        <v>57</v>
      </c>
      <c r="E55" s="58"/>
      <c r="F55" s="59"/>
      <c r="G55" s="60"/>
      <c r="H55" s="77">
        <v>200</v>
      </c>
      <c r="I55" s="74"/>
      <c r="J55" s="75"/>
      <c r="K55" s="256"/>
      <c r="L55" s="246" t="s">
        <v>137</v>
      </c>
      <c r="M55" s="131"/>
      <c r="N55" s="24"/>
      <c r="O55" s="49"/>
      <c r="P55" s="25"/>
      <c r="Q55" s="49"/>
      <c r="R55" s="25"/>
      <c r="S55" s="42"/>
      <c r="T55" s="49"/>
    </row>
    <row r="56" spans="1:20" x14ac:dyDescent="0.2">
      <c r="A56" s="90"/>
      <c r="B56" s="24"/>
      <c r="C56" s="81">
        <v>20.100000000000001</v>
      </c>
      <c r="D56" s="82" t="s">
        <v>34</v>
      </c>
      <c r="E56" s="60"/>
      <c r="F56" s="61"/>
      <c r="G56" s="60"/>
      <c r="H56" s="39">
        <v>150</v>
      </c>
      <c r="I56" s="60"/>
      <c r="J56" s="61"/>
      <c r="K56" s="257"/>
      <c r="L56" s="27" t="s">
        <v>141</v>
      </c>
      <c r="M56" s="131"/>
      <c r="N56" s="24"/>
      <c r="O56" s="49"/>
      <c r="P56" s="25"/>
      <c r="Q56" s="49"/>
      <c r="R56" s="25"/>
      <c r="S56" s="42"/>
      <c r="T56" s="49"/>
    </row>
    <row r="57" spans="1:20" x14ac:dyDescent="0.2">
      <c r="A57" s="90"/>
      <c r="B57" s="24"/>
      <c r="C57" s="81">
        <v>20.2</v>
      </c>
      <c r="D57" s="82" t="s">
        <v>35</v>
      </c>
      <c r="E57" s="60"/>
      <c r="F57" s="61"/>
      <c r="G57" s="60"/>
      <c r="H57" s="39">
        <v>20</v>
      </c>
      <c r="I57" s="60"/>
      <c r="J57" s="61"/>
      <c r="K57" s="257"/>
      <c r="L57" s="246" t="s">
        <v>142</v>
      </c>
      <c r="M57" s="131"/>
      <c r="N57" s="24"/>
      <c r="O57" s="49"/>
      <c r="P57" s="25"/>
      <c r="Q57" s="49"/>
      <c r="R57" s="25"/>
      <c r="S57" s="42"/>
      <c r="T57" s="49"/>
    </row>
    <row r="58" spans="1:20" x14ac:dyDescent="0.2">
      <c r="A58" s="90"/>
      <c r="B58" s="24"/>
      <c r="C58" s="81">
        <v>20.3</v>
      </c>
      <c r="D58" s="82" t="s">
        <v>36</v>
      </c>
      <c r="E58" s="60"/>
      <c r="F58" s="61"/>
      <c r="G58" s="60"/>
      <c r="H58" s="39">
        <v>200</v>
      </c>
      <c r="I58" s="60"/>
      <c r="J58" s="61"/>
      <c r="K58" s="257"/>
      <c r="L58" s="27" t="s">
        <v>163</v>
      </c>
      <c r="M58" s="131"/>
      <c r="N58" s="24"/>
      <c r="O58" s="49"/>
      <c r="P58" s="25"/>
      <c r="Q58" s="49"/>
      <c r="R58" s="25"/>
      <c r="S58" s="42"/>
      <c r="T58" s="49"/>
    </row>
    <row r="59" spans="1:20" x14ac:dyDescent="0.2">
      <c r="A59" s="90"/>
      <c r="B59" s="24"/>
      <c r="C59" s="81">
        <v>20.399999999999999</v>
      </c>
      <c r="D59" s="82" t="s">
        <v>37</v>
      </c>
      <c r="E59" s="60"/>
      <c r="F59" s="61"/>
      <c r="G59" s="60"/>
      <c r="H59" s="39">
        <v>60</v>
      </c>
      <c r="I59" s="60"/>
      <c r="J59" s="61"/>
      <c r="K59" s="257"/>
      <c r="L59" s="27"/>
      <c r="M59" s="49"/>
      <c r="N59" s="24"/>
      <c r="O59" s="49"/>
      <c r="P59" s="25"/>
      <c r="Q59" s="49"/>
      <c r="R59" s="25"/>
      <c r="S59" s="42"/>
      <c r="T59" s="49"/>
    </row>
    <row r="60" spans="1:20" x14ac:dyDescent="0.2">
      <c r="A60" s="90"/>
      <c r="B60" s="24"/>
      <c r="C60" s="81">
        <v>20.5</v>
      </c>
      <c r="D60" s="82" t="s">
        <v>106</v>
      </c>
      <c r="E60" s="60"/>
      <c r="F60" s="61"/>
      <c r="G60" s="60"/>
      <c r="H60" s="39">
        <v>50</v>
      </c>
      <c r="I60" s="60"/>
      <c r="J60" s="61"/>
      <c r="K60" s="257"/>
      <c r="L60" s="247"/>
      <c r="M60" s="131"/>
      <c r="N60" s="24"/>
      <c r="O60" s="49"/>
      <c r="P60" s="49"/>
      <c r="Q60" s="49"/>
      <c r="R60" s="25"/>
      <c r="S60" s="42"/>
      <c r="T60" s="49"/>
    </row>
    <row r="61" spans="1:20" x14ac:dyDescent="0.2">
      <c r="A61" s="87">
        <v>2.6</v>
      </c>
      <c r="B61" s="8"/>
      <c r="C61" s="219" t="s">
        <v>38</v>
      </c>
      <c r="D61" s="219"/>
      <c r="E61" s="54"/>
      <c r="F61" s="55"/>
      <c r="G61" s="78">
        <f>SUM(G62:G71)</f>
        <v>1200</v>
      </c>
      <c r="H61" s="78">
        <f t="shared" ref="H61:J61" si="3">SUM(H62:H71)</f>
        <v>150</v>
      </c>
      <c r="I61" s="78">
        <f t="shared" si="3"/>
        <v>0</v>
      </c>
      <c r="J61" s="78">
        <f t="shared" si="3"/>
        <v>400</v>
      </c>
      <c r="K61" s="197">
        <f>SUM(E61:J61)</f>
        <v>1750</v>
      </c>
      <c r="L61" s="27" t="s">
        <v>157</v>
      </c>
      <c r="M61" s="49" t="s">
        <v>147</v>
      </c>
      <c r="N61" s="96">
        <v>272</v>
      </c>
      <c r="O61" s="112">
        <f t="shared" ref="O61" si="4">N61*100.1</f>
        <v>27227.199999999997</v>
      </c>
      <c r="P61" s="112">
        <f>SUM(P62:P71)</f>
        <v>1040</v>
      </c>
      <c r="Q61" s="113">
        <f>P61*80</f>
        <v>83200</v>
      </c>
      <c r="R61" s="97">
        <f>N61+P61</f>
        <v>1312</v>
      </c>
      <c r="S61" s="112">
        <f>O61+Q61</f>
        <v>110427.2</v>
      </c>
      <c r="T61" s="111" t="s">
        <v>69</v>
      </c>
    </row>
    <row r="62" spans="1:20" x14ac:dyDescent="0.2">
      <c r="A62" s="90"/>
      <c r="B62" s="24"/>
      <c r="C62" s="80"/>
      <c r="D62" s="129" t="s">
        <v>57</v>
      </c>
      <c r="E62" s="58"/>
      <c r="F62" s="59"/>
      <c r="G62" s="140">
        <v>380</v>
      </c>
      <c r="H62" s="61"/>
      <c r="I62" s="60"/>
      <c r="J62" s="75"/>
      <c r="K62" s="256"/>
      <c r="L62" s="27" t="s">
        <v>166</v>
      </c>
      <c r="M62" s="49"/>
      <c r="N62" s="24"/>
      <c r="O62" s="49"/>
      <c r="P62" s="25">
        <v>600</v>
      </c>
      <c r="Q62" s="49"/>
      <c r="R62" s="25"/>
      <c r="S62" s="42"/>
      <c r="T62" s="49"/>
    </row>
    <row r="63" spans="1:20" x14ac:dyDescent="0.2">
      <c r="A63" s="90"/>
      <c r="B63" s="24"/>
      <c r="C63" s="29">
        <v>30.1</v>
      </c>
      <c r="D63" s="129" t="s">
        <v>39</v>
      </c>
      <c r="E63" s="58"/>
      <c r="F63" s="59"/>
      <c r="G63" s="140">
        <v>290</v>
      </c>
      <c r="H63" s="61"/>
      <c r="I63" s="60"/>
      <c r="J63" s="75"/>
      <c r="K63" s="256"/>
      <c r="L63" s="27" t="s">
        <v>167</v>
      </c>
      <c r="M63" s="49"/>
      <c r="N63" s="24"/>
      <c r="O63" s="49"/>
      <c r="P63" s="25"/>
      <c r="Q63" s="49"/>
      <c r="R63" s="25"/>
      <c r="S63" s="42"/>
      <c r="T63" s="49"/>
    </row>
    <row r="64" spans="1:20" x14ac:dyDescent="0.2">
      <c r="A64" s="90"/>
      <c r="B64" s="24"/>
      <c r="C64" s="29">
        <v>30.2</v>
      </c>
      <c r="D64" s="129" t="s">
        <v>105</v>
      </c>
      <c r="E64" s="58"/>
      <c r="F64" s="59"/>
      <c r="G64" s="140">
        <v>10</v>
      </c>
      <c r="H64" s="61"/>
      <c r="I64" s="60"/>
      <c r="J64" s="75"/>
      <c r="K64" s="256"/>
      <c r="L64" s="27" t="s">
        <v>143</v>
      </c>
      <c r="M64" s="49"/>
      <c r="N64" s="24"/>
      <c r="O64" s="49"/>
      <c r="P64" s="25"/>
      <c r="Q64" s="49"/>
      <c r="R64" s="25"/>
      <c r="S64" s="42"/>
      <c r="T64" s="49"/>
    </row>
    <row r="65" spans="1:20" x14ac:dyDescent="0.2">
      <c r="A65" s="90"/>
      <c r="B65" s="24"/>
      <c r="C65" s="29">
        <v>30.3</v>
      </c>
      <c r="D65" s="129" t="s">
        <v>41</v>
      </c>
      <c r="E65" s="58"/>
      <c r="F65" s="59"/>
      <c r="G65" s="140">
        <v>100</v>
      </c>
      <c r="H65" s="61"/>
      <c r="I65" s="60"/>
      <c r="J65" s="75"/>
      <c r="K65" s="256"/>
      <c r="L65" s="27" t="s">
        <v>144</v>
      </c>
      <c r="M65" s="49"/>
      <c r="N65" s="24"/>
      <c r="O65" s="49"/>
      <c r="P65" s="25"/>
      <c r="Q65" s="49"/>
      <c r="R65" s="25"/>
      <c r="S65" s="42"/>
      <c r="T65" s="49"/>
    </row>
    <row r="66" spans="1:20" x14ac:dyDescent="0.2">
      <c r="A66" s="90"/>
      <c r="B66" s="24"/>
      <c r="C66" s="29">
        <v>30.4</v>
      </c>
      <c r="D66" s="129" t="s">
        <v>108</v>
      </c>
      <c r="E66" s="58"/>
      <c r="F66" s="59"/>
      <c r="G66" s="140">
        <v>100</v>
      </c>
      <c r="H66" s="61"/>
      <c r="I66" s="60"/>
      <c r="J66" s="143">
        <v>400</v>
      </c>
      <c r="K66" s="256"/>
      <c r="L66" s="27"/>
      <c r="M66" s="131" t="s">
        <v>145</v>
      </c>
      <c r="N66" s="24"/>
      <c r="O66" s="49"/>
      <c r="P66" s="25"/>
      <c r="Q66" s="49"/>
      <c r="R66" s="25"/>
      <c r="S66" s="42"/>
      <c r="T66" s="49"/>
    </row>
    <row r="67" spans="1:20" ht="12.75" customHeight="1" x14ac:dyDescent="0.2">
      <c r="A67" s="90"/>
      <c r="B67" s="24"/>
      <c r="C67" s="29">
        <v>30.5</v>
      </c>
      <c r="D67" s="26" t="s">
        <v>40</v>
      </c>
      <c r="E67" s="60"/>
      <c r="F67" s="61"/>
      <c r="G67" s="140">
        <v>70</v>
      </c>
      <c r="H67" s="61"/>
      <c r="I67" s="60"/>
      <c r="J67" s="48"/>
      <c r="K67" s="257"/>
      <c r="L67" s="27" t="s">
        <v>149</v>
      </c>
      <c r="M67" s="130"/>
      <c r="N67" s="24"/>
      <c r="O67" s="49"/>
      <c r="P67" s="25">
        <v>120</v>
      </c>
      <c r="Q67" s="49"/>
      <c r="R67" s="25"/>
      <c r="S67" s="42"/>
      <c r="T67" s="49"/>
    </row>
    <row r="68" spans="1:20" x14ac:dyDescent="0.2">
      <c r="A68" s="90"/>
      <c r="B68" s="24"/>
      <c r="C68" s="29">
        <v>30.6</v>
      </c>
      <c r="D68" s="26" t="s">
        <v>35</v>
      </c>
      <c r="E68" s="60"/>
      <c r="F68" s="61"/>
      <c r="G68" s="141">
        <v>120</v>
      </c>
      <c r="H68" s="61"/>
      <c r="I68" s="60"/>
      <c r="J68" s="48"/>
      <c r="K68" s="257"/>
      <c r="L68" s="27"/>
      <c r="M68" s="130"/>
      <c r="N68" s="24"/>
      <c r="O68" s="49"/>
      <c r="P68" s="25">
        <v>120</v>
      </c>
      <c r="Q68" s="49"/>
      <c r="R68" s="25"/>
      <c r="S68" s="42"/>
      <c r="T68" s="49"/>
    </row>
    <row r="69" spans="1:20" x14ac:dyDescent="0.2">
      <c r="A69" s="90"/>
      <c r="B69" s="24"/>
      <c r="C69" s="29">
        <v>30.7</v>
      </c>
      <c r="D69" s="26" t="s">
        <v>106</v>
      </c>
      <c r="E69" s="60"/>
      <c r="F69" s="61"/>
      <c r="G69" s="141">
        <v>40</v>
      </c>
      <c r="H69" s="61"/>
      <c r="I69" s="60"/>
      <c r="J69" s="48"/>
      <c r="K69" s="257"/>
      <c r="L69" s="27"/>
      <c r="M69" s="130"/>
      <c r="N69" s="24"/>
      <c r="O69" s="49"/>
      <c r="P69" s="25">
        <v>100</v>
      </c>
      <c r="Q69" s="49"/>
      <c r="R69" s="25"/>
      <c r="S69" s="42"/>
      <c r="T69" s="49"/>
    </row>
    <row r="70" spans="1:20" x14ac:dyDescent="0.2">
      <c r="A70" s="90"/>
      <c r="B70" s="24"/>
      <c r="C70" s="29">
        <v>30.8</v>
      </c>
      <c r="D70" s="26" t="s">
        <v>107</v>
      </c>
      <c r="E70" s="60"/>
      <c r="F70" s="61"/>
      <c r="G70" s="141">
        <v>90</v>
      </c>
      <c r="H70" s="61"/>
      <c r="I70" s="60"/>
      <c r="J70" s="48"/>
      <c r="K70" s="257"/>
      <c r="L70" s="27"/>
      <c r="M70" s="130"/>
      <c r="N70" s="24"/>
      <c r="O70" s="49"/>
      <c r="P70" s="25"/>
      <c r="Q70" s="49"/>
      <c r="R70" s="25"/>
      <c r="S70" s="42"/>
      <c r="T70" s="49"/>
    </row>
    <row r="71" spans="1:20" x14ac:dyDescent="0.2">
      <c r="A71" s="90"/>
      <c r="B71" s="24"/>
      <c r="C71" s="29">
        <v>30.9</v>
      </c>
      <c r="D71" s="26" t="s">
        <v>146</v>
      </c>
      <c r="E71" s="60"/>
      <c r="F71" s="61"/>
      <c r="G71" s="61"/>
      <c r="H71" s="39">
        <v>150</v>
      </c>
      <c r="I71" s="60"/>
      <c r="J71" s="48"/>
      <c r="K71" s="257"/>
      <c r="L71" s="27" t="s">
        <v>158</v>
      </c>
      <c r="M71" s="130" t="s">
        <v>5</v>
      </c>
      <c r="N71" s="24"/>
      <c r="O71" s="49"/>
      <c r="P71" s="107">
        <v>100</v>
      </c>
      <c r="Q71" s="49"/>
      <c r="R71" s="25"/>
      <c r="S71" s="42"/>
      <c r="T71" s="49"/>
    </row>
    <row r="72" spans="1:20" x14ac:dyDescent="0.2">
      <c r="A72" s="87">
        <v>2.8</v>
      </c>
      <c r="B72" s="8"/>
      <c r="C72" s="214" t="s">
        <v>42</v>
      </c>
      <c r="D72" s="214"/>
      <c r="E72" s="54"/>
      <c r="F72" s="55"/>
      <c r="G72" s="35">
        <f>SUM(G73:G76)</f>
        <v>0</v>
      </c>
      <c r="H72" s="18">
        <f>SUM(H73:H76)</f>
        <v>160</v>
      </c>
      <c r="I72" s="44">
        <f t="shared" ref="I72:J72" si="5">SUM(I75:I76)</f>
        <v>0</v>
      </c>
      <c r="J72" s="19">
        <f t="shared" si="5"/>
        <v>0</v>
      </c>
      <c r="K72" s="197">
        <f>SUM(E72:J72)</f>
        <v>160</v>
      </c>
      <c r="L72" s="27"/>
      <c r="M72" s="52" t="s">
        <v>5</v>
      </c>
      <c r="N72" s="96">
        <v>0</v>
      </c>
      <c r="O72" s="97"/>
      <c r="P72" s="98">
        <v>0</v>
      </c>
      <c r="Q72" s="97"/>
      <c r="R72" s="97">
        <f>N72+P72</f>
        <v>0</v>
      </c>
      <c r="S72" s="112"/>
      <c r="T72" s="97"/>
    </row>
    <row r="73" spans="1:20" x14ac:dyDescent="0.2">
      <c r="A73" s="90"/>
      <c r="B73" s="24"/>
      <c r="C73" s="73"/>
      <c r="D73" s="129" t="s">
        <v>57</v>
      </c>
      <c r="E73" s="58"/>
      <c r="F73" s="59"/>
      <c r="G73" s="60"/>
      <c r="H73" s="77">
        <v>80</v>
      </c>
      <c r="I73" s="74"/>
      <c r="J73" s="75"/>
      <c r="K73" s="256"/>
      <c r="L73" s="27" t="s">
        <v>162</v>
      </c>
      <c r="M73" s="52"/>
      <c r="N73" s="24"/>
      <c r="O73" s="49"/>
      <c r="P73" s="25"/>
      <c r="Q73" s="49"/>
      <c r="R73" s="25"/>
      <c r="S73" s="42"/>
      <c r="T73" s="49"/>
    </row>
    <row r="74" spans="1:20" x14ac:dyDescent="0.2">
      <c r="A74" s="90"/>
      <c r="B74" s="24"/>
      <c r="C74" s="29">
        <v>40.1</v>
      </c>
      <c r="D74" s="129" t="s">
        <v>34</v>
      </c>
      <c r="E74" s="58"/>
      <c r="F74" s="59"/>
      <c r="G74" s="60"/>
      <c r="H74" s="77">
        <v>60</v>
      </c>
      <c r="I74" s="74"/>
      <c r="J74" s="75"/>
      <c r="K74" s="256"/>
      <c r="L74" s="27"/>
      <c r="M74" s="52"/>
      <c r="N74" s="24"/>
      <c r="O74" s="49"/>
      <c r="P74" s="25"/>
      <c r="Q74" s="49"/>
      <c r="R74" s="25"/>
      <c r="S74" s="42"/>
      <c r="T74" s="49"/>
    </row>
    <row r="75" spans="1:20" x14ac:dyDescent="0.2">
      <c r="A75" s="90"/>
      <c r="B75" s="24"/>
      <c r="C75" s="29">
        <v>40.200000000000003</v>
      </c>
      <c r="D75" s="26" t="s">
        <v>40</v>
      </c>
      <c r="E75" s="60"/>
      <c r="F75" s="61"/>
      <c r="G75" s="60"/>
      <c r="H75" s="39"/>
      <c r="I75" s="60"/>
      <c r="J75" s="61"/>
      <c r="K75" s="257"/>
      <c r="L75" s="27" t="s">
        <v>149</v>
      </c>
      <c r="M75" s="49"/>
      <c r="N75" s="24"/>
      <c r="O75" s="49"/>
      <c r="P75" s="25"/>
      <c r="Q75" s="49"/>
      <c r="R75" s="25"/>
      <c r="S75" s="42"/>
      <c r="T75" s="49"/>
    </row>
    <row r="76" spans="1:20" x14ac:dyDescent="0.2">
      <c r="A76" s="90"/>
      <c r="B76" s="24"/>
      <c r="C76" s="29">
        <v>40.299999999999997</v>
      </c>
      <c r="D76" s="26" t="s">
        <v>106</v>
      </c>
      <c r="E76" s="60"/>
      <c r="F76" s="61"/>
      <c r="G76" s="60"/>
      <c r="H76" s="39">
        <v>20</v>
      </c>
      <c r="I76" s="60"/>
      <c r="J76" s="61"/>
      <c r="K76" s="257"/>
      <c r="L76" s="27"/>
      <c r="M76" s="49"/>
      <c r="N76" s="24"/>
      <c r="O76" s="49"/>
      <c r="P76" s="25"/>
      <c r="Q76" s="49"/>
      <c r="R76" s="25"/>
      <c r="S76" s="42"/>
      <c r="T76" s="49"/>
    </row>
    <row r="77" spans="1:20" x14ac:dyDescent="0.2">
      <c r="A77" s="89" t="s">
        <v>62</v>
      </c>
      <c r="B77" s="8"/>
      <c r="C77" s="214" t="s">
        <v>43</v>
      </c>
      <c r="D77" s="214"/>
      <c r="E77" s="54"/>
      <c r="F77" s="55"/>
      <c r="G77" s="35">
        <f>SUM(G78:G81)</f>
        <v>660</v>
      </c>
      <c r="H77" s="18">
        <f>SUM(H78:H81)</f>
        <v>0</v>
      </c>
      <c r="I77" s="44">
        <f t="shared" ref="I77:J77" si="6">SUM(I80:I81)</f>
        <v>0</v>
      </c>
      <c r="J77" s="19">
        <f t="shared" si="6"/>
        <v>0</v>
      </c>
      <c r="K77" s="197">
        <f>SUM(E77:J77)</f>
        <v>660</v>
      </c>
      <c r="L77" s="27"/>
      <c r="M77" s="49" t="s">
        <v>4</v>
      </c>
      <c r="N77" s="96">
        <v>0</v>
      </c>
      <c r="O77" s="97"/>
      <c r="P77" s="98">
        <v>310</v>
      </c>
      <c r="Q77" s="113">
        <f>P77*80</f>
        <v>24800</v>
      </c>
      <c r="R77" s="97">
        <f>N77+P77</f>
        <v>310</v>
      </c>
      <c r="S77" s="112">
        <f>O77+Q77</f>
        <v>24800</v>
      </c>
      <c r="T77" s="97"/>
    </row>
    <row r="78" spans="1:20" x14ac:dyDescent="0.2">
      <c r="A78" s="90"/>
      <c r="B78" s="24"/>
      <c r="C78" s="73"/>
      <c r="D78" s="129" t="s">
        <v>57</v>
      </c>
      <c r="E78" s="58"/>
      <c r="F78" s="59"/>
      <c r="G78" s="140">
        <v>320</v>
      </c>
      <c r="H78" s="61"/>
      <c r="I78" s="74"/>
      <c r="J78" s="75"/>
      <c r="K78" s="256"/>
      <c r="L78" s="27" t="s">
        <v>164</v>
      </c>
      <c r="M78" s="49"/>
      <c r="N78" s="24"/>
      <c r="O78" s="49"/>
      <c r="P78" s="25"/>
      <c r="Q78" s="49"/>
      <c r="R78" s="25"/>
      <c r="S78" s="42"/>
      <c r="T78" s="49"/>
    </row>
    <row r="79" spans="1:20" x14ac:dyDescent="0.2">
      <c r="A79" s="90"/>
      <c r="B79" s="24"/>
      <c r="C79" s="25">
        <v>50.1</v>
      </c>
      <c r="D79" s="26" t="s">
        <v>34</v>
      </c>
      <c r="E79" s="58"/>
      <c r="F79" s="59"/>
      <c r="G79" s="186">
        <v>230</v>
      </c>
      <c r="H79" s="61"/>
      <c r="I79" s="74"/>
      <c r="J79" s="75"/>
      <c r="K79" s="256"/>
      <c r="L79" s="27"/>
      <c r="M79" s="49"/>
      <c r="N79" s="24"/>
      <c r="O79" s="49"/>
      <c r="P79" s="25"/>
      <c r="Q79" s="49"/>
      <c r="R79" s="25"/>
      <c r="S79" s="42"/>
      <c r="T79" s="49"/>
    </row>
    <row r="80" spans="1:20" x14ac:dyDescent="0.2">
      <c r="A80" s="90"/>
      <c r="B80" s="24"/>
      <c r="C80" s="25">
        <v>50.2</v>
      </c>
      <c r="D80" s="26" t="s">
        <v>40</v>
      </c>
      <c r="E80" s="60"/>
      <c r="F80" s="61"/>
      <c r="G80" s="141">
        <v>110</v>
      </c>
      <c r="H80" s="61"/>
      <c r="I80" s="60"/>
      <c r="J80" s="61"/>
      <c r="K80" s="257"/>
      <c r="L80" s="27" t="s">
        <v>149</v>
      </c>
      <c r="M80" s="49"/>
      <c r="N80" s="24"/>
      <c r="O80" s="49"/>
      <c r="P80" s="25"/>
      <c r="Q80" s="49"/>
      <c r="R80" s="25"/>
      <c r="S80" s="42"/>
      <c r="T80" s="49"/>
    </row>
    <row r="81" spans="1:20" x14ac:dyDescent="0.2">
      <c r="A81" s="90"/>
      <c r="B81" s="24"/>
      <c r="C81" s="25">
        <v>50.3</v>
      </c>
      <c r="D81" s="26" t="s">
        <v>106</v>
      </c>
      <c r="E81" s="60"/>
      <c r="F81" s="61"/>
      <c r="G81" s="141">
        <v>0</v>
      </c>
      <c r="H81" s="61"/>
      <c r="I81" s="60"/>
      <c r="J81" s="61"/>
      <c r="K81" s="257"/>
      <c r="L81" s="27" t="s">
        <v>148</v>
      </c>
      <c r="M81" s="49"/>
      <c r="N81" s="24"/>
      <c r="O81" s="49"/>
      <c r="P81" s="25"/>
      <c r="Q81" s="49"/>
      <c r="R81" s="25"/>
      <c r="S81" s="42"/>
      <c r="T81" s="49"/>
    </row>
    <row r="82" spans="1:20" x14ac:dyDescent="0.2">
      <c r="A82" s="87">
        <v>2.9</v>
      </c>
      <c r="B82" s="8"/>
      <c r="C82" s="214" t="s">
        <v>44</v>
      </c>
      <c r="D82" s="214"/>
      <c r="E82" s="54"/>
      <c r="F82" s="55"/>
      <c r="G82" s="35">
        <f>SUM(G83:G86)</f>
        <v>400</v>
      </c>
      <c r="H82" s="18">
        <f>SUM(H83:H86)</f>
        <v>0</v>
      </c>
      <c r="I82" s="44">
        <f t="shared" ref="I82:J82" si="7">SUM(I85:I86)</f>
        <v>0</v>
      </c>
      <c r="J82" s="19">
        <f t="shared" si="7"/>
        <v>0</v>
      </c>
      <c r="K82" s="197">
        <f>SUM(E82:J82)</f>
        <v>400</v>
      </c>
      <c r="L82" s="27"/>
      <c r="M82" s="49" t="s">
        <v>4</v>
      </c>
      <c r="N82" s="96">
        <v>0</v>
      </c>
      <c r="O82" s="97"/>
      <c r="P82" s="98">
        <v>160</v>
      </c>
      <c r="Q82" s="113">
        <f>P82*80</f>
        <v>12800</v>
      </c>
      <c r="R82" s="97">
        <f>N82+P82</f>
        <v>160</v>
      </c>
      <c r="S82" s="112">
        <f>O82+Q82</f>
        <v>12800</v>
      </c>
      <c r="T82" s="97"/>
    </row>
    <row r="83" spans="1:20" x14ac:dyDescent="0.2">
      <c r="A83" s="90"/>
      <c r="B83" s="24"/>
      <c r="C83" s="73"/>
      <c r="D83" s="129" t="s">
        <v>57</v>
      </c>
      <c r="E83" s="58"/>
      <c r="F83" s="59"/>
      <c r="G83" s="140">
        <v>210</v>
      </c>
      <c r="H83" s="61"/>
      <c r="I83" s="74"/>
      <c r="J83" s="75"/>
      <c r="K83" s="256"/>
      <c r="L83" s="27" t="s">
        <v>165</v>
      </c>
      <c r="M83" s="49"/>
      <c r="N83" s="24"/>
      <c r="O83" s="49"/>
      <c r="P83" s="25"/>
      <c r="Q83" s="24"/>
      <c r="R83" s="94"/>
      <c r="S83" s="86"/>
      <c r="T83" s="49"/>
    </row>
    <row r="84" spans="1:20" x14ac:dyDescent="0.2">
      <c r="A84" s="90"/>
      <c r="B84" s="24"/>
      <c r="C84" s="25">
        <v>60.1</v>
      </c>
      <c r="D84" s="26" t="s">
        <v>34</v>
      </c>
      <c r="E84" s="58"/>
      <c r="F84" s="59"/>
      <c r="G84" s="186">
        <v>120</v>
      </c>
      <c r="H84" s="61"/>
      <c r="I84" s="74"/>
      <c r="J84" s="75"/>
      <c r="K84" s="256"/>
      <c r="L84" s="27" t="s">
        <v>159</v>
      </c>
      <c r="M84" s="49"/>
      <c r="N84" s="24"/>
      <c r="O84" s="49"/>
      <c r="P84" s="25"/>
      <c r="Q84" s="24"/>
      <c r="R84" s="49"/>
      <c r="S84" s="86"/>
      <c r="T84" s="49"/>
    </row>
    <row r="85" spans="1:20" x14ac:dyDescent="0.2">
      <c r="A85" s="90"/>
      <c r="B85" s="24"/>
      <c r="C85" s="25">
        <v>60.2</v>
      </c>
      <c r="D85" s="26" t="s">
        <v>40</v>
      </c>
      <c r="E85" s="60"/>
      <c r="F85" s="61"/>
      <c r="G85" s="141">
        <v>70</v>
      </c>
      <c r="H85" s="61"/>
      <c r="I85" s="60"/>
      <c r="J85" s="61"/>
      <c r="K85" s="257"/>
      <c r="L85" s="27" t="s">
        <v>149</v>
      </c>
      <c r="M85" s="49"/>
      <c r="N85" s="24"/>
      <c r="O85" s="49"/>
      <c r="P85" s="25"/>
      <c r="Q85" s="24"/>
      <c r="R85" s="49"/>
      <c r="S85" s="86"/>
      <c r="T85" s="49"/>
    </row>
    <row r="86" spans="1:20" x14ac:dyDescent="0.2">
      <c r="A86" s="90"/>
      <c r="B86" s="24"/>
      <c r="C86" s="25">
        <v>60.3</v>
      </c>
      <c r="D86" s="26" t="s">
        <v>106</v>
      </c>
      <c r="E86" s="60"/>
      <c r="F86" s="61"/>
      <c r="G86" s="141">
        <v>0</v>
      </c>
      <c r="H86" s="61"/>
      <c r="I86" s="60"/>
      <c r="J86" s="61"/>
      <c r="K86" s="257"/>
      <c r="L86" s="27" t="s">
        <v>148</v>
      </c>
      <c r="M86" s="49"/>
      <c r="N86" s="24"/>
      <c r="O86" s="49"/>
      <c r="P86" s="25"/>
      <c r="Q86" s="24"/>
      <c r="R86" s="53"/>
      <c r="S86" s="86"/>
      <c r="T86" s="49"/>
    </row>
    <row r="87" spans="1:20" x14ac:dyDescent="0.2">
      <c r="A87" s="88">
        <v>2.1</v>
      </c>
      <c r="B87" s="8"/>
      <c r="C87" s="214" t="s">
        <v>45</v>
      </c>
      <c r="D87" s="214"/>
      <c r="E87" s="54"/>
      <c r="F87" s="55"/>
      <c r="G87" s="35">
        <f>SUM(G88:G91)</f>
        <v>0</v>
      </c>
      <c r="H87" s="18">
        <f>SUM(H88:H91)</f>
        <v>130</v>
      </c>
      <c r="I87" s="44">
        <f t="shared" ref="I87:J87" si="8">SUM(I90:I91)</f>
        <v>0</v>
      </c>
      <c r="J87" s="19">
        <f t="shared" si="8"/>
        <v>0</v>
      </c>
      <c r="K87" s="197">
        <f>SUM(E87:J87)</f>
        <v>130</v>
      </c>
      <c r="L87" s="27"/>
      <c r="M87" s="49" t="s">
        <v>5</v>
      </c>
      <c r="N87" s="96">
        <v>0</v>
      </c>
      <c r="O87" s="97"/>
      <c r="P87" s="98">
        <v>0</v>
      </c>
      <c r="Q87" s="97"/>
      <c r="R87" s="97">
        <f>N87+P87</f>
        <v>0</v>
      </c>
      <c r="S87" s="112"/>
      <c r="T87" s="97"/>
    </row>
    <row r="88" spans="1:20" x14ac:dyDescent="0.2">
      <c r="A88" s="90"/>
      <c r="B88" s="24"/>
      <c r="C88" s="73"/>
      <c r="D88" s="129" t="s">
        <v>57</v>
      </c>
      <c r="E88" s="58"/>
      <c r="F88" s="59"/>
      <c r="G88" s="60"/>
      <c r="H88" s="185">
        <v>50</v>
      </c>
      <c r="I88" s="74"/>
      <c r="J88" s="75"/>
      <c r="K88" s="256"/>
      <c r="L88" s="27" t="s">
        <v>150</v>
      </c>
      <c r="M88" s="49"/>
      <c r="N88" s="24"/>
      <c r="O88" s="49"/>
      <c r="P88" s="25"/>
      <c r="Q88" s="49"/>
      <c r="R88" s="25"/>
      <c r="S88" s="42"/>
      <c r="T88" s="49"/>
    </row>
    <row r="89" spans="1:20" x14ac:dyDescent="0.2">
      <c r="A89" s="90"/>
      <c r="B89" s="24"/>
      <c r="C89" s="29">
        <v>70.099999999999994</v>
      </c>
      <c r="D89" s="26" t="s">
        <v>34</v>
      </c>
      <c r="E89" s="58"/>
      <c r="F89" s="59"/>
      <c r="G89" s="60"/>
      <c r="H89" s="77">
        <v>50</v>
      </c>
      <c r="I89" s="74"/>
      <c r="J89" s="75"/>
      <c r="K89" s="256"/>
      <c r="L89" s="27"/>
      <c r="M89" s="49"/>
      <c r="N89" s="24"/>
      <c r="O89" s="49"/>
      <c r="P89" s="25"/>
      <c r="Q89" s="49"/>
      <c r="R89" s="25"/>
      <c r="S89" s="42"/>
      <c r="T89" s="49"/>
    </row>
    <row r="90" spans="1:20" x14ac:dyDescent="0.2">
      <c r="A90" s="90"/>
      <c r="B90" s="24"/>
      <c r="C90" s="29">
        <v>70.2</v>
      </c>
      <c r="D90" s="26" t="s">
        <v>40</v>
      </c>
      <c r="E90" s="60"/>
      <c r="F90" s="61"/>
      <c r="G90" s="60"/>
      <c r="H90" s="39"/>
      <c r="I90" s="60"/>
      <c r="J90" s="61"/>
      <c r="K90" s="257"/>
      <c r="L90" s="27" t="s">
        <v>149</v>
      </c>
      <c r="M90" s="49"/>
      <c r="N90" s="24"/>
      <c r="O90" s="49"/>
      <c r="P90" s="25"/>
      <c r="Q90" s="49"/>
      <c r="R90" s="25"/>
      <c r="S90" s="42"/>
      <c r="T90" s="49"/>
    </row>
    <row r="91" spans="1:20" x14ac:dyDescent="0.2">
      <c r="A91" s="90"/>
      <c r="B91" s="24"/>
      <c r="C91" s="29">
        <v>70.3</v>
      </c>
      <c r="D91" s="26" t="s">
        <v>109</v>
      </c>
      <c r="E91" s="60"/>
      <c r="F91" s="61"/>
      <c r="G91" s="60"/>
      <c r="H91" s="39">
        <v>30</v>
      </c>
      <c r="I91" s="60"/>
      <c r="J91" s="61"/>
      <c r="K91" s="257"/>
      <c r="L91" s="247"/>
      <c r="M91" s="49"/>
      <c r="N91" s="24"/>
      <c r="O91" s="49"/>
      <c r="P91" s="25"/>
      <c r="Q91" s="49"/>
      <c r="R91" s="25"/>
      <c r="S91" s="42"/>
      <c r="T91" s="49"/>
    </row>
    <row r="92" spans="1:20" x14ac:dyDescent="0.2">
      <c r="A92" s="87">
        <v>2.13</v>
      </c>
      <c r="B92" s="8"/>
      <c r="C92" s="214" t="s">
        <v>46</v>
      </c>
      <c r="D92" s="214"/>
      <c r="E92" s="54"/>
      <c r="F92" s="55"/>
      <c r="G92" s="78">
        <f t="shared" ref="G92:J92" si="9">SUM(G93:G102)</f>
        <v>30</v>
      </c>
      <c r="H92" s="18">
        <f t="shared" si="9"/>
        <v>30</v>
      </c>
      <c r="I92" s="44">
        <f t="shared" si="9"/>
        <v>0</v>
      </c>
      <c r="J92" s="19">
        <f t="shared" si="9"/>
        <v>0</v>
      </c>
      <c r="K92" s="197">
        <f>SUM(E92:J92)</f>
        <v>60</v>
      </c>
      <c r="L92" s="249"/>
      <c r="M92" s="49" t="s">
        <v>124</v>
      </c>
      <c r="N92" s="96">
        <v>0</v>
      </c>
      <c r="O92" s="97"/>
      <c r="P92" s="98">
        <v>40</v>
      </c>
      <c r="Q92" s="113">
        <f>P92*80</f>
        <v>3200</v>
      </c>
      <c r="R92" s="97">
        <f>N92+P92</f>
        <v>40</v>
      </c>
      <c r="S92" s="112">
        <f>O92+Q92</f>
        <v>3200</v>
      </c>
      <c r="T92" s="97"/>
    </row>
    <row r="93" spans="1:20" x14ac:dyDescent="0.2">
      <c r="B93" s="24"/>
      <c r="C93" s="30">
        <v>80.099999999999994</v>
      </c>
      <c r="D93" s="26" t="s">
        <v>110</v>
      </c>
      <c r="E93" s="60"/>
      <c r="F93" s="61"/>
      <c r="G93" s="140">
        <v>30</v>
      </c>
      <c r="H93" s="77">
        <v>30</v>
      </c>
      <c r="I93" s="60"/>
      <c r="J93" s="61"/>
      <c r="K93" s="257"/>
      <c r="L93" s="250" t="s">
        <v>152</v>
      </c>
      <c r="M93" s="220" t="s">
        <v>151</v>
      </c>
      <c r="N93" s="94"/>
      <c r="O93" s="25"/>
      <c r="P93" s="94"/>
      <c r="Q93" s="25"/>
      <c r="R93" s="94"/>
      <c r="S93" s="65"/>
      <c r="T93" s="94"/>
    </row>
    <row r="94" spans="1:20" x14ac:dyDescent="0.2">
      <c r="B94" s="24"/>
      <c r="C94" s="30">
        <v>80.2</v>
      </c>
      <c r="D94" s="26" t="s">
        <v>111</v>
      </c>
      <c r="E94" s="60"/>
      <c r="F94" s="61"/>
      <c r="G94" s="60"/>
      <c r="H94" s="61"/>
      <c r="I94" s="60"/>
      <c r="J94" s="61"/>
      <c r="K94" s="257"/>
      <c r="L94" s="251"/>
      <c r="M94" s="221"/>
      <c r="N94" s="49"/>
      <c r="O94" s="25"/>
      <c r="P94" s="49"/>
      <c r="Q94" s="25"/>
      <c r="R94" s="49"/>
      <c r="S94" s="65"/>
      <c r="T94" s="49"/>
    </row>
    <row r="95" spans="1:20" x14ac:dyDescent="0.2">
      <c r="B95" s="24"/>
      <c r="C95" s="30">
        <v>80.3</v>
      </c>
      <c r="D95" s="26" t="s">
        <v>112</v>
      </c>
      <c r="E95" s="60"/>
      <c r="F95" s="61"/>
      <c r="G95" s="60"/>
      <c r="H95" s="61"/>
      <c r="I95" s="60"/>
      <c r="J95" s="61"/>
      <c r="K95" s="257"/>
      <c r="L95" s="251"/>
      <c r="M95" s="221"/>
      <c r="N95" s="49"/>
      <c r="O95" s="25"/>
      <c r="P95" s="49"/>
      <c r="Q95" s="25"/>
      <c r="R95" s="49"/>
      <c r="S95" s="65"/>
      <c r="T95" s="49"/>
    </row>
    <row r="96" spans="1:20" x14ac:dyDescent="0.2">
      <c r="B96" s="24"/>
      <c r="C96" s="30">
        <v>80.400000000000006</v>
      </c>
      <c r="D96" s="26" t="s">
        <v>113</v>
      </c>
      <c r="E96" s="60"/>
      <c r="F96" s="61"/>
      <c r="G96" s="60"/>
      <c r="H96" s="61"/>
      <c r="I96" s="60"/>
      <c r="J96" s="61"/>
      <c r="K96" s="257"/>
      <c r="L96" s="251"/>
      <c r="M96" s="221"/>
      <c r="N96" s="49"/>
      <c r="O96" s="25"/>
      <c r="P96" s="49"/>
      <c r="Q96" s="25"/>
      <c r="R96" s="49"/>
      <c r="S96" s="65"/>
      <c r="T96" s="49"/>
    </row>
    <row r="97" spans="2:20" x14ac:dyDescent="0.2">
      <c r="B97" s="24"/>
      <c r="C97" s="30">
        <v>80.5</v>
      </c>
      <c r="D97" s="26" t="s">
        <v>114</v>
      </c>
      <c r="E97" s="60"/>
      <c r="F97" s="61"/>
      <c r="G97" s="60"/>
      <c r="H97" s="61"/>
      <c r="I97" s="60"/>
      <c r="J97" s="61"/>
      <c r="K97" s="257"/>
      <c r="L97" s="251"/>
      <c r="M97" s="221"/>
      <c r="N97" s="49"/>
      <c r="O97" s="25"/>
      <c r="P97" s="49"/>
      <c r="Q97" s="25"/>
      <c r="R97" s="49"/>
      <c r="S97" s="65"/>
      <c r="T97" s="49"/>
    </row>
    <row r="98" spans="2:20" x14ac:dyDescent="0.2">
      <c r="B98" s="24"/>
      <c r="C98" s="30">
        <v>80.599999999999994</v>
      </c>
      <c r="D98" s="26" t="s">
        <v>115</v>
      </c>
      <c r="E98" s="60"/>
      <c r="F98" s="61"/>
      <c r="G98" s="60"/>
      <c r="H98" s="61"/>
      <c r="I98" s="60"/>
      <c r="J98" s="61"/>
      <c r="K98" s="257"/>
      <c r="L98" s="251"/>
      <c r="M98" s="221"/>
      <c r="N98" s="49"/>
      <c r="O98" s="25"/>
      <c r="P98" s="49"/>
      <c r="Q98" s="25"/>
      <c r="R98" s="49"/>
      <c r="S98" s="65"/>
      <c r="T98" s="49"/>
    </row>
    <row r="99" spans="2:20" x14ac:dyDescent="0.2">
      <c r="B99" s="24"/>
      <c r="C99" s="30">
        <v>80.7</v>
      </c>
      <c r="D99" s="26" t="s">
        <v>116</v>
      </c>
      <c r="E99" s="60"/>
      <c r="F99" s="61"/>
      <c r="G99" s="60"/>
      <c r="H99" s="61"/>
      <c r="I99" s="60"/>
      <c r="J99" s="61"/>
      <c r="K99" s="257"/>
      <c r="L99" s="251"/>
      <c r="M99" s="221"/>
      <c r="N99" s="49"/>
      <c r="O99" s="25"/>
      <c r="P99" s="49"/>
      <c r="Q99" s="25"/>
      <c r="R99" s="49"/>
      <c r="S99" s="65"/>
      <c r="T99" s="49"/>
    </row>
    <row r="100" spans="2:20" x14ac:dyDescent="0.2">
      <c r="B100" s="24"/>
      <c r="C100" s="30">
        <v>80.800000000000097</v>
      </c>
      <c r="D100" s="26" t="s">
        <v>117</v>
      </c>
      <c r="E100" s="60"/>
      <c r="F100" s="61"/>
      <c r="G100" s="60"/>
      <c r="H100" s="61"/>
      <c r="I100" s="60"/>
      <c r="J100" s="61"/>
      <c r="K100" s="257"/>
      <c r="L100" s="251"/>
      <c r="M100" s="221"/>
      <c r="N100" s="49"/>
      <c r="O100" s="25"/>
      <c r="P100" s="49"/>
      <c r="Q100" s="25"/>
      <c r="R100" s="49"/>
      <c r="S100" s="65"/>
      <c r="T100" s="49"/>
    </row>
    <row r="101" spans="2:20" x14ac:dyDescent="0.2">
      <c r="B101" s="24"/>
      <c r="C101" s="30">
        <v>80.900000000000105</v>
      </c>
      <c r="D101" s="26" t="s">
        <v>118</v>
      </c>
      <c r="E101" s="60"/>
      <c r="F101" s="61"/>
      <c r="G101" s="60"/>
      <c r="H101" s="61"/>
      <c r="I101" s="60"/>
      <c r="J101" s="61"/>
      <c r="K101" s="257"/>
      <c r="L101" s="251"/>
      <c r="M101" s="221"/>
      <c r="N101" s="49"/>
      <c r="O101" s="25"/>
      <c r="P101" s="49"/>
      <c r="Q101" s="25"/>
      <c r="R101" s="49"/>
      <c r="S101" s="65"/>
      <c r="T101" s="49"/>
    </row>
    <row r="102" spans="2:20" ht="13.5" x14ac:dyDescent="0.25">
      <c r="B102" s="24"/>
      <c r="C102" s="32">
        <v>80.099999999999994</v>
      </c>
      <c r="D102" s="31" t="s">
        <v>47</v>
      </c>
      <c r="E102" s="60"/>
      <c r="F102" s="61"/>
      <c r="G102" s="60"/>
      <c r="H102" s="61"/>
      <c r="I102" s="60"/>
      <c r="J102" s="61"/>
      <c r="K102" s="257"/>
      <c r="L102" s="251"/>
      <c r="M102" s="222"/>
      <c r="N102" s="49"/>
      <c r="O102" s="25"/>
      <c r="P102" s="49"/>
      <c r="Q102" s="25"/>
      <c r="R102" s="49"/>
      <c r="S102" s="65"/>
      <c r="T102" s="49"/>
    </row>
    <row r="103" spans="2:20" x14ac:dyDescent="0.2">
      <c r="B103" s="8"/>
      <c r="C103" s="223" t="s">
        <v>53</v>
      </c>
      <c r="D103" s="223"/>
      <c r="E103" s="56"/>
      <c r="F103" s="64"/>
      <c r="G103" s="36">
        <f>G8+G16+G35+G44+G49+G54+G61+G72+G77+G82+G87+G92</f>
        <v>3320</v>
      </c>
      <c r="H103" s="36">
        <f t="shared" ref="H103:K103" si="10">H8+H16+H35+H44+H49+H54+H61+H72+H77+H82+H87+H92</f>
        <v>2460</v>
      </c>
      <c r="I103" s="36">
        <f t="shared" si="10"/>
        <v>0</v>
      </c>
      <c r="J103" s="36">
        <f t="shared" si="10"/>
        <v>420</v>
      </c>
      <c r="K103" s="258">
        <f t="shared" si="10"/>
        <v>6200</v>
      </c>
      <c r="L103" s="36"/>
      <c r="M103" s="36"/>
      <c r="N103" s="114" t="e">
        <f>#REF!+N8+N16+N35+N44+N49+N54+N61+N72+N77+N82+N87+N92</f>
        <v>#REF!</v>
      </c>
      <c r="O103" s="114" t="e">
        <f>#REF!+O8+O16+O35+O44+O49+O54+O61+O72+O77+O82+O87+O92</f>
        <v>#REF!</v>
      </c>
      <c r="P103" s="114" t="e">
        <f>#REF!+P8+P16+P35+P44+P49+P54+P61+P72+P77+P82+P87+P92</f>
        <v>#REF!</v>
      </c>
      <c r="Q103" s="114" t="e">
        <f>#REF!+Q8+Q16+Q35+Q44+Q49+Q54+Q61+Q72+Q77+Q82+Q87+Q92</f>
        <v>#REF!</v>
      </c>
      <c r="R103" s="114" t="e">
        <f>#REF!+R8+R16+R35+R44+R49+R54+R61+R72+R77+R82+R87+R92</f>
        <v>#REF!</v>
      </c>
      <c r="S103" s="114" t="e">
        <f>#REF!+S8+S16+S35+S44+S49+S54+S61+S72+S77+S82+S87+S92</f>
        <v>#REF!</v>
      </c>
      <c r="T103" s="97"/>
    </row>
    <row r="104" spans="2:20" x14ac:dyDescent="0.2">
      <c r="B104" s="24"/>
      <c r="C104" s="33"/>
      <c r="D104" s="34"/>
      <c r="E104" s="11"/>
      <c r="F104" s="41"/>
      <c r="G104" s="11"/>
      <c r="H104" s="42"/>
      <c r="I104" s="4"/>
      <c r="J104" s="42"/>
      <c r="K104" s="258"/>
      <c r="L104" s="252"/>
      <c r="M104" s="49"/>
      <c r="N104" s="24"/>
      <c r="O104" s="24"/>
      <c r="P104" s="94"/>
      <c r="Q104" s="25"/>
      <c r="R104" s="94"/>
      <c r="S104" s="25"/>
      <c r="T104" s="94"/>
    </row>
    <row r="105" spans="2:20" x14ac:dyDescent="0.2">
      <c r="B105" s="68" t="s">
        <v>154</v>
      </c>
      <c r="C105" s="146"/>
      <c r="D105" s="147"/>
      <c r="E105" s="145"/>
      <c r="F105" s="145"/>
      <c r="G105" s="145">
        <f>0.05*G103</f>
        <v>166</v>
      </c>
      <c r="H105" s="145">
        <f t="shared" ref="H105:J105" si="11">0.05*H103</f>
        <v>123</v>
      </c>
      <c r="I105" s="145">
        <f t="shared" si="11"/>
        <v>0</v>
      </c>
      <c r="J105" s="145">
        <f t="shared" si="11"/>
        <v>21</v>
      </c>
      <c r="K105" s="258">
        <f>SUM(G105:J105)</f>
        <v>310</v>
      </c>
      <c r="L105" s="252"/>
      <c r="M105" s="49"/>
      <c r="N105" s="24"/>
      <c r="O105" s="24"/>
      <c r="P105" s="94"/>
      <c r="Q105" s="25"/>
      <c r="R105" s="94"/>
      <c r="S105" s="25"/>
      <c r="T105" s="94"/>
    </row>
    <row r="106" spans="2:20" x14ac:dyDescent="0.2">
      <c r="B106" s="24"/>
      <c r="C106" s="33"/>
      <c r="D106" s="34"/>
      <c r="E106" s="11"/>
      <c r="F106" s="41"/>
      <c r="G106" s="11"/>
      <c r="H106" s="42"/>
      <c r="I106" s="4"/>
      <c r="J106" s="42"/>
      <c r="K106" s="86"/>
      <c r="L106" s="252"/>
      <c r="M106" s="49"/>
      <c r="N106" s="24"/>
      <c r="O106" s="24"/>
      <c r="P106" s="94"/>
      <c r="Q106" s="25"/>
      <c r="R106" s="94"/>
      <c r="S106" s="25"/>
      <c r="T106" s="94"/>
    </row>
    <row r="107" spans="2:20" x14ac:dyDescent="0.2">
      <c r="B107" s="214" t="s">
        <v>153</v>
      </c>
      <c r="C107" s="214"/>
      <c r="D107" s="214"/>
      <c r="E107" s="37">
        <f>0.1*0.8*K103</f>
        <v>496.00000000000011</v>
      </c>
      <c r="F107" s="17">
        <f>0.1*0.2*K103</f>
        <v>124.00000000000003</v>
      </c>
      <c r="G107" s="70"/>
      <c r="H107" s="71"/>
      <c r="I107" s="70"/>
      <c r="J107" s="71"/>
      <c r="K107" s="254">
        <f>SUM(E107:F107)</f>
        <v>620.00000000000011</v>
      </c>
      <c r="L107" s="252"/>
      <c r="M107" s="49" t="s">
        <v>55</v>
      </c>
      <c r="N107" s="115">
        <v>323</v>
      </c>
      <c r="O107" s="120">
        <f>N107*100.1</f>
        <v>32332.3</v>
      </c>
      <c r="P107" s="120">
        <v>400</v>
      </c>
      <c r="Q107" s="120">
        <f>P107*99.5</f>
        <v>39800</v>
      </c>
      <c r="R107" s="120">
        <f>N107+P107</f>
        <v>723</v>
      </c>
      <c r="S107" s="120">
        <f>O107+Q107</f>
        <v>72132.3</v>
      </c>
      <c r="T107" s="110" t="s">
        <v>70</v>
      </c>
    </row>
    <row r="108" spans="2:20" x14ac:dyDescent="0.2">
      <c r="B108" s="24"/>
      <c r="C108" s="33"/>
      <c r="D108" s="34"/>
      <c r="E108" s="4"/>
      <c r="F108" s="42"/>
      <c r="G108" s="4"/>
      <c r="H108" s="42"/>
      <c r="I108" s="4"/>
      <c r="J108" s="42"/>
      <c r="K108" s="86"/>
      <c r="L108" s="252"/>
      <c r="M108" s="24"/>
      <c r="N108" s="22"/>
      <c r="O108" s="22"/>
      <c r="P108" s="117"/>
      <c r="Q108" s="118"/>
      <c r="R108" s="117"/>
      <c r="S108" s="118"/>
      <c r="T108" s="53"/>
    </row>
    <row r="109" spans="2:20" x14ac:dyDescent="0.2">
      <c r="B109" s="214" t="s">
        <v>155</v>
      </c>
      <c r="C109" s="214"/>
      <c r="D109" s="214"/>
      <c r="E109" s="38">
        <f>E103+E107</f>
        <v>496.00000000000011</v>
      </c>
      <c r="F109" s="9">
        <f t="shared" ref="F109" si="12">F103+F107</f>
        <v>124.00000000000003</v>
      </c>
      <c r="G109" s="9">
        <f>G103+G105</f>
        <v>3486</v>
      </c>
      <c r="H109" s="9">
        <f t="shared" ref="H109:J109" si="13">H103+H105</f>
        <v>2583</v>
      </c>
      <c r="I109" s="9">
        <f t="shared" si="13"/>
        <v>0</v>
      </c>
      <c r="J109" s="9">
        <f t="shared" si="13"/>
        <v>441</v>
      </c>
      <c r="K109" s="254">
        <f>K103+K105+K107</f>
        <v>7130</v>
      </c>
      <c r="L109" s="253"/>
      <c r="M109" s="53"/>
      <c r="N109" s="119" t="e">
        <f>N103+N107</f>
        <v>#REF!</v>
      </c>
      <c r="O109" s="119" t="e">
        <f>O103+O107</f>
        <v>#REF!</v>
      </c>
      <c r="P109" s="119" t="e">
        <f t="shared" ref="P109:S109" si="14">P103+P107</f>
        <v>#REF!</v>
      </c>
      <c r="Q109" s="119" t="e">
        <f t="shared" si="14"/>
        <v>#REF!</v>
      </c>
      <c r="R109" s="119" t="e">
        <f t="shared" si="14"/>
        <v>#REF!</v>
      </c>
      <c r="S109" s="119" t="e">
        <f t="shared" si="14"/>
        <v>#REF!</v>
      </c>
      <c r="T109" s="97"/>
    </row>
    <row r="110" spans="2:20" x14ac:dyDescent="0.2">
      <c r="C110" s="3"/>
      <c r="E110" s="4"/>
      <c r="F110" s="4"/>
      <c r="G110" s="4"/>
      <c r="H110" s="4"/>
      <c r="I110" s="4"/>
      <c r="J110" s="4"/>
      <c r="K110" s="4"/>
      <c r="N110" s="25"/>
      <c r="O110" s="25"/>
      <c r="P110" s="25"/>
      <c r="Q110" s="25"/>
      <c r="R110" s="25"/>
      <c r="S110" s="25"/>
      <c r="T110" s="25"/>
    </row>
    <row r="111" spans="2:20" x14ac:dyDescent="0.2">
      <c r="B111" s="233" t="s">
        <v>76</v>
      </c>
      <c r="C111" s="233"/>
      <c r="D111" s="233"/>
      <c r="E111" s="8">
        <v>100</v>
      </c>
      <c r="F111" s="8">
        <v>100</v>
      </c>
      <c r="G111" s="66">
        <v>82.8</v>
      </c>
      <c r="H111" s="66">
        <v>82.8</v>
      </c>
      <c r="I111" s="66">
        <v>82.8</v>
      </c>
      <c r="J111" s="66">
        <v>82.8</v>
      </c>
      <c r="N111" s="25"/>
      <c r="O111" s="25"/>
      <c r="P111" s="227" t="s">
        <v>71</v>
      </c>
      <c r="Q111" s="228"/>
      <c r="R111" s="228"/>
      <c r="S111" s="228"/>
      <c r="T111" s="93"/>
    </row>
    <row r="112" spans="2:20" x14ac:dyDescent="0.2">
      <c r="C112" s="3"/>
      <c r="E112" s="4"/>
      <c r="F112" s="4"/>
      <c r="G112" s="4"/>
      <c r="H112" s="4"/>
      <c r="I112" s="4"/>
      <c r="J112" s="4"/>
      <c r="K112" s="4"/>
      <c r="N112" s="25"/>
      <c r="O112" s="25"/>
      <c r="P112" s="24"/>
      <c r="Q112" s="25"/>
      <c r="R112" s="25"/>
      <c r="S112" s="25"/>
      <c r="T112" s="27"/>
    </row>
    <row r="113" spans="2:20" ht="12.75" customHeight="1" x14ac:dyDescent="0.2">
      <c r="B113" s="214" t="s">
        <v>156</v>
      </c>
      <c r="C113" s="214"/>
      <c r="D113" s="214"/>
      <c r="E113" s="9">
        <f>E111*E109</f>
        <v>49600.000000000015</v>
      </c>
      <c r="F113" s="9">
        <f t="shared" ref="F113:J113" si="15">F111*F109</f>
        <v>12400.000000000004</v>
      </c>
      <c r="G113" s="9">
        <f t="shared" si="15"/>
        <v>288640.8</v>
      </c>
      <c r="H113" s="9">
        <f>H111*H109</f>
        <v>213872.4</v>
      </c>
      <c r="I113" s="9">
        <f t="shared" si="15"/>
        <v>0</v>
      </c>
      <c r="J113" s="9">
        <f t="shared" si="15"/>
        <v>36514.799999999996</v>
      </c>
      <c r="K113" s="9">
        <f>SUM(E113:J113)</f>
        <v>601028</v>
      </c>
      <c r="O113" s="25"/>
      <c r="P113" s="25"/>
      <c r="Q113" s="65"/>
      <c r="R113" s="25"/>
      <c r="S113" s="25"/>
      <c r="T113" s="25"/>
    </row>
    <row r="114" spans="2:20" x14ac:dyDescent="0.2">
      <c r="E114" s="4"/>
      <c r="F114" s="4"/>
      <c r="G114" s="4"/>
      <c r="H114" s="4"/>
      <c r="I114" s="4"/>
      <c r="J114" s="4"/>
      <c r="K114" s="4"/>
      <c r="O114" s="25"/>
      <c r="P114" s="122"/>
      <c r="Q114" s="65"/>
      <c r="R114" s="25"/>
      <c r="S114" s="25"/>
      <c r="T114" s="25"/>
    </row>
    <row r="115" spans="2:20" ht="12.75" customHeight="1" x14ac:dyDescent="0.2">
      <c r="B115" s="229" t="s">
        <v>160</v>
      </c>
      <c r="C115" s="230"/>
      <c r="D115" s="231"/>
      <c r="E115" s="9">
        <f>0.8*0.05*G115</f>
        <v>15948.920000000004</v>
      </c>
      <c r="F115" s="9">
        <f>0.2*0.05*G115</f>
        <v>3987.2300000000009</v>
      </c>
      <c r="G115" s="9">
        <v>398723</v>
      </c>
      <c r="H115" s="9"/>
      <c r="I115" s="9"/>
      <c r="J115" s="9"/>
      <c r="K115" s="9">
        <f>SUM(E115:J115)</f>
        <v>418659.15</v>
      </c>
      <c r="M115" s="232" t="s">
        <v>168</v>
      </c>
      <c r="O115" s="25"/>
      <c r="P115" s="122"/>
      <c r="Q115" s="65"/>
      <c r="R115" s="25"/>
      <c r="S115" s="25"/>
      <c r="T115" s="25"/>
    </row>
    <row r="116" spans="2:20" x14ac:dyDescent="0.2">
      <c r="B116" s="229" t="s">
        <v>122</v>
      </c>
      <c r="C116" s="230"/>
      <c r="D116" s="231"/>
      <c r="E116" s="9">
        <f>0.8*0.05*H116</f>
        <v>6733.2800000000016</v>
      </c>
      <c r="F116" s="9">
        <f>0.2*0.05*H116</f>
        <v>1683.3200000000004</v>
      </c>
      <c r="G116" s="9"/>
      <c r="H116" s="9">
        <v>168332</v>
      </c>
      <c r="I116" s="9"/>
      <c r="J116" s="9"/>
      <c r="K116" s="9">
        <f t="shared" ref="K116:K117" si="16">SUM(E116:J116)</f>
        <v>176748.6</v>
      </c>
      <c r="M116" s="232"/>
      <c r="O116" s="25"/>
      <c r="P116" s="76"/>
      <c r="Q116" s="76"/>
      <c r="R116" s="22"/>
      <c r="S116" s="22"/>
      <c r="T116" s="22"/>
    </row>
    <row r="117" spans="2:20" x14ac:dyDescent="0.2">
      <c r="B117" s="229" t="s">
        <v>123</v>
      </c>
      <c r="C117" s="230"/>
      <c r="D117" s="231"/>
      <c r="E117" s="9">
        <f>0.8*0.05*I117</f>
        <v>5895.3600000000015</v>
      </c>
      <c r="F117" s="9">
        <f>0.2*0.05*I117</f>
        <v>1473.8400000000004</v>
      </c>
      <c r="G117" s="9"/>
      <c r="H117" s="9"/>
      <c r="I117" s="9">
        <v>147384</v>
      </c>
      <c r="J117" s="9"/>
      <c r="K117" s="9">
        <f t="shared" si="16"/>
        <v>154753.20000000001</v>
      </c>
      <c r="M117" s="232"/>
      <c r="O117" s="25"/>
      <c r="P117" s="84"/>
      <c r="Q117" s="84"/>
      <c r="R117" s="22"/>
      <c r="S117" s="22"/>
      <c r="T117" s="22"/>
    </row>
    <row r="118" spans="2:20" x14ac:dyDescent="0.2">
      <c r="B118" s="224" t="s">
        <v>205</v>
      </c>
      <c r="C118" s="225"/>
      <c r="D118" s="226"/>
      <c r="E118" s="9">
        <f>E113+E115+E116+E117</f>
        <v>78177.560000000012</v>
      </c>
      <c r="F118" s="9">
        <f>F113+F115+F116+F117</f>
        <v>19544.390000000003</v>
      </c>
      <c r="G118" s="9">
        <f t="shared" ref="G118:J118" si="17">G113+G115+G116+G117</f>
        <v>687363.8</v>
      </c>
      <c r="H118" s="9">
        <f t="shared" si="17"/>
        <v>382204.4</v>
      </c>
      <c r="I118" s="9">
        <f t="shared" si="17"/>
        <v>147384</v>
      </c>
      <c r="J118" s="9">
        <f t="shared" si="17"/>
        <v>36514.799999999996</v>
      </c>
      <c r="K118" s="148">
        <f>SUM(K113:K117)</f>
        <v>1351188.95</v>
      </c>
      <c r="O118" s="25"/>
      <c r="P118" s="84"/>
      <c r="Q118" s="84"/>
      <c r="R118" s="22"/>
      <c r="S118" s="22"/>
      <c r="T118" s="22"/>
    </row>
    <row r="119" spans="2:20" x14ac:dyDescent="0.2">
      <c r="E119" s="4"/>
      <c r="F119" s="4"/>
      <c r="G119" s="4"/>
      <c r="H119" s="4"/>
      <c r="I119" s="4"/>
      <c r="J119" s="4"/>
      <c r="K119" s="4"/>
    </row>
    <row r="120" spans="2:20" x14ac:dyDescent="0.2">
      <c r="E120" s="4"/>
      <c r="F120" s="4"/>
      <c r="G120" s="4"/>
      <c r="H120" s="4"/>
      <c r="I120" s="4"/>
      <c r="J120" s="4"/>
      <c r="K120" s="4"/>
    </row>
    <row r="121" spans="2:20" x14ac:dyDescent="0.2">
      <c r="E121" s="4"/>
      <c r="F121" s="4"/>
      <c r="G121" s="4"/>
      <c r="H121" s="4"/>
      <c r="I121" s="4"/>
      <c r="J121" s="4"/>
      <c r="K121" s="4"/>
    </row>
    <row r="122" spans="2:20" x14ac:dyDescent="0.2">
      <c r="E122" s="4"/>
      <c r="F122" s="4"/>
      <c r="G122" s="4"/>
      <c r="H122" s="4"/>
      <c r="I122" s="4"/>
      <c r="J122" s="4"/>
      <c r="K122" s="4"/>
    </row>
    <row r="123" spans="2:20" x14ac:dyDescent="0.2">
      <c r="E123" s="4"/>
      <c r="F123" s="4"/>
      <c r="G123" s="4"/>
      <c r="H123" s="4"/>
      <c r="I123" s="4"/>
      <c r="J123" s="4"/>
      <c r="K123" s="4"/>
    </row>
    <row r="124" spans="2:20" x14ac:dyDescent="0.2">
      <c r="E124" s="4"/>
      <c r="F124" s="4"/>
      <c r="G124" s="4"/>
      <c r="H124" s="4"/>
      <c r="I124" s="4"/>
      <c r="J124" s="4"/>
      <c r="K124" s="4"/>
    </row>
    <row r="125" spans="2:20" x14ac:dyDescent="0.2">
      <c r="E125" s="4"/>
      <c r="F125" s="4"/>
      <c r="G125" s="4"/>
      <c r="H125" s="4"/>
      <c r="I125" s="4"/>
      <c r="J125" s="4"/>
      <c r="K125" s="4"/>
    </row>
    <row r="126" spans="2:20" x14ac:dyDescent="0.2">
      <c r="E126" s="4"/>
      <c r="F126" s="4"/>
      <c r="G126" s="4"/>
      <c r="H126" s="4"/>
      <c r="I126" s="4"/>
      <c r="J126" s="4"/>
      <c r="K126" s="4"/>
    </row>
    <row r="127" spans="2:20" x14ac:dyDescent="0.2">
      <c r="E127" s="4"/>
      <c r="F127" s="4"/>
      <c r="G127" s="4"/>
      <c r="H127" s="4"/>
      <c r="I127" s="4"/>
      <c r="J127" s="4"/>
      <c r="K127" s="4"/>
    </row>
    <row r="128" spans="2:20" x14ac:dyDescent="0.2">
      <c r="E128" s="4"/>
      <c r="F128" s="4"/>
      <c r="G128" s="4"/>
      <c r="H128" s="4"/>
      <c r="I128" s="4"/>
      <c r="J128" s="4"/>
      <c r="K128" s="4"/>
    </row>
    <row r="129" spans="5:11" x14ac:dyDescent="0.2">
      <c r="E129" s="4"/>
      <c r="F129" s="4"/>
      <c r="G129" s="4"/>
      <c r="H129" s="4"/>
      <c r="I129" s="4"/>
      <c r="J129" s="4"/>
      <c r="K129" s="4"/>
    </row>
    <row r="130" spans="5:11" x14ac:dyDescent="0.2">
      <c r="E130" s="4"/>
      <c r="F130" s="4"/>
      <c r="G130" s="4"/>
      <c r="H130" s="4"/>
      <c r="I130" s="4"/>
      <c r="J130" s="4"/>
      <c r="K130" s="4"/>
    </row>
    <row r="131" spans="5:11" x14ac:dyDescent="0.2">
      <c r="E131" s="4"/>
      <c r="F131" s="4"/>
      <c r="G131" s="4"/>
      <c r="H131" s="4"/>
      <c r="I131" s="4"/>
      <c r="J131" s="4"/>
      <c r="K131" s="4"/>
    </row>
    <row r="132" spans="5:11" x14ac:dyDescent="0.2">
      <c r="E132" s="4"/>
      <c r="F132" s="4"/>
      <c r="G132" s="4"/>
      <c r="H132" s="4"/>
      <c r="I132" s="4"/>
      <c r="J132" s="4"/>
      <c r="K132" s="4"/>
    </row>
    <row r="133" spans="5:11" x14ac:dyDescent="0.2">
      <c r="E133" s="4"/>
      <c r="F133" s="4"/>
      <c r="G133" s="4"/>
      <c r="H133" s="4"/>
      <c r="I133" s="4"/>
      <c r="J133" s="4"/>
      <c r="K133" s="4"/>
    </row>
    <row r="134" spans="5:11" x14ac:dyDescent="0.2">
      <c r="E134" s="4"/>
      <c r="F134" s="4"/>
      <c r="G134" s="4"/>
      <c r="H134" s="4"/>
      <c r="I134" s="4"/>
      <c r="J134" s="4"/>
      <c r="K134" s="4"/>
    </row>
    <row r="135" spans="5:11" x14ac:dyDescent="0.2">
      <c r="E135" s="4"/>
      <c r="F135" s="4"/>
      <c r="G135" s="4"/>
      <c r="H135" s="4"/>
      <c r="I135" s="4"/>
      <c r="J135" s="4"/>
      <c r="K135" s="4"/>
    </row>
    <row r="136" spans="5:11" x14ac:dyDescent="0.2">
      <c r="E136" s="4"/>
      <c r="F136" s="4"/>
      <c r="G136" s="4"/>
      <c r="H136" s="4"/>
      <c r="I136" s="4"/>
      <c r="J136" s="4"/>
      <c r="K136" s="4"/>
    </row>
    <row r="137" spans="5:11" x14ac:dyDescent="0.2">
      <c r="E137" s="4"/>
      <c r="F137" s="4"/>
      <c r="G137" s="4"/>
      <c r="H137" s="4"/>
      <c r="I137" s="4"/>
      <c r="J137" s="4"/>
      <c r="K137" s="4"/>
    </row>
    <row r="138" spans="5:11" x14ac:dyDescent="0.2">
      <c r="E138" s="4"/>
      <c r="F138" s="4"/>
      <c r="G138" s="4"/>
      <c r="H138" s="4"/>
      <c r="I138" s="4"/>
      <c r="J138" s="4"/>
      <c r="K138" s="4"/>
    </row>
    <row r="139" spans="5:11" x14ac:dyDescent="0.2">
      <c r="E139" s="4"/>
      <c r="F139" s="4"/>
      <c r="G139" s="4"/>
      <c r="H139" s="4"/>
      <c r="I139" s="4"/>
      <c r="J139" s="4"/>
      <c r="K139" s="4"/>
    </row>
    <row r="140" spans="5:11" x14ac:dyDescent="0.2">
      <c r="E140" s="4"/>
      <c r="F140" s="4"/>
      <c r="G140" s="4"/>
      <c r="H140" s="4"/>
      <c r="I140" s="4"/>
      <c r="J140" s="4"/>
      <c r="K140" s="4"/>
    </row>
    <row r="141" spans="5:11" x14ac:dyDescent="0.2">
      <c r="E141" s="4"/>
      <c r="F141" s="4"/>
      <c r="G141" s="4"/>
      <c r="H141" s="4"/>
      <c r="I141" s="4"/>
      <c r="J141" s="4"/>
      <c r="K141" s="4"/>
    </row>
    <row r="142" spans="5:11" x14ac:dyDescent="0.2">
      <c r="E142" s="4"/>
      <c r="F142" s="4"/>
      <c r="G142" s="4"/>
      <c r="H142" s="4"/>
      <c r="I142" s="4"/>
      <c r="J142" s="4"/>
      <c r="K142" s="4"/>
    </row>
    <row r="143" spans="5:11" x14ac:dyDescent="0.2">
      <c r="E143" s="4"/>
      <c r="F143" s="4"/>
      <c r="G143" s="4"/>
      <c r="H143" s="4"/>
      <c r="I143" s="4"/>
      <c r="J143" s="4"/>
      <c r="K143" s="4"/>
    </row>
    <row r="144" spans="5:11" x14ac:dyDescent="0.2">
      <c r="E144" s="4"/>
      <c r="F144" s="4"/>
      <c r="G144" s="4"/>
      <c r="H144" s="4"/>
      <c r="I144" s="4"/>
      <c r="J144" s="4"/>
      <c r="K144" s="4"/>
    </row>
    <row r="145" spans="5:11" x14ac:dyDescent="0.2">
      <c r="E145" s="4"/>
      <c r="F145" s="4"/>
      <c r="G145" s="4"/>
      <c r="H145" s="4"/>
      <c r="I145" s="4"/>
      <c r="J145" s="4"/>
      <c r="K145" s="4"/>
    </row>
    <row r="146" spans="5:11" x14ac:dyDescent="0.2">
      <c r="E146" s="4"/>
      <c r="F146" s="4"/>
      <c r="G146" s="4"/>
      <c r="H146" s="4"/>
      <c r="I146" s="4"/>
      <c r="J146" s="4"/>
      <c r="K146" s="4"/>
    </row>
    <row r="147" spans="5:11" x14ac:dyDescent="0.2">
      <c r="E147" s="4"/>
      <c r="F147" s="4"/>
      <c r="G147" s="4"/>
      <c r="H147" s="4"/>
      <c r="I147" s="4"/>
      <c r="J147" s="4"/>
      <c r="K147" s="4"/>
    </row>
    <row r="148" spans="5:11" x14ac:dyDescent="0.2">
      <c r="E148" s="4"/>
      <c r="F148" s="4"/>
      <c r="G148" s="4"/>
      <c r="H148" s="4"/>
      <c r="I148" s="4"/>
      <c r="J148" s="4"/>
      <c r="K148" s="4"/>
    </row>
    <row r="149" spans="5:11" x14ac:dyDescent="0.2">
      <c r="E149" s="4"/>
      <c r="F149" s="4"/>
      <c r="G149" s="4"/>
      <c r="H149" s="4"/>
      <c r="I149" s="4"/>
      <c r="J149" s="4"/>
      <c r="K149" s="4"/>
    </row>
    <row r="150" spans="5:11" x14ac:dyDescent="0.2">
      <c r="E150" s="4"/>
      <c r="F150" s="4"/>
      <c r="G150" s="4"/>
      <c r="H150" s="4"/>
      <c r="I150" s="4"/>
      <c r="J150" s="4"/>
      <c r="K150" s="4"/>
    </row>
    <row r="151" spans="5:11" x14ac:dyDescent="0.2">
      <c r="E151" s="4"/>
      <c r="F151" s="4"/>
      <c r="G151" s="4"/>
      <c r="H151" s="4"/>
      <c r="I151" s="4"/>
      <c r="J151" s="4"/>
      <c r="K151" s="4"/>
    </row>
    <row r="152" spans="5:11" x14ac:dyDescent="0.2">
      <c r="E152" s="4"/>
      <c r="F152" s="4"/>
      <c r="G152" s="4"/>
      <c r="H152" s="4"/>
      <c r="I152" s="4"/>
      <c r="J152" s="4"/>
      <c r="K152" s="4"/>
    </row>
    <row r="153" spans="5:11" x14ac:dyDescent="0.2">
      <c r="E153" s="4"/>
      <c r="F153" s="4"/>
      <c r="G153" s="4"/>
      <c r="H153" s="4"/>
      <c r="I153" s="4"/>
      <c r="J153" s="4"/>
      <c r="K153" s="4"/>
    </row>
    <row r="154" spans="5:11" x14ac:dyDescent="0.2">
      <c r="E154" s="4"/>
      <c r="F154" s="4"/>
      <c r="G154" s="4"/>
      <c r="H154" s="4"/>
      <c r="I154" s="4"/>
      <c r="J154" s="4"/>
      <c r="K154" s="4"/>
    </row>
    <row r="155" spans="5:11" x14ac:dyDescent="0.2">
      <c r="E155" s="4"/>
      <c r="F155" s="4"/>
      <c r="G155" s="4"/>
      <c r="H155" s="4"/>
      <c r="I155" s="4"/>
      <c r="J155" s="4"/>
      <c r="K155" s="4"/>
    </row>
    <row r="156" spans="5:11" x14ac:dyDescent="0.2">
      <c r="E156" s="4"/>
      <c r="F156" s="4"/>
      <c r="G156" s="4"/>
      <c r="H156" s="4"/>
      <c r="I156" s="4"/>
      <c r="J156" s="4"/>
      <c r="K156" s="4"/>
    </row>
    <row r="157" spans="5:11" x14ac:dyDescent="0.2">
      <c r="E157" s="4"/>
      <c r="F157" s="4"/>
      <c r="G157" s="4"/>
      <c r="H157" s="4"/>
      <c r="I157" s="4"/>
      <c r="J157" s="4"/>
      <c r="K157" s="4"/>
    </row>
    <row r="158" spans="5:11" x14ac:dyDescent="0.2">
      <c r="E158" s="4"/>
      <c r="F158" s="4"/>
      <c r="G158" s="4"/>
      <c r="H158" s="4"/>
      <c r="I158" s="4"/>
      <c r="J158" s="4"/>
      <c r="K158" s="4"/>
    </row>
    <row r="159" spans="5:11" x14ac:dyDescent="0.2">
      <c r="E159" s="4"/>
      <c r="F159" s="4"/>
      <c r="G159" s="4"/>
      <c r="H159" s="4"/>
      <c r="I159" s="4"/>
      <c r="J159" s="4"/>
      <c r="K159" s="4"/>
    </row>
    <row r="160" spans="5:11" x14ac:dyDescent="0.2">
      <c r="E160" s="4"/>
      <c r="F160" s="4"/>
      <c r="G160" s="4"/>
      <c r="H160" s="4"/>
      <c r="I160" s="4"/>
      <c r="J160" s="4"/>
      <c r="K160" s="4"/>
    </row>
    <row r="161" spans="5:11" x14ac:dyDescent="0.2">
      <c r="E161" s="4"/>
      <c r="F161" s="4"/>
      <c r="G161" s="4"/>
      <c r="H161" s="4"/>
      <c r="I161" s="4"/>
      <c r="J161" s="4"/>
      <c r="K161" s="4"/>
    </row>
    <row r="162" spans="5:11" x14ac:dyDescent="0.2">
      <c r="E162" s="4"/>
      <c r="F162" s="4"/>
      <c r="G162" s="4"/>
      <c r="H162" s="4"/>
      <c r="I162" s="4"/>
      <c r="J162" s="4"/>
      <c r="K162" s="4"/>
    </row>
    <row r="163" spans="5:11" x14ac:dyDescent="0.2">
      <c r="E163" s="4"/>
      <c r="F163" s="4"/>
      <c r="G163" s="4"/>
      <c r="H163" s="4"/>
      <c r="I163" s="4"/>
      <c r="J163" s="4"/>
      <c r="K163" s="4"/>
    </row>
    <row r="164" spans="5:11" x14ac:dyDescent="0.2">
      <c r="E164" s="4"/>
      <c r="F164" s="4"/>
      <c r="G164" s="4"/>
      <c r="H164" s="4"/>
      <c r="I164" s="4"/>
      <c r="J164" s="4"/>
      <c r="K164" s="4"/>
    </row>
    <row r="165" spans="5:11" x14ac:dyDescent="0.2">
      <c r="E165" s="4"/>
      <c r="F165" s="4"/>
      <c r="G165" s="4"/>
      <c r="H165" s="4"/>
      <c r="I165" s="4"/>
      <c r="J165" s="4"/>
      <c r="K165" s="4"/>
    </row>
    <row r="166" spans="5:11" x14ac:dyDescent="0.2">
      <c r="E166" s="4"/>
      <c r="F166" s="4"/>
      <c r="G166" s="4"/>
      <c r="H166" s="4"/>
      <c r="I166" s="4"/>
      <c r="J166" s="4"/>
      <c r="K166" s="4"/>
    </row>
    <row r="167" spans="5:11" x14ac:dyDescent="0.2">
      <c r="E167" s="4"/>
      <c r="F167" s="4"/>
      <c r="G167" s="4"/>
      <c r="H167" s="4"/>
      <c r="I167" s="4"/>
      <c r="J167" s="4"/>
      <c r="K167" s="4"/>
    </row>
    <row r="168" spans="5:11" x14ac:dyDescent="0.2">
      <c r="E168" s="4"/>
      <c r="F168" s="4"/>
      <c r="G168" s="4"/>
      <c r="H168" s="4"/>
      <c r="I168" s="4"/>
      <c r="J168" s="4"/>
      <c r="K168" s="4"/>
    </row>
    <row r="169" spans="5:11" x14ac:dyDescent="0.2">
      <c r="E169" s="4"/>
      <c r="F169" s="4"/>
      <c r="G169" s="4"/>
      <c r="H169" s="4"/>
      <c r="I169" s="4"/>
      <c r="J169" s="4"/>
      <c r="K169" s="4"/>
    </row>
    <row r="170" spans="5:11" x14ac:dyDescent="0.2">
      <c r="E170" s="4"/>
      <c r="F170" s="4"/>
      <c r="G170" s="4"/>
      <c r="H170" s="4"/>
      <c r="I170" s="4"/>
      <c r="J170" s="4"/>
      <c r="K170" s="4"/>
    </row>
    <row r="171" spans="5:11" x14ac:dyDescent="0.2">
      <c r="E171" s="4"/>
      <c r="F171" s="4"/>
      <c r="G171" s="4"/>
      <c r="H171" s="4"/>
      <c r="I171" s="4"/>
      <c r="J171" s="4"/>
      <c r="K171" s="4"/>
    </row>
    <row r="172" spans="5:11" x14ac:dyDescent="0.2">
      <c r="E172" s="4"/>
      <c r="F172" s="4"/>
      <c r="G172" s="4"/>
      <c r="H172" s="4"/>
      <c r="I172" s="4"/>
      <c r="J172" s="4"/>
      <c r="K172" s="4"/>
    </row>
    <row r="173" spans="5:11" x14ac:dyDescent="0.2">
      <c r="E173" s="4"/>
      <c r="F173" s="4"/>
      <c r="G173" s="4"/>
      <c r="H173" s="4"/>
      <c r="I173" s="4"/>
      <c r="J173" s="4"/>
      <c r="K173" s="4"/>
    </row>
    <row r="174" spans="5:11" x14ac:dyDescent="0.2">
      <c r="E174" s="4"/>
      <c r="F174" s="4"/>
      <c r="G174" s="4"/>
      <c r="H174" s="4"/>
      <c r="I174" s="4"/>
      <c r="J174" s="4"/>
      <c r="K174" s="4"/>
    </row>
    <row r="175" spans="5:11" x14ac:dyDescent="0.2">
      <c r="E175" s="4"/>
      <c r="F175" s="4"/>
      <c r="G175" s="4"/>
      <c r="H175" s="4"/>
      <c r="I175" s="4"/>
      <c r="J175" s="4"/>
      <c r="K175" s="4"/>
    </row>
    <row r="176" spans="5:11" x14ac:dyDescent="0.2">
      <c r="E176" s="4"/>
      <c r="F176" s="4"/>
      <c r="G176" s="4"/>
      <c r="H176" s="4"/>
      <c r="I176" s="4"/>
      <c r="J176" s="4"/>
      <c r="K176" s="4"/>
    </row>
    <row r="177" spans="5:11" x14ac:dyDescent="0.2">
      <c r="E177" s="4"/>
      <c r="F177" s="4"/>
      <c r="G177" s="4"/>
      <c r="H177" s="4"/>
      <c r="I177" s="4"/>
      <c r="J177" s="4"/>
      <c r="K177" s="4"/>
    </row>
    <row r="178" spans="5:11" x14ac:dyDescent="0.2">
      <c r="E178" s="4"/>
      <c r="F178" s="4"/>
      <c r="G178" s="4"/>
      <c r="H178" s="4"/>
      <c r="I178" s="4"/>
      <c r="J178" s="4"/>
      <c r="K178" s="4"/>
    </row>
    <row r="179" spans="5:11" x14ac:dyDescent="0.2">
      <c r="E179" s="4"/>
      <c r="F179" s="4"/>
      <c r="G179" s="4"/>
      <c r="H179" s="4"/>
      <c r="I179" s="4"/>
      <c r="J179" s="4"/>
      <c r="K179" s="4"/>
    </row>
    <row r="180" spans="5:11" x14ac:dyDescent="0.2">
      <c r="E180" s="4"/>
      <c r="F180" s="4"/>
      <c r="G180" s="4"/>
      <c r="H180" s="4"/>
      <c r="I180" s="4"/>
      <c r="J180" s="4"/>
      <c r="K180" s="4"/>
    </row>
    <row r="181" spans="5:11" x14ac:dyDescent="0.2">
      <c r="E181" s="4"/>
      <c r="F181" s="4"/>
      <c r="G181" s="4"/>
      <c r="H181" s="4"/>
      <c r="I181" s="4"/>
      <c r="J181" s="4"/>
      <c r="K181" s="4"/>
    </row>
    <row r="182" spans="5:11" x14ac:dyDescent="0.2">
      <c r="E182" s="4"/>
      <c r="F182" s="4"/>
      <c r="G182" s="4"/>
      <c r="H182" s="4"/>
      <c r="I182" s="4"/>
      <c r="J182" s="4"/>
      <c r="K182" s="4"/>
    </row>
    <row r="183" spans="5:11" x14ac:dyDescent="0.2">
      <c r="E183" s="4"/>
      <c r="F183" s="4"/>
      <c r="G183" s="4"/>
      <c r="H183" s="4"/>
      <c r="I183" s="4"/>
      <c r="J183" s="4"/>
      <c r="K183" s="4"/>
    </row>
    <row r="184" spans="5:11" x14ac:dyDescent="0.2">
      <c r="E184" s="4"/>
      <c r="F184" s="4"/>
      <c r="G184" s="4"/>
      <c r="H184" s="4"/>
      <c r="I184" s="4"/>
      <c r="J184" s="4"/>
      <c r="K184" s="4"/>
    </row>
    <row r="185" spans="5:11" x14ac:dyDescent="0.2">
      <c r="E185" s="4"/>
      <c r="F185" s="4"/>
      <c r="G185" s="4"/>
      <c r="H185" s="4"/>
      <c r="I185" s="4"/>
      <c r="J185" s="4"/>
      <c r="K185" s="4"/>
    </row>
    <row r="186" spans="5:11" x14ac:dyDescent="0.2">
      <c r="E186" s="4"/>
      <c r="F186" s="4"/>
      <c r="G186" s="4"/>
      <c r="H186" s="4"/>
      <c r="I186" s="4"/>
      <c r="J186" s="4"/>
      <c r="K186" s="4"/>
    </row>
    <row r="187" spans="5:11" x14ac:dyDescent="0.2">
      <c r="E187" s="4"/>
      <c r="F187" s="4"/>
      <c r="G187" s="4"/>
      <c r="H187" s="4"/>
      <c r="I187" s="4"/>
      <c r="J187" s="4"/>
      <c r="K187" s="4"/>
    </row>
    <row r="188" spans="5:11" x14ac:dyDescent="0.2">
      <c r="E188" s="4"/>
      <c r="F188" s="4"/>
      <c r="G188" s="4"/>
      <c r="H188" s="4"/>
      <c r="I188" s="4"/>
      <c r="J188" s="4"/>
      <c r="K188" s="4"/>
    </row>
    <row r="189" spans="5:11" x14ac:dyDescent="0.2">
      <c r="E189" s="4"/>
      <c r="F189" s="4"/>
      <c r="G189" s="4"/>
      <c r="H189" s="4"/>
      <c r="I189" s="4"/>
      <c r="J189" s="4"/>
      <c r="K189" s="4"/>
    </row>
    <row r="190" spans="5:11" x14ac:dyDescent="0.2">
      <c r="E190" s="4"/>
      <c r="F190" s="4"/>
      <c r="G190" s="4"/>
      <c r="H190" s="4"/>
      <c r="I190" s="4"/>
      <c r="J190" s="4"/>
      <c r="K190" s="4"/>
    </row>
    <row r="191" spans="5:11" x14ac:dyDescent="0.2">
      <c r="E191" s="4"/>
      <c r="F191" s="4"/>
      <c r="G191" s="4"/>
      <c r="H191" s="4"/>
      <c r="I191" s="4"/>
      <c r="J191" s="4"/>
      <c r="K191" s="4"/>
    </row>
    <row r="192" spans="5:11" x14ac:dyDescent="0.2">
      <c r="E192" s="4"/>
      <c r="F192" s="4"/>
      <c r="G192" s="4"/>
      <c r="H192" s="4"/>
      <c r="I192" s="4"/>
      <c r="J192" s="4"/>
      <c r="K192" s="4"/>
    </row>
    <row r="193" spans="5:11" x14ac:dyDescent="0.2">
      <c r="E193" s="4"/>
      <c r="F193" s="4"/>
      <c r="G193" s="4"/>
      <c r="H193" s="4"/>
      <c r="I193" s="4"/>
      <c r="J193" s="4"/>
      <c r="K193" s="4"/>
    </row>
    <row r="194" spans="5:11" x14ac:dyDescent="0.2">
      <c r="E194" s="4"/>
      <c r="F194" s="4"/>
      <c r="G194" s="4"/>
      <c r="H194" s="4"/>
      <c r="I194" s="4"/>
      <c r="J194" s="4"/>
      <c r="K194" s="4"/>
    </row>
    <row r="195" spans="5:11" x14ac:dyDescent="0.2">
      <c r="E195" s="4"/>
      <c r="F195" s="4"/>
      <c r="G195" s="4"/>
      <c r="H195" s="4"/>
      <c r="I195" s="4"/>
      <c r="J195" s="4"/>
      <c r="K195" s="4"/>
    </row>
    <row r="196" spans="5:11" x14ac:dyDescent="0.2">
      <c r="E196" s="4"/>
      <c r="F196" s="4"/>
      <c r="G196" s="4"/>
      <c r="H196" s="4"/>
      <c r="I196" s="4"/>
      <c r="J196" s="4"/>
      <c r="K196" s="4"/>
    </row>
    <row r="197" spans="5:11" x14ac:dyDescent="0.2">
      <c r="E197" s="4"/>
      <c r="F197" s="4"/>
      <c r="G197" s="4"/>
      <c r="H197" s="4"/>
      <c r="I197" s="4"/>
      <c r="J197" s="4"/>
      <c r="K197" s="4"/>
    </row>
    <row r="198" spans="5:11" x14ac:dyDescent="0.2">
      <c r="E198" s="4"/>
      <c r="F198" s="4"/>
      <c r="G198" s="4"/>
      <c r="H198" s="4"/>
      <c r="I198" s="4"/>
      <c r="J198" s="4"/>
      <c r="K198" s="4"/>
    </row>
    <row r="199" spans="5:11" x14ac:dyDescent="0.2">
      <c r="E199" s="4"/>
      <c r="F199" s="4"/>
      <c r="G199" s="4"/>
      <c r="H199" s="4"/>
      <c r="I199" s="4"/>
      <c r="J199" s="4"/>
      <c r="K199" s="4"/>
    </row>
    <row r="200" spans="5:11" x14ac:dyDescent="0.2">
      <c r="E200" s="4"/>
      <c r="F200" s="4"/>
      <c r="G200" s="4"/>
      <c r="H200" s="4"/>
      <c r="I200" s="4"/>
      <c r="J200" s="4"/>
      <c r="K200" s="4"/>
    </row>
    <row r="201" spans="5:11" x14ac:dyDescent="0.2">
      <c r="E201" s="4"/>
      <c r="F201" s="4"/>
      <c r="G201" s="4"/>
      <c r="H201" s="4"/>
      <c r="I201" s="4"/>
      <c r="J201" s="4"/>
      <c r="K201" s="4"/>
    </row>
    <row r="202" spans="5:11" x14ac:dyDescent="0.2">
      <c r="E202" s="4"/>
      <c r="F202" s="4"/>
      <c r="G202" s="4"/>
      <c r="H202" s="4"/>
      <c r="I202" s="4"/>
      <c r="J202" s="4"/>
      <c r="K202" s="4"/>
    </row>
    <row r="203" spans="5:11" x14ac:dyDescent="0.2">
      <c r="E203" s="4"/>
      <c r="F203" s="4"/>
      <c r="G203" s="4"/>
      <c r="H203" s="4"/>
      <c r="I203" s="4"/>
      <c r="J203" s="4"/>
      <c r="K203" s="4"/>
    </row>
    <row r="204" spans="5:11" x14ac:dyDescent="0.2">
      <c r="E204" s="4"/>
      <c r="F204" s="4"/>
      <c r="G204" s="4"/>
      <c r="H204" s="4"/>
      <c r="I204" s="4"/>
      <c r="J204" s="4"/>
      <c r="K204" s="4"/>
    </row>
    <row r="205" spans="5:11" x14ac:dyDescent="0.2">
      <c r="E205" s="4"/>
      <c r="F205" s="4"/>
      <c r="G205" s="4"/>
      <c r="H205" s="4"/>
      <c r="I205" s="4"/>
      <c r="J205" s="4"/>
      <c r="K205" s="4"/>
    </row>
    <row r="206" spans="5:11" x14ac:dyDescent="0.2">
      <c r="E206" s="4"/>
      <c r="F206" s="4"/>
      <c r="G206" s="4"/>
      <c r="H206" s="4"/>
      <c r="I206" s="4"/>
      <c r="J206" s="4"/>
      <c r="K206" s="4"/>
    </row>
    <row r="207" spans="5:11" x14ac:dyDescent="0.2">
      <c r="E207" s="4"/>
      <c r="F207" s="4"/>
      <c r="G207" s="4"/>
      <c r="H207" s="4"/>
      <c r="I207" s="4"/>
      <c r="J207" s="4"/>
      <c r="K207" s="4"/>
    </row>
    <row r="208" spans="5:11" x14ac:dyDescent="0.2">
      <c r="E208" s="4"/>
      <c r="F208" s="4"/>
      <c r="G208" s="4"/>
      <c r="H208" s="4"/>
      <c r="I208" s="4"/>
      <c r="J208" s="4"/>
      <c r="K208" s="4"/>
    </row>
    <row r="209" spans="5:11" x14ac:dyDescent="0.2">
      <c r="E209" s="4"/>
      <c r="F209" s="4"/>
      <c r="G209" s="4"/>
      <c r="H209" s="4"/>
      <c r="I209" s="4"/>
      <c r="J209" s="4"/>
      <c r="K209" s="4"/>
    </row>
    <row r="210" spans="5:11" x14ac:dyDescent="0.2">
      <c r="E210" s="4"/>
      <c r="F210" s="4"/>
      <c r="G210" s="4"/>
      <c r="H210" s="4"/>
      <c r="I210" s="4"/>
      <c r="J210" s="4"/>
      <c r="K210" s="4"/>
    </row>
    <row r="211" spans="5:11" x14ac:dyDescent="0.2">
      <c r="E211" s="4"/>
      <c r="F211" s="4"/>
      <c r="G211" s="4"/>
      <c r="H211" s="4"/>
      <c r="I211" s="4"/>
      <c r="J211" s="4"/>
      <c r="K211" s="4"/>
    </row>
    <row r="212" spans="5:11" x14ac:dyDescent="0.2">
      <c r="E212" s="4"/>
      <c r="F212" s="4"/>
      <c r="G212" s="4"/>
      <c r="H212" s="4"/>
      <c r="I212" s="4"/>
      <c r="J212" s="4"/>
      <c r="K212" s="4"/>
    </row>
    <row r="213" spans="5:11" x14ac:dyDescent="0.2">
      <c r="E213" s="4"/>
      <c r="F213" s="4"/>
      <c r="G213" s="4"/>
      <c r="H213" s="4"/>
      <c r="I213" s="4"/>
      <c r="J213" s="4"/>
      <c r="K213" s="4"/>
    </row>
    <row r="214" spans="5:11" x14ac:dyDescent="0.2">
      <c r="E214" s="4"/>
      <c r="F214" s="4"/>
      <c r="G214" s="4"/>
      <c r="H214" s="4"/>
      <c r="I214" s="4"/>
      <c r="J214" s="4"/>
      <c r="K214" s="4"/>
    </row>
    <row r="215" spans="5:11" x14ac:dyDescent="0.2">
      <c r="E215" s="4"/>
      <c r="F215" s="4"/>
      <c r="G215" s="4"/>
      <c r="H215" s="4"/>
      <c r="I215" s="4"/>
      <c r="J215" s="4"/>
      <c r="K215" s="4"/>
    </row>
    <row r="216" spans="5:11" x14ac:dyDescent="0.2">
      <c r="E216" s="4"/>
      <c r="F216" s="4"/>
      <c r="G216" s="4"/>
      <c r="H216" s="4"/>
      <c r="I216" s="4"/>
      <c r="J216" s="4"/>
      <c r="K216" s="4"/>
    </row>
    <row r="217" spans="5:11" x14ac:dyDescent="0.2">
      <c r="E217" s="4"/>
      <c r="F217" s="4"/>
      <c r="G217" s="4"/>
      <c r="H217" s="4"/>
      <c r="I217" s="4"/>
      <c r="J217" s="4"/>
      <c r="K217" s="4"/>
    </row>
    <row r="218" spans="5:11" x14ac:dyDescent="0.2">
      <c r="E218" s="4"/>
      <c r="F218" s="4"/>
      <c r="G218" s="4"/>
      <c r="H218" s="4"/>
      <c r="I218" s="4"/>
      <c r="J218" s="4"/>
      <c r="K218" s="4"/>
    </row>
    <row r="219" spans="5:11" x14ac:dyDescent="0.2">
      <c r="E219" s="4"/>
      <c r="F219" s="4"/>
      <c r="G219" s="4"/>
      <c r="H219" s="4"/>
      <c r="I219" s="4"/>
      <c r="J219" s="4"/>
      <c r="K219" s="4"/>
    </row>
    <row r="220" spans="5:11" x14ac:dyDescent="0.2">
      <c r="E220" s="4"/>
      <c r="F220" s="4"/>
      <c r="G220" s="4"/>
      <c r="H220" s="4"/>
      <c r="I220" s="4"/>
      <c r="J220" s="4"/>
      <c r="K220" s="4"/>
    </row>
    <row r="221" spans="5:11" x14ac:dyDescent="0.2">
      <c r="E221" s="4"/>
      <c r="F221" s="4"/>
      <c r="G221" s="4"/>
      <c r="H221" s="4"/>
      <c r="I221" s="4"/>
      <c r="J221" s="4"/>
      <c r="K221" s="4"/>
    </row>
    <row r="222" spans="5:11" x14ac:dyDescent="0.2">
      <c r="E222" s="4"/>
      <c r="F222" s="4"/>
      <c r="G222" s="4"/>
      <c r="H222" s="4"/>
      <c r="I222" s="4"/>
      <c r="J222" s="4"/>
      <c r="K222" s="4"/>
    </row>
    <row r="223" spans="5:11" x14ac:dyDescent="0.2">
      <c r="E223" s="4"/>
      <c r="F223" s="4"/>
      <c r="G223" s="4"/>
      <c r="H223" s="4"/>
      <c r="I223" s="4"/>
      <c r="J223" s="4"/>
      <c r="K223" s="4"/>
    </row>
    <row r="224" spans="5:11" x14ac:dyDescent="0.2">
      <c r="E224" s="4"/>
      <c r="F224" s="4"/>
      <c r="G224" s="4"/>
      <c r="H224" s="4"/>
      <c r="I224" s="4"/>
      <c r="J224" s="4"/>
      <c r="K224" s="4"/>
    </row>
    <row r="225" spans="5:11" x14ac:dyDescent="0.2">
      <c r="E225" s="4"/>
      <c r="F225" s="4"/>
      <c r="G225" s="4"/>
      <c r="H225" s="4"/>
      <c r="I225" s="4"/>
      <c r="J225" s="4"/>
      <c r="K225" s="4"/>
    </row>
    <row r="226" spans="5:11" x14ac:dyDescent="0.2">
      <c r="E226" s="4"/>
      <c r="F226" s="4"/>
      <c r="G226" s="4"/>
      <c r="H226" s="4"/>
      <c r="I226" s="4"/>
      <c r="J226" s="4"/>
      <c r="K226" s="4"/>
    </row>
    <row r="227" spans="5:11" x14ac:dyDescent="0.2">
      <c r="E227" s="4"/>
      <c r="F227" s="4"/>
      <c r="G227" s="4"/>
      <c r="H227" s="4"/>
      <c r="I227" s="4"/>
      <c r="J227" s="4"/>
      <c r="K227" s="4"/>
    </row>
    <row r="228" spans="5:11" x14ac:dyDescent="0.2">
      <c r="E228" s="4"/>
      <c r="F228" s="4"/>
      <c r="G228" s="4"/>
      <c r="H228" s="4"/>
      <c r="I228" s="4"/>
      <c r="J228" s="4"/>
      <c r="K228" s="4"/>
    </row>
    <row r="229" spans="5:11" x14ac:dyDescent="0.2">
      <c r="E229" s="4"/>
      <c r="F229" s="4"/>
      <c r="G229" s="4"/>
      <c r="H229" s="4"/>
      <c r="I229" s="4"/>
      <c r="J229" s="4"/>
      <c r="K229" s="4"/>
    </row>
    <row r="230" spans="5:11" x14ac:dyDescent="0.2">
      <c r="E230" s="4"/>
      <c r="F230" s="4"/>
      <c r="G230" s="4"/>
      <c r="H230" s="4"/>
      <c r="I230" s="4"/>
      <c r="J230" s="4"/>
      <c r="K230" s="4"/>
    </row>
    <row r="231" spans="5:11" x14ac:dyDescent="0.2">
      <c r="E231" s="4"/>
      <c r="F231" s="4"/>
      <c r="G231" s="4"/>
      <c r="H231" s="4"/>
      <c r="I231" s="4"/>
      <c r="J231" s="4"/>
      <c r="K231" s="4"/>
    </row>
    <row r="232" spans="5:11" x14ac:dyDescent="0.2">
      <c r="E232" s="4"/>
      <c r="F232" s="4"/>
      <c r="G232" s="4"/>
      <c r="H232" s="4"/>
      <c r="I232" s="4"/>
      <c r="J232" s="4"/>
      <c r="K232" s="4"/>
    </row>
    <row r="233" spans="5:11" x14ac:dyDescent="0.2">
      <c r="E233" s="4"/>
      <c r="F233" s="4"/>
      <c r="G233" s="4"/>
      <c r="H233" s="4"/>
      <c r="I233" s="4"/>
      <c r="J233" s="4"/>
      <c r="K233" s="4"/>
    </row>
    <row r="234" spans="5:11" x14ac:dyDescent="0.2">
      <c r="E234" s="4"/>
      <c r="F234" s="4"/>
      <c r="G234" s="4"/>
      <c r="H234" s="4"/>
      <c r="I234" s="4"/>
      <c r="J234" s="4"/>
      <c r="K234" s="4"/>
    </row>
    <row r="235" spans="5:11" x14ac:dyDescent="0.2">
      <c r="E235" s="4"/>
      <c r="F235" s="4"/>
      <c r="G235" s="4"/>
      <c r="H235" s="4"/>
      <c r="I235" s="4"/>
      <c r="J235" s="4"/>
      <c r="K235" s="4"/>
    </row>
    <row r="236" spans="5:11" x14ac:dyDescent="0.2">
      <c r="E236" s="4"/>
      <c r="F236" s="4"/>
      <c r="G236" s="4"/>
      <c r="H236" s="4"/>
      <c r="I236" s="4"/>
      <c r="J236" s="4"/>
      <c r="K236" s="4"/>
    </row>
    <row r="237" spans="5:11" x14ac:dyDescent="0.2">
      <c r="E237" s="4"/>
      <c r="F237" s="4"/>
      <c r="G237" s="4"/>
      <c r="H237" s="4"/>
      <c r="I237" s="4"/>
      <c r="J237" s="4"/>
      <c r="K237" s="4"/>
    </row>
    <row r="238" spans="5:11" x14ac:dyDescent="0.2">
      <c r="E238" s="4"/>
      <c r="F238" s="4"/>
      <c r="G238" s="4"/>
      <c r="H238" s="4"/>
      <c r="I238" s="4"/>
      <c r="J238" s="4"/>
      <c r="K238" s="4"/>
    </row>
    <row r="239" spans="5:11" x14ac:dyDescent="0.2">
      <c r="E239" s="4"/>
      <c r="F239" s="4"/>
      <c r="G239" s="4"/>
      <c r="H239" s="4"/>
      <c r="I239" s="4"/>
      <c r="J239" s="4"/>
      <c r="K239" s="4"/>
    </row>
    <row r="240" spans="5:11" x14ac:dyDescent="0.2">
      <c r="E240" s="4"/>
      <c r="F240" s="4"/>
      <c r="G240" s="4"/>
      <c r="H240" s="4"/>
      <c r="I240" s="4"/>
      <c r="J240" s="4"/>
      <c r="K240" s="4"/>
    </row>
    <row r="241" spans="5:11" x14ac:dyDescent="0.2">
      <c r="E241" s="4"/>
      <c r="F241" s="4"/>
      <c r="G241" s="4"/>
      <c r="H241" s="4"/>
      <c r="I241" s="4"/>
      <c r="J241" s="4"/>
      <c r="K241" s="4"/>
    </row>
    <row r="242" spans="5:11" x14ac:dyDescent="0.2">
      <c r="E242" s="4"/>
      <c r="F242" s="4"/>
      <c r="G242" s="4"/>
      <c r="H242" s="4"/>
      <c r="I242" s="4"/>
      <c r="J242" s="4"/>
      <c r="K242" s="4"/>
    </row>
    <row r="243" spans="5:11" x14ac:dyDescent="0.2">
      <c r="E243" s="4"/>
      <c r="F243" s="4"/>
      <c r="G243" s="4"/>
      <c r="H243" s="4"/>
      <c r="I243" s="4"/>
      <c r="J243" s="4"/>
      <c r="K243" s="4"/>
    </row>
    <row r="244" spans="5:11" x14ac:dyDescent="0.2">
      <c r="E244" s="4"/>
      <c r="F244" s="4"/>
      <c r="G244" s="4"/>
      <c r="H244" s="4"/>
      <c r="I244" s="4"/>
      <c r="J244" s="4"/>
      <c r="K244" s="4"/>
    </row>
    <row r="245" spans="5:11" x14ac:dyDescent="0.2">
      <c r="E245" s="4"/>
      <c r="F245" s="4"/>
      <c r="G245" s="4"/>
      <c r="H245" s="4"/>
      <c r="I245" s="4"/>
      <c r="J245" s="4"/>
      <c r="K245" s="4"/>
    </row>
    <row r="246" spans="5:11" x14ac:dyDescent="0.2">
      <c r="E246" s="4"/>
      <c r="F246" s="4"/>
      <c r="G246" s="4"/>
      <c r="H246" s="4"/>
      <c r="I246" s="4"/>
      <c r="J246" s="4"/>
      <c r="K246" s="4"/>
    </row>
    <row r="247" spans="5:11" x14ac:dyDescent="0.2">
      <c r="E247" s="4"/>
      <c r="F247" s="4"/>
      <c r="G247" s="4"/>
      <c r="H247" s="4"/>
      <c r="I247" s="4"/>
      <c r="J247" s="4"/>
      <c r="K247" s="4"/>
    </row>
    <row r="248" spans="5:11" x14ac:dyDescent="0.2">
      <c r="E248" s="4"/>
      <c r="F248" s="4"/>
      <c r="G248" s="4"/>
      <c r="H248" s="4"/>
      <c r="I248" s="4"/>
      <c r="J248" s="4"/>
      <c r="K248" s="4"/>
    </row>
    <row r="249" spans="5:11" x14ac:dyDescent="0.2">
      <c r="E249" s="4"/>
      <c r="F249" s="4"/>
      <c r="G249" s="4"/>
      <c r="H249" s="4"/>
      <c r="I249" s="4"/>
      <c r="J249" s="4"/>
      <c r="K249" s="4"/>
    </row>
    <row r="250" spans="5:11" x14ac:dyDescent="0.2">
      <c r="E250" s="4"/>
      <c r="F250" s="4"/>
      <c r="G250" s="4"/>
      <c r="H250" s="4"/>
      <c r="I250" s="4"/>
      <c r="J250" s="4"/>
      <c r="K250" s="4"/>
    </row>
    <row r="251" spans="5:11" x14ac:dyDescent="0.2">
      <c r="E251" s="4"/>
      <c r="F251" s="4"/>
      <c r="G251" s="4"/>
      <c r="H251" s="4"/>
      <c r="I251" s="4"/>
      <c r="J251" s="4"/>
      <c r="K251" s="4"/>
    </row>
    <row r="252" spans="5:11" x14ac:dyDescent="0.2">
      <c r="E252" s="4"/>
      <c r="F252" s="4"/>
      <c r="G252" s="4"/>
      <c r="H252" s="4"/>
      <c r="I252" s="4"/>
      <c r="J252" s="4"/>
      <c r="K252" s="4"/>
    </row>
    <row r="253" spans="5:11" x14ac:dyDescent="0.2">
      <c r="E253" s="4"/>
      <c r="F253" s="4"/>
      <c r="G253" s="4"/>
      <c r="H253" s="4"/>
      <c r="I253" s="4"/>
      <c r="J253" s="4"/>
      <c r="K253" s="4"/>
    </row>
    <row r="254" spans="5:11" x14ac:dyDescent="0.2">
      <c r="E254" s="4"/>
      <c r="F254" s="4"/>
      <c r="G254" s="4"/>
      <c r="H254" s="4"/>
      <c r="I254" s="4"/>
      <c r="J254" s="4"/>
      <c r="K254" s="4"/>
    </row>
    <row r="255" spans="5:11" x14ac:dyDescent="0.2">
      <c r="E255" s="4"/>
      <c r="F255" s="4"/>
      <c r="G255" s="4"/>
      <c r="H255" s="4"/>
      <c r="I255" s="4"/>
      <c r="J255" s="4"/>
      <c r="K255" s="4"/>
    </row>
    <row r="256" spans="5:11" x14ac:dyDescent="0.2">
      <c r="E256" s="4"/>
      <c r="F256" s="4"/>
      <c r="G256" s="4"/>
      <c r="H256" s="4"/>
      <c r="I256" s="4"/>
      <c r="J256" s="4"/>
      <c r="K256" s="4"/>
    </row>
    <row r="257" spans="5:11" x14ac:dyDescent="0.2">
      <c r="E257" s="4"/>
      <c r="F257" s="4"/>
      <c r="G257" s="4"/>
      <c r="H257" s="4"/>
      <c r="I257" s="4"/>
      <c r="J257" s="4"/>
      <c r="K257" s="4"/>
    </row>
    <row r="258" spans="5:11" x14ac:dyDescent="0.2">
      <c r="E258" s="4"/>
      <c r="F258" s="4"/>
      <c r="G258" s="4"/>
      <c r="H258" s="4"/>
      <c r="I258" s="4"/>
      <c r="J258" s="4"/>
      <c r="K258" s="4"/>
    </row>
    <row r="259" spans="5:11" x14ac:dyDescent="0.2">
      <c r="E259" s="4"/>
      <c r="F259" s="4"/>
      <c r="G259" s="4"/>
      <c r="H259" s="4"/>
      <c r="I259" s="4"/>
      <c r="J259" s="4"/>
      <c r="K259" s="4"/>
    </row>
    <row r="260" spans="5:11" x14ac:dyDescent="0.2">
      <c r="E260" s="4"/>
      <c r="F260" s="4"/>
      <c r="G260" s="4"/>
      <c r="H260" s="4"/>
      <c r="I260" s="4"/>
      <c r="J260" s="4"/>
      <c r="K260" s="4"/>
    </row>
    <row r="261" spans="5:11" x14ac:dyDescent="0.2">
      <c r="E261" s="4"/>
      <c r="F261" s="4"/>
      <c r="G261" s="4"/>
      <c r="H261" s="4"/>
      <c r="I261" s="4"/>
      <c r="J261" s="4"/>
      <c r="K261" s="4"/>
    </row>
    <row r="262" spans="5:11" x14ac:dyDescent="0.2">
      <c r="E262" s="4"/>
      <c r="F262" s="4"/>
      <c r="G262" s="4"/>
      <c r="H262" s="4"/>
      <c r="I262" s="4"/>
      <c r="J262" s="4"/>
      <c r="K262" s="4"/>
    </row>
    <row r="263" spans="5:11" x14ac:dyDescent="0.2">
      <c r="E263" s="4"/>
      <c r="F263" s="4"/>
      <c r="G263" s="4"/>
      <c r="H263" s="4"/>
      <c r="I263" s="4"/>
      <c r="J263" s="4"/>
      <c r="K263" s="4"/>
    </row>
    <row r="264" spans="5:11" x14ac:dyDescent="0.2">
      <c r="E264" s="4"/>
      <c r="F264" s="4"/>
      <c r="G264" s="4"/>
      <c r="H264" s="4"/>
      <c r="I264" s="4"/>
      <c r="J264" s="4"/>
      <c r="K264" s="4"/>
    </row>
    <row r="265" spans="5:11" x14ac:dyDescent="0.2">
      <c r="E265" s="4"/>
      <c r="F265" s="4"/>
      <c r="G265" s="4"/>
      <c r="H265" s="4"/>
      <c r="I265" s="4"/>
      <c r="J265" s="4"/>
      <c r="K265" s="4"/>
    </row>
    <row r="266" spans="5:11" x14ac:dyDescent="0.2">
      <c r="E266" s="4"/>
      <c r="F266" s="4"/>
      <c r="G266" s="4"/>
      <c r="H266" s="4"/>
      <c r="I266" s="4"/>
      <c r="J266" s="4"/>
      <c r="K266" s="4"/>
    </row>
    <row r="267" spans="5:11" x14ac:dyDescent="0.2">
      <c r="E267" s="4"/>
      <c r="F267" s="4"/>
      <c r="G267" s="4"/>
      <c r="H267" s="4"/>
      <c r="I267" s="4"/>
      <c r="J267" s="4"/>
      <c r="K267" s="4"/>
    </row>
    <row r="268" spans="5:11" x14ac:dyDescent="0.2">
      <c r="E268" s="4"/>
      <c r="F268" s="4"/>
      <c r="G268" s="4"/>
      <c r="H268" s="4"/>
      <c r="I268" s="4"/>
      <c r="J268" s="4"/>
      <c r="K268" s="4"/>
    </row>
    <row r="269" spans="5:11" x14ac:dyDescent="0.2">
      <c r="E269" s="4"/>
      <c r="F269" s="4"/>
      <c r="G269" s="4"/>
      <c r="H269" s="4"/>
      <c r="I269" s="4"/>
      <c r="J269" s="4"/>
      <c r="K269" s="4"/>
    </row>
    <row r="270" spans="5:11" x14ac:dyDescent="0.2">
      <c r="E270" s="4"/>
      <c r="F270" s="4"/>
      <c r="G270" s="4"/>
      <c r="H270" s="4"/>
      <c r="I270" s="4"/>
      <c r="J270" s="4"/>
      <c r="K270" s="4"/>
    </row>
    <row r="271" spans="5:11" x14ac:dyDescent="0.2">
      <c r="E271" s="4"/>
      <c r="F271" s="4"/>
      <c r="G271" s="4"/>
      <c r="H271" s="4"/>
      <c r="I271" s="4"/>
      <c r="J271" s="4"/>
      <c r="K271" s="4"/>
    </row>
    <row r="272" spans="5:11" x14ac:dyDescent="0.2">
      <c r="E272" s="4"/>
      <c r="F272" s="4"/>
      <c r="G272" s="4"/>
      <c r="H272" s="4"/>
      <c r="I272" s="4"/>
      <c r="J272" s="4"/>
      <c r="K272" s="4"/>
    </row>
    <row r="273" spans="5:11" x14ac:dyDescent="0.2">
      <c r="E273" s="4"/>
      <c r="F273" s="4"/>
      <c r="G273" s="4"/>
      <c r="H273" s="4"/>
      <c r="I273" s="4"/>
      <c r="J273" s="4"/>
      <c r="K273" s="4"/>
    </row>
    <row r="274" spans="5:11" x14ac:dyDescent="0.2">
      <c r="E274" s="4"/>
      <c r="F274" s="4"/>
      <c r="G274" s="4"/>
      <c r="H274" s="4"/>
      <c r="I274" s="4"/>
      <c r="J274" s="4"/>
      <c r="K274" s="4"/>
    </row>
    <row r="275" spans="5:11" x14ac:dyDescent="0.2">
      <c r="E275" s="4"/>
      <c r="F275" s="4"/>
      <c r="G275" s="4"/>
      <c r="H275" s="4"/>
      <c r="I275" s="4"/>
      <c r="J275" s="4"/>
      <c r="K275" s="4"/>
    </row>
    <row r="276" spans="5:11" x14ac:dyDescent="0.2">
      <c r="E276" s="4"/>
      <c r="F276" s="4"/>
      <c r="G276" s="4"/>
      <c r="H276" s="4"/>
      <c r="I276" s="4"/>
      <c r="J276" s="4"/>
      <c r="K276" s="4"/>
    </row>
    <row r="277" spans="5:11" x14ac:dyDescent="0.2">
      <c r="E277" s="4"/>
      <c r="F277" s="4"/>
      <c r="G277" s="4"/>
      <c r="H277" s="4"/>
      <c r="I277" s="4"/>
      <c r="J277" s="4"/>
      <c r="K277" s="4"/>
    </row>
    <row r="278" spans="5:11" x14ac:dyDescent="0.2">
      <c r="E278" s="4"/>
      <c r="F278" s="4"/>
      <c r="G278" s="4"/>
      <c r="H278" s="4"/>
      <c r="I278" s="4"/>
      <c r="J278" s="4"/>
      <c r="K278" s="4"/>
    </row>
    <row r="279" spans="5:11" x14ac:dyDescent="0.2">
      <c r="E279" s="4"/>
      <c r="F279" s="4"/>
      <c r="G279" s="4"/>
      <c r="H279" s="4"/>
      <c r="I279" s="4"/>
      <c r="J279" s="4"/>
      <c r="K279" s="4"/>
    </row>
    <row r="280" spans="5:11" x14ac:dyDescent="0.2">
      <c r="E280" s="4"/>
      <c r="F280" s="4"/>
      <c r="G280" s="4"/>
      <c r="H280" s="4"/>
      <c r="I280" s="4"/>
      <c r="J280" s="4"/>
      <c r="K280" s="4"/>
    </row>
    <row r="281" spans="5:11" x14ac:dyDescent="0.2">
      <c r="E281" s="4"/>
      <c r="F281" s="4"/>
      <c r="G281" s="4"/>
      <c r="H281" s="4"/>
      <c r="I281" s="4"/>
      <c r="J281" s="4"/>
      <c r="K281" s="4"/>
    </row>
    <row r="282" spans="5:11" x14ac:dyDescent="0.2">
      <c r="E282" s="4"/>
      <c r="F282" s="4"/>
      <c r="G282" s="4"/>
      <c r="H282" s="4"/>
      <c r="I282" s="4"/>
      <c r="J282" s="4"/>
      <c r="K282" s="4"/>
    </row>
    <row r="283" spans="5:11" x14ac:dyDescent="0.2">
      <c r="E283" s="4"/>
      <c r="F283" s="4"/>
      <c r="G283" s="4"/>
      <c r="H283" s="4"/>
      <c r="I283" s="4"/>
      <c r="J283" s="4"/>
      <c r="K283" s="4"/>
    </row>
    <row r="284" spans="5:11" x14ac:dyDescent="0.2">
      <c r="E284" s="4"/>
      <c r="F284" s="4"/>
      <c r="G284" s="4"/>
      <c r="H284" s="4"/>
      <c r="I284" s="4"/>
      <c r="J284" s="4"/>
      <c r="K284" s="4"/>
    </row>
    <row r="285" spans="5:11" x14ac:dyDescent="0.2">
      <c r="E285" s="4"/>
      <c r="F285" s="4"/>
      <c r="G285" s="4"/>
      <c r="H285" s="4"/>
      <c r="I285" s="4"/>
      <c r="J285" s="4"/>
      <c r="K285" s="4"/>
    </row>
    <row r="286" spans="5:11" x14ac:dyDescent="0.2">
      <c r="E286" s="4"/>
      <c r="F286" s="4"/>
      <c r="G286" s="4"/>
      <c r="H286" s="4"/>
      <c r="I286" s="4"/>
      <c r="J286" s="4"/>
      <c r="K286" s="4"/>
    </row>
    <row r="287" spans="5:11" x14ac:dyDescent="0.2">
      <c r="E287" s="4"/>
      <c r="F287" s="4"/>
      <c r="G287" s="4"/>
      <c r="H287" s="4"/>
      <c r="I287" s="4"/>
      <c r="J287" s="4"/>
      <c r="K287" s="4"/>
    </row>
    <row r="288" spans="5:11" x14ac:dyDescent="0.2">
      <c r="E288" s="4"/>
      <c r="F288" s="4"/>
      <c r="G288" s="4"/>
      <c r="H288" s="4"/>
      <c r="I288" s="4"/>
      <c r="J288" s="4"/>
      <c r="K288" s="4"/>
    </row>
    <row r="289" spans="5:11" x14ac:dyDescent="0.2">
      <c r="E289" s="4"/>
      <c r="F289" s="4"/>
      <c r="G289" s="4"/>
      <c r="H289" s="4"/>
      <c r="I289" s="4"/>
      <c r="J289" s="4"/>
      <c r="K289" s="4"/>
    </row>
    <row r="290" spans="5:11" x14ac:dyDescent="0.2">
      <c r="E290" s="4"/>
      <c r="F290" s="4"/>
      <c r="G290" s="4"/>
      <c r="H290" s="4"/>
      <c r="I290" s="4"/>
      <c r="J290" s="4"/>
      <c r="K290" s="4"/>
    </row>
    <row r="291" spans="5:11" x14ac:dyDescent="0.2">
      <c r="E291" s="4"/>
      <c r="F291" s="4"/>
      <c r="G291" s="4"/>
      <c r="H291" s="4"/>
      <c r="I291" s="4"/>
      <c r="J291" s="4"/>
      <c r="K291" s="4"/>
    </row>
    <row r="292" spans="5:11" x14ac:dyDescent="0.2">
      <c r="E292" s="4"/>
      <c r="F292" s="4"/>
      <c r="G292" s="4"/>
      <c r="H292" s="4"/>
      <c r="I292" s="4"/>
      <c r="J292" s="4"/>
      <c r="K292" s="4"/>
    </row>
    <row r="293" spans="5:11" x14ac:dyDescent="0.2">
      <c r="E293" s="4"/>
      <c r="F293" s="4"/>
      <c r="G293" s="4"/>
      <c r="H293" s="4"/>
      <c r="I293" s="4"/>
      <c r="J293" s="4"/>
      <c r="K293" s="4"/>
    </row>
    <row r="294" spans="5:11" x14ac:dyDescent="0.2">
      <c r="E294" s="4"/>
      <c r="F294" s="4"/>
      <c r="G294" s="4"/>
      <c r="H294" s="4"/>
      <c r="I294" s="4"/>
      <c r="J294" s="4"/>
      <c r="K294" s="4"/>
    </row>
    <row r="295" spans="5:11" x14ac:dyDescent="0.2">
      <c r="E295" s="4"/>
      <c r="F295" s="4"/>
      <c r="G295" s="4"/>
      <c r="H295" s="4"/>
      <c r="I295" s="4"/>
      <c r="J295" s="4"/>
      <c r="K295" s="4"/>
    </row>
    <row r="296" spans="5:11" x14ac:dyDescent="0.2">
      <c r="E296" s="4"/>
      <c r="F296" s="4"/>
      <c r="G296" s="4"/>
      <c r="H296" s="4"/>
      <c r="I296" s="4"/>
      <c r="J296" s="4"/>
      <c r="K296" s="4"/>
    </row>
    <row r="297" spans="5:11" x14ac:dyDescent="0.2">
      <c r="E297" s="4"/>
      <c r="F297" s="4"/>
      <c r="G297" s="4"/>
      <c r="H297" s="4"/>
      <c r="I297" s="4"/>
      <c r="J297" s="4"/>
      <c r="K297" s="4"/>
    </row>
    <row r="298" spans="5:11" x14ac:dyDescent="0.2">
      <c r="E298" s="4"/>
      <c r="F298" s="4"/>
      <c r="G298" s="4"/>
      <c r="H298" s="4"/>
      <c r="I298" s="4"/>
      <c r="J298" s="4"/>
      <c r="K298" s="4"/>
    </row>
    <row r="299" spans="5:11" x14ac:dyDescent="0.2">
      <c r="E299" s="4"/>
      <c r="F299" s="4"/>
      <c r="G299" s="4"/>
      <c r="H299" s="4"/>
      <c r="I299" s="4"/>
      <c r="J299" s="4"/>
      <c r="K299" s="4"/>
    </row>
    <row r="300" spans="5:11" x14ac:dyDescent="0.2">
      <c r="E300" s="4"/>
      <c r="F300" s="4"/>
      <c r="G300" s="4"/>
      <c r="H300" s="4"/>
      <c r="I300" s="4"/>
      <c r="J300" s="4"/>
      <c r="K300" s="4"/>
    </row>
    <row r="301" spans="5:11" x14ac:dyDescent="0.2">
      <c r="E301" s="4"/>
      <c r="F301" s="4"/>
      <c r="G301" s="4"/>
      <c r="H301" s="4"/>
      <c r="I301" s="4"/>
      <c r="J301" s="4"/>
      <c r="K301" s="4"/>
    </row>
    <row r="302" spans="5:11" x14ac:dyDescent="0.2">
      <c r="E302" s="4"/>
      <c r="F302" s="4"/>
      <c r="G302" s="4"/>
      <c r="H302" s="4"/>
      <c r="I302" s="4"/>
      <c r="J302" s="4"/>
      <c r="K302" s="4"/>
    </row>
    <row r="303" spans="5:11" x14ac:dyDescent="0.2">
      <c r="E303" s="4"/>
      <c r="F303" s="4"/>
      <c r="G303" s="4"/>
      <c r="H303" s="4"/>
      <c r="I303" s="4"/>
      <c r="J303" s="4"/>
      <c r="K303" s="4"/>
    </row>
    <row r="304" spans="5:11" x14ac:dyDescent="0.2">
      <c r="E304" s="4"/>
      <c r="F304" s="4"/>
      <c r="G304" s="4"/>
      <c r="H304" s="4"/>
      <c r="I304" s="4"/>
      <c r="J304" s="4"/>
      <c r="K304" s="4"/>
    </row>
    <row r="305" spans="5:11" x14ac:dyDescent="0.2">
      <c r="E305" s="4"/>
      <c r="F305" s="4"/>
      <c r="G305" s="4"/>
      <c r="H305" s="4"/>
      <c r="I305" s="4"/>
      <c r="J305" s="4"/>
      <c r="K305" s="4"/>
    </row>
    <row r="306" spans="5:11" x14ac:dyDescent="0.2">
      <c r="E306" s="4"/>
      <c r="F306" s="4"/>
      <c r="G306" s="4"/>
      <c r="H306" s="4"/>
      <c r="I306" s="4"/>
      <c r="J306" s="4"/>
      <c r="K306" s="4"/>
    </row>
    <row r="307" spans="5:11" x14ac:dyDescent="0.2">
      <c r="E307" s="4"/>
      <c r="F307" s="4"/>
      <c r="G307" s="4"/>
      <c r="H307" s="4"/>
      <c r="I307" s="4"/>
      <c r="J307" s="4"/>
      <c r="K307" s="4"/>
    </row>
    <row r="308" spans="5:11" x14ac:dyDescent="0.2">
      <c r="E308" s="4"/>
      <c r="F308" s="4"/>
      <c r="G308" s="4"/>
      <c r="H308" s="4"/>
      <c r="I308" s="4"/>
      <c r="J308" s="4"/>
      <c r="K308" s="4"/>
    </row>
    <row r="309" spans="5:11" x14ac:dyDescent="0.2">
      <c r="E309" s="4"/>
      <c r="F309" s="4"/>
      <c r="G309" s="4"/>
      <c r="H309" s="4"/>
      <c r="I309" s="4"/>
      <c r="J309" s="4"/>
      <c r="K309" s="4"/>
    </row>
    <row r="310" spans="5:11" x14ac:dyDescent="0.2">
      <c r="E310" s="4"/>
      <c r="F310" s="4"/>
      <c r="G310" s="4"/>
      <c r="H310" s="4"/>
      <c r="I310" s="4"/>
      <c r="J310" s="4"/>
      <c r="K310" s="4"/>
    </row>
    <row r="311" spans="5:11" x14ac:dyDescent="0.2">
      <c r="E311" s="4"/>
      <c r="F311" s="4"/>
      <c r="G311" s="4"/>
      <c r="H311" s="4"/>
      <c r="I311" s="4"/>
      <c r="J311" s="4"/>
      <c r="K311" s="4"/>
    </row>
    <row r="312" spans="5:11" x14ac:dyDescent="0.2">
      <c r="E312" s="4"/>
      <c r="F312" s="4"/>
      <c r="G312" s="4"/>
      <c r="H312" s="4"/>
      <c r="I312" s="4"/>
      <c r="J312" s="4"/>
      <c r="K312" s="4"/>
    </row>
    <row r="313" spans="5:11" x14ac:dyDescent="0.2">
      <c r="E313" s="4"/>
      <c r="F313" s="4"/>
      <c r="G313" s="4"/>
      <c r="H313" s="4"/>
      <c r="I313" s="4"/>
      <c r="J313" s="4"/>
      <c r="K313" s="4"/>
    </row>
    <row r="314" spans="5:11" x14ac:dyDescent="0.2">
      <c r="E314" s="4"/>
      <c r="F314" s="4"/>
      <c r="G314" s="4"/>
      <c r="H314" s="4"/>
      <c r="I314" s="4"/>
      <c r="J314" s="4"/>
      <c r="K314" s="4"/>
    </row>
    <row r="315" spans="5:11" x14ac:dyDescent="0.2">
      <c r="E315" s="4"/>
      <c r="F315" s="4"/>
      <c r="G315" s="4"/>
      <c r="H315" s="4"/>
      <c r="I315" s="4"/>
      <c r="J315" s="4"/>
      <c r="K315" s="4"/>
    </row>
    <row r="316" spans="5:11" x14ac:dyDescent="0.2">
      <c r="E316" s="4"/>
      <c r="F316" s="4"/>
      <c r="G316" s="4"/>
      <c r="H316" s="4"/>
      <c r="I316" s="4"/>
      <c r="J316" s="4"/>
      <c r="K316" s="4"/>
    </row>
    <row r="317" spans="5:11" x14ac:dyDescent="0.2">
      <c r="E317" s="4"/>
      <c r="F317" s="4"/>
      <c r="G317" s="4"/>
      <c r="H317" s="4"/>
      <c r="I317" s="4"/>
      <c r="J317" s="4"/>
      <c r="K317" s="4"/>
    </row>
    <row r="318" spans="5:11" x14ac:dyDescent="0.2">
      <c r="E318" s="4"/>
      <c r="F318" s="4"/>
      <c r="G318" s="4"/>
      <c r="H318" s="4"/>
      <c r="I318" s="4"/>
      <c r="J318" s="4"/>
      <c r="K318" s="4"/>
    </row>
    <row r="319" spans="5:11" x14ac:dyDescent="0.2">
      <c r="E319" s="4"/>
      <c r="F319" s="4"/>
      <c r="G319" s="4"/>
      <c r="H319" s="4"/>
      <c r="I319" s="4"/>
      <c r="J319" s="4"/>
      <c r="K319" s="4"/>
    </row>
    <row r="320" spans="5:11" x14ac:dyDescent="0.2">
      <c r="E320" s="4"/>
      <c r="F320" s="4"/>
      <c r="G320" s="4"/>
      <c r="H320" s="4"/>
      <c r="I320" s="4"/>
      <c r="J320" s="4"/>
      <c r="K320" s="4"/>
    </row>
    <row r="321" spans="5:11" x14ac:dyDescent="0.2">
      <c r="E321" s="4"/>
      <c r="F321" s="4"/>
      <c r="G321" s="4"/>
      <c r="H321" s="4"/>
      <c r="I321" s="4"/>
      <c r="J321" s="4"/>
      <c r="K321" s="4"/>
    </row>
    <row r="322" spans="5:11" x14ac:dyDescent="0.2">
      <c r="E322" s="4"/>
      <c r="F322" s="4"/>
      <c r="G322" s="4"/>
      <c r="H322" s="4"/>
      <c r="I322" s="4"/>
      <c r="J322" s="4"/>
      <c r="K322" s="4"/>
    </row>
    <row r="323" spans="5:11" x14ac:dyDescent="0.2">
      <c r="E323" s="4"/>
      <c r="F323" s="4"/>
      <c r="G323" s="4"/>
      <c r="H323" s="4"/>
      <c r="I323" s="4"/>
      <c r="J323" s="4"/>
      <c r="K323" s="4"/>
    </row>
    <row r="324" spans="5:11" x14ac:dyDescent="0.2">
      <c r="E324" s="4"/>
      <c r="F324" s="4"/>
      <c r="G324" s="4"/>
      <c r="H324" s="4"/>
      <c r="I324" s="4"/>
      <c r="J324" s="4"/>
      <c r="K324" s="4"/>
    </row>
    <row r="325" spans="5:11" x14ac:dyDescent="0.2">
      <c r="E325" s="4"/>
      <c r="F325" s="4"/>
      <c r="G325" s="4"/>
      <c r="H325" s="4"/>
      <c r="I325" s="4"/>
      <c r="J325" s="4"/>
      <c r="K325" s="4"/>
    </row>
    <row r="326" spans="5:11" x14ac:dyDescent="0.2">
      <c r="E326" s="4"/>
      <c r="F326" s="4"/>
      <c r="G326" s="4"/>
      <c r="H326" s="4"/>
      <c r="I326" s="4"/>
      <c r="J326" s="4"/>
      <c r="K326" s="4"/>
    </row>
    <row r="327" spans="5:11" x14ac:dyDescent="0.2">
      <c r="E327" s="4"/>
      <c r="F327" s="4"/>
      <c r="G327" s="4"/>
      <c r="H327" s="4"/>
      <c r="I327" s="4"/>
      <c r="J327" s="4"/>
      <c r="K327" s="4"/>
    </row>
    <row r="328" spans="5:11" x14ac:dyDescent="0.2">
      <c r="E328" s="4"/>
      <c r="F328" s="4"/>
      <c r="G328" s="4"/>
      <c r="H328" s="4"/>
      <c r="I328" s="4"/>
      <c r="J328" s="4"/>
      <c r="K328" s="4"/>
    </row>
    <row r="329" spans="5:11" x14ac:dyDescent="0.2">
      <c r="E329" s="4"/>
      <c r="F329" s="4"/>
      <c r="G329" s="4"/>
      <c r="H329" s="4"/>
      <c r="I329" s="4"/>
      <c r="J329" s="4"/>
      <c r="K329" s="4"/>
    </row>
    <row r="330" spans="5:11" x14ac:dyDescent="0.2">
      <c r="E330" s="4"/>
      <c r="F330" s="4"/>
      <c r="G330" s="4"/>
      <c r="H330" s="4"/>
      <c r="I330" s="4"/>
      <c r="J330" s="4"/>
      <c r="K330" s="4"/>
    </row>
    <row r="331" spans="5:11" x14ac:dyDescent="0.2">
      <c r="E331" s="4"/>
      <c r="F331" s="4"/>
      <c r="G331" s="4"/>
      <c r="H331" s="4"/>
      <c r="I331" s="4"/>
      <c r="J331" s="4"/>
      <c r="K331" s="4"/>
    </row>
    <row r="332" spans="5:11" x14ac:dyDescent="0.2">
      <c r="E332" s="4"/>
      <c r="F332" s="4"/>
      <c r="G332" s="4"/>
      <c r="H332" s="4"/>
      <c r="I332" s="4"/>
      <c r="J332" s="4"/>
      <c r="K332" s="4"/>
    </row>
    <row r="333" spans="5:11" x14ac:dyDescent="0.2">
      <c r="E333" s="4"/>
      <c r="F333" s="4"/>
      <c r="G333" s="4"/>
      <c r="H333" s="4"/>
      <c r="I333" s="4"/>
      <c r="J333" s="4"/>
      <c r="K333" s="4"/>
    </row>
    <row r="334" spans="5:11" x14ac:dyDescent="0.2">
      <c r="E334" s="4"/>
      <c r="F334" s="4"/>
      <c r="G334" s="4"/>
      <c r="H334" s="4"/>
      <c r="I334" s="4"/>
      <c r="J334" s="4"/>
      <c r="K334" s="4"/>
    </row>
    <row r="335" spans="5:11" x14ac:dyDescent="0.2">
      <c r="E335" s="4"/>
      <c r="F335" s="4"/>
      <c r="G335" s="4"/>
      <c r="H335" s="4"/>
      <c r="I335" s="4"/>
      <c r="J335" s="4"/>
      <c r="K335" s="4"/>
    </row>
    <row r="336" spans="5:11" x14ac:dyDescent="0.2">
      <c r="E336" s="4"/>
      <c r="F336" s="4"/>
      <c r="G336" s="4"/>
      <c r="H336" s="4"/>
      <c r="I336" s="4"/>
      <c r="J336" s="4"/>
      <c r="K336" s="4"/>
    </row>
    <row r="337" spans="5:11" x14ac:dyDescent="0.2">
      <c r="E337" s="4"/>
      <c r="F337" s="4"/>
      <c r="G337" s="4"/>
      <c r="H337" s="4"/>
      <c r="I337" s="4"/>
      <c r="J337" s="4"/>
      <c r="K337" s="4"/>
    </row>
    <row r="338" spans="5:11" x14ac:dyDescent="0.2">
      <c r="E338" s="4"/>
      <c r="F338" s="4"/>
      <c r="G338" s="4"/>
      <c r="H338" s="4"/>
      <c r="I338" s="4"/>
      <c r="J338" s="4"/>
      <c r="K338" s="4"/>
    </row>
    <row r="339" spans="5:11" x14ac:dyDescent="0.2">
      <c r="E339" s="4"/>
      <c r="F339" s="4"/>
      <c r="G339" s="4"/>
      <c r="H339" s="4"/>
      <c r="I339" s="4"/>
      <c r="J339" s="4"/>
      <c r="K339" s="4"/>
    </row>
    <row r="340" spans="5:11" x14ac:dyDescent="0.2">
      <c r="E340" s="4"/>
      <c r="F340" s="4"/>
      <c r="G340" s="4"/>
      <c r="H340" s="4"/>
      <c r="I340" s="4"/>
      <c r="J340" s="4"/>
      <c r="K340" s="4"/>
    </row>
    <row r="341" spans="5:11" x14ac:dyDescent="0.2">
      <c r="E341" s="4"/>
      <c r="F341" s="4"/>
      <c r="G341" s="4"/>
      <c r="H341" s="4"/>
      <c r="I341" s="4"/>
      <c r="J341" s="4"/>
      <c r="K341" s="4"/>
    </row>
    <row r="342" spans="5:11" x14ac:dyDescent="0.2">
      <c r="E342" s="4"/>
      <c r="F342" s="4"/>
      <c r="G342" s="4"/>
      <c r="H342" s="4"/>
      <c r="I342" s="4"/>
      <c r="J342" s="4"/>
      <c r="K342" s="4"/>
    </row>
    <row r="343" spans="5:11" x14ac:dyDescent="0.2">
      <c r="E343" s="4"/>
      <c r="F343" s="4"/>
      <c r="G343" s="4"/>
      <c r="H343" s="4"/>
      <c r="I343" s="4"/>
      <c r="J343" s="4"/>
      <c r="K343" s="4"/>
    </row>
    <row r="344" spans="5:11" x14ac:dyDescent="0.2">
      <c r="E344" s="4"/>
      <c r="F344" s="4"/>
      <c r="G344" s="4"/>
      <c r="H344" s="4"/>
      <c r="I344" s="4"/>
      <c r="J344" s="4"/>
      <c r="K344" s="4"/>
    </row>
    <row r="345" spans="5:11" x14ac:dyDescent="0.2">
      <c r="E345" s="4"/>
      <c r="F345" s="4"/>
      <c r="G345" s="4"/>
      <c r="H345" s="4"/>
      <c r="I345" s="4"/>
      <c r="J345" s="4"/>
      <c r="K345" s="4"/>
    </row>
    <row r="346" spans="5:11" x14ac:dyDescent="0.2">
      <c r="E346" s="4"/>
      <c r="F346" s="4"/>
      <c r="G346" s="4"/>
      <c r="H346" s="4"/>
      <c r="I346" s="4"/>
      <c r="J346" s="4"/>
      <c r="K346" s="4"/>
    </row>
    <row r="347" spans="5:11" x14ac:dyDescent="0.2">
      <c r="E347" s="4"/>
      <c r="F347" s="4"/>
      <c r="G347" s="4"/>
      <c r="H347" s="4"/>
      <c r="I347" s="4"/>
      <c r="J347" s="4"/>
      <c r="K347" s="4"/>
    </row>
    <row r="348" spans="5:11" x14ac:dyDescent="0.2">
      <c r="E348" s="4"/>
      <c r="F348" s="4"/>
      <c r="G348" s="4"/>
      <c r="H348" s="4"/>
      <c r="I348" s="4"/>
      <c r="J348" s="4"/>
      <c r="K348" s="4"/>
    </row>
    <row r="349" spans="5:11" x14ac:dyDescent="0.2">
      <c r="E349" s="4"/>
      <c r="F349" s="4"/>
      <c r="G349" s="4"/>
      <c r="H349" s="4"/>
      <c r="I349" s="4"/>
      <c r="J349" s="4"/>
      <c r="K349" s="4"/>
    </row>
    <row r="350" spans="5:11" x14ac:dyDescent="0.2">
      <c r="E350" s="4"/>
      <c r="F350" s="4"/>
      <c r="G350" s="4"/>
      <c r="H350" s="4"/>
      <c r="I350" s="4"/>
      <c r="J350" s="4"/>
      <c r="K350" s="4"/>
    </row>
    <row r="351" spans="5:11" x14ac:dyDescent="0.2">
      <c r="E351" s="4"/>
      <c r="F351" s="4"/>
      <c r="G351" s="4"/>
      <c r="H351" s="4"/>
      <c r="I351" s="4"/>
      <c r="J351" s="4"/>
      <c r="K351" s="4"/>
    </row>
    <row r="352" spans="5:11" x14ac:dyDescent="0.2">
      <c r="E352" s="4"/>
      <c r="F352" s="4"/>
      <c r="G352" s="4"/>
      <c r="H352" s="4"/>
      <c r="I352" s="4"/>
      <c r="J352" s="4"/>
      <c r="K352" s="4"/>
    </row>
    <row r="353" spans="5:11" x14ac:dyDescent="0.2">
      <c r="E353" s="4"/>
      <c r="F353" s="4"/>
      <c r="G353" s="4"/>
      <c r="H353" s="4"/>
      <c r="I353" s="4"/>
      <c r="J353" s="4"/>
      <c r="K353" s="4"/>
    </row>
    <row r="354" spans="5:11" x14ac:dyDescent="0.2">
      <c r="E354" s="4"/>
      <c r="F354" s="4"/>
      <c r="G354" s="4"/>
      <c r="H354" s="4"/>
      <c r="I354" s="4"/>
      <c r="J354" s="4"/>
      <c r="K354" s="4"/>
    </row>
    <row r="355" spans="5:11" x14ac:dyDescent="0.2">
      <c r="E355" s="4"/>
      <c r="F355" s="4"/>
      <c r="G355" s="4"/>
      <c r="H355" s="4"/>
      <c r="I355" s="4"/>
      <c r="J355" s="4"/>
      <c r="K355" s="4"/>
    </row>
    <row r="356" spans="5:11" x14ac:dyDescent="0.2">
      <c r="E356" s="4"/>
      <c r="F356" s="4"/>
      <c r="G356" s="4"/>
      <c r="H356" s="4"/>
      <c r="I356" s="4"/>
      <c r="J356" s="4"/>
      <c r="K356" s="4"/>
    </row>
    <row r="357" spans="5:11" x14ac:dyDescent="0.2">
      <c r="E357" s="4"/>
      <c r="F357" s="4"/>
      <c r="G357" s="4"/>
      <c r="H357" s="4"/>
      <c r="I357" s="4"/>
      <c r="J357" s="4"/>
      <c r="K357" s="4"/>
    </row>
    <row r="358" spans="5:11" x14ac:dyDescent="0.2">
      <c r="E358" s="4"/>
      <c r="F358" s="4"/>
      <c r="G358" s="4"/>
      <c r="H358" s="4"/>
      <c r="I358" s="4"/>
      <c r="J358" s="4"/>
      <c r="K358" s="4"/>
    </row>
    <row r="359" spans="5:11" x14ac:dyDescent="0.2">
      <c r="E359" s="4"/>
      <c r="F359" s="4"/>
      <c r="G359" s="4"/>
      <c r="H359" s="4"/>
      <c r="I359" s="4"/>
      <c r="J359" s="4"/>
      <c r="K359" s="4"/>
    </row>
    <row r="360" spans="5:11" x14ac:dyDescent="0.2">
      <c r="E360" s="4"/>
      <c r="F360" s="4"/>
      <c r="G360" s="4"/>
      <c r="H360" s="4"/>
      <c r="I360" s="4"/>
      <c r="J360" s="4"/>
      <c r="K360" s="4"/>
    </row>
    <row r="361" spans="5:11" x14ac:dyDescent="0.2">
      <c r="E361" s="4"/>
      <c r="F361" s="4"/>
      <c r="G361" s="4"/>
      <c r="H361" s="4"/>
      <c r="I361" s="4"/>
      <c r="J361" s="4"/>
      <c r="K361" s="4"/>
    </row>
    <row r="362" spans="5:11" x14ac:dyDescent="0.2">
      <c r="E362" s="4"/>
      <c r="F362" s="4"/>
      <c r="G362" s="4"/>
      <c r="H362" s="4"/>
      <c r="I362" s="4"/>
      <c r="J362" s="4"/>
      <c r="K362" s="4"/>
    </row>
    <row r="363" spans="5:11" x14ac:dyDescent="0.2">
      <c r="E363" s="4"/>
      <c r="F363" s="4"/>
      <c r="G363" s="4"/>
      <c r="H363" s="4"/>
      <c r="I363" s="4"/>
      <c r="J363" s="4"/>
      <c r="K363" s="4"/>
    </row>
    <row r="364" spans="5:11" x14ac:dyDescent="0.2">
      <c r="E364" s="4"/>
      <c r="F364" s="4"/>
      <c r="G364" s="4"/>
      <c r="H364" s="4"/>
      <c r="I364" s="4"/>
      <c r="J364" s="4"/>
      <c r="K364" s="4"/>
    </row>
    <row r="365" spans="5:11" x14ac:dyDescent="0.2">
      <c r="E365" s="4"/>
      <c r="F365" s="4"/>
      <c r="G365" s="4"/>
      <c r="H365" s="4"/>
      <c r="I365" s="4"/>
      <c r="J365" s="4"/>
      <c r="K365" s="4"/>
    </row>
    <row r="366" spans="5:11" x14ac:dyDescent="0.2">
      <c r="E366" s="4"/>
      <c r="F366" s="4"/>
      <c r="G366" s="4"/>
      <c r="H366" s="4"/>
      <c r="I366" s="4"/>
      <c r="J366" s="4"/>
      <c r="K366" s="4"/>
    </row>
    <row r="367" spans="5:11" x14ac:dyDescent="0.2">
      <c r="E367" s="4"/>
      <c r="F367" s="4"/>
      <c r="G367" s="4"/>
      <c r="H367" s="4"/>
      <c r="I367" s="4"/>
      <c r="J367" s="4"/>
      <c r="K367" s="4"/>
    </row>
    <row r="368" spans="5:11" x14ac:dyDescent="0.2">
      <c r="E368" s="4"/>
      <c r="F368" s="4"/>
      <c r="G368" s="4"/>
      <c r="H368" s="4"/>
      <c r="I368" s="4"/>
      <c r="J368" s="4"/>
      <c r="K368" s="4"/>
    </row>
    <row r="369" spans="5:11" x14ac:dyDescent="0.2">
      <c r="E369" s="4"/>
      <c r="F369" s="4"/>
      <c r="G369" s="4"/>
      <c r="H369" s="4"/>
      <c r="I369" s="4"/>
      <c r="J369" s="4"/>
      <c r="K369" s="4"/>
    </row>
    <row r="370" spans="5:11" x14ac:dyDescent="0.2">
      <c r="E370" s="4"/>
      <c r="F370" s="4"/>
      <c r="G370" s="4"/>
      <c r="H370" s="4"/>
      <c r="I370" s="4"/>
      <c r="J370" s="4"/>
      <c r="K370" s="4"/>
    </row>
    <row r="371" spans="5:11" x14ac:dyDescent="0.2">
      <c r="E371" s="4"/>
      <c r="F371" s="4"/>
      <c r="G371" s="4"/>
      <c r="H371" s="4"/>
      <c r="I371" s="4"/>
      <c r="J371" s="4"/>
      <c r="K371" s="4"/>
    </row>
    <row r="372" spans="5:11" x14ac:dyDescent="0.2">
      <c r="E372" s="4"/>
      <c r="F372" s="4"/>
      <c r="G372" s="4"/>
      <c r="H372" s="4"/>
      <c r="I372" s="4"/>
      <c r="J372" s="4"/>
      <c r="K372" s="4"/>
    </row>
    <row r="373" spans="5:11" x14ac:dyDescent="0.2">
      <c r="E373" s="4"/>
      <c r="F373" s="4"/>
      <c r="G373" s="4"/>
      <c r="H373" s="4"/>
      <c r="I373" s="4"/>
      <c r="J373" s="4"/>
      <c r="K373" s="4"/>
    </row>
    <row r="374" spans="5:11" x14ac:dyDescent="0.2">
      <c r="E374" s="4"/>
      <c r="F374" s="4"/>
      <c r="G374" s="4"/>
      <c r="H374" s="4"/>
      <c r="I374" s="4"/>
      <c r="J374" s="4"/>
      <c r="K374" s="4"/>
    </row>
    <row r="375" spans="5:11" x14ac:dyDescent="0.2">
      <c r="E375" s="4"/>
      <c r="F375" s="4"/>
      <c r="G375" s="4"/>
      <c r="H375" s="4"/>
      <c r="I375" s="4"/>
      <c r="J375" s="4"/>
      <c r="K375" s="4"/>
    </row>
    <row r="376" spans="5:11" x14ac:dyDescent="0.2">
      <c r="E376" s="4"/>
      <c r="F376" s="4"/>
      <c r="G376" s="4"/>
      <c r="H376" s="4"/>
      <c r="I376" s="4"/>
      <c r="J376" s="4"/>
      <c r="K376" s="4"/>
    </row>
    <row r="377" spans="5:11" x14ac:dyDescent="0.2">
      <c r="E377" s="4"/>
      <c r="F377" s="4"/>
      <c r="G377" s="4"/>
      <c r="H377" s="4"/>
      <c r="I377" s="4"/>
      <c r="J377" s="4"/>
      <c r="K377" s="4"/>
    </row>
    <row r="378" spans="5:11" x14ac:dyDescent="0.2">
      <c r="E378" s="4"/>
      <c r="F378" s="4"/>
      <c r="G378" s="4"/>
      <c r="H378" s="4"/>
      <c r="I378" s="4"/>
      <c r="J378" s="4"/>
      <c r="K378" s="4"/>
    </row>
    <row r="379" spans="5:11" x14ac:dyDescent="0.2">
      <c r="E379" s="4"/>
      <c r="F379" s="4"/>
      <c r="G379" s="4"/>
      <c r="H379" s="4"/>
      <c r="I379" s="4"/>
      <c r="J379" s="4"/>
      <c r="K379" s="4"/>
    </row>
  </sheetData>
  <mergeCells count="32">
    <mergeCell ref="N2:T2"/>
    <mergeCell ref="B115:D115"/>
    <mergeCell ref="B116:D116"/>
    <mergeCell ref="B117:D117"/>
    <mergeCell ref="B118:D118"/>
    <mergeCell ref="P111:S111"/>
    <mergeCell ref="B113:D113"/>
    <mergeCell ref="B111:D111"/>
    <mergeCell ref="C87:D87"/>
    <mergeCell ref="C92:D92"/>
    <mergeCell ref="C103:D103"/>
    <mergeCell ref="B107:D107"/>
    <mergeCell ref="M93:M102"/>
    <mergeCell ref="C35:D35"/>
    <mergeCell ref="B109:D109"/>
    <mergeCell ref="R6:S6"/>
    <mergeCell ref="M115:M117"/>
    <mergeCell ref="C82:D82"/>
    <mergeCell ref="E4:M4"/>
    <mergeCell ref="N6:O6"/>
    <mergeCell ref="P6:Q6"/>
    <mergeCell ref="C72:D72"/>
    <mergeCell ref="C77:D77"/>
    <mergeCell ref="N4:T4"/>
    <mergeCell ref="C49:D49"/>
    <mergeCell ref="C54:D54"/>
    <mergeCell ref="C61:D61"/>
    <mergeCell ref="E6:F6"/>
    <mergeCell ref="B8:D8"/>
    <mergeCell ref="B15:D15"/>
    <mergeCell ref="C16:D16"/>
    <mergeCell ref="C44:D44"/>
  </mergeCells>
  <pageMargins left="0.70866141732283472" right="0.51181102362204722" top="0.6692913385826772" bottom="0.78740157480314965" header="0.31496062992125984" footer="0.31496062992125984"/>
  <pageSetup paperSize="9" scale="82" fitToHeight="2" orientation="portrait" r:id="rId1"/>
  <headerFooter>
    <oddHeader>&amp;R&amp;"Arial,Fett"&amp;9IG EP RF BB</oddHeader>
    <oddFooter>&amp;L&amp;8&amp;F
&amp;A&amp;R&amp;8&amp;N</oddFooter>
  </headerFooter>
  <rowBreaks count="1" manualBreakCount="1">
    <brk id="76" max="1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E51"/>
  <sheetViews>
    <sheetView view="pageBreakPreview" zoomScale="60" zoomScaleNormal="100" workbookViewId="0">
      <selection activeCell="E53" sqref="E53"/>
    </sheetView>
  </sheetViews>
  <sheetFormatPr baseColWidth="10" defaultRowHeight="12.75" x14ac:dyDescent="0.2"/>
  <cols>
    <col min="2" max="2" width="13.140625" customWidth="1"/>
    <col min="3" max="3" width="13.42578125" customWidth="1"/>
    <col min="4" max="4" width="11.42578125" customWidth="1"/>
    <col min="5" max="5" width="84.42578125" customWidth="1"/>
  </cols>
  <sheetData>
    <row r="1" spans="1:5" ht="15.75" x14ac:dyDescent="0.25">
      <c r="A1" s="1" t="s">
        <v>0</v>
      </c>
    </row>
    <row r="2" spans="1:5" ht="18" x14ac:dyDescent="0.25">
      <c r="A2" s="2" t="s">
        <v>170</v>
      </c>
    </row>
    <row r="4" spans="1:5" x14ac:dyDescent="0.2">
      <c r="A4" t="s">
        <v>216</v>
      </c>
    </row>
    <row r="5" spans="1:5" ht="15.75" x14ac:dyDescent="0.25">
      <c r="A5" s="1"/>
    </row>
    <row r="6" spans="1:5" ht="6.75" customHeight="1" thickBot="1" x14ac:dyDescent="0.25"/>
    <row r="7" spans="1:5" x14ac:dyDescent="0.2">
      <c r="A7" s="156" t="s">
        <v>217</v>
      </c>
      <c r="B7" s="157"/>
      <c r="C7" s="157"/>
      <c r="D7" s="157"/>
      <c r="E7" s="158"/>
    </row>
    <row r="8" spans="1:5" ht="6.75" customHeight="1" x14ac:dyDescent="0.2">
      <c r="A8" s="159"/>
      <c r="B8" s="25"/>
      <c r="C8" s="25"/>
      <c r="D8" s="25"/>
      <c r="E8" s="160"/>
    </row>
    <row r="9" spans="1:5" x14ac:dyDescent="0.2">
      <c r="A9" s="237" t="s">
        <v>173</v>
      </c>
      <c r="B9" s="94" t="s">
        <v>214</v>
      </c>
      <c r="C9" s="94" t="s">
        <v>176</v>
      </c>
      <c r="D9" s="150" t="s">
        <v>178</v>
      </c>
      <c r="E9" s="161" t="s">
        <v>188</v>
      </c>
    </row>
    <row r="10" spans="1:5" x14ac:dyDescent="0.2">
      <c r="A10" s="238"/>
      <c r="B10" s="53" t="s">
        <v>215</v>
      </c>
      <c r="C10" s="53" t="s">
        <v>177</v>
      </c>
      <c r="D10" s="95"/>
      <c r="E10" s="162"/>
    </row>
    <row r="11" spans="1:5" x14ac:dyDescent="0.2">
      <c r="A11" s="238"/>
      <c r="B11" s="200">
        <f>1290265.75+123630</f>
        <v>1413895.75</v>
      </c>
      <c r="C11" s="201">
        <v>1325715.5</v>
      </c>
      <c r="D11" s="151">
        <f>B11-C11</f>
        <v>88180.25</v>
      </c>
      <c r="E11" s="163" t="s">
        <v>179</v>
      </c>
    </row>
    <row r="12" spans="1:5" x14ac:dyDescent="0.2">
      <c r="A12" s="238"/>
      <c r="B12" s="152"/>
      <c r="C12" s="152"/>
      <c r="D12" s="152"/>
      <c r="E12" s="163" t="s">
        <v>201</v>
      </c>
    </row>
    <row r="13" spans="1:5" x14ac:dyDescent="0.2">
      <c r="A13" s="239"/>
      <c r="B13" s="153"/>
      <c r="C13" s="153"/>
      <c r="D13" s="153"/>
      <c r="E13" s="164" t="s">
        <v>202</v>
      </c>
    </row>
    <row r="14" spans="1:5" ht="6.75" customHeight="1" x14ac:dyDescent="0.2">
      <c r="A14" s="159"/>
      <c r="B14" s="25"/>
      <c r="C14" s="25"/>
      <c r="D14" s="25"/>
      <c r="E14" s="160"/>
    </row>
    <row r="15" spans="1:5" x14ac:dyDescent="0.2">
      <c r="A15" s="237" t="s">
        <v>180</v>
      </c>
      <c r="B15" s="155" t="s">
        <v>181</v>
      </c>
      <c r="C15" s="154" t="s">
        <v>182</v>
      </c>
      <c r="D15" s="150" t="s">
        <v>178</v>
      </c>
      <c r="E15" s="161" t="s">
        <v>188</v>
      </c>
    </row>
    <row r="16" spans="1:5" x14ac:dyDescent="0.2">
      <c r="A16" s="238"/>
      <c r="B16" s="151">
        <f>982355+147320</f>
        <v>1129675</v>
      </c>
      <c r="C16" s="202">
        <v>1351188.95</v>
      </c>
      <c r="D16" s="151">
        <f>B16-C16</f>
        <v>-221513.94999999995</v>
      </c>
      <c r="E16" s="162" t="s">
        <v>183</v>
      </c>
    </row>
    <row r="17" spans="1:5" x14ac:dyDescent="0.2">
      <c r="A17" s="238"/>
      <c r="B17" s="152"/>
      <c r="C17" s="152"/>
      <c r="D17" s="152"/>
      <c r="E17" s="163" t="s">
        <v>184</v>
      </c>
    </row>
    <row r="18" spans="1:5" x14ac:dyDescent="0.2">
      <c r="A18" s="238"/>
      <c r="B18" s="152"/>
      <c r="C18" s="152"/>
      <c r="D18" s="152"/>
      <c r="E18" s="163" t="s">
        <v>185</v>
      </c>
    </row>
    <row r="19" spans="1:5" x14ac:dyDescent="0.2">
      <c r="A19" s="238"/>
      <c r="B19" s="152"/>
      <c r="C19" s="152"/>
      <c r="D19" s="152"/>
      <c r="E19" s="163" t="s">
        <v>186</v>
      </c>
    </row>
    <row r="20" spans="1:5" x14ac:dyDescent="0.2">
      <c r="A20" s="239"/>
      <c r="B20" s="95"/>
      <c r="C20" s="183"/>
      <c r="D20" s="184"/>
      <c r="E20" s="199" t="s">
        <v>218</v>
      </c>
    </row>
    <row r="21" spans="1:5" ht="6.75" customHeight="1" x14ac:dyDescent="0.2">
      <c r="A21" s="159"/>
      <c r="B21" s="25"/>
      <c r="C21" s="25"/>
      <c r="D21" s="25"/>
      <c r="E21" s="160"/>
    </row>
    <row r="22" spans="1:5" x14ac:dyDescent="0.2">
      <c r="A22" s="237" t="s">
        <v>187</v>
      </c>
      <c r="B22" s="8" t="s">
        <v>181</v>
      </c>
      <c r="C22" s="8" t="s">
        <v>182</v>
      </c>
      <c r="D22" s="8" t="s">
        <v>178</v>
      </c>
      <c r="E22" s="161" t="s">
        <v>188</v>
      </c>
    </row>
    <row r="23" spans="1:5" x14ac:dyDescent="0.2">
      <c r="A23" s="239"/>
      <c r="B23" s="151">
        <v>136575</v>
      </c>
      <c r="C23" s="189">
        <v>88000</v>
      </c>
      <c r="D23" s="175">
        <f>B23-C23</f>
        <v>48575</v>
      </c>
      <c r="E23" s="177"/>
    </row>
    <row r="24" spans="1:5" ht="6.75" customHeight="1" x14ac:dyDescent="0.2">
      <c r="A24" s="159"/>
      <c r="B24" s="25"/>
      <c r="C24" s="25"/>
      <c r="D24" s="25"/>
      <c r="E24" s="160"/>
    </row>
    <row r="25" spans="1:5" x14ac:dyDescent="0.2">
      <c r="A25" s="237" t="s">
        <v>206</v>
      </c>
      <c r="B25" s="8" t="s">
        <v>181</v>
      </c>
      <c r="C25" s="8" t="s">
        <v>182</v>
      </c>
      <c r="D25" s="8" t="s">
        <v>178</v>
      </c>
      <c r="E25" s="161" t="s">
        <v>188</v>
      </c>
    </row>
    <row r="26" spans="1:5" x14ac:dyDescent="0.2">
      <c r="A26" s="239"/>
      <c r="B26" s="151">
        <v>688725</v>
      </c>
      <c r="C26" s="190">
        <v>688725</v>
      </c>
      <c r="D26" s="175">
        <f>B26-C26</f>
        <v>0</v>
      </c>
      <c r="E26" s="198" t="s">
        <v>208</v>
      </c>
    </row>
    <row r="27" spans="1:5" ht="6.75" customHeight="1" x14ac:dyDescent="0.2">
      <c r="A27" s="159"/>
      <c r="B27" s="25"/>
      <c r="C27" s="25"/>
      <c r="D27" s="25"/>
      <c r="E27" s="160"/>
    </row>
    <row r="28" spans="1:5" ht="12.75" customHeight="1" x14ac:dyDescent="0.2">
      <c r="A28" s="243" t="s">
        <v>209</v>
      </c>
      <c r="B28" s="8" t="s">
        <v>181</v>
      </c>
      <c r="C28" s="8" t="s">
        <v>182</v>
      </c>
      <c r="D28" s="8" t="s">
        <v>178</v>
      </c>
      <c r="E28" s="161" t="s">
        <v>188</v>
      </c>
    </row>
    <row r="29" spans="1:5" ht="12.75" customHeight="1" x14ac:dyDescent="0.2">
      <c r="A29" s="244"/>
      <c r="B29" s="151">
        <v>92075</v>
      </c>
      <c r="C29" s="189">
        <v>92075</v>
      </c>
      <c r="D29" s="175">
        <f>B29-C29</f>
        <v>0</v>
      </c>
      <c r="E29" s="177"/>
    </row>
    <row r="30" spans="1:5" ht="12.75" customHeight="1" x14ac:dyDescent="0.2">
      <c r="A30" s="203"/>
      <c r="B30" s="152"/>
      <c r="C30" s="191"/>
      <c r="D30" s="188"/>
      <c r="E30" s="192"/>
    </row>
    <row r="31" spans="1:5" ht="12.75" customHeight="1" x14ac:dyDescent="0.2">
      <c r="A31" s="240" t="s">
        <v>210</v>
      </c>
      <c r="B31" s="8" t="s">
        <v>181</v>
      </c>
      <c r="C31" s="8" t="s">
        <v>182</v>
      </c>
      <c r="D31" s="8" t="s">
        <v>178</v>
      </c>
      <c r="E31" s="192"/>
    </row>
    <row r="32" spans="1:5" ht="12.75" customHeight="1" x14ac:dyDescent="0.2">
      <c r="A32" s="238"/>
      <c r="B32" s="151">
        <v>10171.879999999999</v>
      </c>
      <c r="C32" s="189">
        <v>10171.879999999999</v>
      </c>
      <c r="D32" s="175">
        <f>B32-C32</f>
        <v>0</v>
      </c>
      <c r="E32" s="192"/>
    </row>
    <row r="33" spans="1:5" ht="12.75" customHeight="1" x14ac:dyDescent="0.2">
      <c r="A33" s="239"/>
      <c r="B33" s="151">
        <v>10510.93</v>
      </c>
      <c r="C33" s="189">
        <v>10510.93</v>
      </c>
      <c r="D33" s="175">
        <f>B33-C33</f>
        <v>0</v>
      </c>
      <c r="E33" s="192"/>
    </row>
    <row r="34" spans="1:5" ht="12.75" customHeight="1" x14ac:dyDescent="0.2">
      <c r="A34" s="203"/>
      <c r="B34" s="152"/>
      <c r="C34" s="191"/>
      <c r="D34" s="188"/>
      <c r="E34" s="192"/>
    </row>
    <row r="35" spans="1:5" ht="12.75" customHeight="1" x14ac:dyDescent="0.2">
      <c r="A35" s="241" t="s">
        <v>211</v>
      </c>
      <c r="B35" s="8" t="s">
        <v>181</v>
      </c>
      <c r="C35" s="8" t="s">
        <v>182</v>
      </c>
      <c r="D35" s="8" t="s">
        <v>178</v>
      </c>
      <c r="E35" s="192"/>
    </row>
    <row r="36" spans="1:5" ht="12.75" customHeight="1" x14ac:dyDescent="0.2">
      <c r="A36" s="242"/>
      <c r="B36" s="151">
        <v>371784.94</v>
      </c>
      <c r="C36" s="151">
        <v>371784.94</v>
      </c>
      <c r="D36" s="175">
        <f>B36-C36</f>
        <v>0</v>
      </c>
      <c r="E36" s="192"/>
    </row>
    <row r="37" spans="1:5" ht="12.75" customHeight="1" x14ac:dyDescent="0.2">
      <c r="A37" s="204"/>
      <c r="B37" s="152"/>
      <c r="C37" s="152"/>
      <c r="D37" s="188"/>
      <c r="E37" s="192"/>
    </row>
    <row r="38" spans="1:5" s="195" customFormat="1" ht="25.5" x14ac:dyDescent="0.2">
      <c r="A38" s="240" t="s">
        <v>212</v>
      </c>
      <c r="B38" s="193" t="s">
        <v>213</v>
      </c>
      <c r="C38" s="196" t="s">
        <v>182</v>
      </c>
      <c r="D38" s="196" t="s">
        <v>178</v>
      </c>
      <c r="E38" s="194"/>
    </row>
    <row r="39" spans="1:5" ht="12.75" customHeight="1" x14ac:dyDescent="0.2">
      <c r="A39" s="238"/>
      <c r="B39" s="151">
        <v>39525</v>
      </c>
      <c r="C39" s="189">
        <v>39525</v>
      </c>
      <c r="D39" s="175">
        <f>B39-C39</f>
        <v>0</v>
      </c>
      <c r="E39" s="192"/>
    </row>
    <row r="40" spans="1:5" ht="12.75" customHeight="1" x14ac:dyDescent="0.2">
      <c r="A40" s="239"/>
      <c r="B40" s="151">
        <v>30115.599999999999</v>
      </c>
      <c r="C40" s="189">
        <v>30115.599999999999</v>
      </c>
      <c r="D40" s="175">
        <f>B40-C40</f>
        <v>0</v>
      </c>
      <c r="E40" s="192"/>
    </row>
    <row r="41" spans="1:5" ht="6.75" customHeight="1" x14ac:dyDescent="0.2">
      <c r="A41" s="159"/>
      <c r="B41" s="25"/>
      <c r="C41" s="25"/>
      <c r="D41" s="25"/>
      <c r="E41" s="160"/>
    </row>
    <row r="42" spans="1:5" x14ac:dyDescent="0.2">
      <c r="A42" s="165" t="s">
        <v>51</v>
      </c>
      <c r="B42" s="151">
        <f>B11+B16+B23+B26+B29+B32+B33+B36+B39+B40</f>
        <v>3923054.1</v>
      </c>
      <c r="C42" s="151">
        <f>C11+C16+C23+C26+C29+C32+C33+C36+C39+C40</f>
        <v>4007812.8000000003</v>
      </c>
      <c r="D42" s="173">
        <f>D11+D16+D23+D26+D29+D32+D33+D36+D39+D40</f>
        <v>-84758.699999999953</v>
      </c>
      <c r="E42" s="161" t="s">
        <v>194</v>
      </c>
    </row>
    <row r="43" spans="1:5" x14ac:dyDescent="0.2">
      <c r="A43" s="166"/>
      <c r="B43" s="152"/>
      <c r="C43" s="152"/>
      <c r="D43" s="152"/>
      <c r="E43" s="162" t="s">
        <v>197</v>
      </c>
    </row>
    <row r="44" spans="1:5" x14ac:dyDescent="0.2">
      <c r="A44" s="166"/>
      <c r="B44" s="152"/>
      <c r="C44" s="152"/>
      <c r="D44" s="152"/>
      <c r="E44" s="162" t="s">
        <v>196</v>
      </c>
    </row>
    <row r="45" spans="1:5" x14ac:dyDescent="0.2">
      <c r="A45" s="159"/>
      <c r="B45" s="25"/>
      <c r="C45" s="25"/>
      <c r="D45" s="25"/>
      <c r="E45" s="162"/>
    </row>
    <row r="46" spans="1:5" ht="13.5" thickBot="1" x14ac:dyDescent="0.25">
      <c r="A46" s="167"/>
      <c r="B46" s="168"/>
      <c r="C46" s="168"/>
      <c r="D46" s="168"/>
      <c r="E46" s="169" t="s">
        <v>219</v>
      </c>
    </row>
    <row r="47" spans="1:5" x14ac:dyDescent="0.2">
      <c r="A47" s="121"/>
      <c r="B47" s="152"/>
      <c r="C47" s="152"/>
      <c r="D47" s="152"/>
    </row>
    <row r="48" spans="1:5" x14ac:dyDescent="0.2">
      <c r="B48" s="149"/>
      <c r="C48" s="149"/>
      <c r="D48" s="149"/>
    </row>
    <row r="49" spans="1:5" x14ac:dyDescent="0.2">
      <c r="B49" s="149"/>
      <c r="C49" s="149"/>
      <c r="D49" s="149"/>
    </row>
    <row r="50" spans="1:5" x14ac:dyDescent="0.2">
      <c r="A50" s="182" t="s">
        <v>207</v>
      </c>
      <c r="B50" s="176"/>
      <c r="C50" s="176"/>
      <c r="D50" s="176"/>
      <c r="E50" s="176"/>
    </row>
    <row r="51" spans="1:5" ht="6.75" customHeight="1" x14ac:dyDescent="0.2"/>
  </sheetData>
  <mergeCells count="8">
    <mergeCell ref="A31:A33"/>
    <mergeCell ref="A35:A36"/>
    <mergeCell ref="A38:A40"/>
    <mergeCell ref="A9:A13"/>
    <mergeCell ref="A15:A20"/>
    <mergeCell ref="A22:A23"/>
    <mergeCell ref="A25:A26"/>
    <mergeCell ref="A28:A29"/>
  </mergeCells>
  <pageMargins left="0.70866141732283472" right="0.70866141732283472" top="0.78740157480314965" bottom="0.78740157480314965" header="0.31496062992125984" footer="0.31496062992125984"/>
  <pageSetup paperSize="9" scale="86" orientation="landscape" r:id="rId1"/>
  <headerFooter>
    <oddHeader xml:space="preserve">&amp;R&amp;"Arial,Fett"&amp;9IG EP RF BB </oddHeader>
    <oddFooter>&amp;L&amp;8&amp;F
&amp;A&amp;R&amp;8&amp;D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3</vt:i4>
      </vt:variant>
    </vt:vector>
  </HeadingPairs>
  <TitlesOfParts>
    <vt:vector size="8" baseType="lpstr">
      <vt:lpstr>Synthese und T-U</vt:lpstr>
      <vt:lpstr>Triage EK-MK</vt:lpstr>
      <vt:lpstr>2021_Synthese und T-U</vt:lpstr>
      <vt:lpstr>Triage EK-MK FCh</vt:lpstr>
      <vt:lpstr>Tabelle1</vt:lpstr>
      <vt:lpstr>'2021_Synthese und T-U'!Druckbereich</vt:lpstr>
      <vt:lpstr>'Synthese und T-U'!Druckbereich</vt:lpstr>
      <vt:lpstr>'Triage EK-MK FCh'!Druckbereich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Fuchs Christian</cp:lastModifiedBy>
  <cp:lastPrinted>2021-02-12T13:40:37Z</cp:lastPrinted>
  <dcterms:created xsi:type="dcterms:W3CDTF">2019-02-25T12:33:26Z</dcterms:created>
  <dcterms:modified xsi:type="dcterms:W3CDTF">2021-02-12T13:40:50Z</dcterms:modified>
</cp:coreProperties>
</file>