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3_Kostencontrolling\Honorarschätzung_MK\00_PL-Daten\EKP_05-2022\"/>
    </mc:Choice>
  </mc:AlternateContent>
  <bookViews>
    <workbookView xWindow="0" yWindow="0" windowWidth="28800" windowHeight="13110"/>
  </bookViews>
  <sheets>
    <sheet name="Tabelle1" sheetId="1" r:id="rId1"/>
  </sheets>
  <definedNames>
    <definedName name="_xlnm.Print_Area" localSheetId="0">Tabelle1!$A$1:$R$26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8" i="1"/>
  <c r="E13" i="1"/>
  <c r="O37" i="1" l="1"/>
  <c r="O38" i="1"/>
  <c r="O39" i="1"/>
  <c r="O36" i="1"/>
  <c r="O40" i="1" s="1"/>
  <c r="F40" i="1"/>
  <c r="G40" i="1"/>
  <c r="H40" i="1"/>
  <c r="I40" i="1"/>
  <c r="J40" i="1"/>
  <c r="K40" i="1"/>
  <c r="L40" i="1"/>
  <c r="M40" i="1"/>
  <c r="N40" i="1"/>
  <c r="E40" i="1"/>
  <c r="P36" i="1" l="1"/>
  <c r="P37" i="1" s="1"/>
  <c r="F7" i="1"/>
  <c r="G7" i="1"/>
  <c r="H7" i="1"/>
  <c r="I7" i="1"/>
  <c r="J7" i="1"/>
  <c r="K7" i="1"/>
  <c r="L7" i="1"/>
  <c r="M7" i="1"/>
  <c r="N7" i="1"/>
  <c r="O9" i="1"/>
  <c r="F35" i="1" s="1"/>
  <c r="O10" i="1"/>
  <c r="G35" i="1" s="1"/>
  <c r="O12" i="1"/>
  <c r="H35" i="1" s="1"/>
  <c r="O13" i="1"/>
  <c r="I35" i="1" s="1"/>
  <c r="O14" i="1"/>
  <c r="J35" i="1" s="1"/>
  <c r="O15" i="1"/>
  <c r="K35" i="1" s="1"/>
  <c r="O16" i="1"/>
  <c r="L35" i="1" s="1"/>
  <c r="O17" i="1"/>
  <c r="M35" i="1" s="1"/>
  <c r="O18" i="1"/>
  <c r="N35" i="1" s="1"/>
  <c r="O8" i="1"/>
  <c r="E35" i="1" s="1"/>
  <c r="E7" i="1"/>
  <c r="P7" i="1" l="1"/>
  <c r="B7" i="1"/>
  <c r="A7" i="1"/>
  <c r="Q7" i="1" l="1"/>
  <c r="Q13" i="1" s="1"/>
  <c r="Q8" i="1" l="1"/>
</calcChain>
</file>

<file path=xl/sharedStrings.xml><?xml version="1.0" encoding="utf-8"?>
<sst xmlns="http://schemas.openxmlformats.org/spreadsheetml/2006/main" count="38" uniqueCount="37">
  <si>
    <t>Nettobetrag exkl. MWSt</t>
  </si>
  <si>
    <t>Nettobetrag inkl. MWSt</t>
  </si>
  <si>
    <t>IST</t>
  </si>
  <si>
    <t>unverändert</t>
  </si>
  <si>
    <t>Rest auf Basis Prognose</t>
  </si>
  <si>
    <t>Prognose bisher</t>
  </si>
  <si>
    <t>RDB ASTRA per März 2022</t>
  </si>
  <si>
    <t>Prognose v. Mai 2022</t>
  </si>
  <si>
    <t>SUMME</t>
  </si>
  <si>
    <t>TP K</t>
  </si>
  <si>
    <t>TP T/G</t>
  </si>
  <si>
    <t>TP T/U</t>
  </si>
  <si>
    <t>PGV</t>
  </si>
  <si>
    <t>Noëlle besprechen /IST</t>
  </si>
  <si>
    <t>SABA Mehraufwand LE</t>
  </si>
  <si>
    <t>AP LE / AP Frick</t>
  </si>
  <si>
    <t>IG allg. PL</t>
  </si>
  <si>
    <t>Summe</t>
  </si>
  <si>
    <t>Abgabe alles in Papierform</t>
  </si>
  <si>
    <t>FCh: Gegenprüfung mit Monatsaufrechnung</t>
  </si>
  <si>
    <t>fg: Stefan Roth, Aufwand PGV prüfen</t>
  </si>
  <si>
    <t>AeBo</t>
  </si>
  <si>
    <t>JS</t>
  </si>
  <si>
    <t>Hol</t>
  </si>
  <si>
    <t>Lei</t>
  </si>
  <si>
    <t>Kontrolle</t>
  </si>
  <si>
    <t>GHGW</t>
  </si>
  <si>
    <t>TP BSA (Markus)</t>
  </si>
  <si>
    <t>AP SABA / ZL (Annahme 100 ZL Mumpf =162Tsd)</t>
  </si>
  <si>
    <t>René, Markus: bitte nur Zeilen oben prüfen, ergänzen etc.</t>
  </si>
  <si>
    <t>aktualisiert mit Prognose 2022 ohne separate Aufrechnung von ZL</t>
  </si>
  <si>
    <t>Ausschöpfung Vertrag</t>
  </si>
  <si>
    <t>Triage Wer (Annahme)</t>
  </si>
  <si>
    <t>AP SABA Zusatz Mumpf (Aufwand Hol)</t>
  </si>
  <si>
    <t>AP SABA Einarbeiten Stellungn.(Aufwand Hol)</t>
  </si>
  <si>
    <t>SABA Mehraufwand AeBo</t>
  </si>
  <si>
    <t>SABA Mehraufwand 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</si>
</sst>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#,##0_ ;\-#,##0\ "/>
  </numFmts>
  <fonts count="1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006100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sz val="10"/>
      <color theme="9" tint="-0.249977111117893"/>
      <name val="Arial"/>
      <family val="2"/>
    </font>
    <font>
      <b/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9" fillId="4" borderId="0" applyNumberFormat="0" applyBorder="0" applyAlignment="0" applyProtection="0"/>
  </cellStyleXfs>
  <cellXfs count="82">
    <xf numFmtId="0" fontId="0" fillId="0" borderId="0" xfId="0"/>
    <xf numFmtId="9" fontId="0" fillId="0" borderId="0" xfId="2" applyFont="1"/>
    <xf numFmtId="43" fontId="0" fillId="0" borderId="0" xfId="1" applyFont="1"/>
    <xf numFmtId="0" fontId="3" fillId="0" borderId="0" xfId="0" applyFont="1"/>
    <xf numFmtId="43" fontId="0" fillId="2" borderId="0" xfId="1" applyFont="1" applyFill="1"/>
    <xf numFmtId="0" fontId="0" fillId="2" borderId="0" xfId="0" applyFill="1"/>
    <xf numFmtId="17" fontId="0" fillId="0" borderId="0" xfId="0" applyNumberForma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/>
    </xf>
    <xf numFmtId="43" fontId="6" fillId="0" borderId="0" xfId="1" applyFont="1"/>
    <xf numFmtId="9" fontId="6" fillId="0" borderId="0" xfId="2" applyFont="1"/>
    <xf numFmtId="164" fontId="8" fillId="0" borderId="0" xfId="0" applyNumberFormat="1" applyFont="1"/>
    <xf numFmtId="0" fontId="8" fillId="0" borderId="0" xfId="0" applyFont="1" applyAlignment="1">
      <alignment horizontal="center"/>
    </xf>
    <xf numFmtId="43" fontId="8" fillId="0" borderId="0" xfId="1" applyFont="1"/>
    <xf numFmtId="0" fontId="8" fillId="0" borderId="0" xfId="0" applyFont="1"/>
    <xf numFmtId="9" fontId="8" fillId="0" borderId="0" xfId="2" applyFont="1"/>
    <xf numFmtId="10" fontId="0" fillId="2" borderId="0" xfId="2" applyNumberFormat="1" applyFont="1" applyFill="1"/>
    <xf numFmtId="0" fontId="6" fillId="0" borderId="0" xfId="0" applyFont="1"/>
    <xf numFmtId="164" fontId="5" fillId="5" borderId="0" xfId="1" applyNumberFormat="1" applyFont="1" applyFill="1"/>
    <xf numFmtId="0" fontId="11" fillId="0" borderId="0" xfId="0" applyFont="1"/>
    <xf numFmtId="3" fontId="7" fillId="5" borderId="0" xfId="1" applyNumberFormat="1" applyFont="1" applyFill="1"/>
    <xf numFmtId="3" fontId="0" fillId="5" borderId="0" xfId="0" applyNumberFormat="1" applyFill="1"/>
    <xf numFmtId="3" fontId="5" fillId="5" borderId="0" xfId="1" applyNumberFormat="1" applyFont="1" applyFill="1"/>
    <xf numFmtId="3" fontId="11" fillId="5" borderId="0" xfId="0" applyNumberFormat="1" applyFont="1" applyFill="1"/>
    <xf numFmtId="3" fontId="0" fillId="6" borderId="0" xfId="0" applyNumberFormat="1" applyFill="1"/>
    <xf numFmtId="164" fontId="12" fillId="5" borderId="0" xfId="1" applyNumberFormat="1" applyFont="1" applyFill="1"/>
    <xf numFmtId="0" fontId="13" fillId="0" borderId="0" xfId="0" applyFont="1"/>
    <xf numFmtId="17" fontId="13" fillId="0" borderId="0" xfId="0" applyNumberFormat="1" applyFont="1" applyAlignment="1">
      <alignment horizontal="center"/>
    </xf>
    <xf numFmtId="164" fontId="13" fillId="0" borderId="0" xfId="0" applyNumberFormat="1" applyFont="1"/>
    <xf numFmtId="164" fontId="13" fillId="5" borderId="0" xfId="0" applyNumberFormat="1" applyFont="1" applyFill="1"/>
    <xf numFmtId="3" fontId="10" fillId="7" borderId="0" xfId="0" applyNumberFormat="1" applyFont="1" applyFill="1"/>
    <xf numFmtId="0" fontId="10" fillId="0" borderId="0" xfId="0" applyFont="1"/>
    <xf numFmtId="3" fontId="10" fillId="5" borderId="0" xfId="0" applyNumberFormat="1" applyFont="1" applyFill="1"/>
    <xf numFmtId="3" fontId="4" fillId="5" borderId="0" xfId="0" applyNumberFormat="1" applyFont="1" applyFill="1"/>
    <xf numFmtId="0" fontId="5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Border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5" xfId="0" applyBorder="1"/>
    <xf numFmtId="0" fontId="0" fillId="10" borderId="4" xfId="0" applyFill="1" applyBorder="1" applyAlignment="1">
      <alignment horizontal="left"/>
    </xf>
    <xf numFmtId="0" fontId="0" fillId="11" borderId="6" xfId="0" applyFill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9" borderId="1" xfId="0" applyFill="1" applyBorder="1" applyAlignment="1">
      <alignment horizontal="left"/>
    </xf>
    <xf numFmtId="0" fontId="0" fillId="0" borderId="2" xfId="0" applyBorder="1"/>
    <xf numFmtId="0" fontId="0" fillId="0" borderId="2" xfId="0" applyFill="1" applyBorder="1"/>
    <xf numFmtId="0" fontId="0" fillId="0" borderId="3" xfId="0" applyBorder="1"/>
    <xf numFmtId="0" fontId="13" fillId="0" borderId="2" xfId="0" applyFont="1" applyBorder="1"/>
    <xf numFmtId="0" fontId="13" fillId="0" borderId="0" xfId="0" applyFont="1" applyBorder="1"/>
    <xf numFmtId="0" fontId="14" fillId="8" borderId="9" xfId="0" applyFont="1" applyFill="1" applyBorder="1" applyAlignment="1">
      <alignment horizontal="left"/>
    </xf>
    <xf numFmtId="0" fontId="0" fillId="0" borderId="10" xfId="0" applyBorder="1"/>
    <xf numFmtId="0" fontId="0" fillId="0" borderId="10" xfId="0" applyFill="1" applyBorder="1"/>
    <xf numFmtId="0" fontId="0" fillId="0" borderId="11" xfId="0" applyBorder="1"/>
    <xf numFmtId="0" fontId="13" fillId="0" borderId="10" xfId="0" applyFont="1" applyBorder="1"/>
    <xf numFmtId="9" fontId="0" fillId="0" borderId="11" xfId="2" applyFont="1" applyBorder="1" applyAlignment="1">
      <alignment horizontal="center"/>
    </xf>
    <xf numFmtId="0" fontId="13" fillId="0" borderId="7" xfId="0" applyFont="1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164" fontId="5" fillId="9" borderId="0" xfId="1" applyNumberFormat="1" applyFont="1" applyFill="1"/>
    <xf numFmtId="3" fontId="7" fillId="9" borderId="0" xfId="1" applyNumberFormat="1" applyFont="1" applyFill="1"/>
    <xf numFmtId="3" fontId="0" fillId="9" borderId="0" xfId="0" applyNumberFormat="1" applyFill="1"/>
    <xf numFmtId="3" fontId="11" fillId="9" borderId="0" xfId="0" applyNumberFormat="1" applyFont="1" applyFill="1"/>
    <xf numFmtId="0" fontId="0" fillId="9" borderId="0" xfId="0" applyFill="1"/>
    <xf numFmtId="0" fontId="9" fillId="9" borderId="0" xfId="4" applyFill="1" applyAlignment="1">
      <alignment wrapText="1"/>
    </xf>
    <xf numFmtId="3" fontId="5" fillId="5" borderId="0" xfId="0" applyNumberFormat="1" applyFont="1" applyFill="1"/>
    <xf numFmtId="0" fontId="4" fillId="0" borderId="0" xfId="0" applyFont="1"/>
    <xf numFmtId="3" fontId="10" fillId="6" borderId="0" xfId="1" applyNumberFormat="1" applyFont="1" applyFill="1"/>
    <xf numFmtId="3" fontId="10" fillId="5" borderId="0" xfId="1" applyNumberFormat="1" applyFont="1" applyFill="1"/>
    <xf numFmtId="0" fontId="15" fillId="0" borderId="0" xfId="0" applyFont="1"/>
    <xf numFmtId="0" fontId="0" fillId="12" borderId="0" xfId="0" applyFill="1"/>
    <xf numFmtId="164" fontId="4" fillId="12" borderId="0" xfId="1" applyNumberFormat="1" applyFont="1" applyFill="1"/>
    <xf numFmtId="3" fontId="0" fillId="12" borderId="0" xfId="0" applyNumberFormat="1" applyFill="1"/>
    <xf numFmtId="3" fontId="4" fillId="12" borderId="0" xfId="1" applyNumberFormat="1" applyFont="1" applyFill="1"/>
    <xf numFmtId="3" fontId="4" fillId="12" borderId="0" xfId="0" applyNumberFormat="1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9" fontId="0" fillId="0" borderId="3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</cellXfs>
  <cellStyles count="5">
    <cellStyle name="Gut" xfId="4" builtinId="26"/>
    <cellStyle name="Komma" xfId="1" builtinId="3"/>
    <cellStyle name="Normale 2" xfId="3"/>
    <cellStyle name="Prozent" xfId="2" builtinId="5"/>
    <cellStyle name="Standard" xfId="0" builtinId="0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19050</xdr:rowOff>
    </xdr:from>
    <xdr:to>
      <xdr:col>3</xdr:col>
      <xdr:colOff>676275</xdr:colOff>
      <xdr:row>5</xdr:row>
      <xdr:rowOff>66675</xdr:rowOff>
    </xdr:to>
    <xdr:sp macro="" textlink="">
      <xdr:nvSpPr>
        <xdr:cNvPr id="2" name="Pfeil nach recht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152775" y="504825"/>
          <a:ext cx="676275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104775</xdr:colOff>
      <xdr:row>3</xdr:row>
      <xdr:rowOff>76200</xdr:rowOff>
    </xdr:from>
    <xdr:to>
      <xdr:col>16</xdr:col>
      <xdr:colOff>19050</xdr:colOff>
      <xdr:row>5</xdr:row>
      <xdr:rowOff>123825</xdr:rowOff>
    </xdr:to>
    <xdr:sp macro="" textlink="">
      <xdr:nvSpPr>
        <xdr:cNvPr id="3" name="Pfeil nach recht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125075" y="561975"/>
          <a:ext cx="676275" cy="3714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</xdr:col>
      <xdr:colOff>390525</xdr:colOff>
      <xdr:row>11</xdr:row>
      <xdr:rowOff>28575</xdr:rowOff>
    </xdr:from>
    <xdr:to>
      <xdr:col>8</xdr:col>
      <xdr:colOff>428625</xdr:colOff>
      <xdr:row>22</xdr:row>
      <xdr:rowOff>38100</xdr:rowOff>
    </xdr:to>
    <xdr:cxnSp macro="">
      <xdr:nvCxnSpPr>
        <xdr:cNvPr id="5" name="Gerade Verbindung mit Pfeil 4"/>
        <xdr:cNvCxnSpPr/>
      </xdr:nvCxnSpPr>
      <xdr:spPr>
        <a:xfrm flipH="1" flipV="1">
          <a:off x="8048625" y="2295525"/>
          <a:ext cx="38100" cy="2276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10</xdr:row>
      <xdr:rowOff>152400</xdr:rowOff>
    </xdr:from>
    <xdr:to>
      <xdr:col>9</xdr:col>
      <xdr:colOff>438150</xdr:colOff>
      <xdr:row>22</xdr:row>
      <xdr:rowOff>0</xdr:rowOff>
    </xdr:to>
    <xdr:cxnSp macro="">
      <xdr:nvCxnSpPr>
        <xdr:cNvPr id="6" name="Gerade Verbindung mit Pfeil 5"/>
        <xdr:cNvCxnSpPr/>
      </xdr:nvCxnSpPr>
      <xdr:spPr>
        <a:xfrm flipH="1" flipV="1">
          <a:off x="8639175" y="2257425"/>
          <a:ext cx="38100" cy="2276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11</xdr:row>
      <xdr:rowOff>9525</xdr:rowOff>
    </xdr:from>
    <xdr:to>
      <xdr:col>13</xdr:col>
      <xdr:colOff>390525</xdr:colOff>
      <xdr:row>22</xdr:row>
      <xdr:rowOff>19050</xdr:rowOff>
    </xdr:to>
    <xdr:cxnSp macro="">
      <xdr:nvCxnSpPr>
        <xdr:cNvPr id="7" name="Gerade Verbindung mit Pfeil 6"/>
        <xdr:cNvCxnSpPr/>
      </xdr:nvCxnSpPr>
      <xdr:spPr>
        <a:xfrm flipH="1" flipV="1">
          <a:off x="10915650" y="2276475"/>
          <a:ext cx="38100" cy="2276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tabSelected="1" zoomScaleNormal="100" workbookViewId="0">
      <selection activeCell="D31" sqref="D31"/>
    </sheetView>
  </sheetViews>
  <sheetFormatPr baseColWidth="10" defaultRowHeight="12.75" x14ac:dyDescent="0.2"/>
  <cols>
    <col min="1" max="2" width="15.85546875" customWidth="1"/>
    <col min="3" max="3" width="5.42578125" customWidth="1"/>
    <col min="4" max="4" width="42.85546875" bestFit="1" customWidth="1"/>
    <col min="5" max="14" width="8.7109375" customWidth="1"/>
    <col min="15" max="15" width="8.7109375" style="26" customWidth="1"/>
    <col min="17" max="17" width="20.7109375" customWidth="1"/>
    <col min="18" max="18" width="24.42578125" customWidth="1"/>
  </cols>
  <sheetData>
    <row r="1" spans="1:18" x14ac:dyDescent="0.2">
      <c r="A1" s="78" t="s">
        <v>2</v>
      </c>
      <c r="B1" s="78"/>
      <c r="Q1" s="8" t="s">
        <v>5</v>
      </c>
    </row>
    <row r="2" spans="1:18" ht="25.5" x14ac:dyDescent="0.2">
      <c r="A2" s="35" t="s">
        <v>0</v>
      </c>
      <c r="B2" s="35" t="s">
        <v>1</v>
      </c>
      <c r="C2" s="3"/>
      <c r="D2" s="3"/>
      <c r="E2" s="3" t="s">
        <v>7</v>
      </c>
      <c r="F2" s="3"/>
      <c r="G2" s="3"/>
      <c r="H2" s="3"/>
      <c r="I2" s="3"/>
      <c r="J2" s="3"/>
      <c r="K2" s="3"/>
      <c r="L2" s="3"/>
      <c r="M2" s="3"/>
      <c r="N2" s="3"/>
      <c r="P2" s="3"/>
      <c r="Q2" s="3" t="s">
        <v>0</v>
      </c>
    </row>
    <row r="3" spans="1:18" x14ac:dyDescent="0.2">
      <c r="A3" s="4">
        <v>3923054.1</v>
      </c>
      <c r="B3" s="4">
        <v>4225129.3</v>
      </c>
      <c r="C3" s="2"/>
      <c r="Q3" s="4">
        <v>3923054.1</v>
      </c>
      <c r="R3" s="5" t="s">
        <v>3</v>
      </c>
    </row>
    <row r="4" spans="1:18" x14ac:dyDescent="0.2">
      <c r="A4" s="4">
        <v>3515191.7499999995</v>
      </c>
      <c r="B4" s="4">
        <v>3785861.4847499989</v>
      </c>
      <c r="C4" s="2"/>
    </row>
    <row r="5" spans="1:18" x14ac:dyDescent="0.2">
      <c r="A5" s="4">
        <v>407862.35000000056</v>
      </c>
      <c r="B5" s="4">
        <v>439267.81525000092</v>
      </c>
      <c r="C5" s="2"/>
      <c r="E5" s="6">
        <v>44652</v>
      </c>
      <c r="F5" s="6">
        <v>44682</v>
      </c>
      <c r="G5" s="6">
        <v>44713</v>
      </c>
      <c r="H5" s="6">
        <v>44743</v>
      </c>
      <c r="I5" s="6">
        <v>44774</v>
      </c>
      <c r="J5" s="6">
        <v>44805</v>
      </c>
      <c r="K5" s="6">
        <v>44835</v>
      </c>
      <c r="L5" s="6">
        <v>44866</v>
      </c>
      <c r="M5" s="6">
        <v>44896</v>
      </c>
      <c r="N5" s="6">
        <v>44927</v>
      </c>
      <c r="O5" s="27" t="s">
        <v>17</v>
      </c>
    </row>
    <row r="6" spans="1:18" x14ac:dyDescent="0.2">
      <c r="A6" s="5"/>
      <c r="B6" s="5"/>
    </row>
    <row r="7" spans="1:18" ht="38.25" x14ac:dyDescent="0.2">
      <c r="A7" s="16">
        <f>A4/A3</f>
        <v>0.89603448242021422</v>
      </c>
      <c r="B7" s="16">
        <f>B4/B3</f>
        <v>0.89603446804574693</v>
      </c>
      <c r="C7" s="1"/>
      <c r="D7" s="17" t="s">
        <v>8</v>
      </c>
      <c r="E7" s="7">
        <f t="shared" ref="E7" si="0">SUM(E8:E18)</f>
        <v>21593.75</v>
      </c>
      <c r="F7" s="7">
        <f t="shared" ref="F7" si="1">SUM(F8:F18)</f>
        <v>58800</v>
      </c>
      <c r="G7" s="7">
        <f t="shared" ref="G7" si="2">SUM(G8:G18)</f>
        <v>80000</v>
      </c>
      <c r="H7" s="7">
        <f t="shared" ref="H7" si="3">SUM(H8:H18)</f>
        <v>21000</v>
      </c>
      <c r="I7" s="7">
        <f t="shared" ref="I7" si="4">SUM(I8:I18)</f>
        <v>58000</v>
      </c>
      <c r="J7" s="7">
        <f t="shared" ref="J7" si="5">SUM(J8:J18)</f>
        <v>38750</v>
      </c>
      <c r="K7" s="7">
        <f t="shared" ref="K7" si="6">SUM(K8:K18)</f>
        <v>2000</v>
      </c>
      <c r="L7" s="7">
        <f t="shared" ref="L7" si="7">SUM(L8:L18)</f>
        <v>2000</v>
      </c>
      <c r="M7" s="7">
        <f t="shared" ref="M7" si="8">SUM(M8:M18)</f>
        <v>2000</v>
      </c>
      <c r="N7" s="7">
        <f t="shared" ref="N7" si="9">SUM(N8:N18)</f>
        <v>238075</v>
      </c>
      <c r="O7" s="28"/>
      <c r="P7" s="7">
        <f>SUM(E7:N7)</f>
        <v>522218.75</v>
      </c>
      <c r="Q7" s="9">
        <f>A4+P7</f>
        <v>4037410.4999999995</v>
      </c>
      <c r="R7" s="34" t="s">
        <v>30</v>
      </c>
    </row>
    <row r="8" spans="1:18" x14ac:dyDescent="0.2">
      <c r="A8" s="5"/>
      <c r="B8" s="5"/>
      <c r="D8" t="s">
        <v>16</v>
      </c>
      <c r="E8" s="61">
        <f>1982.5+285</f>
        <v>2267.5</v>
      </c>
      <c r="F8" s="18"/>
      <c r="G8" s="25">
        <v>2000</v>
      </c>
      <c r="H8" s="25">
        <v>1000</v>
      </c>
      <c r="I8" s="25">
        <v>2000</v>
      </c>
      <c r="J8" s="25">
        <v>1000</v>
      </c>
      <c r="K8" s="25">
        <v>2000</v>
      </c>
      <c r="L8" s="25">
        <v>2000</v>
      </c>
      <c r="M8" s="25">
        <v>2000</v>
      </c>
      <c r="N8" s="25">
        <v>5000</v>
      </c>
      <c r="O8" s="29">
        <f>SUM(E8:N8)</f>
        <v>19267.5</v>
      </c>
      <c r="Q8" s="9">
        <f>Q3-Q7</f>
        <v>-114356.39999999944</v>
      </c>
      <c r="R8" s="34" t="s">
        <v>4</v>
      </c>
    </row>
    <row r="9" spans="1:18" x14ac:dyDescent="0.2">
      <c r="A9" s="5"/>
      <c r="B9" s="5"/>
      <c r="D9" t="s">
        <v>28</v>
      </c>
      <c r="E9" s="62">
        <v>16780</v>
      </c>
      <c r="F9" s="20">
        <v>50000</v>
      </c>
      <c r="G9" s="20">
        <v>57000</v>
      </c>
      <c r="H9" s="20">
        <v>15000</v>
      </c>
      <c r="I9" s="21"/>
      <c r="J9" s="22"/>
      <c r="K9" s="22"/>
      <c r="L9" s="22"/>
      <c r="M9" s="21"/>
      <c r="N9" s="21"/>
      <c r="O9" s="29">
        <f t="shared" ref="O9:O18" si="10">SUM(E9:N9)</f>
        <v>138780</v>
      </c>
      <c r="Q9" s="3"/>
    </row>
    <row r="10" spans="1:18" x14ac:dyDescent="0.2">
      <c r="A10" s="5"/>
      <c r="B10" s="5"/>
      <c r="D10" s="31" t="s">
        <v>35</v>
      </c>
      <c r="E10" s="62"/>
      <c r="F10" s="69">
        <v>2500</v>
      </c>
      <c r="G10" s="69"/>
      <c r="H10" s="70"/>
      <c r="I10" s="70">
        <v>35000</v>
      </c>
      <c r="J10" s="70">
        <v>11750</v>
      </c>
      <c r="K10" s="70"/>
      <c r="L10" s="70"/>
      <c r="M10" s="70"/>
      <c r="N10" s="70">
        <v>70500</v>
      </c>
      <c r="O10" s="29">
        <f t="shared" si="10"/>
        <v>119750</v>
      </c>
      <c r="Q10" s="3"/>
    </row>
    <row r="11" spans="1:18" x14ac:dyDescent="0.2">
      <c r="A11" s="5"/>
      <c r="B11" s="5"/>
      <c r="D11" s="31" t="s">
        <v>36</v>
      </c>
      <c r="E11" s="62"/>
      <c r="F11" s="69"/>
      <c r="G11" s="69"/>
      <c r="H11" s="70"/>
      <c r="I11" s="70">
        <v>15000</v>
      </c>
      <c r="J11" s="70">
        <v>5000</v>
      </c>
      <c r="K11" s="70"/>
      <c r="L11" s="70"/>
      <c r="M11" s="70"/>
      <c r="N11" s="70">
        <v>25000</v>
      </c>
      <c r="O11" s="29"/>
      <c r="Q11" s="3"/>
    </row>
    <row r="12" spans="1:18" x14ac:dyDescent="0.2">
      <c r="A12" s="5"/>
      <c r="B12" s="5"/>
      <c r="D12" t="s">
        <v>14</v>
      </c>
      <c r="E12" s="62"/>
      <c r="F12" s="20"/>
      <c r="G12" s="20">
        <v>2000</v>
      </c>
      <c r="H12" s="20"/>
      <c r="I12" s="20"/>
      <c r="J12" s="20"/>
      <c r="K12" s="20"/>
      <c r="L12" s="20"/>
      <c r="M12" s="20"/>
      <c r="N12" s="20"/>
      <c r="O12" s="29">
        <f t="shared" si="10"/>
        <v>2000</v>
      </c>
      <c r="Q12" s="3"/>
    </row>
    <row r="13" spans="1:18" x14ac:dyDescent="0.2">
      <c r="A13" s="77" t="s">
        <v>6</v>
      </c>
      <c r="B13" s="77"/>
      <c r="D13" t="s">
        <v>11</v>
      </c>
      <c r="E13" s="63">
        <f>2003.25+310</f>
        <v>2313.25</v>
      </c>
      <c r="F13" s="21">
        <v>5000</v>
      </c>
      <c r="G13" s="21">
        <v>5000</v>
      </c>
      <c r="H13" s="21">
        <v>2000</v>
      </c>
      <c r="I13" s="21">
        <v>2000</v>
      </c>
      <c r="J13" s="67">
        <v>15000</v>
      </c>
      <c r="K13" s="21"/>
      <c r="L13" s="21"/>
      <c r="M13" s="21"/>
      <c r="N13" s="21">
        <v>15000</v>
      </c>
      <c r="O13" s="29">
        <f t="shared" si="10"/>
        <v>46313.25</v>
      </c>
      <c r="Q13" s="10">
        <f>Q7/Q3</f>
        <v>1.0291498401717172</v>
      </c>
      <c r="R13" s="34" t="s">
        <v>31</v>
      </c>
    </row>
    <row r="14" spans="1:18" x14ac:dyDescent="0.2">
      <c r="D14" s="19" t="s">
        <v>9</v>
      </c>
      <c r="E14" s="64">
        <f>61+172</f>
        <v>233</v>
      </c>
      <c r="F14" s="23">
        <v>1000</v>
      </c>
      <c r="G14" s="23">
        <v>2000</v>
      </c>
      <c r="H14" s="23">
        <v>500</v>
      </c>
      <c r="I14" s="23">
        <v>1500</v>
      </c>
      <c r="J14" s="23">
        <v>500</v>
      </c>
      <c r="K14" s="23"/>
      <c r="L14" s="23"/>
      <c r="M14" s="23"/>
      <c r="N14" s="23">
        <v>9000</v>
      </c>
      <c r="O14" s="29">
        <f t="shared" si="10"/>
        <v>14733</v>
      </c>
    </row>
    <row r="15" spans="1:18" x14ac:dyDescent="0.2">
      <c r="D15" t="s">
        <v>10</v>
      </c>
      <c r="E15" s="63"/>
      <c r="F15" s="21"/>
      <c r="G15" s="23">
        <v>2000</v>
      </c>
      <c r="H15" s="23">
        <v>500</v>
      </c>
      <c r="I15" s="23">
        <v>1500</v>
      </c>
      <c r="J15" s="23">
        <v>500</v>
      </c>
      <c r="K15" s="23"/>
      <c r="L15" s="23"/>
      <c r="M15" s="23"/>
      <c r="N15" s="23">
        <v>9000</v>
      </c>
      <c r="O15" s="29">
        <f t="shared" si="10"/>
        <v>13500</v>
      </c>
    </row>
    <row r="16" spans="1:18" x14ac:dyDescent="0.2">
      <c r="D16" s="31" t="s">
        <v>27</v>
      </c>
      <c r="E16" s="63"/>
      <c r="F16" s="30">
        <v>300</v>
      </c>
      <c r="G16" s="30">
        <v>5000</v>
      </c>
      <c r="H16" s="30">
        <v>2000</v>
      </c>
      <c r="I16" s="30">
        <v>1000</v>
      </c>
      <c r="J16" s="32"/>
      <c r="K16" s="32"/>
      <c r="L16" s="32"/>
      <c r="M16" s="32"/>
      <c r="N16" s="30">
        <v>5000</v>
      </c>
      <c r="O16" s="29">
        <f t="shared" si="10"/>
        <v>13300</v>
      </c>
    </row>
    <row r="17" spans="4:17" x14ac:dyDescent="0.2">
      <c r="D17" t="s">
        <v>15</v>
      </c>
      <c r="E17" s="63"/>
      <c r="F17" s="21"/>
      <c r="G17" s="24">
        <v>5000</v>
      </c>
      <c r="H17" s="21"/>
      <c r="I17" s="21"/>
      <c r="J17" s="67">
        <v>5000</v>
      </c>
      <c r="K17" s="21"/>
      <c r="L17" s="21"/>
      <c r="M17" s="21"/>
      <c r="N17" s="33">
        <v>7500</v>
      </c>
      <c r="O17" s="29">
        <f t="shared" si="10"/>
        <v>17500</v>
      </c>
    </row>
    <row r="18" spans="4:17" x14ac:dyDescent="0.2">
      <c r="D18" t="s">
        <v>12</v>
      </c>
      <c r="E18" s="63"/>
      <c r="F18" s="21"/>
      <c r="G18" s="21"/>
      <c r="H18" s="21"/>
      <c r="I18" s="21"/>
      <c r="J18" s="21"/>
      <c r="K18" s="21"/>
      <c r="L18" s="21"/>
      <c r="M18" s="21"/>
      <c r="N18" s="21">
        <v>92075</v>
      </c>
      <c r="O18" s="29">
        <f t="shared" si="10"/>
        <v>92075</v>
      </c>
    </row>
    <row r="19" spans="4:17" x14ac:dyDescent="0.2">
      <c r="D19" t="s">
        <v>26</v>
      </c>
      <c r="E19" s="65">
        <v>1342</v>
      </c>
      <c r="Q19" s="12"/>
    </row>
    <row r="20" spans="4:17" ht="51" x14ac:dyDescent="0.2">
      <c r="E20" s="66" t="s">
        <v>13</v>
      </c>
      <c r="J20" s="34" t="s">
        <v>18</v>
      </c>
      <c r="Q20" s="3"/>
    </row>
    <row r="22" spans="4:17" x14ac:dyDescent="0.2">
      <c r="D22" s="72" t="s">
        <v>33</v>
      </c>
      <c r="E22" s="72"/>
      <c r="F22" s="74">
        <v>5000</v>
      </c>
      <c r="G22" s="74">
        <v>12000</v>
      </c>
      <c r="H22" s="74">
        <v>5000</v>
      </c>
      <c r="I22" s="74"/>
      <c r="J22" s="74"/>
      <c r="K22" s="74"/>
      <c r="L22" s="74"/>
      <c r="M22" s="74"/>
      <c r="N22" s="74"/>
      <c r="Q22" s="13"/>
    </row>
    <row r="23" spans="4:17" x14ac:dyDescent="0.2">
      <c r="D23" s="72" t="s">
        <v>34</v>
      </c>
      <c r="E23" s="73"/>
      <c r="F23" s="75"/>
      <c r="G23" s="75"/>
      <c r="H23" s="76"/>
      <c r="I23" s="75">
        <v>15000</v>
      </c>
      <c r="J23" s="76">
        <v>5000</v>
      </c>
      <c r="K23" s="76"/>
      <c r="L23" s="76"/>
      <c r="M23" s="76"/>
      <c r="N23" s="76">
        <v>25000</v>
      </c>
      <c r="O23" s="71"/>
      <c r="P23" s="11"/>
      <c r="Q23" s="14"/>
    </row>
    <row r="24" spans="4:17" x14ac:dyDescent="0.2">
      <c r="D24" s="68" t="s">
        <v>19</v>
      </c>
      <c r="Q24" s="15"/>
    </row>
    <row r="25" spans="4:17" x14ac:dyDescent="0.2">
      <c r="D25" t="s">
        <v>20</v>
      </c>
    </row>
    <row r="27" spans="4:17" x14ac:dyDescent="0.2">
      <c r="D27" s="31" t="s">
        <v>29</v>
      </c>
      <c r="Q27" s="15"/>
    </row>
    <row r="28" spans="4:17" x14ac:dyDescent="0.2">
      <c r="Q28" s="15"/>
    </row>
    <row r="29" spans="4:17" x14ac:dyDescent="0.2">
      <c r="Q29" s="15"/>
    </row>
    <row r="30" spans="4:17" x14ac:dyDescent="0.2">
      <c r="Q30" s="15"/>
    </row>
    <row r="31" spans="4:17" x14ac:dyDescent="0.2">
      <c r="Q31" s="15"/>
    </row>
    <row r="32" spans="4:17" x14ac:dyDescent="0.2">
      <c r="Q32" s="15"/>
    </row>
    <row r="33" spans="4:17" x14ac:dyDescent="0.2">
      <c r="Q33" s="15"/>
    </row>
    <row r="35" spans="4:17" x14ac:dyDescent="0.2">
      <c r="D35" s="37" t="s">
        <v>32</v>
      </c>
      <c r="E35" s="38">
        <f>O8</f>
        <v>19267.5</v>
      </c>
      <c r="F35" s="38">
        <f>O9</f>
        <v>138780</v>
      </c>
      <c r="G35" s="38">
        <f>O10</f>
        <v>119750</v>
      </c>
      <c r="H35" s="38">
        <f>O12</f>
        <v>2000</v>
      </c>
      <c r="I35" s="38">
        <f>O13</f>
        <v>46313.25</v>
      </c>
      <c r="J35" s="38">
        <f>O14</f>
        <v>14733</v>
      </c>
      <c r="K35" s="38">
        <f>O15</f>
        <v>13500</v>
      </c>
      <c r="L35" s="38">
        <f>O16</f>
        <v>13300</v>
      </c>
      <c r="M35" s="38">
        <f>O17</f>
        <v>17500</v>
      </c>
      <c r="N35" s="39">
        <f>O18</f>
        <v>92075</v>
      </c>
    </row>
    <row r="36" spans="4:17" x14ac:dyDescent="0.2">
      <c r="D36" s="51" t="s">
        <v>21</v>
      </c>
      <c r="E36" s="52">
        <v>8500</v>
      </c>
      <c r="F36" s="52">
        <v>105000</v>
      </c>
      <c r="G36" s="52">
        <v>100000</v>
      </c>
      <c r="H36" s="52"/>
      <c r="I36" s="53">
        <v>24000</v>
      </c>
      <c r="J36" s="53">
        <v>14500</v>
      </c>
      <c r="K36" s="52"/>
      <c r="L36" s="52"/>
      <c r="M36" s="52"/>
      <c r="N36" s="54">
        <v>45000</v>
      </c>
      <c r="O36" s="55">
        <f>SUM(E36:N36)</f>
        <v>297000</v>
      </c>
      <c r="P36" s="56">
        <f>O36/O40</f>
        <v>0.59334731795025475</v>
      </c>
    </row>
    <row r="37" spans="4:17" x14ac:dyDescent="0.2">
      <c r="D37" s="45" t="s">
        <v>22</v>
      </c>
      <c r="E37" s="46">
        <v>8500</v>
      </c>
      <c r="F37" s="46">
        <v>43000</v>
      </c>
      <c r="G37" s="46"/>
      <c r="H37" s="46">
        <v>2000</v>
      </c>
      <c r="I37" s="47">
        <v>25000</v>
      </c>
      <c r="J37" s="46"/>
      <c r="K37" s="47">
        <v>13500</v>
      </c>
      <c r="L37" s="46"/>
      <c r="M37" s="47">
        <v>17500</v>
      </c>
      <c r="N37" s="48">
        <v>45000</v>
      </c>
      <c r="O37" s="49">
        <f t="shared" ref="O37:O39" si="11">SUM(E37:N37)</f>
        <v>154500</v>
      </c>
      <c r="P37" s="79">
        <f>1-P36</f>
        <v>0.40665268204974525</v>
      </c>
    </row>
    <row r="38" spans="4:17" x14ac:dyDescent="0.2">
      <c r="D38" s="41" t="s">
        <v>23</v>
      </c>
      <c r="E38" s="36"/>
      <c r="F38" s="36">
        <v>7000</v>
      </c>
      <c r="G38" s="36">
        <v>19750</v>
      </c>
      <c r="H38" s="36"/>
      <c r="I38" s="36"/>
      <c r="J38" s="36"/>
      <c r="K38" s="36"/>
      <c r="L38" s="36">
        <v>15300</v>
      </c>
      <c r="M38" s="36"/>
      <c r="N38" s="40"/>
      <c r="O38" s="50">
        <f t="shared" si="11"/>
        <v>42050</v>
      </c>
      <c r="P38" s="80"/>
    </row>
    <row r="39" spans="4:17" x14ac:dyDescent="0.2">
      <c r="D39" s="42" t="s">
        <v>24</v>
      </c>
      <c r="E39" s="43"/>
      <c r="F39" s="43">
        <v>7000</v>
      </c>
      <c r="G39" s="43"/>
      <c r="H39" s="43"/>
      <c r="I39" s="43"/>
      <c r="J39" s="43"/>
      <c r="K39" s="43"/>
      <c r="L39" s="43"/>
      <c r="M39" s="43"/>
      <c r="N39" s="44"/>
      <c r="O39" s="57">
        <f t="shared" si="11"/>
        <v>7000</v>
      </c>
      <c r="P39" s="81"/>
    </row>
    <row r="40" spans="4:17" x14ac:dyDescent="0.2">
      <c r="D40" s="58" t="s">
        <v>25</v>
      </c>
      <c r="E40" s="59">
        <f>SUM(E36:E39)</f>
        <v>17000</v>
      </c>
      <c r="F40" s="59">
        <f t="shared" ref="F40:N40" si="12">SUM(F36:F39)</f>
        <v>162000</v>
      </c>
      <c r="G40" s="59">
        <f t="shared" si="12"/>
        <v>119750</v>
      </c>
      <c r="H40" s="59">
        <f t="shared" si="12"/>
        <v>2000</v>
      </c>
      <c r="I40" s="59">
        <f t="shared" si="12"/>
        <v>49000</v>
      </c>
      <c r="J40" s="59">
        <f t="shared" si="12"/>
        <v>14500</v>
      </c>
      <c r="K40" s="59">
        <f t="shared" si="12"/>
        <v>13500</v>
      </c>
      <c r="L40" s="59">
        <f t="shared" si="12"/>
        <v>15300</v>
      </c>
      <c r="M40" s="59">
        <f t="shared" si="12"/>
        <v>17500</v>
      </c>
      <c r="N40" s="60">
        <f t="shared" si="12"/>
        <v>90000</v>
      </c>
      <c r="O40" s="26">
        <f>SUM(O36:O39)</f>
        <v>500550</v>
      </c>
    </row>
  </sheetData>
  <mergeCells count="3">
    <mergeCell ref="A13:B13"/>
    <mergeCell ref="A1:B1"/>
    <mergeCell ref="P37:P39"/>
  </mergeCells>
  <pageMargins left="0.70866141732283472" right="0.70866141732283472" top="0.78740157480314965" bottom="0.78740157480314965" header="0.31496062992125984" footer="0.31496062992125984"/>
  <pageSetup paperSize="9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Fuchs Christian</cp:lastModifiedBy>
  <cp:lastPrinted>2022-05-30T15:56:59Z</cp:lastPrinted>
  <dcterms:created xsi:type="dcterms:W3CDTF">2022-04-07T05:49:22Z</dcterms:created>
  <dcterms:modified xsi:type="dcterms:W3CDTF">2022-05-30T15:57:04Z</dcterms:modified>
</cp:coreProperties>
</file>