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S040\projekteextern\9000\9890_Shd_EP_Rheinfelden_Frick_Kt_AG\P100_Projektschluessel\P120_Internes_Kostenmanagement\Honorarschätzung_MK\K\"/>
    </mc:Choice>
  </mc:AlternateContent>
  <bookViews>
    <workbookView xWindow="0" yWindow="0" windowWidth="28800" windowHeight="14295"/>
  </bookViews>
  <sheets>
    <sheet name="per 31.03.2021" sheetId="8" r:id="rId1"/>
  </sheets>
  <definedNames>
    <definedName name="_xlnm.Print_Area" localSheetId="0">'per 31.03.2021'!$A$1:$E$40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8" l="1"/>
  <c r="D23" i="8" l="1"/>
  <c r="D22" i="8"/>
  <c r="D20" i="8"/>
  <c r="N22" i="8"/>
  <c r="N20" i="8"/>
  <c r="D17" i="8" l="1"/>
  <c r="D14" i="8"/>
  <c r="D12" i="8"/>
  <c r="D11" i="8"/>
  <c r="D10" i="8"/>
  <c r="G22" i="8"/>
  <c r="H22" i="8"/>
  <c r="I22" i="8"/>
  <c r="J22" i="8"/>
  <c r="K22" i="8"/>
  <c r="M22" i="8"/>
  <c r="L22" i="8"/>
  <c r="E37" i="8" l="1"/>
  <c r="E23" i="8"/>
  <c r="E22" i="8"/>
  <c r="E21" i="8"/>
  <c r="E20" i="8"/>
  <c r="E14" i="8"/>
  <c r="E12" i="8"/>
  <c r="E11" i="8"/>
  <c r="E10" i="8"/>
  <c r="D39" i="8"/>
  <c r="E38" i="8"/>
  <c r="E36" i="8"/>
  <c r="E35" i="8"/>
  <c r="E34" i="8"/>
  <c r="D33" i="8"/>
  <c r="E32" i="8"/>
  <c r="E31" i="8"/>
  <c r="E30" i="8"/>
  <c r="E27" i="8"/>
  <c r="E25" i="8"/>
  <c r="E24" i="8"/>
  <c r="E19" i="8"/>
  <c r="E17" i="8"/>
  <c r="E16" i="8"/>
  <c r="E15" i="8"/>
  <c r="E13" i="8"/>
  <c r="D18" i="8" l="1"/>
  <c r="E39" i="8"/>
  <c r="E33" i="8"/>
  <c r="D28" i="8"/>
  <c r="D40" i="8" s="1"/>
  <c r="E18" i="8"/>
  <c r="E26" i="8"/>
  <c r="E28" i="8" l="1"/>
  <c r="E40" i="8" s="1"/>
</calcChain>
</file>

<file path=xl/sharedStrings.xml><?xml version="1.0" encoding="utf-8"?>
<sst xmlns="http://schemas.openxmlformats.org/spreadsheetml/2006/main" count="44" uniqueCount="24">
  <si>
    <t>Stunden</t>
  </si>
  <si>
    <t>Total</t>
  </si>
  <si>
    <t>CHF</t>
  </si>
  <si>
    <t>Jauslin + Stebler</t>
  </si>
  <si>
    <t>Leipert</t>
  </si>
  <si>
    <t>Holinger</t>
  </si>
  <si>
    <t>A</t>
  </si>
  <si>
    <t>B</t>
  </si>
  <si>
    <t>C</t>
  </si>
  <si>
    <t>D</t>
  </si>
  <si>
    <t>E</t>
  </si>
  <si>
    <t>F</t>
  </si>
  <si>
    <t>G</t>
  </si>
  <si>
    <t>G 3/4</t>
  </si>
  <si>
    <t>G 1/2</t>
  </si>
  <si>
    <t>Kat.</t>
  </si>
  <si>
    <t>Bosshardt</t>
  </si>
  <si>
    <t>Aegerter &amp;</t>
  </si>
  <si>
    <t>Gesamttotal</t>
  </si>
  <si>
    <t>N03. 090069, EP Rheinfelden - Frick</t>
  </si>
  <si>
    <t>per 31.03.2021</t>
  </si>
  <si>
    <t>Aufwand MK - Kunstbauten</t>
  </si>
  <si>
    <t>MSA:</t>
  </si>
  <si>
    <t>CHF/h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</si>
</sst>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1" fillId="3" borderId="15" xfId="0" applyFont="1" applyFill="1" applyBorder="1"/>
    <xf numFmtId="0" fontId="1" fillId="3" borderId="13" xfId="0" applyFont="1" applyFill="1" applyBorder="1"/>
    <xf numFmtId="0" fontId="1" fillId="3" borderId="12" xfId="0" applyFont="1" applyFill="1" applyBorder="1"/>
    <xf numFmtId="4" fontId="1" fillId="3" borderId="14" xfId="0" applyNumberFormat="1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4" fontId="0" fillId="0" borderId="11" xfId="0" applyNumberFormat="1" applyBorder="1"/>
    <xf numFmtId="4" fontId="0" fillId="0" borderId="9" xfId="0" applyNumberFormat="1" applyBorder="1"/>
    <xf numFmtId="4" fontId="1" fillId="2" borderId="16" xfId="0" applyNumberFormat="1" applyFont="1" applyFill="1" applyBorder="1"/>
    <xf numFmtId="0" fontId="0" fillId="0" borderId="0" xfId="0" applyBorder="1"/>
    <xf numFmtId="4" fontId="1" fillId="2" borderId="17" xfId="0" applyNumberFormat="1" applyFont="1" applyFill="1" applyBorder="1"/>
    <xf numFmtId="0" fontId="3" fillId="0" borderId="0" xfId="0" applyFont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0" xfId="0" applyFon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abSelected="1" topLeftCell="A4" zoomScaleNormal="100" workbookViewId="0">
      <selection activeCell="S30" sqref="S30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4" width="23.7109375" customWidth="1" outlineLevel="1"/>
    <col min="5" max="5" width="20.28515625" customWidth="1" outlineLevel="1"/>
    <col min="7" max="14" width="11.42578125" hidden="1" customWidth="1" outlineLevel="1"/>
    <col min="15" max="15" width="11.42578125" collapsed="1"/>
  </cols>
  <sheetData>
    <row r="1" spans="1:6" ht="15" x14ac:dyDescent="0.25">
      <c r="A1" s="7" t="s">
        <v>19</v>
      </c>
    </row>
    <row r="2" spans="1:6" ht="15" x14ac:dyDescent="0.25">
      <c r="A2" s="7"/>
    </row>
    <row r="3" spans="1:6" ht="15" x14ac:dyDescent="0.25">
      <c r="A3" s="7"/>
    </row>
    <row r="4" spans="1:6" ht="15" x14ac:dyDescent="0.25">
      <c r="A4" s="7"/>
    </row>
    <row r="5" spans="1:6" ht="15" x14ac:dyDescent="0.25">
      <c r="A5" s="7" t="s">
        <v>21</v>
      </c>
    </row>
    <row r="6" spans="1:6" ht="15" x14ac:dyDescent="0.25">
      <c r="A6" s="22" t="s">
        <v>20</v>
      </c>
      <c r="B6" s="27"/>
    </row>
    <row r="7" spans="1:6" ht="13.5" thickBot="1" x14ac:dyDescent="0.25"/>
    <row r="8" spans="1:6" ht="17.25" customHeight="1" x14ac:dyDescent="0.2">
      <c r="A8" s="1"/>
      <c r="B8" s="23" t="s">
        <v>15</v>
      </c>
      <c r="C8" s="24"/>
      <c r="D8" s="25" t="s">
        <v>0</v>
      </c>
      <c r="E8" s="26" t="s">
        <v>2</v>
      </c>
      <c r="F8" s="20"/>
    </row>
    <row r="9" spans="1:6" ht="15" customHeight="1" x14ac:dyDescent="0.2">
      <c r="A9" s="2" t="s">
        <v>17</v>
      </c>
      <c r="B9" s="3" t="s">
        <v>6</v>
      </c>
      <c r="C9" s="4">
        <v>145</v>
      </c>
      <c r="D9" s="20"/>
      <c r="E9" s="9"/>
    </row>
    <row r="10" spans="1:6" ht="15" customHeight="1" x14ac:dyDescent="0.2">
      <c r="A10" s="2" t="s">
        <v>16</v>
      </c>
      <c r="B10" s="3" t="s">
        <v>7</v>
      </c>
      <c r="C10" s="4">
        <v>122</v>
      </c>
      <c r="D10" s="20">
        <f>122.75+2+1.25</f>
        <v>126</v>
      </c>
      <c r="E10" s="17">
        <f t="shared" ref="E10:E17" si="0">D10*C10</f>
        <v>15372</v>
      </c>
    </row>
    <row r="11" spans="1:6" ht="15" customHeight="1" x14ac:dyDescent="0.2">
      <c r="A11" s="2"/>
      <c r="B11" s="3" t="s">
        <v>8</v>
      </c>
      <c r="C11" s="4">
        <v>95</v>
      </c>
      <c r="D11" s="20">
        <f>123.25+32.75+73.5</f>
        <v>229.5</v>
      </c>
      <c r="E11" s="17">
        <f t="shared" si="0"/>
        <v>21802.5</v>
      </c>
    </row>
    <row r="12" spans="1:6" ht="15" customHeight="1" x14ac:dyDescent="0.2">
      <c r="A12" s="2"/>
      <c r="B12" s="3" t="s">
        <v>9</v>
      </c>
      <c r="C12" s="4">
        <v>86</v>
      </c>
      <c r="D12" s="20">
        <f>165.25+591.5+6</f>
        <v>762.75</v>
      </c>
      <c r="E12" s="17">
        <f t="shared" si="0"/>
        <v>65596.5</v>
      </c>
    </row>
    <row r="13" spans="1:6" ht="15" customHeight="1" x14ac:dyDescent="0.2">
      <c r="A13" s="2"/>
      <c r="B13" s="3" t="s">
        <v>10</v>
      </c>
      <c r="C13" s="4">
        <v>62</v>
      </c>
      <c r="D13" s="20"/>
      <c r="E13" s="17">
        <f t="shared" si="0"/>
        <v>0</v>
      </c>
    </row>
    <row r="14" spans="1:6" ht="15" customHeight="1" x14ac:dyDescent="0.2">
      <c r="A14" s="2"/>
      <c r="B14" s="3" t="s">
        <v>11</v>
      </c>
      <c r="C14" s="4">
        <v>50</v>
      </c>
      <c r="D14" s="20">
        <f>41.5+27.75</f>
        <v>69.25</v>
      </c>
      <c r="E14" s="17">
        <f t="shared" si="0"/>
        <v>3462.5</v>
      </c>
    </row>
    <row r="15" spans="1:6" ht="15" customHeight="1" x14ac:dyDescent="0.2">
      <c r="A15" s="2"/>
      <c r="B15" s="3" t="s">
        <v>12</v>
      </c>
      <c r="C15" s="4">
        <v>8</v>
      </c>
      <c r="D15" s="20">
        <v>55</v>
      </c>
      <c r="E15" s="17">
        <f t="shared" si="0"/>
        <v>440</v>
      </c>
    </row>
    <row r="16" spans="1:6" ht="15" customHeight="1" x14ac:dyDescent="0.2">
      <c r="A16" s="2"/>
      <c r="B16" s="3" t="s">
        <v>13</v>
      </c>
      <c r="C16" s="4">
        <v>6</v>
      </c>
      <c r="D16" s="20"/>
      <c r="E16" s="17">
        <f t="shared" si="0"/>
        <v>0</v>
      </c>
    </row>
    <row r="17" spans="1:14" ht="15" customHeight="1" x14ac:dyDescent="0.2">
      <c r="A17" s="2"/>
      <c r="B17" s="3" t="s">
        <v>14</v>
      </c>
      <c r="C17" s="4">
        <v>4</v>
      </c>
      <c r="D17" s="20">
        <f>72+80+64</f>
        <v>216</v>
      </c>
      <c r="E17" s="17">
        <f t="shared" si="0"/>
        <v>864</v>
      </c>
    </row>
    <row r="18" spans="1:14" ht="15" customHeight="1" x14ac:dyDescent="0.2">
      <c r="A18" s="11" t="s">
        <v>1</v>
      </c>
      <c r="B18" s="12"/>
      <c r="C18" s="13"/>
      <c r="D18" s="13">
        <f>SUM(D10:D17)</f>
        <v>1458.5</v>
      </c>
      <c r="E18" s="14">
        <f>SUM(E10:E17)</f>
        <v>107537.5</v>
      </c>
      <c r="G18">
        <v>8.202</v>
      </c>
      <c r="H18">
        <v>9.202</v>
      </c>
      <c r="I18">
        <v>10.202</v>
      </c>
      <c r="J18">
        <v>11.202</v>
      </c>
      <c r="K18">
        <v>12.202</v>
      </c>
      <c r="L18">
        <v>1.2020999999999999</v>
      </c>
      <c r="M18">
        <v>2.2021000000000002</v>
      </c>
      <c r="N18">
        <v>3.2021000000000002</v>
      </c>
    </row>
    <row r="19" spans="1:14" ht="15" customHeight="1" x14ac:dyDescent="0.2">
      <c r="A19" s="2" t="s">
        <v>3</v>
      </c>
      <c r="B19" s="3" t="s">
        <v>6</v>
      </c>
      <c r="C19" s="4">
        <v>145</v>
      </c>
      <c r="D19" s="4"/>
      <c r="E19" s="17">
        <f t="shared" ref="E19:E27" si="1">D19*C19</f>
        <v>0</v>
      </c>
    </row>
    <row r="20" spans="1:14" ht="15" customHeight="1" x14ac:dyDescent="0.2">
      <c r="A20" s="2"/>
      <c r="B20" s="3" t="s">
        <v>7</v>
      </c>
      <c r="C20" s="4">
        <v>122</v>
      </c>
      <c r="D20" s="4">
        <f>SUM(G20:N20)</f>
        <v>164</v>
      </c>
      <c r="E20" s="17">
        <f t="shared" si="1"/>
        <v>20008</v>
      </c>
      <c r="G20">
        <v>48</v>
      </c>
      <c r="H20">
        <v>38.5</v>
      </c>
      <c r="I20">
        <v>12</v>
      </c>
      <c r="J20">
        <v>3.5</v>
      </c>
      <c r="K20">
        <v>2</v>
      </c>
      <c r="L20">
        <v>14</v>
      </c>
      <c r="M20">
        <v>26.5</v>
      </c>
      <c r="N20">
        <f>19.5</f>
        <v>19.5</v>
      </c>
    </row>
    <row r="21" spans="1:14" ht="15" customHeight="1" x14ac:dyDescent="0.2">
      <c r="A21" s="2"/>
      <c r="B21" s="3" t="s">
        <v>8</v>
      </c>
      <c r="C21" s="4">
        <v>95</v>
      </c>
      <c r="D21" s="4"/>
      <c r="E21" s="17">
        <f t="shared" si="1"/>
        <v>0</v>
      </c>
    </row>
    <row r="22" spans="1:14" ht="15" customHeight="1" x14ac:dyDescent="0.2">
      <c r="A22" s="2"/>
      <c r="B22" s="3" t="s">
        <v>9</v>
      </c>
      <c r="C22" s="4">
        <v>86</v>
      </c>
      <c r="D22" s="4">
        <f>SUM(G22:N22)</f>
        <v>885.25</v>
      </c>
      <c r="E22" s="17">
        <f t="shared" si="1"/>
        <v>76131.5</v>
      </c>
      <c r="G22">
        <f>50.5+103.5</f>
        <v>154</v>
      </c>
      <c r="H22">
        <f>44.5+99.5</f>
        <v>144</v>
      </c>
      <c r="I22">
        <f>94.5+2+92.75</f>
        <v>189.25</v>
      </c>
      <c r="J22">
        <f>85+1.5+18.25</f>
        <v>104.75</v>
      </c>
      <c r="K22">
        <f>54.5+12.75</f>
        <v>67.25</v>
      </c>
      <c r="L22">
        <f>43+7+35</f>
        <v>85</v>
      </c>
      <c r="M22">
        <f>14+48.5</f>
        <v>62.5</v>
      </c>
      <c r="N22">
        <f>78.5</f>
        <v>78.5</v>
      </c>
    </row>
    <row r="23" spans="1:14" ht="15" customHeight="1" x14ac:dyDescent="0.2">
      <c r="A23" s="2"/>
      <c r="B23" s="3" t="s">
        <v>10</v>
      </c>
      <c r="C23" s="4">
        <v>62</v>
      </c>
      <c r="D23" s="4">
        <f>SUM(G23:N23)</f>
        <v>31</v>
      </c>
      <c r="E23" s="17">
        <f t="shared" si="1"/>
        <v>1922</v>
      </c>
      <c r="G23">
        <v>13.25</v>
      </c>
      <c r="H23">
        <v>17.25</v>
      </c>
      <c r="K23">
        <v>0.5</v>
      </c>
    </row>
    <row r="24" spans="1:14" ht="15" customHeight="1" x14ac:dyDescent="0.2">
      <c r="A24" s="2"/>
      <c r="B24" s="3" t="s">
        <v>11</v>
      </c>
      <c r="C24" s="4">
        <v>50</v>
      </c>
      <c r="D24" s="4"/>
      <c r="E24" s="17">
        <f t="shared" si="1"/>
        <v>0</v>
      </c>
    </row>
    <row r="25" spans="1:14" ht="15" customHeight="1" x14ac:dyDescent="0.2">
      <c r="A25" s="2"/>
      <c r="B25" s="3" t="s">
        <v>12</v>
      </c>
      <c r="C25" s="4">
        <v>8</v>
      </c>
      <c r="D25" s="4"/>
      <c r="E25" s="17">
        <f t="shared" si="1"/>
        <v>0</v>
      </c>
    </row>
    <row r="26" spans="1:14" ht="15" customHeight="1" x14ac:dyDescent="0.2">
      <c r="A26" s="2"/>
      <c r="B26" s="3" t="s">
        <v>13</v>
      </c>
      <c r="C26" s="4">
        <v>6</v>
      </c>
      <c r="D26" s="4"/>
      <c r="E26" s="17">
        <f t="shared" si="1"/>
        <v>0</v>
      </c>
    </row>
    <row r="27" spans="1:14" ht="15" customHeight="1" x14ac:dyDescent="0.2">
      <c r="A27" s="2"/>
      <c r="B27" s="3" t="s">
        <v>14</v>
      </c>
      <c r="C27" s="4">
        <v>4</v>
      </c>
      <c r="D27" s="4"/>
      <c r="E27" s="17">
        <f t="shared" si="1"/>
        <v>0</v>
      </c>
    </row>
    <row r="28" spans="1:14" ht="15" customHeight="1" x14ac:dyDescent="0.2">
      <c r="A28" s="11" t="s">
        <v>1</v>
      </c>
      <c r="B28" s="12"/>
      <c r="C28" s="13"/>
      <c r="D28" s="13">
        <f>SUM(D19:D27)</f>
        <v>1080.25</v>
      </c>
      <c r="E28" s="14">
        <f>SUM(E19:E27)</f>
        <v>98061.5</v>
      </c>
    </row>
    <row r="29" spans="1:14" ht="3.75" customHeight="1" x14ac:dyDescent="0.2">
      <c r="A29" s="5"/>
      <c r="B29" s="8"/>
      <c r="C29" s="10"/>
      <c r="D29" s="6"/>
      <c r="E29" s="18"/>
    </row>
    <row r="30" spans="1:14" ht="15" customHeight="1" x14ac:dyDescent="0.2">
      <c r="A30" s="2" t="s">
        <v>4</v>
      </c>
      <c r="B30" s="3" t="s">
        <v>7</v>
      </c>
      <c r="C30" s="4">
        <v>122</v>
      </c>
      <c r="D30" s="4"/>
      <c r="E30" s="17">
        <f>D30*C30</f>
        <v>0</v>
      </c>
    </row>
    <row r="31" spans="1:14" ht="15" customHeight="1" x14ac:dyDescent="0.2">
      <c r="A31" s="2"/>
      <c r="B31" s="3" t="s">
        <v>8</v>
      </c>
      <c r="C31" s="4">
        <v>95</v>
      </c>
      <c r="D31" s="4"/>
      <c r="E31" s="17">
        <f>D31*C31</f>
        <v>0</v>
      </c>
    </row>
    <row r="32" spans="1:14" ht="15" customHeight="1" x14ac:dyDescent="0.2">
      <c r="A32" s="2"/>
      <c r="B32" s="3" t="s">
        <v>9</v>
      </c>
      <c r="C32" s="4">
        <v>86</v>
      </c>
      <c r="D32" s="4"/>
      <c r="E32" s="17">
        <f>D32*C32</f>
        <v>0</v>
      </c>
    </row>
    <row r="33" spans="1:5" ht="15" customHeight="1" x14ac:dyDescent="0.2">
      <c r="A33" s="11" t="s">
        <v>1</v>
      </c>
      <c r="B33" s="12"/>
      <c r="C33" s="13"/>
      <c r="D33" s="13">
        <f>SUM(D30:D32)</f>
        <v>0</v>
      </c>
      <c r="E33" s="14">
        <f>SUM(E30:E32)</f>
        <v>0</v>
      </c>
    </row>
    <row r="34" spans="1:5" ht="15" customHeight="1" x14ac:dyDescent="0.2">
      <c r="A34" s="2" t="s">
        <v>5</v>
      </c>
      <c r="B34" s="3" t="s">
        <v>7</v>
      </c>
      <c r="C34" s="4">
        <v>122</v>
      </c>
      <c r="D34" s="4"/>
      <c r="E34" s="17">
        <f>D34*C34</f>
        <v>0</v>
      </c>
    </row>
    <row r="35" spans="1:5" ht="15" customHeight="1" x14ac:dyDescent="0.2">
      <c r="A35" s="2"/>
      <c r="B35" s="3" t="s">
        <v>8</v>
      </c>
      <c r="C35" s="4">
        <v>95</v>
      </c>
      <c r="D35" s="4"/>
      <c r="E35" s="17">
        <f>D35*C35</f>
        <v>0</v>
      </c>
    </row>
    <row r="36" spans="1:5" ht="15" customHeight="1" x14ac:dyDescent="0.2">
      <c r="A36" s="2"/>
      <c r="B36" s="3" t="s">
        <v>9</v>
      </c>
      <c r="C36" s="4">
        <v>86</v>
      </c>
      <c r="D36" s="4"/>
      <c r="E36" s="17">
        <f>D36*C36</f>
        <v>0</v>
      </c>
    </row>
    <row r="37" spans="1:5" ht="15" customHeight="1" x14ac:dyDescent="0.2">
      <c r="A37" s="2"/>
      <c r="B37" s="3" t="s">
        <v>10</v>
      </c>
      <c r="C37" s="4">
        <v>62</v>
      </c>
      <c r="D37" s="4"/>
      <c r="E37" s="17">
        <f>D37*C37</f>
        <v>0</v>
      </c>
    </row>
    <row r="38" spans="1:5" ht="15" customHeight="1" x14ac:dyDescent="0.2">
      <c r="A38" s="2"/>
      <c r="B38" s="3" t="s">
        <v>14</v>
      </c>
      <c r="C38" s="4">
        <v>4</v>
      </c>
      <c r="D38" s="4"/>
      <c r="E38" s="17">
        <f>D38*C38</f>
        <v>0</v>
      </c>
    </row>
    <row r="39" spans="1:5" ht="15" customHeight="1" x14ac:dyDescent="0.2">
      <c r="A39" s="11" t="s">
        <v>1</v>
      </c>
      <c r="B39" s="12"/>
      <c r="C39" s="13"/>
      <c r="D39" s="13">
        <f>SUM(D34:D38)</f>
        <v>0</v>
      </c>
      <c r="E39" s="14">
        <f>SUM(E34:E38)</f>
        <v>0</v>
      </c>
    </row>
    <row r="40" spans="1:5" ht="28.5" customHeight="1" thickBot="1" x14ac:dyDescent="0.25">
      <c r="A40" s="15" t="s">
        <v>18</v>
      </c>
      <c r="B40" s="16"/>
      <c r="C40" s="16"/>
      <c r="D40" s="21">
        <f>D18+D28+D33+D39</f>
        <v>2538.75</v>
      </c>
      <c r="E40" s="19">
        <f t="shared" ref="E40" si="2">E18+E28+E33+E39</f>
        <v>205599</v>
      </c>
    </row>
    <row r="42" spans="1:5" x14ac:dyDescent="0.2">
      <c r="C42" t="s">
        <v>22</v>
      </c>
      <c r="D42" s="28">
        <f>E40/D40</f>
        <v>80.984342688330869</v>
      </c>
      <c r="E42" t="s">
        <v>23</v>
      </c>
    </row>
  </sheetData>
  <pageMargins left="0.56999999999999995" right="0.31" top="0.78740157480314965" bottom="0.78740157480314965" header="0.31496062992125984" footer="0.31496062992125984"/>
  <pageSetup paperSize="9" fitToHeight="0" orientation="portrait" r:id="rId1"/>
  <headerFooter>
    <oddFooter>&amp;L&amp;8&amp;F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per 31.03.2021</vt:lpstr>
      <vt:lpstr>'per 31.03.2021'!Druckbereich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Falzone Lorenzo</cp:lastModifiedBy>
  <cp:lastPrinted>2021-05-03T14:41:35Z</cp:lastPrinted>
  <dcterms:created xsi:type="dcterms:W3CDTF">2019-11-11T10:03:52Z</dcterms:created>
  <dcterms:modified xsi:type="dcterms:W3CDTF">2021-05-07T13:04:04Z</dcterms:modified>
</cp:coreProperties>
</file>