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T_U\"/>
    </mc:Choice>
  </mc:AlternateContent>
  <bookViews>
    <workbookView xWindow="120" yWindow="90" windowWidth="28515" windowHeight="14625" activeTab="1"/>
  </bookViews>
  <sheets>
    <sheet name="Übersicht" sheetId="1" r:id="rId1"/>
    <sheet name="Synthese und T-U" sheetId="2" r:id="rId2"/>
  </sheets>
  <externalReferences>
    <externalReference r:id="rId3"/>
    <externalReference r:id="rId4"/>
    <externalReference r:id="rId5"/>
  </externalReferences>
  <definedNames>
    <definedName name="_xlnm.Print_Area" localSheetId="1">'Synthese und T-U'!$A$1:$M$119</definedName>
  </definedNames>
  <calcPr calcId="162913"/>
</workbook>
</file>

<file path=xl/calcChain.xml><?xml version="1.0" encoding="utf-8"?>
<calcChain xmlns="http://schemas.openxmlformats.org/spreadsheetml/2006/main">
  <c r="G84" i="2" l="1"/>
  <c r="G83" i="2"/>
  <c r="G78" i="2"/>
  <c r="G79" i="2"/>
  <c r="G77" i="2" l="1"/>
  <c r="C50" i="2" l="1"/>
  <c r="G72" i="2"/>
  <c r="G45" i="2"/>
  <c r="G36" i="2"/>
  <c r="G35" i="2" s="1"/>
  <c r="G80" i="2"/>
  <c r="G85" i="2"/>
  <c r="L102" i="2" l="1"/>
  <c r="I102" i="2" l="1"/>
  <c r="J102" i="2"/>
  <c r="W9" i="1" l="1"/>
  <c r="W8" i="1" s="1"/>
  <c r="X9" i="1"/>
  <c r="X8" i="1" s="1"/>
  <c r="W10" i="1"/>
  <c r="X10" i="1"/>
  <c r="L66" i="1" l="1"/>
  <c r="O76" i="1"/>
  <c r="O77" i="1"/>
  <c r="O104" i="2"/>
  <c r="O61" i="2"/>
  <c r="T77" i="1"/>
  <c r="T76" i="1"/>
  <c r="M68" i="1"/>
  <c r="N68" i="1"/>
  <c r="R68" i="1"/>
  <c r="S68" i="1"/>
  <c r="G64" i="1"/>
  <c r="M64" i="1"/>
  <c r="N64" i="1"/>
  <c r="R64" i="1"/>
  <c r="S64" i="1"/>
  <c r="R62" i="1"/>
  <c r="S62" i="1"/>
  <c r="G62" i="1"/>
  <c r="W54" i="1"/>
  <c r="W58" i="1"/>
  <c r="X58" i="1"/>
  <c r="T34" i="1"/>
  <c r="T38" i="1"/>
  <c r="T39" i="1"/>
  <c r="T41" i="1"/>
  <c r="T49" i="1"/>
  <c r="T52" i="1"/>
  <c r="T54" i="1"/>
  <c r="T55" i="1"/>
  <c r="T57" i="1"/>
  <c r="O29" i="1"/>
  <c r="O30" i="1"/>
  <c r="O31" i="1"/>
  <c r="O34" i="1"/>
  <c r="O35" i="1"/>
  <c r="O37" i="1"/>
  <c r="O38" i="1"/>
  <c r="O39" i="1"/>
  <c r="O40" i="1"/>
  <c r="O41" i="1"/>
  <c r="O49" i="1"/>
  <c r="O52" i="1"/>
  <c r="O53" i="1"/>
  <c r="O54" i="1"/>
  <c r="G58" i="1"/>
  <c r="G60" i="1"/>
  <c r="X20" i="1"/>
  <c r="Z11" i="1"/>
  <c r="Z12" i="1"/>
  <c r="Z13" i="1"/>
  <c r="Z14" i="1"/>
  <c r="Z15" i="1"/>
  <c r="Z16" i="1"/>
  <c r="Z21" i="1"/>
  <c r="Z22" i="1"/>
  <c r="Z23" i="1"/>
  <c r="Z24" i="1"/>
  <c r="Z25" i="1"/>
  <c r="Z26" i="1"/>
  <c r="Z34" i="1"/>
  <c r="Z38" i="1"/>
  <c r="Z39" i="1"/>
  <c r="Z41" i="1"/>
  <c r="Z49" i="1"/>
  <c r="Z52" i="1"/>
  <c r="Z55" i="1"/>
  <c r="Z57" i="1"/>
  <c r="Z59" i="1"/>
  <c r="T15" i="1"/>
  <c r="T14" i="1"/>
  <c r="T13" i="1"/>
  <c r="T12" i="1"/>
  <c r="M27" i="1"/>
  <c r="N27" i="1"/>
  <c r="R27" i="1"/>
  <c r="S27" i="1"/>
  <c r="W27" i="1"/>
  <c r="X27" i="1"/>
  <c r="G27" i="1"/>
  <c r="X33" i="1"/>
  <c r="M17" i="1"/>
  <c r="N17" i="1"/>
  <c r="R17" i="1"/>
  <c r="S17" i="1"/>
  <c r="W17" i="1"/>
  <c r="X17" i="1"/>
  <c r="F17" i="1"/>
  <c r="G17" i="1"/>
  <c r="H17" i="1"/>
  <c r="I17" i="1"/>
  <c r="E17" i="1"/>
  <c r="V26" i="1"/>
  <c r="Y26" i="1" s="1"/>
  <c r="W26" i="1"/>
  <c r="X26" i="1"/>
  <c r="O20" i="1"/>
  <c r="O21" i="1"/>
  <c r="O22" i="1"/>
  <c r="O23" i="1"/>
  <c r="O24" i="1"/>
  <c r="O25" i="1"/>
  <c r="O26" i="1"/>
  <c r="T20" i="1"/>
  <c r="T21" i="1"/>
  <c r="T22" i="1"/>
  <c r="T23" i="1"/>
  <c r="T24" i="1"/>
  <c r="T25" i="1"/>
  <c r="T26" i="1"/>
  <c r="R8" i="1"/>
  <c r="S8" i="1"/>
  <c r="M8" i="1"/>
  <c r="N8" i="1"/>
  <c r="Y77" i="1" l="1"/>
  <c r="Z77" i="1" s="1"/>
  <c r="Y76" i="1"/>
  <c r="Z76" i="1" s="1"/>
  <c r="P48" i="1"/>
  <c r="T48" i="1" s="1"/>
  <c r="P46" i="1"/>
  <c r="T46" i="1" s="1"/>
  <c r="P45" i="1"/>
  <c r="T45" i="1" s="1"/>
  <c r="P43" i="1"/>
  <c r="T43" i="1" s="1"/>
  <c r="K48" i="1"/>
  <c r="K46" i="1"/>
  <c r="O46" i="1" s="1"/>
  <c r="K45" i="1"/>
  <c r="Q48" i="1"/>
  <c r="Q47" i="1"/>
  <c r="T47" i="1" s="1"/>
  <c r="Q44" i="1"/>
  <c r="T44" i="1" s="1"/>
  <c r="L48" i="1"/>
  <c r="L47" i="1"/>
  <c r="O47" i="1" s="1"/>
  <c r="M60" i="1"/>
  <c r="M58" i="1"/>
  <c r="N58" i="1"/>
  <c r="R58" i="1"/>
  <c r="W60" i="1"/>
  <c r="W62" i="1" s="1"/>
  <c r="W64" i="1" s="1"/>
  <c r="W68" i="1" s="1"/>
  <c r="X60" i="1"/>
  <c r="X62" i="1" s="1"/>
  <c r="X64" i="1" s="1"/>
  <c r="X68" i="1" s="1"/>
  <c r="Q56" i="1"/>
  <c r="V56" i="1" s="1"/>
  <c r="J53" i="1"/>
  <c r="K53" i="1"/>
  <c r="L53" i="1"/>
  <c r="M53" i="1"/>
  <c r="N53" i="1"/>
  <c r="P53" i="1"/>
  <c r="Q53" i="1"/>
  <c r="R53" i="1"/>
  <c r="T53" i="1" s="1"/>
  <c r="S53" i="1"/>
  <c r="W53" i="1"/>
  <c r="X53" i="1"/>
  <c r="J50" i="1"/>
  <c r="K50" i="1"/>
  <c r="M50" i="1"/>
  <c r="N50" i="1"/>
  <c r="P50" i="1"/>
  <c r="R50" i="1"/>
  <c r="S50" i="1"/>
  <c r="W50" i="1"/>
  <c r="X50" i="1"/>
  <c r="J42" i="1"/>
  <c r="M42" i="1"/>
  <c r="N42" i="1"/>
  <c r="R42" i="1"/>
  <c r="S42" i="1"/>
  <c r="W42" i="1"/>
  <c r="X42" i="1"/>
  <c r="J27" i="1"/>
  <c r="J17" i="1"/>
  <c r="J12" i="1"/>
  <c r="K12" i="1"/>
  <c r="L12" i="1"/>
  <c r="M12" i="1"/>
  <c r="N12" i="1"/>
  <c r="O12" i="1"/>
  <c r="P12" i="1"/>
  <c r="Q12" i="1"/>
  <c r="R12" i="1"/>
  <c r="S12" i="1"/>
  <c r="W12" i="1"/>
  <c r="X12" i="1"/>
  <c r="J8" i="1"/>
  <c r="S58" i="1"/>
  <c r="Q66" i="1" l="1"/>
  <c r="Q42" i="1"/>
  <c r="O48" i="1"/>
  <c r="L44" i="1"/>
  <c r="O44" i="1" s="1"/>
  <c r="L42" i="1"/>
  <c r="O45" i="1"/>
  <c r="S60" i="1"/>
  <c r="R60" i="1"/>
  <c r="N60" i="1"/>
  <c r="P42" i="1"/>
  <c r="T42" i="1" s="1"/>
  <c r="J58" i="1"/>
  <c r="F51" i="1"/>
  <c r="F48" i="1"/>
  <c r="F47" i="1"/>
  <c r="F44" i="1"/>
  <c r="L36" i="1" l="1"/>
  <c r="K28" i="1"/>
  <c r="Q37" i="1"/>
  <c r="Q35" i="1"/>
  <c r="T35" i="1" s="1"/>
  <c r="L32" i="1"/>
  <c r="O32" i="1" s="1"/>
  <c r="Q32" i="1"/>
  <c r="T32" i="1" s="1"/>
  <c r="Q31" i="1"/>
  <c r="T31" i="1" s="1"/>
  <c r="Q30" i="1"/>
  <c r="T30" i="1" s="1"/>
  <c r="Q28" i="1"/>
  <c r="Q27" i="1" s="1"/>
  <c r="Q19" i="1"/>
  <c r="Q18" i="1"/>
  <c r="Q17" i="1" s="1"/>
  <c r="Q10" i="1"/>
  <c r="Q9" i="1"/>
  <c r="L18" i="1"/>
  <c r="L17" i="1" s="1"/>
  <c r="L10" i="1"/>
  <c r="L9" i="1"/>
  <c r="L8" i="1" s="1"/>
  <c r="E46" i="1"/>
  <c r="E45" i="1"/>
  <c r="E43" i="1"/>
  <c r="Q8" i="1" l="1"/>
  <c r="Q58" i="1" s="1"/>
  <c r="T37" i="1"/>
  <c r="O28" i="1"/>
  <c r="L27" i="1"/>
  <c r="O36" i="1"/>
  <c r="E48" i="1"/>
  <c r="K43" i="1" l="1"/>
  <c r="O43" i="1" l="1"/>
  <c r="K42" i="1"/>
  <c r="O42" i="1" s="1"/>
  <c r="L51" i="1" l="1"/>
  <c r="Y15" i="1"/>
  <c r="Y16" i="1"/>
  <c r="Y23" i="1"/>
  <c r="Y49" i="1"/>
  <c r="Y67" i="1"/>
  <c r="Y69" i="1"/>
  <c r="Y70" i="1"/>
  <c r="V29" i="1"/>
  <c r="V28" i="1"/>
  <c r="U21" i="1"/>
  <c r="Y21" i="1" s="1"/>
  <c r="V21" i="1"/>
  <c r="U22" i="1"/>
  <c r="V22" i="1"/>
  <c r="U23" i="1"/>
  <c r="V23" i="1"/>
  <c r="U24" i="1"/>
  <c r="Y24" i="1" s="1"/>
  <c r="V24" i="1"/>
  <c r="U25" i="1"/>
  <c r="V25" i="1"/>
  <c r="U26" i="1"/>
  <c r="U30" i="1"/>
  <c r="V30" i="1"/>
  <c r="Y30" i="1" s="1"/>
  <c r="U31" i="1"/>
  <c r="V31" i="1"/>
  <c r="U32" i="1"/>
  <c r="V32" i="1"/>
  <c r="Y32" i="1" s="1"/>
  <c r="V33" i="1"/>
  <c r="U34" i="1"/>
  <c r="V34" i="1"/>
  <c r="U35" i="1"/>
  <c r="V35" i="1"/>
  <c r="V36" i="1"/>
  <c r="U37" i="1"/>
  <c r="V37" i="1"/>
  <c r="Y37" i="1" s="1"/>
  <c r="U38" i="1"/>
  <c r="V38" i="1"/>
  <c r="U39" i="1"/>
  <c r="V39" i="1"/>
  <c r="V40" i="1"/>
  <c r="U41" i="1"/>
  <c r="Y41" i="1" s="1"/>
  <c r="V41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1" i="1"/>
  <c r="U52" i="1"/>
  <c r="V52" i="1"/>
  <c r="Y52" i="1" s="1"/>
  <c r="U54" i="1"/>
  <c r="V54" i="1"/>
  <c r="V53" i="1" s="1"/>
  <c r="U55" i="1"/>
  <c r="V55" i="1"/>
  <c r="V57" i="1"/>
  <c r="U63" i="1"/>
  <c r="V63" i="1"/>
  <c r="U65" i="1"/>
  <c r="Y65" i="1" s="1"/>
  <c r="V65" i="1"/>
  <c r="V66" i="1"/>
  <c r="R8" i="2"/>
  <c r="Q8" i="2"/>
  <c r="L19" i="1"/>
  <c r="L58" i="1" s="1"/>
  <c r="V58" i="1" s="1"/>
  <c r="V11" i="1"/>
  <c r="V13" i="1"/>
  <c r="V12" i="1" s="1"/>
  <c r="V14" i="1"/>
  <c r="V15" i="1"/>
  <c r="V16" i="1"/>
  <c r="V20" i="1"/>
  <c r="U11" i="1"/>
  <c r="U13" i="1"/>
  <c r="U14" i="1"/>
  <c r="Y14" i="1" s="1"/>
  <c r="U15" i="1"/>
  <c r="U16" i="1"/>
  <c r="U20" i="1"/>
  <c r="Y20" i="1" s="1"/>
  <c r="K19" i="1"/>
  <c r="L50" i="1" l="1"/>
  <c r="O51" i="1"/>
  <c r="Y48" i="1"/>
  <c r="V27" i="1"/>
  <c r="S8" i="2"/>
  <c r="P56" i="1"/>
  <c r="O19" i="1"/>
  <c r="Z20" i="1"/>
  <c r="Y25" i="1"/>
  <c r="Y47" i="1"/>
  <c r="Y43" i="1"/>
  <c r="U42" i="1"/>
  <c r="V19" i="1"/>
  <c r="Y63" i="1"/>
  <c r="Y44" i="1"/>
  <c r="Y13" i="1"/>
  <c r="U12" i="1"/>
  <c r="Y12" i="1" s="1"/>
  <c r="U50" i="1"/>
  <c r="Y38" i="1"/>
  <c r="Y55" i="1"/>
  <c r="Y11" i="1"/>
  <c r="Y54" i="1"/>
  <c r="Z54" i="1" s="1"/>
  <c r="U53" i="1"/>
  <c r="Y53" i="1" s="1"/>
  <c r="Z53" i="1" s="1"/>
  <c r="Y34" i="1"/>
  <c r="Y46" i="1"/>
  <c r="Y45" i="1"/>
  <c r="Y22" i="1"/>
  <c r="V42" i="1"/>
  <c r="Y39" i="1"/>
  <c r="Y35" i="1"/>
  <c r="Y31" i="1"/>
  <c r="Q51" i="1"/>
  <c r="T51" i="1" s="1"/>
  <c r="V10" i="1"/>
  <c r="V18" i="1"/>
  <c r="V17" i="1" s="1"/>
  <c r="V9" i="1"/>
  <c r="L60" i="1" l="1"/>
  <c r="L64" i="1" s="1"/>
  <c r="L68" i="1" s="1"/>
  <c r="O50" i="1"/>
  <c r="U56" i="1"/>
  <c r="T56" i="1"/>
  <c r="Q50" i="1"/>
  <c r="V51" i="1"/>
  <c r="V8" i="1"/>
  <c r="Y42" i="1"/>
  <c r="Q60" i="1" l="1"/>
  <c r="Q62" i="1" s="1"/>
  <c r="Q64" i="1" s="1"/>
  <c r="Q68" i="1" s="1"/>
  <c r="T50" i="1"/>
  <c r="V50" i="1"/>
  <c r="Y51" i="1"/>
  <c r="K10" i="1"/>
  <c r="K18" i="1"/>
  <c r="K9" i="1"/>
  <c r="O9" i="1" l="1"/>
  <c r="K8" i="1"/>
  <c r="O8" i="1" s="1"/>
  <c r="P10" i="1"/>
  <c r="T10" i="1" s="1"/>
  <c r="O18" i="1"/>
  <c r="O17" i="1" s="1"/>
  <c r="K17" i="1"/>
  <c r="O10" i="1"/>
  <c r="P9" i="1"/>
  <c r="P19" i="1"/>
  <c r="V60" i="1"/>
  <c r="Y50" i="1"/>
  <c r="Y56" i="1"/>
  <c r="Z56" i="1" s="1"/>
  <c r="R104" i="2"/>
  <c r="Q104" i="2"/>
  <c r="K66" i="1"/>
  <c r="S104" i="2" l="1"/>
  <c r="P66" i="1"/>
  <c r="U66" i="1" s="1"/>
  <c r="Y66" i="1" s="1"/>
  <c r="U10" i="1"/>
  <c r="Y10" i="1" s="1"/>
  <c r="Z10" i="1" s="1"/>
  <c r="T9" i="1"/>
  <c r="P8" i="1"/>
  <c r="T8" i="1" s="1"/>
  <c r="U9" i="1"/>
  <c r="U19" i="1"/>
  <c r="Y19" i="1" s="1"/>
  <c r="Z19" i="1" s="1"/>
  <c r="T19" i="1"/>
  <c r="V62" i="1"/>
  <c r="M102" i="2"/>
  <c r="N102" i="2"/>
  <c r="N106" i="2" s="1"/>
  <c r="Q91" i="2"/>
  <c r="Q81" i="2"/>
  <c r="S81" i="2" s="1"/>
  <c r="Q76" i="2"/>
  <c r="Q35" i="2"/>
  <c r="Q16" i="2"/>
  <c r="S16" i="2" s="1"/>
  <c r="P28" i="1" s="1"/>
  <c r="O102" i="2"/>
  <c r="O106" i="2" s="1"/>
  <c r="K33" i="1" l="1"/>
  <c r="T28" i="1"/>
  <c r="U28" i="1"/>
  <c r="P29" i="1"/>
  <c r="S35" i="2"/>
  <c r="P36" i="1"/>
  <c r="S76" i="2"/>
  <c r="P40" i="1"/>
  <c r="S91" i="2"/>
  <c r="U8" i="1"/>
  <c r="Y8" i="1" s="1"/>
  <c r="Z8" i="1" s="1"/>
  <c r="Y9" i="1"/>
  <c r="Z9" i="1" s="1"/>
  <c r="V64" i="1"/>
  <c r="V68" i="1" s="1"/>
  <c r="P61" i="2"/>
  <c r="Q61" i="2" s="1"/>
  <c r="P33" i="1" s="1"/>
  <c r="T33" i="1" s="1"/>
  <c r="T36" i="1" l="1"/>
  <c r="U36" i="1"/>
  <c r="Y36" i="1" s="1"/>
  <c r="U29" i="1"/>
  <c r="Y29" i="1" s="1"/>
  <c r="T29" i="1"/>
  <c r="P27" i="1"/>
  <c r="Y28" i="1"/>
  <c r="S61" i="2"/>
  <c r="T40" i="1"/>
  <c r="U40" i="1"/>
  <c r="Y40" i="1" s="1"/>
  <c r="Z40" i="1" s="1"/>
  <c r="O33" i="1"/>
  <c r="K27" i="1"/>
  <c r="U33" i="1"/>
  <c r="Y33" i="1" s="1"/>
  <c r="K58" i="1"/>
  <c r="O58" i="1" s="1"/>
  <c r="R91" i="2"/>
  <c r="R86" i="2"/>
  <c r="R81" i="2"/>
  <c r="R76" i="2"/>
  <c r="R71" i="2"/>
  <c r="R61" i="2"/>
  <c r="R54" i="2"/>
  <c r="R49" i="2"/>
  <c r="R35" i="2"/>
  <c r="R16" i="2"/>
  <c r="Z28" i="1" l="1"/>
  <c r="Y27" i="1"/>
  <c r="U27" i="1"/>
  <c r="T27" i="1"/>
  <c r="O27" i="1"/>
  <c r="K60" i="1"/>
  <c r="O60" i="1" s="1"/>
  <c r="R102" i="2"/>
  <c r="O64" i="1" l="1"/>
  <c r="K64" i="1"/>
  <c r="K68" i="1" s="1"/>
  <c r="O68" i="1" s="1"/>
  <c r="O79" i="1" s="1"/>
  <c r="P102" i="2"/>
  <c r="P106" i="2" s="1"/>
  <c r="P18" i="1"/>
  <c r="R106" i="2"/>
  <c r="G42" i="1"/>
  <c r="H42" i="1"/>
  <c r="H8" i="2"/>
  <c r="I8" i="2"/>
  <c r="J8" i="2"/>
  <c r="G8" i="2"/>
  <c r="I34" i="1"/>
  <c r="H61" i="2"/>
  <c r="I61" i="2"/>
  <c r="J61" i="2"/>
  <c r="H33" i="1"/>
  <c r="H54" i="2"/>
  <c r="I54" i="2"/>
  <c r="J54" i="2"/>
  <c r="I28" i="1"/>
  <c r="I20" i="1"/>
  <c r="F8" i="1"/>
  <c r="G8" i="1"/>
  <c r="H8" i="1"/>
  <c r="E8" i="1"/>
  <c r="I25" i="1"/>
  <c r="Q102" i="2" l="1"/>
  <c r="Q106" i="2" s="1"/>
  <c r="S102" i="2"/>
  <c r="S106" i="2" s="1"/>
  <c r="P17" i="1"/>
  <c r="P60" i="1" s="1"/>
  <c r="T18" i="1"/>
  <c r="U18" i="1"/>
  <c r="P58" i="1"/>
  <c r="U58" i="1" s="1"/>
  <c r="Y58" i="1" s="1"/>
  <c r="H58" i="1"/>
  <c r="H27" i="1"/>
  <c r="H60" i="1" s="1"/>
  <c r="H62" i="1" s="1"/>
  <c r="H64" i="1" s="1"/>
  <c r="E42" i="1"/>
  <c r="I48" i="1"/>
  <c r="Z48" i="1" s="1"/>
  <c r="F42" i="1"/>
  <c r="H86" i="2"/>
  <c r="G86" i="2"/>
  <c r="H81" i="2"/>
  <c r="H76" i="2"/>
  <c r="H71" i="2"/>
  <c r="G71" i="2"/>
  <c r="G54" i="2"/>
  <c r="H44" i="2"/>
  <c r="G44" i="2"/>
  <c r="H16" i="2"/>
  <c r="H102" i="2" s="1"/>
  <c r="G16" i="2"/>
  <c r="P62" i="1" l="1"/>
  <c r="P64" i="1" s="1"/>
  <c r="P68" i="1" s="1"/>
  <c r="U60" i="1"/>
  <c r="Y18" i="1"/>
  <c r="U17" i="1"/>
  <c r="T17" i="1"/>
  <c r="T60" i="1" s="1"/>
  <c r="T62" i="1" s="1"/>
  <c r="T64" i="1" s="1"/>
  <c r="T68" i="1" s="1"/>
  <c r="T58" i="1"/>
  <c r="Z18" i="1" l="1"/>
  <c r="Y17" i="1"/>
  <c r="Z17" i="1" s="1"/>
  <c r="U62" i="1"/>
  <c r="Y60" i="1"/>
  <c r="G49" i="2"/>
  <c r="H49" i="2"/>
  <c r="I49" i="2"/>
  <c r="J49" i="2"/>
  <c r="U64" i="1" l="1"/>
  <c r="Y62" i="1"/>
  <c r="K49" i="2"/>
  <c r="F31" i="1" s="1"/>
  <c r="I31" i="1" s="1"/>
  <c r="Z31" i="1" s="1"/>
  <c r="H91" i="2"/>
  <c r="I91" i="2"/>
  <c r="J91" i="2"/>
  <c r="I86" i="2"/>
  <c r="J86" i="2"/>
  <c r="I81" i="2"/>
  <c r="J81" i="2"/>
  <c r="I76" i="2"/>
  <c r="J76" i="2"/>
  <c r="I71" i="2"/>
  <c r="J71" i="2"/>
  <c r="I44" i="2"/>
  <c r="J44" i="2"/>
  <c r="H35" i="2"/>
  <c r="I35" i="2"/>
  <c r="J35" i="2"/>
  <c r="I16" i="2"/>
  <c r="J16" i="2"/>
  <c r="I19" i="1"/>
  <c r="E53" i="1"/>
  <c r="F53" i="1"/>
  <c r="G53" i="1"/>
  <c r="H53" i="1"/>
  <c r="E50" i="1"/>
  <c r="G50" i="1"/>
  <c r="H50" i="1"/>
  <c r="E12" i="1"/>
  <c r="F12" i="1"/>
  <c r="G12" i="1"/>
  <c r="H12" i="1"/>
  <c r="I56" i="1"/>
  <c r="I21" i="1"/>
  <c r="I10" i="1"/>
  <c r="I13" i="1"/>
  <c r="I14" i="1"/>
  <c r="I15" i="1"/>
  <c r="I18" i="1"/>
  <c r="I22" i="1"/>
  <c r="I23" i="1"/>
  <c r="I24" i="1"/>
  <c r="I54" i="1"/>
  <c r="I53" i="1" s="1"/>
  <c r="I9" i="1"/>
  <c r="E39" i="1"/>
  <c r="I39" i="1" s="1"/>
  <c r="E38" i="1"/>
  <c r="I51" i="1"/>
  <c r="I47" i="1"/>
  <c r="Z47" i="1" s="1"/>
  <c r="I45" i="1"/>
  <c r="Z45" i="1" s="1"/>
  <c r="I46" i="1"/>
  <c r="Z46" i="1" s="1"/>
  <c r="I50" i="1" l="1"/>
  <c r="Z50" i="1" s="1"/>
  <c r="Z51" i="1"/>
  <c r="Y64" i="1"/>
  <c r="U68" i="1"/>
  <c r="Y68" i="1" s="1"/>
  <c r="K91" i="2"/>
  <c r="G68" i="1"/>
  <c r="I8" i="1"/>
  <c r="K8" i="2"/>
  <c r="K35" i="2"/>
  <c r="E29" i="1" s="1"/>
  <c r="K71" i="2"/>
  <c r="F35" i="1" s="1"/>
  <c r="I35" i="1" s="1"/>
  <c r="Z35" i="1" s="1"/>
  <c r="K86" i="2"/>
  <c r="F37" i="1" s="1"/>
  <c r="K54" i="2"/>
  <c r="F32" i="1" s="1"/>
  <c r="I32" i="1" s="1"/>
  <c r="Z32" i="1" s="1"/>
  <c r="J106" i="2"/>
  <c r="J110" i="2" s="1"/>
  <c r="I106" i="2"/>
  <c r="I110" i="2" s="1"/>
  <c r="K44" i="2"/>
  <c r="F30" i="1" s="1"/>
  <c r="H106" i="2"/>
  <c r="H110" i="2" s="1"/>
  <c r="I43" i="1"/>
  <c r="Z43" i="1" s="1"/>
  <c r="I44" i="1"/>
  <c r="Z44" i="1" s="1"/>
  <c r="I38" i="1"/>
  <c r="K16" i="2"/>
  <c r="F50" i="1"/>
  <c r="I12" i="1"/>
  <c r="I29" i="1" l="1"/>
  <c r="I37" i="1"/>
  <c r="F58" i="1"/>
  <c r="I30" i="1"/>
  <c r="Z30" i="1" s="1"/>
  <c r="F27" i="1"/>
  <c r="F60" i="1" s="1"/>
  <c r="F62" i="1" s="1"/>
  <c r="F64" i="1" s="1"/>
  <c r="H68" i="1"/>
  <c r="I42" i="1"/>
  <c r="Z37" i="1" l="1"/>
  <c r="Z29" i="1"/>
  <c r="Z42" i="1"/>
  <c r="G69" i="2" l="1"/>
  <c r="G64" i="2" l="1"/>
  <c r="G63" i="2"/>
  <c r="G65" i="2"/>
  <c r="G66" i="2"/>
  <c r="G68" i="2"/>
  <c r="G70" i="2"/>
  <c r="G67" i="2"/>
  <c r="G76" i="2" l="1"/>
  <c r="K76" i="2" s="1"/>
  <c r="G62" i="2" l="1"/>
  <c r="G61" i="2" l="1"/>
  <c r="E33" i="1" l="1"/>
  <c r="K61" i="2"/>
  <c r="I33" i="1" l="1"/>
  <c r="Z33" i="1" l="1"/>
  <c r="G82" i="2" l="1"/>
  <c r="G81" i="2" s="1"/>
  <c r="K81" i="2" l="1"/>
  <c r="G102" i="2"/>
  <c r="G106" i="2" s="1"/>
  <c r="G110" i="2" s="1"/>
  <c r="E36" i="1" l="1"/>
  <c r="K102" i="2"/>
  <c r="F104" i="2" l="1"/>
  <c r="F106" i="2" s="1"/>
  <c r="F110" i="2" s="1"/>
  <c r="E104" i="2"/>
  <c r="I36" i="1"/>
  <c r="E27" i="1"/>
  <c r="E60" i="1" s="1"/>
  <c r="E62" i="1" s="1"/>
  <c r="E64" i="1" s="1"/>
  <c r="E58" i="1"/>
  <c r="E106" i="2" l="1"/>
  <c r="E110" i="2" s="1"/>
  <c r="K110" i="2" s="1"/>
  <c r="K116" i="2" s="1"/>
  <c r="K104" i="2"/>
  <c r="K106" i="2" s="1"/>
  <c r="Z36" i="1"/>
  <c r="I58" i="1"/>
  <c r="Z58" i="1" s="1"/>
  <c r="I27" i="1"/>
  <c r="Z27" i="1" l="1"/>
  <c r="I60" i="1"/>
  <c r="I62" i="1" l="1"/>
  <c r="Z60" i="1"/>
  <c r="I64" i="1" l="1"/>
  <c r="Z62" i="1"/>
  <c r="Z64" i="1" l="1"/>
  <c r="I66" i="1"/>
  <c r="I68" i="1" l="1"/>
  <c r="F66" i="1"/>
  <c r="F68" i="1" s="1"/>
  <c r="Z66" i="1"/>
  <c r="E66" i="1"/>
  <c r="E68" i="1" s="1"/>
  <c r="E72" i="1" l="1"/>
  <c r="F72" i="1"/>
  <c r="Z68" i="1"/>
  <c r="H72" i="1"/>
  <c r="G72" i="1"/>
</calcChain>
</file>

<file path=xl/sharedStrings.xml><?xml version="1.0" encoding="utf-8"?>
<sst xmlns="http://schemas.openxmlformats.org/spreadsheetml/2006/main" count="301" uniqueCount="226">
  <si>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</si>
  <si>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</si>
  <si>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</si>
  <si>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</si>
  <si>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</si>
  <si>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</si>
  <si>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</si>
  <si>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</si>
  <si>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</si>
  <si>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</si>
  <si>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</si>
  <si>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</si>
  <si>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</si>
  <si>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</si>
  <si>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</si>
  <si>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</si>
  <si>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</si>
  <si>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</si>
  <si>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</si>
  <si>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</si>
  <si>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Synthesedossier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</si>
  <si>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</si>
  <si>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</si>
  <si>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</si>
  <si>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</si>
  <si>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</si>
  <si>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</si>
  <si>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</si>
  <si>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</si>
  <si>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</si>
  <si>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</si>
  <si>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</si>
  <si>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Von Verkehrsingenieur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</si>
  <si>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</si>
  <si>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</si>
  <si>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</si>
  <si>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</si>
  <si>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</si>
  <si>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</si>
  <si>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</si>
  <si>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</si>
  <si>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</si>
  <si>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</si>
  <si>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</si>
  <si>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</si>
  <si>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</si>
  <si>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</si>
  <si>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</si>
  <si>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</si>
  <si>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</si>
  <si>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</si>
  <si>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</si>
  <si>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</si>
  <si>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</si>
  <si>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</si>
  <si>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</si>
  <si>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</si>
  <si>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</si>
  <si>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</si>
  <si>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</si>
  <si>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</si>
  <si>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</si>
  <si>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</si>
  <si>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</si>
  <si>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</si>
  <si>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</si>
  <si>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</si>
  <si>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</si>
  <si>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</si>
  <si>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</si>
  <si>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</si>
  <si>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</si>
  <si>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</si>
  <si>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>Projektleitung</t>
  </si>
  <si>
    <t>Phasentotal</t>
  </si>
  <si>
    <t>EP</t>
  </si>
  <si>
    <t>Anz.</t>
  </si>
  <si>
    <t xml:space="preserve">  Oelabscheider</t>
  </si>
  <si>
    <t xml:space="preserve">  LSW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</si>
  <si>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</si>
  <si>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</si>
  <si>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</si>
  <si>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</si>
  <si>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</si>
  <si>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</si>
  <si>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</si>
  <si>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</si>
  <si>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</si>
  <si>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</si>
  <si>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</si>
  <si>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</si>
  <si>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</si>
  <si>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 xml:space="preserve">  Grundlagenstudium, prüfen Vollständigkeit</t>
  </si>
  <si>
    <t>JS inkl Definition Notfallmanagement</t>
  </si>
  <si>
    <t>Zwischentotal exkl PL</t>
  </si>
  <si>
    <t>TOTAL [Std]</t>
  </si>
  <si>
    <t>TOTAL (CHF)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</si>
  <si>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</si>
  <si>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</si>
  <si>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</si>
  <si>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</si>
  <si>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Engineering</t>
  </si>
  <si>
    <t>Zuarbeit JS</t>
  </si>
  <si>
    <t>TOTAL K</t>
  </si>
  <si>
    <t>Stand 23.05.2019</t>
  </si>
  <si>
    <t>Spezifisches (T.B. ProGen)</t>
  </si>
  <si>
    <t xml:space="preserve">  Fremdwassermessung</t>
  </si>
  <si>
    <t xml:space="preserve">  erg. ZU Belag (JS), Kanal-TV (AeBo)</t>
  </si>
  <si>
    <t xml:space="preserve">  Inspektionen fehlender Objekte: keine bekannt </t>
  </si>
  <si>
    <t>Dritte</t>
  </si>
  <si>
    <t xml:space="preserve">  Aufbereiten CAD-Grundlage, IO-Plan</t>
  </si>
  <si>
    <t>Einholen, Koordination Textbaust. Dritter</t>
  </si>
  <si>
    <t>inkl Sign.portale, Bach-/Flussverbauungen, Unterhaltswege</t>
  </si>
  <si>
    <r>
      <t xml:space="preserve">  </t>
    </r>
    <r>
      <rPr>
        <sz val="10"/>
        <color theme="1"/>
        <rFont val="Arial"/>
        <family val="2"/>
      </rPr>
      <t>Gesamtprojekt T-U</t>
    </r>
  </si>
  <si>
    <t xml:space="preserve">  Landerwerb</t>
  </si>
  <si>
    <t xml:space="preserve">  Signalisation und Markierung</t>
  </si>
  <si>
    <t xml:space="preserve">  Objektartunabhängiger Anteil</t>
  </si>
  <si>
    <t>Diverses 10%</t>
  </si>
  <si>
    <t>Phasentotal gemäss Vertrag</t>
  </si>
  <si>
    <t xml:space="preserve">  Beihilfe, Einbezug Resultate von Dritten </t>
  </si>
  <si>
    <t xml:space="preserve">  Verkehsführung, unter Mitwirkung Dritter</t>
  </si>
  <si>
    <r>
      <t xml:space="preserve">  </t>
    </r>
    <r>
      <rPr>
        <sz val="10"/>
        <color theme="1"/>
        <rFont val="Arial"/>
        <family val="2"/>
      </rPr>
      <t xml:space="preserve">Umwelt (u.a. UWN)durch Dritter, eingerechnet Koord.  </t>
    </r>
  </si>
  <si>
    <t xml:space="preserve">  SABA (nur Variantenstudie)</t>
  </si>
  <si>
    <t>Von PV Umwelt (eingerechnet Koordination)</t>
  </si>
  <si>
    <t>JS inkl. Setzungsmulde Wasserloch Rheinfelden (unter Beizug</t>
  </si>
  <si>
    <t>Geotechniker)</t>
  </si>
  <si>
    <t>Stand 10.11.2019</t>
  </si>
  <si>
    <t>Nr.</t>
  </si>
  <si>
    <t xml:space="preserve">  Lärmschutz</t>
  </si>
  <si>
    <t>2.9</t>
  </si>
  <si>
    <t>in Tab. T-U, enthaltend, per 23.5.19 nicht auf Tab. Übersicht übernommen</t>
  </si>
  <si>
    <t>nur auf Tabelle Übersicht</t>
  </si>
  <si>
    <t>Restaufwand</t>
  </si>
  <si>
    <t>h</t>
  </si>
  <si>
    <t>CHF</t>
  </si>
  <si>
    <t>Aufgelaufen per 31.10.19</t>
  </si>
  <si>
    <t>Bemerkung</t>
  </si>
  <si>
    <t>Digitalisierung Archiv ASTRA</t>
  </si>
  <si>
    <t>NO1</t>
  </si>
  <si>
    <t>GIS-basiesrte Entwässerung</t>
  </si>
  <si>
    <t>NO2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</si>
  <si>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</si>
  <si>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</si>
  <si>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</si>
  <si>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Zwischentotal 2</t>
  </si>
  <si>
    <t xml:space="preserve">Zwischentotal 2 </t>
  </si>
  <si>
    <t>Zwischentotal 1 (Tabellen T-U)</t>
  </si>
  <si>
    <t>erg. ZU BSA</t>
  </si>
  <si>
    <t>Differenz</t>
  </si>
  <si>
    <t>Erl.</t>
  </si>
  <si>
    <t>Restaufwand Projektleitung FB K und T-G</t>
  </si>
  <si>
    <t xml:space="preserve">effektiv: </t>
  </si>
  <si>
    <t>Total Verrechnet per 31.10.2019 (Honorar)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</si>
  <si>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</si>
  <si>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</si>
  <si>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</si>
  <si>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</si>
  <si>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</si>
  <si>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</si>
  <si>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</si>
  <si>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</si>
  <si>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</si>
  <si>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</si>
  <si>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</si>
  <si>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</si>
  <si>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</si>
  <si>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</si>
  <si>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</si>
  <si>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</si>
  <si>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</si>
  <si>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</si>
  <si>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</si>
  <si>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Hinweis dringl. Instandsetzung Kanalisation</t>
  </si>
  <si>
    <t>MK: Teil Konzept</t>
  </si>
  <si>
    <t>aus Umweltnotiz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</si>
  <si>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</si>
  <si>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</si>
  <si>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</si>
  <si>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</si>
  <si>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</si>
  <si>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</si>
  <si>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</si>
  <si>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</si>
  <si>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</si>
  <si>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</si>
  <si>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Markierung und Signalisaiton von PV Verkehr</t>
  </si>
  <si>
    <t>Landerwerbsplan</t>
  </si>
  <si>
    <t>Grunderwerbstabelle</t>
  </si>
  <si>
    <t>Ergebenisse der Verhandlungen</t>
  </si>
  <si>
    <t>Liste der best. Verträge, Vereinbarungen</t>
  </si>
  <si>
    <t>Detailpläne falls erforderlich</t>
  </si>
  <si>
    <t>Baustellenentwässerung und Provisorien</t>
  </si>
  <si>
    <t>Situation Massnahmen</t>
  </si>
  <si>
    <t>Lead AeBo mit Hol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</si>
  <si>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</si>
  <si>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</si>
  <si>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</si>
  <si>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</si>
  <si>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</si>
  <si>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</si>
  <si>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</si>
  <si>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</si>
  <si>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</si>
  <si>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</si>
  <si>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Stundenansatz PL</t>
  </si>
  <si>
    <t>Stundenansatz Fachbereich</t>
  </si>
  <si>
    <t>aus Vorphase keine Genehmigung</t>
  </si>
  <si>
    <t>Gesuch um Ausnahmebewilligungen</t>
  </si>
  <si>
    <t>Stand Juni 2020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</si>
  <si>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</si>
  <si>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</si>
  <si>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</si>
  <si>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Gesamttotal MK</t>
  </si>
  <si>
    <t>TOTAL Teil AP Lärmschutz</t>
  </si>
  <si>
    <t>AeBo: Koordination LSW zu PV Lärm, erg. ZU im Rahmen Teil EK</t>
  </si>
  <si>
    <t>Situation IST-Zustand (Normprüfung)</t>
  </si>
  <si>
    <t>Pr</t>
  </si>
  <si>
    <t>Von PV Akustik</t>
  </si>
  <si>
    <t>Basis: Instandsetzung Entwässerung ohne SABA</t>
  </si>
  <si>
    <t>hydraul. Überpr. im Rahmen Teil EK. Themen Fremd-</t>
  </si>
  <si>
    <t xml:space="preserve">wasser, Drainagen und Versickerung </t>
  </si>
  <si>
    <t>Normprüfung im EK. 2 FB im Rahmen MK</t>
  </si>
  <si>
    <t xml:space="preserve">Normprüfung im EK.  </t>
  </si>
  <si>
    <t>Konzeptpläne 1:2'000 für MK ausreichend</t>
  </si>
  <si>
    <t>Planliche Erarbeitung einger., in Kap. 20 integriert</t>
  </si>
  <si>
    <t>keine eingerechnet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</si>
</sst>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4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164" fontId="11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5" xfId="1" applyNumberFormat="1" applyFont="1" applyBorder="1"/>
    <xf numFmtId="164" fontId="2" fillId="0" borderId="7" xfId="1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0" fillId="8" borderId="1" xfId="0" applyFill="1" applyBorder="1"/>
    <xf numFmtId="0" fontId="0" fillId="0" borderId="1" xfId="0" applyFill="1" applyBorder="1"/>
    <xf numFmtId="0" fontId="2" fillId="0" borderId="12" xfId="0" applyFont="1" applyBorder="1" applyAlignment="1">
      <alignment horizontal="center"/>
    </xf>
    <xf numFmtId="164" fontId="0" fillId="0" borderId="5" xfId="1" applyNumberFormat="1" applyFont="1" applyBorder="1"/>
    <xf numFmtId="0" fontId="3" fillId="7" borderId="1" xfId="0" applyFont="1" applyFill="1" applyBorder="1"/>
    <xf numFmtId="164" fontId="2" fillId="7" borderId="1" xfId="0" applyNumberFormat="1" applyFont="1" applyFill="1" applyBorder="1"/>
    <xf numFmtId="0" fontId="0" fillId="0" borderId="3" xfId="0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1" xfId="0" applyBorder="1"/>
    <xf numFmtId="0" fontId="0" fillId="9" borderId="8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4" xfId="0" applyFill="1" applyBorder="1"/>
    <xf numFmtId="0" fontId="0" fillId="9" borderId="11" xfId="0" applyFill="1" applyBorder="1"/>
    <xf numFmtId="0" fontId="0" fillId="8" borderId="8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4" xfId="0" applyBorder="1" applyAlignment="1">
      <alignment vertical="top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4" fillId="9" borderId="1" xfId="0" quotePrefix="1" applyFont="1" applyFill="1" applyBorder="1"/>
    <xf numFmtId="0" fontId="0" fillId="9" borderId="1" xfId="0" quotePrefix="1" applyFill="1" applyBorder="1"/>
    <xf numFmtId="164" fontId="0" fillId="9" borderId="1" xfId="1" applyNumberFormat="1" applyFont="1" applyFill="1" applyBorder="1"/>
    <xf numFmtId="164" fontId="0" fillId="9" borderId="6" xfId="1" applyNumberFormat="1" applyFont="1" applyFill="1" applyBorder="1"/>
    <xf numFmtId="164" fontId="2" fillId="9" borderId="6" xfId="1" applyNumberFormat="1" applyFont="1" applyFill="1" applyBorder="1"/>
    <xf numFmtId="0" fontId="2" fillId="9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9" borderId="1" xfId="0" applyNumberFormat="1" applyFont="1" applyFill="1" applyBorder="1"/>
    <xf numFmtId="164" fontId="2" fillId="9" borderId="1" xfId="1" applyNumberFormat="1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2" xfId="1" applyNumberFormat="1" applyFont="1" applyBorder="1"/>
    <xf numFmtId="3" fontId="0" fillId="0" borderId="0" xfId="0" applyNumberFormat="1" applyBorder="1"/>
    <xf numFmtId="164" fontId="0" fillId="0" borderId="0" xfId="0" applyNumberFormat="1"/>
    <xf numFmtId="0" fontId="0" fillId="0" borderId="9" xfId="0" applyBorder="1" applyAlignment="1">
      <alignment horizontal="center" vertical="center"/>
    </xf>
    <xf numFmtId="164" fontId="0" fillId="0" borderId="9" xfId="1" applyNumberFormat="1" applyFont="1" applyBorder="1"/>
    <xf numFmtId="0" fontId="14" fillId="0" borderId="1" xfId="0" applyFont="1" applyBorder="1" applyAlignment="1">
      <alignment horizontal="left"/>
    </xf>
    <xf numFmtId="0" fontId="3" fillId="0" borderId="4" xfId="0" applyFont="1" applyBorder="1"/>
    <xf numFmtId="164" fontId="2" fillId="0" borderId="4" xfId="1" applyNumberFormat="1" applyFont="1" applyBorder="1"/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164" fontId="0" fillId="0" borderId="0" xfId="1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164" fontId="0" fillId="0" borderId="5" xfId="1" applyNumberFormat="1" applyFont="1" applyBorder="1" applyAlignment="1">
      <alignment vertical="top"/>
    </xf>
    <xf numFmtId="164" fontId="0" fillId="0" borderId="7" xfId="1" applyNumberFormat="1" applyFont="1" applyBorder="1" applyAlignment="1">
      <alignment vertical="top"/>
    </xf>
    <xf numFmtId="164" fontId="0" fillId="0" borderId="0" xfId="1" applyNumberFormat="1" applyFont="1" applyAlignment="1">
      <alignment vertical="top"/>
    </xf>
    <xf numFmtId="164" fontId="14" fillId="0" borderId="7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164" fontId="0" fillId="0" borderId="1" xfId="0" applyNumberFormat="1" applyFont="1" applyBorder="1"/>
    <xf numFmtId="164" fontId="15" fillId="0" borderId="6" xfId="1" applyNumberFormat="1" applyFont="1" applyBorder="1"/>
    <xf numFmtId="164" fontId="15" fillId="0" borderId="1" xfId="1" applyNumberFormat="1" applyFont="1" applyBorder="1"/>
    <xf numFmtId="164" fontId="16" fillId="0" borderId="1" xfId="1" applyNumberFormat="1" applyFont="1" applyBorder="1"/>
    <xf numFmtId="164" fontId="15" fillId="0" borderId="7" xfId="1" applyNumberFormat="1" applyFont="1" applyBorder="1"/>
    <xf numFmtId="164" fontId="15" fillId="0" borderId="0" xfId="1" applyNumberFormat="1" applyFont="1"/>
    <xf numFmtId="164" fontId="15" fillId="10" borderId="1" xfId="1" applyNumberFormat="1" applyFont="1" applyFill="1" applyBorder="1"/>
    <xf numFmtId="164" fontId="15" fillId="0" borderId="1" xfId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1" applyNumberFormat="1" applyFont="1" applyBorder="1" applyAlignment="1">
      <alignment horizontal="left"/>
    </xf>
    <xf numFmtId="164" fontId="14" fillId="0" borderId="1" xfId="1" applyNumberFormat="1" applyFont="1" applyBorder="1"/>
    <xf numFmtId="164" fontId="7" fillId="0" borderId="1" xfId="1" applyNumberFormat="1" applyFont="1" applyBorder="1" applyAlignment="1">
      <alignment horizontal="left"/>
    </xf>
    <xf numFmtId="0" fontId="15" fillId="0" borderId="8" xfId="0" applyFont="1" applyBorder="1"/>
    <xf numFmtId="164" fontId="15" fillId="0" borderId="1" xfId="0" applyNumberFormat="1" applyFont="1" applyBorder="1"/>
    <xf numFmtId="164" fontId="15" fillId="10" borderId="6" xfId="1" applyNumberFormat="1" applyFont="1" applyFill="1" applyBorder="1"/>
    <xf numFmtId="164" fontId="9" fillId="0" borderId="1" xfId="0" applyNumberFormat="1" applyFont="1" applyBorder="1"/>
    <xf numFmtId="164" fontId="12" fillId="0" borderId="1" xfId="1" applyNumberFormat="1" applyFont="1" applyBorder="1" applyAlignment="1">
      <alignment vertical="top"/>
    </xf>
    <xf numFmtId="164" fontId="13" fillId="0" borderId="1" xfId="1" applyNumberFormat="1" applyFont="1" applyBorder="1" applyAlignment="1">
      <alignment vertical="top"/>
    </xf>
    <xf numFmtId="0" fontId="0" fillId="0" borderId="0" xfId="0" applyFill="1"/>
    <xf numFmtId="164" fontId="16" fillId="0" borderId="1" xfId="0" applyNumberFormat="1" applyFont="1" applyBorder="1"/>
    <xf numFmtId="164" fontId="15" fillId="10" borderId="1" xfId="0" applyNumberFormat="1" applyFont="1" applyFill="1" applyBorder="1"/>
    <xf numFmtId="164" fontId="2" fillId="0" borderId="1" xfId="0" applyNumberFormat="1" applyFont="1" applyBorder="1" applyAlignment="1">
      <alignment vertical="top"/>
    </xf>
    <xf numFmtId="164" fontId="14" fillId="0" borderId="1" xfId="0" applyNumberFormat="1" applyFont="1" applyBorder="1"/>
    <xf numFmtId="0" fontId="0" fillId="0" borderId="1" xfId="0" applyBorder="1" applyAlignment="1">
      <alignment horizontal="center" vertical="top"/>
    </xf>
    <xf numFmtId="0" fontId="2" fillId="0" borderId="2" xfId="0" applyFont="1" applyBorder="1" applyAlignment="1">
      <alignment horizontal="left" vertical="center" wrapText="1"/>
    </xf>
    <xf numFmtId="43" fontId="0" fillId="0" borderId="0" xfId="1" applyNumberFormat="1" applyFont="1" applyFill="1"/>
    <xf numFmtId="164" fontId="0" fillId="9" borderId="0" xfId="1" applyNumberFormat="1" applyFont="1" applyFill="1" applyBorder="1"/>
    <xf numFmtId="164" fontId="0" fillId="9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43" fontId="0" fillId="0" borderId="0" xfId="1" applyFont="1"/>
    <xf numFmtId="0" fontId="17" fillId="0" borderId="7" xfId="0" applyFont="1" applyBorder="1"/>
    <xf numFmtId="0" fontId="17" fillId="0" borderId="7" xfId="0" quotePrefix="1" applyFont="1" applyBorder="1" applyAlignment="1">
      <alignment vertical="top" wrapText="1"/>
    </xf>
    <xf numFmtId="3" fontId="0" fillId="3" borderId="0" xfId="0" applyNumberFormat="1" applyFont="1" applyFill="1" applyBorder="1" applyAlignment="1">
      <alignment horizontal="right"/>
    </xf>
    <xf numFmtId="3" fontId="0" fillId="6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3" fontId="2" fillId="3" borderId="8" xfId="0" applyNumberFormat="1" applyFont="1" applyFill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13" fillId="3" borderId="1" xfId="0" applyNumberFormat="1" applyFont="1" applyFill="1" applyBorder="1" applyAlignment="1">
      <alignment horizontal="right"/>
    </xf>
    <xf numFmtId="3" fontId="0" fillId="3" borderId="0" xfId="1" applyNumberFormat="1" applyFont="1" applyFill="1" applyAlignment="1">
      <alignment horizontal="right"/>
    </xf>
    <xf numFmtId="3" fontId="13" fillId="3" borderId="6" xfId="0" applyNumberFormat="1" applyFont="1" applyFill="1" applyBorder="1" applyAlignment="1">
      <alignment horizontal="center"/>
    </xf>
    <xf numFmtId="3" fontId="0" fillId="6" borderId="7" xfId="1" applyNumberFormat="1" applyFont="1" applyFill="1" applyBorder="1" applyAlignment="1">
      <alignment horizontal="right"/>
    </xf>
    <xf numFmtId="3" fontId="0" fillId="3" borderId="7" xfId="1" applyNumberFormat="1" applyFont="1" applyFill="1" applyBorder="1" applyAlignment="1">
      <alignment horizontal="right"/>
    </xf>
    <xf numFmtId="3" fontId="2" fillId="3" borderId="6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0" fillId="0" borderId="0" xfId="1" applyNumberFormat="1" applyFont="1" applyFill="1" applyAlignment="1">
      <alignment horizontal="right"/>
    </xf>
    <xf numFmtId="3" fontId="0" fillId="6" borderId="6" xfId="1" applyNumberFormat="1" applyFont="1" applyFill="1" applyBorder="1" applyAlignment="1">
      <alignment horizontal="right"/>
    </xf>
    <xf numFmtId="3" fontId="0" fillId="0" borderId="0" xfId="1" applyNumberFormat="1" applyFont="1" applyAlignment="1">
      <alignment horizontal="right"/>
    </xf>
    <xf numFmtId="3" fontId="2" fillId="0" borderId="6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 vertical="center"/>
    </xf>
    <xf numFmtId="3" fontId="11" fillId="0" borderId="1" xfId="1" applyNumberFormat="1" applyFont="1" applyBorder="1" applyAlignment="1">
      <alignment horizontal="right"/>
    </xf>
    <xf numFmtId="3" fontId="2" fillId="0" borderId="0" xfId="1" applyNumberFormat="1" applyFont="1" applyAlignment="1">
      <alignment horizontal="right"/>
    </xf>
    <xf numFmtId="3" fontId="0" fillId="3" borderId="0" xfId="0" applyNumberFormat="1" applyFont="1" applyFill="1" applyAlignment="1">
      <alignment horizontal="right"/>
    </xf>
    <xf numFmtId="0" fontId="0" fillId="0" borderId="7" xfId="0" applyFill="1" applyBorder="1"/>
    <xf numFmtId="0" fontId="14" fillId="0" borderId="0" xfId="0" quotePrefix="1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0" fillId="11" borderId="7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890_Shd_EP_Rheinfelden_Frick_Kt_AG/P100_Projektschluessel/P120_Internes_Kostenmanagement/INGE-Budget/Phase%20EK/Nov%202019/2019%2011%2014_EP%20Rh-Fr_Budget%20INGE%20Phase%20EK_9890-120_AeBo-Shd_f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618_EP%20Rh-Fr_Aufwandsch&#228;tzung%20Phase%20MK-AP_9890-120_S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618_EP%20Rh-Fr_Aufwandsch&#228;tzung%20Phase%20MK-AP_9890-120_SD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T-U"/>
      <sheetName val="K"/>
      <sheetName val="T-G"/>
    </sheetNames>
    <sheetDataSet>
      <sheetData sheetId="0"/>
      <sheetData sheetId="1">
        <row r="12">
          <cell r="O12">
            <v>0</v>
          </cell>
        </row>
        <row r="14">
          <cell r="S14">
            <v>4000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sammenstellung"/>
      <sheetName val="Entwässerung"/>
      <sheetName val="FZRS"/>
      <sheetName val="Zäune"/>
    </sheetNames>
    <sheetDataSet>
      <sheetData sheetId="0"/>
      <sheetData sheetId="1">
        <row r="33">
          <cell r="C33">
            <v>380</v>
          </cell>
        </row>
        <row r="38">
          <cell r="F38">
            <v>290</v>
          </cell>
        </row>
        <row r="39">
          <cell r="F39">
            <v>10</v>
          </cell>
        </row>
        <row r="40">
          <cell r="F40">
            <v>100</v>
          </cell>
        </row>
        <row r="41">
          <cell r="F41">
            <v>100</v>
          </cell>
        </row>
        <row r="42">
          <cell r="F42">
            <v>10</v>
          </cell>
        </row>
        <row r="43">
          <cell r="F43">
            <v>60</v>
          </cell>
        </row>
        <row r="44">
          <cell r="F44">
            <v>120</v>
          </cell>
        </row>
        <row r="45">
          <cell r="F45">
            <v>40</v>
          </cell>
        </row>
        <row r="46">
          <cell r="F46">
            <v>90</v>
          </cell>
        </row>
        <row r="58">
          <cell r="C58">
            <v>0</v>
          </cell>
        </row>
        <row r="60">
          <cell r="C60">
            <v>0</v>
          </cell>
        </row>
        <row r="65">
          <cell r="C65">
            <v>0</v>
          </cell>
        </row>
      </sheetData>
      <sheetData sheetId="2">
        <row r="23">
          <cell r="C23">
            <v>0</v>
          </cell>
        </row>
        <row r="28">
          <cell r="F28">
            <v>380</v>
          </cell>
        </row>
        <row r="31">
          <cell r="F31">
            <v>0</v>
          </cell>
        </row>
        <row r="42">
          <cell r="C42">
            <v>0</v>
          </cell>
        </row>
        <row r="44">
          <cell r="C44">
            <v>0</v>
          </cell>
        </row>
        <row r="49">
          <cell r="C49">
            <v>0</v>
          </cell>
        </row>
        <row r="51">
          <cell r="C51">
            <v>0</v>
          </cell>
        </row>
      </sheetData>
      <sheetData sheetId="3">
        <row r="21">
          <cell r="C21">
            <v>440</v>
          </cell>
        </row>
        <row r="29">
          <cell r="F2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sammenstellung"/>
      <sheetName val="Entwässerung"/>
      <sheetName val="FZRS"/>
      <sheetName val="Zäune"/>
    </sheetNames>
    <sheetDataSet>
      <sheetData sheetId="0"/>
      <sheetData sheetId="1"/>
      <sheetData sheetId="2">
        <row r="4">
          <cell r="C4">
            <v>320</v>
          </cell>
        </row>
        <row r="30">
          <cell r="G30">
            <v>110</v>
          </cell>
        </row>
      </sheetData>
      <sheetData sheetId="3">
        <row r="4">
          <cell r="C4">
            <v>210</v>
          </cell>
        </row>
        <row r="26">
          <cell r="F26">
            <v>220</v>
          </cell>
        </row>
        <row r="28">
          <cell r="G28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9"/>
  <sheetViews>
    <sheetView zoomScale="70" zoomScaleNormal="70" workbookViewId="0">
      <selection activeCell="P45" sqref="P45"/>
    </sheetView>
  </sheetViews>
  <sheetFormatPr baseColWidth="10" defaultRowHeight="12.75" x14ac:dyDescent="0.2"/>
  <cols>
    <col min="1" max="1" width="5.28515625" customWidth="1"/>
    <col min="2" max="2" width="45.42578125" customWidth="1"/>
    <col min="3" max="3" width="4.85546875" customWidth="1"/>
    <col min="4" max="4" width="7.5703125" customWidth="1"/>
    <col min="5" max="5" width="10.85546875" customWidth="1"/>
    <col min="6" max="6" width="10.42578125" customWidth="1"/>
    <col min="7" max="7" width="10.140625" customWidth="1"/>
    <col min="8" max="8" width="9.140625" customWidth="1"/>
    <col min="9" max="9" width="11.85546875" customWidth="1"/>
    <col min="10" max="10" width="9" customWidth="1"/>
    <col min="20" max="20" width="12.28515625" customWidth="1"/>
    <col min="25" max="25" width="12.7109375" customWidth="1"/>
    <col min="26" max="26" width="12.5703125" customWidth="1"/>
    <col min="27" max="27" width="3.85546875" customWidth="1"/>
  </cols>
  <sheetData>
    <row r="1" spans="1:28" ht="15.75" x14ac:dyDescent="0.25">
      <c r="B1" s="1" t="s">
        <v>0</v>
      </c>
      <c r="C1" s="1"/>
      <c r="D1" s="1"/>
    </row>
    <row r="2" spans="1:28" ht="18" x14ac:dyDescent="0.25">
      <c r="B2" s="2" t="s">
        <v>1</v>
      </c>
      <c r="C2" s="2"/>
      <c r="D2" s="2"/>
    </row>
    <row r="3" spans="1:28" ht="15.75" x14ac:dyDescent="0.25">
      <c r="B3" s="1" t="s">
        <v>55</v>
      </c>
      <c r="C3" s="1"/>
      <c r="D3" s="1"/>
      <c r="H3" s="261"/>
      <c r="I3" s="261"/>
      <c r="J3" s="261"/>
    </row>
    <row r="4" spans="1:28" ht="15.75" x14ac:dyDescent="0.25">
      <c r="B4" s="1"/>
      <c r="C4" s="255" t="s">
        <v>104</v>
      </c>
      <c r="D4" s="255"/>
      <c r="E4" s="255"/>
      <c r="F4" s="255"/>
      <c r="G4" s="255"/>
      <c r="H4" s="255"/>
      <c r="I4" s="255"/>
      <c r="J4" s="255"/>
      <c r="K4" s="255" t="s">
        <v>126</v>
      </c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7"/>
      <c r="Z4" s="22" t="s">
        <v>148</v>
      </c>
      <c r="AA4" s="179" t="s">
        <v>149</v>
      </c>
    </row>
    <row r="5" spans="1:28" x14ac:dyDescent="0.2">
      <c r="Z5" s="143"/>
      <c r="AA5" s="178"/>
    </row>
    <row r="6" spans="1:28" ht="15" x14ac:dyDescent="0.25">
      <c r="A6" s="16" t="s">
        <v>127</v>
      </c>
      <c r="B6" s="100" t="s">
        <v>56</v>
      </c>
      <c r="C6" s="10"/>
      <c r="D6" s="11"/>
      <c r="E6" s="258" t="s">
        <v>57</v>
      </c>
      <c r="F6" s="259"/>
      <c r="G6" s="259"/>
      <c r="H6" s="259"/>
      <c r="I6" s="259"/>
      <c r="J6" s="260"/>
      <c r="K6" s="256" t="s">
        <v>135</v>
      </c>
      <c r="L6" s="256"/>
      <c r="M6" s="256"/>
      <c r="N6" s="256"/>
      <c r="O6" s="256"/>
      <c r="P6" s="256" t="s">
        <v>132</v>
      </c>
      <c r="Q6" s="256"/>
      <c r="R6" s="256"/>
      <c r="S6" s="256"/>
      <c r="T6" s="256"/>
      <c r="U6" s="256" t="s">
        <v>60</v>
      </c>
      <c r="V6" s="256"/>
      <c r="W6" s="256"/>
      <c r="X6" s="256"/>
      <c r="Y6" s="256"/>
      <c r="Z6" s="14"/>
      <c r="AA6" s="178"/>
    </row>
    <row r="7" spans="1:28" x14ac:dyDescent="0.2">
      <c r="A7" s="14"/>
      <c r="B7" s="99"/>
      <c r="C7" s="12" t="s">
        <v>76</v>
      </c>
      <c r="D7" s="12" t="s">
        <v>75</v>
      </c>
      <c r="E7" s="12" t="s">
        <v>5</v>
      </c>
      <c r="F7" s="12" t="s">
        <v>6</v>
      </c>
      <c r="G7" s="12" t="s">
        <v>58</v>
      </c>
      <c r="H7" s="12" t="s">
        <v>59</v>
      </c>
      <c r="I7" s="117" t="s">
        <v>60</v>
      </c>
      <c r="J7" s="159" t="s">
        <v>109</v>
      </c>
      <c r="K7" s="12" t="s">
        <v>5</v>
      </c>
      <c r="L7" s="160" t="s">
        <v>6</v>
      </c>
      <c r="M7" s="12" t="s">
        <v>58</v>
      </c>
      <c r="N7" s="160" t="s">
        <v>59</v>
      </c>
      <c r="O7" s="12" t="s">
        <v>60</v>
      </c>
      <c r="P7" s="160" t="s">
        <v>5</v>
      </c>
      <c r="Q7" s="12" t="s">
        <v>6</v>
      </c>
      <c r="R7" s="160" t="s">
        <v>58</v>
      </c>
      <c r="S7" s="12" t="s">
        <v>59</v>
      </c>
      <c r="T7" s="160" t="s">
        <v>60</v>
      </c>
      <c r="U7" s="12" t="s">
        <v>5</v>
      </c>
      <c r="V7" s="160" t="s">
        <v>6</v>
      </c>
      <c r="W7" s="12" t="s">
        <v>58</v>
      </c>
      <c r="X7" s="160" t="s">
        <v>59</v>
      </c>
      <c r="Y7" s="12" t="s">
        <v>60</v>
      </c>
      <c r="Z7" s="14"/>
      <c r="AA7" s="178"/>
    </row>
    <row r="8" spans="1:28" x14ac:dyDescent="0.2">
      <c r="A8" s="14"/>
      <c r="B8" s="101" t="s">
        <v>61</v>
      </c>
      <c r="C8" s="97"/>
      <c r="D8" s="97"/>
      <c r="E8" s="15">
        <f>E9+E10</f>
        <v>20000</v>
      </c>
      <c r="F8" s="15">
        <f t="shared" ref="F8:X8" si="0">F9+F10</f>
        <v>20000</v>
      </c>
      <c r="G8" s="15">
        <f t="shared" si="0"/>
        <v>3000</v>
      </c>
      <c r="H8" s="15">
        <f t="shared" si="0"/>
        <v>2000</v>
      </c>
      <c r="I8" s="15">
        <f t="shared" si="0"/>
        <v>45000</v>
      </c>
      <c r="J8" s="15">
        <f t="shared" si="0"/>
        <v>0</v>
      </c>
      <c r="K8" s="15" t="e">
        <f t="shared" si="0"/>
        <v>#REF!</v>
      </c>
      <c r="L8" s="15" t="e">
        <f t="shared" si="0"/>
        <v>#REF!</v>
      </c>
      <c r="M8" s="15">
        <f t="shared" si="0"/>
        <v>3800</v>
      </c>
      <c r="N8" s="15">
        <f t="shared" si="0"/>
        <v>1966</v>
      </c>
      <c r="O8" s="15" t="e">
        <f>SUM(K8:N8)</f>
        <v>#REF!</v>
      </c>
      <c r="P8" s="15" t="e">
        <f t="shared" si="0"/>
        <v>#REF!</v>
      </c>
      <c r="Q8" s="15" t="e">
        <f t="shared" si="0"/>
        <v>#REF!</v>
      </c>
      <c r="R8" s="15">
        <f t="shared" si="0"/>
        <v>0</v>
      </c>
      <c r="S8" s="15">
        <f t="shared" si="0"/>
        <v>0</v>
      </c>
      <c r="T8" s="15" t="e">
        <f>SUM(P8:S8)</f>
        <v>#REF!</v>
      </c>
      <c r="U8" s="15" t="e">
        <f t="shared" si="0"/>
        <v>#REF!</v>
      </c>
      <c r="V8" s="15" t="e">
        <f t="shared" si="0"/>
        <v>#REF!</v>
      </c>
      <c r="W8" s="15">
        <f t="shared" si="0"/>
        <v>3800</v>
      </c>
      <c r="X8" s="15">
        <f t="shared" si="0"/>
        <v>1966</v>
      </c>
      <c r="Y8" s="20" t="e">
        <f>SUM(U8:X8)</f>
        <v>#REF!</v>
      </c>
      <c r="Z8" s="15" t="e">
        <f>Y8-I8</f>
        <v>#REF!</v>
      </c>
      <c r="AA8" s="178"/>
    </row>
    <row r="9" spans="1:28" x14ac:dyDescent="0.2">
      <c r="A9" s="125">
        <v>0.1</v>
      </c>
      <c r="B9" s="121" t="s">
        <v>92</v>
      </c>
      <c r="C9" s="16"/>
      <c r="D9" s="17"/>
      <c r="E9" s="18">
        <v>12000</v>
      </c>
      <c r="F9" s="18">
        <v>12000</v>
      </c>
      <c r="G9" s="18">
        <v>3000</v>
      </c>
      <c r="H9" s="18">
        <v>2000</v>
      </c>
      <c r="I9" s="18">
        <f>SUM(E9:H9)</f>
        <v>29000</v>
      </c>
      <c r="J9" s="138"/>
      <c r="K9" s="18" t="e">
        <f>'Synthese und T-U'!#REF!</f>
        <v>#REF!</v>
      </c>
      <c r="L9" s="56" t="e">
        <f>#REF!</f>
        <v>#REF!</v>
      </c>
      <c r="M9" s="18">
        <v>3800</v>
      </c>
      <c r="N9" s="56">
        <v>1966</v>
      </c>
      <c r="O9" s="199" t="e">
        <f t="shared" ref="O9:O10" si="1">SUM(K9:N9)</f>
        <v>#REF!</v>
      </c>
      <c r="P9" s="56" t="e">
        <f>'Synthese und T-U'!#REF!</f>
        <v>#REF!</v>
      </c>
      <c r="Q9" s="18" t="e">
        <f>#REF!</f>
        <v>#REF!</v>
      </c>
      <c r="R9" s="56">
        <v>0</v>
      </c>
      <c r="S9" s="56">
        <v>0</v>
      </c>
      <c r="T9" s="199" t="e">
        <f t="shared" ref="T9:T15" si="2">SUM(P9:S9)</f>
        <v>#REF!</v>
      </c>
      <c r="U9" s="18" t="e">
        <f>K9+P9</f>
        <v>#REF!</v>
      </c>
      <c r="V9" s="18" t="e">
        <f>L9+Q9</f>
        <v>#REF!</v>
      </c>
      <c r="W9" s="18">
        <f t="shared" ref="W9:X10" si="3">M9+R9</f>
        <v>3800</v>
      </c>
      <c r="X9" s="18">
        <f t="shared" si="3"/>
        <v>1966</v>
      </c>
      <c r="Y9" s="18" t="e">
        <f t="shared" ref="Y9:Y70" si="4">SUM(U9:X9)</f>
        <v>#REF!</v>
      </c>
      <c r="Z9" s="199" t="e">
        <f t="shared" ref="Z9:Z68" si="5">Y9-I9</f>
        <v>#REF!</v>
      </c>
      <c r="AA9" s="178">
        <v>1</v>
      </c>
      <c r="AB9" s="183"/>
    </row>
    <row r="10" spans="1:28" x14ac:dyDescent="0.2">
      <c r="A10" s="125">
        <v>0.2</v>
      </c>
      <c r="B10" s="121" t="s">
        <v>110</v>
      </c>
      <c r="C10" s="16"/>
      <c r="D10" s="17"/>
      <c r="E10" s="18">
        <v>8000</v>
      </c>
      <c r="F10" s="18">
        <v>8000</v>
      </c>
      <c r="G10" s="18"/>
      <c r="H10" s="18"/>
      <c r="I10" s="18">
        <f t="shared" ref="I10:I56" si="6">SUM(E10:H10)</f>
        <v>16000</v>
      </c>
      <c r="J10" s="138"/>
      <c r="K10" s="18" t="e">
        <f>'Synthese und T-U'!#REF!</f>
        <v>#REF!</v>
      </c>
      <c r="L10" s="56" t="e">
        <f>#REF!</f>
        <v>#REF!</v>
      </c>
      <c r="M10" s="18">
        <v>0</v>
      </c>
      <c r="N10" s="56">
        <v>0</v>
      </c>
      <c r="O10" s="199" t="e">
        <f t="shared" si="1"/>
        <v>#REF!</v>
      </c>
      <c r="P10" s="56" t="e">
        <f>'Synthese und T-U'!#REF!</f>
        <v>#REF!</v>
      </c>
      <c r="Q10" s="18" t="e">
        <f>#REF!</f>
        <v>#REF!</v>
      </c>
      <c r="R10" s="56">
        <v>0</v>
      </c>
      <c r="S10" s="56">
        <v>0</v>
      </c>
      <c r="T10" s="199" t="e">
        <f t="shared" si="2"/>
        <v>#REF!</v>
      </c>
      <c r="U10" s="18" t="e">
        <f t="shared" ref="U10:V20" si="7">K10+P10</f>
        <v>#REF!</v>
      </c>
      <c r="V10" s="18" t="e">
        <f t="shared" si="7"/>
        <v>#REF!</v>
      </c>
      <c r="W10" s="18">
        <f t="shared" si="3"/>
        <v>0</v>
      </c>
      <c r="X10" s="18">
        <f t="shared" si="3"/>
        <v>0</v>
      </c>
      <c r="Y10" s="18" t="e">
        <f t="shared" si="4"/>
        <v>#REF!</v>
      </c>
      <c r="Z10" s="199" t="e">
        <f t="shared" si="5"/>
        <v>#REF!</v>
      </c>
      <c r="AA10" s="178">
        <v>2</v>
      </c>
      <c r="AB10" s="183"/>
    </row>
    <row r="11" spans="1:28" x14ac:dyDescent="0.2">
      <c r="A11" s="125"/>
      <c r="B11" s="86"/>
      <c r="C11" s="87"/>
      <c r="D11" s="88"/>
      <c r="E11" s="78"/>
      <c r="F11" s="78"/>
      <c r="G11" s="78"/>
      <c r="H11" s="78"/>
      <c r="I11" s="118"/>
      <c r="J11" s="36"/>
      <c r="K11" s="18"/>
      <c r="L11" s="56"/>
      <c r="M11" s="54"/>
      <c r="N11" s="5"/>
      <c r="O11" s="54"/>
      <c r="P11" s="56"/>
      <c r="Q11" s="54"/>
      <c r="R11" s="5"/>
      <c r="S11" s="54"/>
      <c r="T11" s="5"/>
      <c r="U11" s="18">
        <f t="shared" si="7"/>
        <v>0</v>
      </c>
      <c r="V11" s="18">
        <f t="shared" si="7"/>
        <v>0</v>
      </c>
      <c r="W11" s="54"/>
      <c r="X11" s="5"/>
      <c r="Y11" s="18">
        <f t="shared" si="4"/>
        <v>0</v>
      </c>
      <c r="Z11" s="15">
        <f t="shared" si="5"/>
        <v>0</v>
      </c>
      <c r="AA11" s="178"/>
      <c r="AB11" s="183"/>
    </row>
    <row r="12" spans="1:28" x14ac:dyDescent="0.2">
      <c r="A12" s="125"/>
      <c r="B12" s="101" t="s">
        <v>63</v>
      </c>
      <c r="C12" s="98"/>
      <c r="D12" s="19"/>
      <c r="E12" s="202">
        <f t="shared" ref="E12:H12" si="8">E13+E14+E15</f>
        <v>3000</v>
      </c>
      <c r="F12" s="202">
        <f t="shared" si="8"/>
        <v>0</v>
      </c>
      <c r="G12" s="202">
        <f t="shared" si="8"/>
        <v>0</v>
      </c>
      <c r="H12" s="202">
        <f t="shared" si="8"/>
        <v>15000</v>
      </c>
      <c r="I12" s="202">
        <f>I13+I14+I15</f>
        <v>18000</v>
      </c>
      <c r="J12" s="202">
        <f t="shared" ref="J12:X12" si="9">J13+J14+J15</f>
        <v>0</v>
      </c>
      <c r="K12" s="202">
        <f t="shared" si="9"/>
        <v>0</v>
      </c>
      <c r="L12" s="202">
        <f t="shared" si="9"/>
        <v>0</v>
      </c>
      <c r="M12" s="202">
        <f t="shared" si="9"/>
        <v>0</v>
      </c>
      <c r="N12" s="202">
        <f t="shared" si="9"/>
        <v>0</v>
      </c>
      <c r="O12" s="202">
        <f t="shared" si="9"/>
        <v>0</v>
      </c>
      <c r="P12" s="202">
        <f t="shared" si="9"/>
        <v>3000</v>
      </c>
      <c r="Q12" s="202">
        <f t="shared" si="9"/>
        <v>0</v>
      </c>
      <c r="R12" s="202">
        <f t="shared" si="9"/>
        <v>0</v>
      </c>
      <c r="S12" s="202">
        <f t="shared" si="9"/>
        <v>0</v>
      </c>
      <c r="T12" s="212">
        <f t="shared" si="2"/>
        <v>3000</v>
      </c>
      <c r="U12" s="202">
        <f t="shared" si="9"/>
        <v>3000</v>
      </c>
      <c r="V12" s="202">
        <f t="shared" si="9"/>
        <v>0</v>
      </c>
      <c r="W12" s="202">
        <f t="shared" si="9"/>
        <v>0</v>
      </c>
      <c r="X12" s="202">
        <f t="shared" si="9"/>
        <v>0</v>
      </c>
      <c r="Y12" s="201">
        <f t="shared" si="4"/>
        <v>3000</v>
      </c>
      <c r="Z12" s="218">
        <f t="shared" si="5"/>
        <v>-15000</v>
      </c>
      <c r="AA12" s="178"/>
      <c r="AB12" s="183"/>
    </row>
    <row r="13" spans="1:28" x14ac:dyDescent="0.2">
      <c r="A13" s="130">
        <v>0.11</v>
      </c>
      <c r="B13" s="131" t="s">
        <v>62</v>
      </c>
      <c r="C13" s="16"/>
      <c r="D13" s="17"/>
      <c r="E13" s="201"/>
      <c r="F13" s="201"/>
      <c r="G13" s="201"/>
      <c r="H13" s="201">
        <v>15000</v>
      </c>
      <c r="I13" s="201">
        <f t="shared" si="6"/>
        <v>15000</v>
      </c>
      <c r="J13" s="211"/>
      <c r="K13" s="201"/>
      <c r="L13" s="200"/>
      <c r="M13" s="201"/>
      <c r="N13" s="200">
        <v>0</v>
      </c>
      <c r="O13" s="201"/>
      <c r="P13" s="200"/>
      <c r="Q13" s="201"/>
      <c r="R13" s="200"/>
      <c r="S13" s="201">
        <v>0</v>
      </c>
      <c r="T13" s="199">
        <f t="shared" si="2"/>
        <v>0</v>
      </c>
      <c r="U13" s="201">
        <f t="shared" si="7"/>
        <v>0</v>
      </c>
      <c r="V13" s="201">
        <f t="shared" si="7"/>
        <v>0</v>
      </c>
      <c r="W13" s="201"/>
      <c r="X13" s="213"/>
      <c r="Y13" s="205">
        <f t="shared" si="4"/>
        <v>0</v>
      </c>
      <c r="Z13" s="219">
        <f t="shared" si="5"/>
        <v>-15000</v>
      </c>
      <c r="AA13" s="178">
        <v>3</v>
      </c>
      <c r="AB13" s="183"/>
    </row>
    <row r="14" spans="1:28" x14ac:dyDescent="0.2">
      <c r="A14" s="130">
        <v>0.12</v>
      </c>
      <c r="B14" s="131" t="s">
        <v>64</v>
      </c>
      <c r="C14" s="16"/>
      <c r="D14" s="17"/>
      <c r="E14" s="201">
        <v>3000</v>
      </c>
      <c r="F14" s="201"/>
      <c r="G14" s="201"/>
      <c r="H14" s="201"/>
      <c r="I14" s="201">
        <f t="shared" si="6"/>
        <v>3000</v>
      </c>
      <c r="J14" s="211"/>
      <c r="K14" s="201"/>
      <c r="L14" s="200"/>
      <c r="M14" s="201"/>
      <c r="N14" s="200"/>
      <c r="O14" s="201"/>
      <c r="P14" s="200">
        <v>3000</v>
      </c>
      <c r="Q14" s="201"/>
      <c r="R14" s="200"/>
      <c r="S14" s="201"/>
      <c r="T14" s="199">
        <f t="shared" si="2"/>
        <v>3000</v>
      </c>
      <c r="U14" s="201">
        <f t="shared" si="7"/>
        <v>3000</v>
      </c>
      <c r="V14" s="201">
        <f t="shared" si="7"/>
        <v>0</v>
      </c>
      <c r="W14" s="201"/>
      <c r="X14" s="200"/>
      <c r="Y14" s="201">
        <f t="shared" si="4"/>
        <v>3000</v>
      </c>
      <c r="Z14" s="212">
        <f t="shared" si="5"/>
        <v>0</v>
      </c>
      <c r="AA14" s="178"/>
      <c r="AB14" s="183"/>
    </row>
    <row r="15" spans="1:28" x14ac:dyDescent="0.2">
      <c r="A15" s="130">
        <v>0.13</v>
      </c>
      <c r="B15" s="131" t="s">
        <v>87</v>
      </c>
      <c r="C15" s="16"/>
      <c r="D15" s="17"/>
      <c r="E15" s="201"/>
      <c r="F15" s="201"/>
      <c r="G15" s="201"/>
      <c r="H15" s="201"/>
      <c r="I15" s="201">
        <f t="shared" si="6"/>
        <v>0</v>
      </c>
      <c r="J15" s="211"/>
      <c r="K15" s="203"/>
      <c r="L15" s="204"/>
      <c r="M15" s="203"/>
      <c r="N15" s="204"/>
      <c r="O15" s="203"/>
      <c r="P15" s="204"/>
      <c r="Q15" s="203"/>
      <c r="R15" s="204"/>
      <c r="S15" s="203"/>
      <c r="T15" s="199">
        <f t="shared" si="2"/>
        <v>0</v>
      </c>
      <c r="U15" s="201">
        <f t="shared" si="7"/>
        <v>0</v>
      </c>
      <c r="V15" s="201">
        <f t="shared" si="7"/>
        <v>0</v>
      </c>
      <c r="W15" s="203"/>
      <c r="X15" s="204"/>
      <c r="Y15" s="201">
        <f t="shared" si="4"/>
        <v>0</v>
      </c>
      <c r="Z15" s="212">
        <f t="shared" si="5"/>
        <v>0</v>
      </c>
      <c r="AA15" s="178"/>
      <c r="AB15" s="183"/>
    </row>
    <row r="16" spans="1:28" x14ac:dyDescent="0.2">
      <c r="A16" s="125"/>
      <c r="B16" s="86" t="s">
        <v>65</v>
      </c>
      <c r="C16" s="87"/>
      <c r="D16" s="88"/>
      <c r="E16" s="37"/>
      <c r="F16" s="37"/>
      <c r="G16" s="37"/>
      <c r="H16" s="37"/>
      <c r="I16" s="118"/>
      <c r="J16" s="36"/>
      <c r="K16" s="54"/>
      <c r="L16" s="5"/>
      <c r="M16" s="54"/>
      <c r="N16" s="5"/>
      <c r="O16" s="54"/>
      <c r="P16" s="5"/>
      <c r="Q16" s="54"/>
      <c r="R16" s="5"/>
      <c r="S16" s="54"/>
      <c r="T16" s="5"/>
      <c r="U16" s="18">
        <f t="shared" si="7"/>
        <v>0</v>
      </c>
      <c r="V16" s="18">
        <f t="shared" si="7"/>
        <v>0</v>
      </c>
      <c r="W16" s="54"/>
      <c r="X16" s="5"/>
      <c r="Y16" s="18">
        <f t="shared" si="4"/>
        <v>0</v>
      </c>
      <c r="Z16" s="15">
        <f t="shared" si="5"/>
        <v>0</v>
      </c>
      <c r="AA16" s="178"/>
      <c r="AB16" s="183"/>
    </row>
    <row r="17" spans="1:28" x14ac:dyDescent="0.2">
      <c r="A17" s="125"/>
      <c r="B17" s="101" t="s">
        <v>105</v>
      </c>
      <c r="C17" s="98"/>
      <c r="D17" s="19"/>
      <c r="E17" s="20">
        <f>SUM(E18:E26)</f>
        <v>56000</v>
      </c>
      <c r="F17" s="20">
        <f t="shared" ref="F17:I17" si="10">SUM(F18:F26)</f>
        <v>46000</v>
      </c>
      <c r="G17" s="20">
        <f t="shared" si="10"/>
        <v>0</v>
      </c>
      <c r="H17" s="20">
        <f t="shared" si="10"/>
        <v>20000</v>
      </c>
      <c r="I17" s="20">
        <f t="shared" si="10"/>
        <v>122000</v>
      </c>
      <c r="J17" s="20">
        <f t="shared" ref="J17" si="11">SUM(J18:J25)</f>
        <v>0</v>
      </c>
      <c r="K17" s="20" t="e">
        <f>SUM(K18:K26)</f>
        <v>#REF!</v>
      </c>
      <c r="L17" s="20" t="e">
        <f t="shared" ref="L17:Y17" si="12">SUM(L18:L26)</f>
        <v>#REF!</v>
      </c>
      <c r="M17" s="20">
        <f t="shared" si="12"/>
        <v>16000</v>
      </c>
      <c r="N17" s="20">
        <f t="shared" si="12"/>
        <v>0</v>
      </c>
      <c r="O17" s="20" t="e">
        <f t="shared" si="12"/>
        <v>#REF!</v>
      </c>
      <c r="P17" s="20" t="e">
        <f t="shared" si="12"/>
        <v>#REF!</v>
      </c>
      <c r="Q17" s="20" t="e">
        <f t="shared" si="12"/>
        <v>#REF!</v>
      </c>
      <c r="R17" s="20">
        <f t="shared" si="12"/>
        <v>4000</v>
      </c>
      <c r="S17" s="20">
        <f t="shared" si="12"/>
        <v>0</v>
      </c>
      <c r="T17" s="20" t="e">
        <f t="shared" si="12"/>
        <v>#REF!</v>
      </c>
      <c r="U17" s="20" t="e">
        <f t="shared" si="12"/>
        <v>#REF!</v>
      </c>
      <c r="V17" s="20" t="e">
        <f t="shared" si="12"/>
        <v>#REF!</v>
      </c>
      <c r="W17" s="20">
        <f t="shared" si="12"/>
        <v>20000</v>
      </c>
      <c r="X17" s="20">
        <f t="shared" si="12"/>
        <v>0</v>
      </c>
      <c r="Y17" s="20" t="e">
        <f t="shared" si="12"/>
        <v>#REF!</v>
      </c>
      <c r="Z17" s="15" t="e">
        <f t="shared" si="5"/>
        <v>#REF!</v>
      </c>
      <c r="AA17" s="178"/>
      <c r="AB17" s="183"/>
    </row>
    <row r="18" spans="1:28" x14ac:dyDescent="0.2">
      <c r="A18" s="125">
        <v>0.3</v>
      </c>
      <c r="B18" s="121" t="s">
        <v>107</v>
      </c>
      <c r="C18" s="16"/>
      <c r="D18" s="17"/>
      <c r="E18" s="21">
        <v>32000</v>
      </c>
      <c r="F18" s="21">
        <v>12000</v>
      </c>
      <c r="G18" s="21"/>
      <c r="H18" s="21"/>
      <c r="I18" s="18">
        <f t="shared" si="6"/>
        <v>44000</v>
      </c>
      <c r="J18" s="138"/>
      <c r="K18" s="18" t="e">
        <f>'Synthese und T-U'!#REF!</f>
        <v>#REF!</v>
      </c>
      <c r="L18" s="56" t="e">
        <f>#REF!</f>
        <v>#REF!</v>
      </c>
      <c r="M18" s="18"/>
      <c r="N18" s="56"/>
      <c r="O18" s="106" t="e">
        <f t="shared" ref="O18:O54" si="13">SUM(K18:N18)</f>
        <v>#REF!</v>
      </c>
      <c r="P18" s="56" t="e">
        <f>'Synthese und T-U'!#REF!</f>
        <v>#REF!</v>
      </c>
      <c r="Q18" s="18" t="e">
        <f>#REF!</f>
        <v>#REF!</v>
      </c>
      <c r="R18" s="56"/>
      <c r="S18" s="18"/>
      <c r="T18" s="106" t="e">
        <f t="shared" ref="T18:T57" si="14">SUM(P18:S18)</f>
        <v>#REF!</v>
      </c>
      <c r="U18" s="18" t="e">
        <f t="shared" si="7"/>
        <v>#REF!</v>
      </c>
      <c r="V18" s="18" t="e">
        <f t="shared" si="7"/>
        <v>#REF!</v>
      </c>
      <c r="W18" s="18"/>
      <c r="X18" s="56"/>
      <c r="Y18" s="18" t="e">
        <f t="shared" si="4"/>
        <v>#REF!</v>
      </c>
      <c r="Z18" s="199" t="e">
        <f t="shared" si="5"/>
        <v>#REF!</v>
      </c>
      <c r="AA18" s="178">
        <v>4</v>
      </c>
      <c r="AB18" s="183"/>
    </row>
    <row r="19" spans="1:28" x14ac:dyDescent="0.2">
      <c r="A19" s="125">
        <v>0.4</v>
      </c>
      <c r="B19" s="121" t="s">
        <v>84</v>
      </c>
      <c r="C19" s="16"/>
      <c r="D19" s="17"/>
      <c r="E19" s="21">
        <v>10000</v>
      </c>
      <c r="F19" s="21">
        <v>24000</v>
      </c>
      <c r="G19" s="21"/>
      <c r="H19" s="21"/>
      <c r="I19" s="18">
        <f t="shared" si="6"/>
        <v>34000</v>
      </c>
      <c r="J19" s="138"/>
      <c r="K19" s="18" t="e">
        <f>'Synthese und T-U'!#REF!</f>
        <v>#REF!</v>
      </c>
      <c r="L19" s="56">
        <f>'[1]T-U'!$O$12</f>
        <v>0</v>
      </c>
      <c r="M19" s="18"/>
      <c r="N19" s="56"/>
      <c r="O19" s="106" t="e">
        <f t="shared" si="13"/>
        <v>#REF!</v>
      </c>
      <c r="P19" s="56" t="e">
        <f>'Synthese und T-U'!#REF!</f>
        <v>#REF!</v>
      </c>
      <c r="Q19" s="18" t="e">
        <f>#REF!</f>
        <v>#REF!</v>
      </c>
      <c r="R19" s="56"/>
      <c r="S19" s="18"/>
      <c r="T19" s="106" t="e">
        <f t="shared" si="14"/>
        <v>#REF!</v>
      </c>
      <c r="U19" s="18" t="e">
        <f t="shared" si="7"/>
        <v>#REF!</v>
      </c>
      <c r="V19" s="18" t="e">
        <f t="shared" si="7"/>
        <v>#REF!</v>
      </c>
      <c r="W19" s="18"/>
      <c r="X19" s="56"/>
      <c r="Y19" s="18" t="e">
        <f t="shared" si="4"/>
        <v>#REF!</v>
      </c>
      <c r="Z19" s="199" t="e">
        <f t="shared" si="5"/>
        <v>#REF!</v>
      </c>
      <c r="AA19" s="178"/>
      <c r="AB19" s="183"/>
    </row>
    <row r="20" spans="1:28" x14ac:dyDescent="0.2">
      <c r="A20" s="130">
        <v>0.5</v>
      </c>
      <c r="B20" s="131" t="s">
        <v>106</v>
      </c>
      <c r="C20" s="16"/>
      <c r="D20" s="17"/>
      <c r="E20" s="21">
        <v>4000</v>
      </c>
      <c r="F20" s="21"/>
      <c r="G20" s="21"/>
      <c r="H20" s="21">
        <v>20000</v>
      </c>
      <c r="I20" s="18">
        <f t="shared" si="6"/>
        <v>24000</v>
      </c>
      <c r="J20" s="138"/>
      <c r="K20" s="201"/>
      <c r="L20" s="200"/>
      <c r="M20" s="201"/>
      <c r="N20" s="200">
        <v>0</v>
      </c>
      <c r="O20" s="201">
        <f t="shared" si="13"/>
        <v>0</v>
      </c>
      <c r="P20" s="200"/>
      <c r="Q20" s="201"/>
      <c r="R20" s="200"/>
      <c r="S20" s="201">
        <v>0</v>
      </c>
      <c r="T20" s="202">
        <f t="shared" si="14"/>
        <v>0</v>
      </c>
      <c r="U20" s="201">
        <f t="shared" si="7"/>
        <v>0</v>
      </c>
      <c r="V20" s="201">
        <f t="shared" si="7"/>
        <v>0</v>
      </c>
      <c r="W20" s="201"/>
      <c r="X20" s="213">
        <f>N20+S20</f>
        <v>0</v>
      </c>
      <c r="Y20" s="205">
        <f t="shared" si="4"/>
        <v>0</v>
      </c>
      <c r="Z20" s="219">
        <f t="shared" si="5"/>
        <v>-24000</v>
      </c>
      <c r="AA20" s="178">
        <v>5</v>
      </c>
      <c r="AB20" s="183"/>
    </row>
    <row r="21" spans="1:28" x14ac:dyDescent="0.2">
      <c r="A21" s="130">
        <v>0.6</v>
      </c>
      <c r="B21" s="131" t="s">
        <v>108</v>
      </c>
      <c r="C21" s="103"/>
      <c r="D21" s="104"/>
      <c r="E21" s="115"/>
      <c r="F21" s="115"/>
      <c r="G21" s="115"/>
      <c r="H21" s="115"/>
      <c r="I21" s="115">
        <f t="shared" si="6"/>
        <v>0</v>
      </c>
      <c r="J21" s="138"/>
      <c r="K21" s="203"/>
      <c r="L21" s="204"/>
      <c r="M21" s="203"/>
      <c r="N21" s="204"/>
      <c r="O21" s="201">
        <f t="shared" si="13"/>
        <v>0</v>
      </c>
      <c r="P21" s="204"/>
      <c r="Q21" s="203"/>
      <c r="R21" s="204"/>
      <c r="S21" s="203"/>
      <c r="T21" s="202">
        <f t="shared" si="14"/>
        <v>0</v>
      </c>
      <c r="U21" s="201">
        <f t="shared" ref="U21:U66" si="15">K21+P21</f>
        <v>0</v>
      </c>
      <c r="V21" s="201">
        <f t="shared" ref="V21:X66" si="16">L21+Q21</f>
        <v>0</v>
      </c>
      <c r="W21" s="203"/>
      <c r="X21" s="204"/>
      <c r="Y21" s="201">
        <f t="shared" si="4"/>
        <v>0</v>
      </c>
      <c r="Z21" s="15">
        <f t="shared" si="5"/>
        <v>0</v>
      </c>
      <c r="AA21" s="178"/>
      <c r="AB21" s="183"/>
    </row>
    <row r="22" spans="1:28" x14ac:dyDescent="0.2">
      <c r="A22" s="130">
        <v>0.7</v>
      </c>
      <c r="B22" s="133" t="s">
        <v>91</v>
      </c>
      <c r="C22" s="16"/>
      <c r="D22" s="17"/>
      <c r="E22" s="21"/>
      <c r="F22" s="21"/>
      <c r="G22" s="21"/>
      <c r="H22" s="21"/>
      <c r="I22" s="18">
        <f t="shared" si="6"/>
        <v>0</v>
      </c>
      <c r="J22" s="154"/>
      <c r="K22" s="203"/>
      <c r="L22" s="204"/>
      <c r="M22" s="203"/>
      <c r="N22" s="204"/>
      <c r="O22" s="201">
        <f t="shared" si="13"/>
        <v>0</v>
      </c>
      <c r="P22" s="204"/>
      <c r="Q22" s="203"/>
      <c r="R22" s="204"/>
      <c r="S22" s="203"/>
      <c r="T22" s="202">
        <f t="shared" si="14"/>
        <v>0</v>
      </c>
      <c r="U22" s="201">
        <f t="shared" si="15"/>
        <v>0</v>
      </c>
      <c r="V22" s="201">
        <f t="shared" si="16"/>
        <v>0</v>
      </c>
      <c r="W22" s="203"/>
      <c r="X22" s="204"/>
      <c r="Y22" s="201">
        <f t="shared" si="4"/>
        <v>0</v>
      </c>
      <c r="Z22" s="15">
        <f t="shared" si="5"/>
        <v>0</v>
      </c>
      <c r="AA22" s="178"/>
      <c r="AB22" s="183"/>
    </row>
    <row r="23" spans="1:28" x14ac:dyDescent="0.2">
      <c r="A23" s="130">
        <v>0.8</v>
      </c>
      <c r="B23" s="131" t="s">
        <v>88</v>
      </c>
      <c r="C23" s="16"/>
      <c r="D23" s="17"/>
      <c r="E23" s="21"/>
      <c r="F23" s="21"/>
      <c r="G23" s="21"/>
      <c r="H23" s="21"/>
      <c r="I23" s="18">
        <f t="shared" si="6"/>
        <v>0</v>
      </c>
      <c r="J23" s="138"/>
      <c r="K23" s="203"/>
      <c r="L23" s="204"/>
      <c r="M23" s="203"/>
      <c r="N23" s="204"/>
      <c r="O23" s="201">
        <f t="shared" si="13"/>
        <v>0</v>
      </c>
      <c r="P23" s="204"/>
      <c r="Q23" s="203"/>
      <c r="R23" s="204"/>
      <c r="S23" s="203"/>
      <c r="T23" s="202">
        <f t="shared" si="14"/>
        <v>0</v>
      </c>
      <c r="U23" s="201">
        <f t="shared" si="15"/>
        <v>0</v>
      </c>
      <c r="V23" s="201">
        <f t="shared" si="16"/>
        <v>0</v>
      </c>
      <c r="W23" s="203"/>
      <c r="X23" s="204"/>
      <c r="Y23" s="201">
        <f t="shared" si="4"/>
        <v>0</v>
      </c>
      <c r="Z23" s="15">
        <f t="shared" si="5"/>
        <v>0</v>
      </c>
      <c r="AA23" s="178"/>
      <c r="AB23" s="183"/>
    </row>
    <row r="24" spans="1:28" x14ac:dyDescent="0.2">
      <c r="A24" s="130">
        <v>0.9</v>
      </c>
      <c r="B24" s="133" t="s">
        <v>66</v>
      </c>
      <c r="C24" s="16"/>
      <c r="D24" s="17"/>
      <c r="E24" s="21"/>
      <c r="F24" s="21"/>
      <c r="G24" s="21"/>
      <c r="H24" s="21"/>
      <c r="I24" s="18">
        <f t="shared" si="6"/>
        <v>0</v>
      </c>
      <c r="J24" s="154"/>
      <c r="K24" s="203"/>
      <c r="L24" s="204"/>
      <c r="M24" s="203"/>
      <c r="N24" s="204"/>
      <c r="O24" s="201">
        <f t="shared" si="13"/>
        <v>0</v>
      </c>
      <c r="P24" s="204"/>
      <c r="Q24" s="203"/>
      <c r="R24" s="204"/>
      <c r="S24" s="203"/>
      <c r="T24" s="202">
        <f t="shared" si="14"/>
        <v>0</v>
      </c>
      <c r="U24" s="201">
        <f t="shared" si="15"/>
        <v>0</v>
      </c>
      <c r="V24" s="201">
        <f t="shared" si="16"/>
        <v>0</v>
      </c>
      <c r="W24" s="203"/>
      <c r="X24" s="204"/>
      <c r="Y24" s="201">
        <f t="shared" si="4"/>
        <v>0</v>
      </c>
      <c r="Z24" s="15">
        <f t="shared" si="5"/>
        <v>0</v>
      </c>
      <c r="AA24" s="178"/>
      <c r="AB24" s="183"/>
    </row>
    <row r="25" spans="1:28" x14ac:dyDescent="0.2">
      <c r="A25" s="134">
        <v>0.1</v>
      </c>
      <c r="B25" s="135" t="s">
        <v>119</v>
      </c>
      <c r="C25" s="16"/>
      <c r="D25" s="17"/>
      <c r="E25" s="206">
        <v>10000</v>
      </c>
      <c r="F25" s="206">
        <v>10000</v>
      </c>
      <c r="G25" s="206"/>
      <c r="H25" s="206"/>
      <c r="I25" s="201">
        <f t="shared" si="6"/>
        <v>20000</v>
      </c>
      <c r="J25" s="155"/>
      <c r="K25" s="201"/>
      <c r="L25" s="200"/>
      <c r="M25" s="201"/>
      <c r="N25" s="200"/>
      <c r="O25" s="201">
        <f t="shared" si="13"/>
        <v>0</v>
      </c>
      <c r="P25" s="200">
        <v>10000</v>
      </c>
      <c r="Q25" s="201">
        <v>10000</v>
      </c>
      <c r="R25" s="200"/>
      <c r="S25" s="201"/>
      <c r="T25" s="202">
        <f t="shared" si="14"/>
        <v>20000</v>
      </c>
      <c r="U25" s="201">
        <f t="shared" si="15"/>
        <v>10000</v>
      </c>
      <c r="V25" s="201">
        <f t="shared" si="16"/>
        <v>10000</v>
      </c>
      <c r="W25" s="201"/>
      <c r="X25" s="200"/>
      <c r="Y25" s="201">
        <f t="shared" si="4"/>
        <v>20000</v>
      </c>
      <c r="Z25" s="15">
        <f t="shared" si="5"/>
        <v>0</v>
      </c>
      <c r="AA25" s="178"/>
      <c r="AB25" s="183"/>
    </row>
    <row r="26" spans="1:28" ht="19.5" customHeight="1" x14ac:dyDescent="0.2">
      <c r="A26" s="189">
        <v>0.11</v>
      </c>
      <c r="B26" s="190" t="s">
        <v>147</v>
      </c>
      <c r="C26" s="191"/>
      <c r="D26" s="192"/>
      <c r="E26" s="193"/>
      <c r="F26" s="193"/>
      <c r="G26" s="193"/>
      <c r="H26" s="193"/>
      <c r="I26" s="194"/>
      <c r="J26" s="158"/>
      <c r="K26" s="195"/>
      <c r="L26" s="196"/>
      <c r="M26" s="197">
        <v>16000</v>
      </c>
      <c r="N26" s="196"/>
      <c r="O26" s="198">
        <f t="shared" si="13"/>
        <v>16000</v>
      </c>
      <c r="P26" s="196"/>
      <c r="Q26" s="195"/>
      <c r="R26" s="196">
        <v>4000</v>
      </c>
      <c r="S26" s="195"/>
      <c r="T26" s="198">
        <f t="shared" si="14"/>
        <v>4000</v>
      </c>
      <c r="U26" s="198">
        <f t="shared" si="15"/>
        <v>0</v>
      </c>
      <c r="V26" s="198">
        <f t="shared" si="16"/>
        <v>0</v>
      </c>
      <c r="W26" s="198">
        <f t="shared" ref="W26" si="17">M26+R26</f>
        <v>20000</v>
      </c>
      <c r="X26" s="198">
        <f t="shared" ref="X26" si="18">N26+S26</f>
        <v>0</v>
      </c>
      <c r="Y26" s="198">
        <f t="shared" si="4"/>
        <v>20000</v>
      </c>
      <c r="Z26" s="220">
        <f t="shared" si="5"/>
        <v>20000</v>
      </c>
      <c r="AA26" s="222">
        <v>6</v>
      </c>
      <c r="AB26" s="183"/>
    </row>
    <row r="27" spans="1:28" x14ac:dyDescent="0.2">
      <c r="A27" s="125"/>
      <c r="B27" s="101" t="s">
        <v>67</v>
      </c>
      <c r="C27" s="98"/>
      <c r="D27" s="19"/>
      <c r="E27" s="20">
        <f>SUM(E28:E40)</f>
        <v>321600</v>
      </c>
      <c r="F27" s="20">
        <f t="shared" ref="F27:I27" si="19">SUM(F28:F40)</f>
        <v>44000</v>
      </c>
      <c r="G27" s="20">
        <f t="shared" si="19"/>
        <v>0</v>
      </c>
      <c r="H27" s="20">
        <f t="shared" si="19"/>
        <v>0</v>
      </c>
      <c r="I27" s="20">
        <f t="shared" si="19"/>
        <v>365600</v>
      </c>
      <c r="J27" s="20">
        <f t="shared" ref="J27" si="20">SUM(J28:J39)</f>
        <v>0</v>
      </c>
      <c r="K27" s="20">
        <f>SUM(K28:K40)</f>
        <v>27227.199999999997</v>
      </c>
      <c r="L27" s="20" t="e">
        <f t="shared" ref="L27:Y27" si="21">SUM(L28:L40)</f>
        <v>#REF!</v>
      </c>
      <c r="M27" s="20">
        <f t="shared" si="21"/>
        <v>0</v>
      </c>
      <c r="N27" s="20">
        <f t="shared" si="21"/>
        <v>0</v>
      </c>
      <c r="O27" s="216" t="e">
        <f t="shared" si="13"/>
        <v>#REF!</v>
      </c>
      <c r="P27" s="20">
        <f t="shared" si="21"/>
        <v>244960</v>
      </c>
      <c r="Q27" s="20" t="e">
        <f t="shared" si="21"/>
        <v>#REF!</v>
      </c>
      <c r="R27" s="20">
        <f t="shared" si="21"/>
        <v>0</v>
      </c>
      <c r="S27" s="20">
        <f t="shared" si="21"/>
        <v>6400</v>
      </c>
      <c r="T27" s="216" t="e">
        <f t="shared" si="14"/>
        <v>#REF!</v>
      </c>
      <c r="U27" s="20">
        <f t="shared" si="21"/>
        <v>272187.2</v>
      </c>
      <c r="V27" s="20" t="e">
        <f t="shared" si="21"/>
        <v>#REF!</v>
      </c>
      <c r="W27" s="20">
        <f t="shared" si="21"/>
        <v>0</v>
      </c>
      <c r="X27" s="20">
        <f t="shared" si="21"/>
        <v>6400</v>
      </c>
      <c r="Y27" s="20" t="e">
        <f t="shared" si="21"/>
        <v>#REF!</v>
      </c>
      <c r="Z27" s="15" t="e">
        <f t="shared" si="5"/>
        <v>#REF!</v>
      </c>
      <c r="AA27" s="178"/>
      <c r="AB27" s="183"/>
    </row>
    <row r="28" spans="1:28" x14ac:dyDescent="0.2">
      <c r="A28" s="125">
        <v>2.1</v>
      </c>
      <c r="B28" s="101" t="s">
        <v>113</v>
      </c>
      <c r="C28" s="98"/>
      <c r="D28" s="19"/>
      <c r="E28" s="106">
        <v>24000</v>
      </c>
      <c r="F28" s="106">
        <v>44000</v>
      </c>
      <c r="G28" s="106">
        <v>0</v>
      </c>
      <c r="H28" s="106">
        <v>0</v>
      </c>
      <c r="I28" s="18">
        <f t="shared" si="6"/>
        <v>68000</v>
      </c>
      <c r="J28" s="138"/>
      <c r="K28" s="18">
        <f>'Synthese und T-U'!O16</f>
        <v>0</v>
      </c>
      <c r="L28" s="56"/>
      <c r="M28" s="18"/>
      <c r="N28" s="56"/>
      <c r="O28" s="216">
        <f t="shared" si="13"/>
        <v>0</v>
      </c>
      <c r="P28" s="56">
        <f>'Synthese und T-U'!S16</f>
        <v>24160</v>
      </c>
      <c r="Q28" s="18" t="e">
        <f>#REF!</f>
        <v>#REF!</v>
      </c>
      <c r="R28" s="56"/>
      <c r="S28" s="18"/>
      <c r="T28" s="215" t="e">
        <f t="shared" si="14"/>
        <v>#REF!</v>
      </c>
      <c r="U28" s="18">
        <f t="shared" si="15"/>
        <v>24160</v>
      </c>
      <c r="V28" s="18" t="e">
        <f t="shared" si="16"/>
        <v>#REF!</v>
      </c>
      <c r="W28" s="18"/>
      <c r="X28" s="56"/>
      <c r="Y28" s="18" t="e">
        <f t="shared" si="4"/>
        <v>#REF!</v>
      </c>
      <c r="Z28" s="199" t="e">
        <f t="shared" si="5"/>
        <v>#REF!</v>
      </c>
      <c r="AA28" s="178"/>
      <c r="AB28" s="183"/>
    </row>
    <row r="29" spans="1:28" x14ac:dyDescent="0.2">
      <c r="A29" s="125">
        <v>2.2000000000000002</v>
      </c>
      <c r="B29" s="123" t="s">
        <v>121</v>
      </c>
      <c r="C29" s="98"/>
      <c r="D29" s="19"/>
      <c r="E29" s="106">
        <f>'Synthese und T-U'!K35*80</f>
        <v>4800</v>
      </c>
      <c r="F29" s="106"/>
      <c r="G29" s="106"/>
      <c r="H29" s="106"/>
      <c r="I29" s="18">
        <f t="shared" si="6"/>
        <v>4800</v>
      </c>
      <c r="J29" s="154"/>
      <c r="K29" s="18"/>
      <c r="L29" s="56"/>
      <c r="M29" s="18"/>
      <c r="N29" s="56"/>
      <c r="O29" s="216">
        <f t="shared" si="13"/>
        <v>0</v>
      </c>
      <c r="P29" s="56">
        <f>'Synthese und T-U'!Q35</f>
        <v>4800</v>
      </c>
      <c r="Q29" s="18"/>
      <c r="R29" s="56"/>
      <c r="S29" s="18"/>
      <c r="T29" s="215">
        <f t="shared" si="14"/>
        <v>4800</v>
      </c>
      <c r="U29" s="18">
        <f t="shared" si="15"/>
        <v>4800</v>
      </c>
      <c r="V29" s="18">
        <f t="shared" si="16"/>
        <v>0</v>
      </c>
      <c r="W29" s="18"/>
      <c r="X29" s="56"/>
      <c r="Y29" s="18">
        <f t="shared" si="4"/>
        <v>4800</v>
      </c>
      <c r="Z29" s="199">
        <f t="shared" si="5"/>
        <v>0</v>
      </c>
      <c r="AA29" s="178"/>
      <c r="AB29" s="183"/>
    </row>
    <row r="30" spans="1:28" x14ac:dyDescent="0.2">
      <c r="A30" s="125">
        <v>2.2999999999999998</v>
      </c>
      <c r="B30" s="122" t="s">
        <v>120</v>
      </c>
      <c r="C30" s="98"/>
      <c r="D30" s="19"/>
      <c r="E30" s="106"/>
      <c r="F30" s="106">
        <f>'Synthese und T-U'!K44*80</f>
        <v>0</v>
      </c>
      <c r="G30" s="106"/>
      <c r="H30" s="106"/>
      <c r="I30" s="18">
        <f t="shared" si="6"/>
        <v>0</v>
      </c>
      <c r="J30" s="154"/>
      <c r="K30" s="18"/>
      <c r="L30" s="56"/>
      <c r="M30" s="18"/>
      <c r="N30" s="56"/>
      <c r="O30" s="216">
        <f t="shared" si="13"/>
        <v>0</v>
      </c>
      <c r="P30" s="56"/>
      <c r="Q30" s="18" t="e">
        <f>#REF!</f>
        <v>#REF!</v>
      </c>
      <c r="R30" s="56"/>
      <c r="S30" s="18"/>
      <c r="T30" s="215" t="e">
        <f t="shared" si="14"/>
        <v>#REF!</v>
      </c>
      <c r="U30" s="18">
        <f t="shared" si="15"/>
        <v>0</v>
      </c>
      <c r="V30" s="18" t="e">
        <f t="shared" si="16"/>
        <v>#REF!</v>
      </c>
      <c r="W30" s="18"/>
      <c r="X30" s="56"/>
      <c r="Y30" s="18" t="e">
        <f t="shared" si="4"/>
        <v>#REF!</v>
      </c>
      <c r="Z30" s="199" t="e">
        <f t="shared" si="5"/>
        <v>#REF!</v>
      </c>
      <c r="AA30" s="178"/>
      <c r="AB30" s="183"/>
    </row>
    <row r="31" spans="1:28" x14ac:dyDescent="0.2">
      <c r="A31" s="125">
        <v>2.4</v>
      </c>
      <c r="B31" s="121" t="s">
        <v>114</v>
      </c>
      <c r="C31" s="98"/>
      <c r="D31" s="19"/>
      <c r="E31" s="106"/>
      <c r="F31" s="106">
        <f>'Synthese und T-U'!K49*80</f>
        <v>0</v>
      </c>
      <c r="G31" s="106"/>
      <c r="H31" s="106"/>
      <c r="I31" s="18">
        <f t="shared" si="6"/>
        <v>0</v>
      </c>
      <c r="J31" s="138"/>
      <c r="K31" s="18"/>
      <c r="L31" s="56"/>
      <c r="M31" s="18"/>
      <c r="N31" s="56"/>
      <c r="O31" s="216">
        <f t="shared" si="13"/>
        <v>0</v>
      </c>
      <c r="P31" s="56"/>
      <c r="Q31" s="18" t="e">
        <f>#REF!</f>
        <v>#REF!</v>
      </c>
      <c r="R31" s="56"/>
      <c r="S31" s="18"/>
      <c r="T31" s="215" t="e">
        <f t="shared" si="14"/>
        <v>#REF!</v>
      </c>
      <c r="U31" s="18">
        <f t="shared" si="15"/>
        <v>0</v>
      </c>
      <c r="V31" s="18" t="e">
        <f t="shared" si="16"/>
        <v>#REF!</v>
      </c>
      <c r="W31" s="18"/>
      <c r="X31" s="56"/>
      <c r="Y31" s="18" t="e">
        <f t="shared" si="4"/>
        <v>#REF!</v>
      </c>
      <c r="Z31" s="199" t="e">
        <f t="shared" si="5"/>
        <v>#REF!</v>
      </c>
      <c r="AA31" s="178">
        <v>7</v>
      </c>
      <c r="AB31" s="183"/>
    </row>
    <row r="32" spans="1:28" x14ac:dyDescent="0.2">
      <c r="A32" s="125">
        <v>2.5</v>
      </c>
      <c r="B32" s="121" t="s">
        <v>69</v>
      </c>
      <c r="C32" s="16"/>
      <c r="D32" s="17"/>
      <c r="E32" s="18"/>
      <c r="F32" s="18">
        <f>'Synthese und T-U'!K54*80</f>
        <v>0</v>
      </c>
      <c r="G32" s="18"/>
      <c r="H32" s="18"/>
      <c r="I32" s="18">
        <f t="shared" si="6"/>
        <v>0</v>
      </c>
      <c r="J32" s="138"/>
      <c r="K32" s="18"/>
      <c r="L32" s="56" t="e">
        <f>#REF!</f>
        <v>#REF!</v>
      </c>
      <c r="M32" s="18"/>
      <c r="N32" s="56"/>
      <c r="O32" s="215" t="e">
        <f t="shared" si="13"/>
        <v>#REF!</v>
      </c>
      <c r="P32" s="56"/>
      <c r="Q32" s="18" t="e">
        <f>#REF!</f>
        <v>#REF!</v>
      </c>
      <c r="R32" s="56"/>
      <c r="S32" s="18"/>
      <c r="T32" s="215" t="e">
        <f t="shared" si="14"/>
        <v>#REF!</v>
      </c>
      <c r="U32" s="18">
        <f t="shared" si="15"/>
        <v>0</v>
      </c>
      <c r="V32" s="18" t="e">
        <f t="shared" si="16"/>
        <v>#REF!</v>
      </c>
      <c r="W32" s="18"/>
      <c r="X32" s="56"/>
      <c r="Y32" s="18" t="e">
        <f t="shared" si="4"/>
        <v>#REF!</v>
      </c>
      <c r="Z32" s="199" t="e">
        <f t="shared" si="5"/>
        <v>#REF!</v>
      </c>
      <c r="AA32" s="178"/>
      <c r="AB32" s="183"/>
    </row>
    <row r="33" spans="1:28" x14ac:dyDescent="0.2">
      <c r="A33" s="125">
        <v>2.6</v>
      </c>
      <c r="B33" s="121" t="s">
        <v>89</v>
      </c>
      <c r="C33" s="16"/>
      <c r="D33" s="17"/>
      <c r="E33" s="18">
        <f>'Synthese und T-U'!G61*80</f>
        <v>96000</v>
      </c>
      <c r="F33" s="18">
        <v>0</v>
      </c>
      <c r="G33" s="18">
        <v>0</v>
      </c>
      <c r="H33" s="18">
        <f>'Synthese und T-U'!J62*80</f>
        <v>0</v>
      </c>
      <c r="I33" s="18">
        <f t="shared" si="6"/>
        <v>96000</v>
      </c>
      <c r="J33" s="138"/>
      <c r="K33" s="18">
        <f>'Synthese und T-U'!O61</f>
        <v>27227.199999999997</v>
      </c>
      <c r="L33" s="56"/>
      <c r="M33" s="18"/>
      <c r="N33" s="56"/>
      <c r="O33" s="215">
        <f t="shared" si="13"/>
        <v>27227.199999999997</v>
      </c>
      <c r="P33" s="56">
        <f>'Synthese und T-U'!Q61</f>
        <v>83200</v>
      </c>
      <c r="Q33" s="18"/>
      <c r="R33" s="56"/>
      <c r="S33" s="18">
        <v>6400</v>
      </c>
      <c r="T33" s="215">
        <f t="shared" si="14"/>
        <v>89600</v>
      </c>
      <c r="U33" s="18">
        <f t="shared" si="15"/>
        <v>110427.2</v>
      </c>
      <c r="V33" s="18">
        <f t="shared" si="16"/>
        <v>0</v>
      </c>
      <c r="W33" s="18"/>
      <c r="X33" s="18">
        <f t="shared" si="16"/>
        <v>6400</v>
      </c>
      <c r="Y33" s="18">
        <f t="shared" si="4"/>
        <v>116827.2</v>
      </c>
      <c r="Z33" s="199">
        <f t="shared" si="5"/>
        <v>20827.199999999997</v>
      </c>
      <c r="AA33" s="178">
        <v>8</v>
      </c>
      <c r="AB33" s="183"/>
    </row>
    <row r="34" spans="1:28" x14ac:dyDescent="0.2">
      <c r="A34" s="130">
        <v>2.7</v>
      </c>
      <c r="B34" s="131" t="s">
        <v>122</v>
      </c>
      <c r="C34" s="16"/>
      <c r="D34" s="17"/>
      <c r="E34" s="18">
        <v>0</v>
      </c>
      <c r="F34" s="18">
        <v>0</v>
      </c>
      <c r="G34" s="18">
        <v>0</v>
      </c>
      <c r="H34" s="18">
        <v>0</v>
      </c>
      <c r="I34" s="18">
        <f t="shared" si="6"/>
        <v>0</v>
      </c>
      <c r="J34" s="138"/>
      <c r="K34" s="54"/>
      <c r="L34" s="5"/>
      <c r="M34" s="54"/>
      <c r="N34" s="5"/>
      <c r="O34" s="216">
        <f t="shared" si="13"/>
        <v>0</v>
      </c>
      <c r="P34" s="5"/>
      <c r="Q34" s="54"/>
      <c r="R34" s="5"/>
      <c r="S34" s="54"/>
      <c r="T34" s="215">
        <f t="shared" si="14"/>
        <v>0</v>
      </c>
      <c r="U34" s="18">
        <f t="shared" si="15"/>
        <v>0</v>
      </c>
      <c r="V34" s="18">
        <f t="shared" si="16"/>
        <v>0</v>
      </c>
      <c r="W34" s="54"/>
      <c r="X34" s="5"/>
      <c r="Y34" s="18">
        <f t="shared" si="4"/>
        <v>0</v>
      </c>
      <c r="Z34" s="199">
        <f t="shared" si="5"/>
        <v>0</v>
      </c>
      <c r="AA34" s="178"/>
      <c r="AB34" s="183"/>
    </row>
    <row r="35" spans="1:28" x14ac:dyDescent="0.2">
      <c r="A35" s="125">
        <v>2.8</v>
      </c>
      <c r="B35" s="121" t="s">
        <v>85</v>
      </c>
      <c r="C35" s="16"/>
      <c r="D35" s="17"/>
      <c r="E35" s="18"/>
      <c r="F35" s="18">
        <f>'Synthese und T-U'!K71*80</f>
        <v>0</v>
      </c>
      <c r="G35" s="18"/>
      <c r="H35" s="18"/>
      <c r="I35" s="18">
        <f t="shared" si="6"/>
        <v>0</v>
      </c>
      <c r="J35" s="138"/>
      <c r="K35" s="18"/>
      <c r="L35" s="56"/>
      <c r="M35" s="18"/>
      <c r="N35" s="56"/>
      <c r="O35" s="216">
        <f t="shared" si="13"/>
        <v>0</v>
      </c>
      <c r="P35" s="56"/>
      <c r="Q35" s="18" t="e">
        <f>#REF!</f>
        <v>#REF!</v>
      </c>
      <c r="R35" s="56"/>
      <c r="S35" s="18"/>
      <c r="T35" s="215" t="e">
        <f t="shared" si="14"/>
        <v>#REF!</v>
      </c>
      <c r="U35" s="18">
        <f t="shared" si="15"/>
        <v>0</v>
      </c>
      <c r="V35" s="18" t="e">
        <f t="shared" si="16"/>
        <v>#REF!</v>
      </c>
      <c r="W35" s="18"/>
      <c r="X35" s="56"/>
      <c r="Y35" s="18" t="e">
        <f t="shared" si="4"/>
        <v>#REF!</v>
      </c>
      <c r="Z35" s="199" t="e">
        <f t="shared" si="5"/>
        <v>#REF!</v>
      </c>
      <c r="AA35" s="178"/>
      <c r="AB35" s="183"/>
    </row>
    <row r="36" spans="1:28" x14ac:dyDescent="0.2">
      <c r="A36" s="125">
        <v>2.9</v>
      </c>
      <c r="B36" s="121" t="s">
        <v>86</v>
      </c>
      <c r="C36" s="16"/>
      <c r="D36" s="17"/>
      <c r="E36" s="18">
        <f>('Synthese und T-U'!K76+'Synthese und T-U'!K81)*80</f>
        <v>104800</v>
      </c>
      <c r="F36" s="18"/>
      <c r="G36" s="18"/>
      <c r="H36" s="18"/>
      <c r="I36" s="18">
        <f t="shared" si="6"/>
        <v>104800</v>
      </c>
      <c r="J36" s="138"/>
      <c r="K36" s="18"/>
      <c r="L36" s="56">
        <f>'Synthese und T-U'!O76+'Synthese und T-U'!O81</f>
        <v>0</v>
      </c>
      <c r="M36" s="18"/>
      <c r="N36" s="56"/>
      <c r="O36" s="216">
        <f t="shared" si="13"/>
        <v>0</v>
      </c>
      <c r="P36" s="56">
        <f>'Synthese und T-U'!Q76+'Synthese und T-U'!Q81</f>
        <v>37600</v>
      </c>
      <c r="Q36" s="18"/>
      <c r="R36" s="56"/>
      <c r="S36" s="18"/>
      <c r="T36" s="215">
        <f t="shared" si="14"/>
        <v>37600</v>
      </c>
      <c r="U36" s="18">
        <f t="shared" si="15"/>
        <v>37600</v>
      </c>
      <c r="V36" s="18">
        <f t="shared" si="16"/>
        <v>0</v>
      </c>
      <c r="W36" s="18"/>
      <c r="X36" s="56"/>
      <c r="Y36" s="18">
        <f t="shared" si="4"/>
        <v>37600</v>
      </c>
      <c r="Z36" s="199">
        <f t="shared" si="5"/>
        <v>-67200</v>
      </c>
      <c r="AA36" s="178"/>
      <c r="AB36" s="183"/>
    </row>
    <row r="37" spans="1:28" x14ac:dyDescent="0.2">
      <c r="A37" s="126">
        <v>2.1</v>
      </c>
      <c r="B37" s="121" t="s">
        <v>115</v>
      </c>
      <c r="C37" s="16"/>
      <c r="D37" s="17"/>
      <c r="E37" s="18"/>
      <c r="F37" s="18">
        <f>'Synthese und T-U'!K86*80</f>
        <v>0</v>
      </c>
      <c r="G37" s="18"/>
      <c r="H37" s="18"/>
      <c r="I37" s="18">
        <f t="shared" si="6"/>
        <v>0</v>
      </c>
      <c r="J37" s="138"/>
      <c r="K37" s="18"/>
      <c r="L37" s="56"/>
      <c r="M37" s="18"/>
      <c r="N37" s="56"/>
      <c r="O37" s="216">
        <f t="shared" si="13"/>
        <v>0</v>
      </c>
      <c r="P37" s="56"/>
      <c r="Q37" s="18" t="e">
        <f>#REF!</f>
        <v>#REF!</v>
      </c>
      <c r="R37" s="56"/>
      <c r="S37" s="18"/>
      <c r="T37" s="215" t="e">
        <f t="shared" si="14"/>
        <v>#REF!</v>
      </c>
      <c r="U37" s="18">
        <f t="shared" si="15"/>
        <v>0</v>
      </c>
      <c r="V37" s="18" t="e">
        <f t="shared" si="16"/>
        <v>#REF!</v>
      </c>
      <c r="W37" s="18"/>
      <c r="X37" s="56"/>
      <c r="Y37" s="18" t="e">
        <f t="shared" si="4"/>
        <v>#REF!</v>
      </c>
      <c r="Z37" s="199" t="e">
        <f t="shared" si="5"/>
        <v>#REF!</v>
      </c>
      <c r="AA37" s="178"/>
      <c r="AB37" s="183"/>
    </row>
    <row r="38" spans="1:28" x14ac:dyDescent="0.2">
      <c r="A38" s="130">
        <v>2.11</v>
      </c>
      <c r="B38" s="131" t="s">
        <v>77</v>
      </c>
      <c r="C38" s="207">
        <v>12</v>
      </c>
      <c r="D38" s="208">
        <v>3000</v>
      </c>
      <c r="E38" s="201">
        <f>C38*D38</f>
        <v>36000</v>
      </c>
      <c r="F38" s="201"/>
      <c r="G38" s="201"/>
      <c r="H38" s="201"/>
      <c r="I38" s="201">
        <f t="shared" si="6"/>
        <v>36000</v>
      </c>
      <c r="J38" s="138"/>
      <c r="K38" s="18"/>
      <c r="L38" s="56"/>
      <c r="M38" s="18"/>
      <c r="N38" s="56"/>
      <c r="O38" s="216">
        <f t="shared" si="13"/>
        <v>0</v>
      </c>
      <c r="P38" s="200">
        <v>36000</v>
      </c>
      <c r="Q38" s="201"/>
      <c r="R38" s="200"/>
      <c r="S38" s="201"/>
      <c r="T38" s="215">
        <f t="shared" si="14"/>
        <v>36000</v>
      </c>
      <c r="U38" s="201">
        <f t="shared" si="15"/>
        <v>36000</v>
      </c>
      <c r="V38" s="201">
        <f t="shared" si="16"/>
        <v>0</v>
      </c>
      <c r="W38" s="201"/>
      <c r="X38" s="200"/>
      <c r="Y38" s="201">
        <f t="shared" si="4"/>
        <v>36000</v>
      </c>
      <c r="Z38" s="199">
        <f t="shared" si="5"/>
        <v>0</v>
      </c>
      <c r="AA38" s="178"/>
      <c r="AB38" s="183"/>
    </row>
    <row r="39" spans="1:28" x14ac:dyDescent="0.2">
      <c r="A39" s="130">
        <v>2.12</v>
      </c>
      <c r="B39" s="131" t="s">
        <v>78</v>
      </c>
      <c r="C39" s="207">
        <v>14</v>
      </c>
      <c r="D39" s="208">
        <v>4000</v>
      </c>
      <c r="E39" s="201">
        <f>C39*D39</f>
        <v>56000</v>
      </c>
      <c r="F39" s="201"/>
      <c r="G39" s="201"/>
      <c r="H39" s="201"/>
      <c r="I39" s="201">
        <f t="shared" si="6"/>
        <v>56000</v>
      </c>
      <c r="J39" s="138"/>
      <c r="K39" s="18"/>
      <c r="L39" s="56"/>
      <c r="M39" s="18"/>
      <c r="N39" s="56"/>
      <c r="O39" s="216">
        <f t="shared" si="13"/>
        <v>0</v>
      </c>
      <c r="P39" s="200">
        <v>56000</v>
      </c>
      <c r="Q39" s="201"/>
      <c r="R39" s="200"/>
      <c r="S39" s="201"/>
      <c r="T39" s="215">
        <f t="shared" si="14"/>
        <v>56000</v>
      </c>
      <c r="U39" s="201">
        <f t="shared" si="15"/>
        <v>56000</v>
      </c>
      <c r="V39" s="201">
        <f t="shared" si="16"/>
        <v>0</v>
      </c>
      <c r="W39" s="201"/>
      <c r="X39" s="200"/>
      <c r="Y39" s="201">
        <f t="shared" si="4"/>
        <v>56000</v>
      </c>
      <c r="Z39" s="199">
        <f t="shared" si="5"/>
        <v>0</v>
      </c>
      <c r="AA39" s="178"/>
      <c r="AB39" s="183"/>
    </row>
    <row r="40" spans="1:28" x14ac:dyDescent="0.2">
      <c r="A40" s="127">
        <v>2.13</v>
      </c>
      <c r="B40" s="186" t="s">
        <v>128</v>
      </c>
      <c r="C40" s="178"/>
      <c r="D40" s="17"/>
      <c r="E40" s="18"/>
      <c r="F40" s="18"/>
      <c r="G40" s="18"/>
      <c r="H40" s="18"/>
      <c r="I40" s="18"/>
      <c r="J40" s="14"/>
      <c r="K40" s="18"/>
      <c r="L40" s="18"/>
      <c r="M40" s="18"/>
      <c r="N40" s="18"/>
      <c r="O40" s="216">
        <f t="shared" si="13"/>
        <v>0</v>
      </c>
      <c r="P40" s="209">
        <f>'Synthese und T-U'!Q91</f>
        <v>3200</v>
      </c>
      <c r="Q40" s="209"/>
      <c r="R40" s="209"/>
      <c r="S40" s="209"/>
      <c r="T40" s="215">
        <f t="shared" si="14"/>
        <v>3200</v>
      </c>
      <c r="U40" s="209">
        <f t="shared" si="15"/>
        <v>3200</v>
      </c>
      <c r="V40" s="209">
        <f t="shared" si="16"/>
        <v>0</v>
      </c>
      <c r="W40" s="209"/>
      <c r="X40" s="209"/>
      <c r="Y40" s="209">
        <f t="shared" si="4"/>
        <v>3200</v>
      </c>
      <c r="Z40" s="221">
        <f t="shared" si="5"/>
        <v>3200</v>
      </c>
      <c r="AA40" s="178">
        <v>9</v>
      </c>
      <c r="AB40" s="183"/>
    </row>
    <row r="41" spans="1:28" x14ac:dyDescent="0.2">
      <c r="A41" s="184"/>
      <c r="B41" s="86"/>
      <c r="C41" s="87"/>
      <c r="D41" s="88"/>
      <c r="E41" s="78"/>
      <c r="F41" s="78"/>
      <c r="G41" s="78"/>
      <c r="H41" s="78"/>
      <c r="I41" s="118"/>
      <c r="J41" s="36"/>
      <c r="K41" s="54"/>
      <c r="L41" s="5"/>
      <c r="M41" s="54"/>
      <c r="N41" s="5"/>
      <c r="O41" s="216">
        <f t="shared" si="13"/>
        <v>0</v>
      </c>
      <c r="P41" s="5"/>
      <c r="Q41" s="54"/>
      <c r="R41" s="5"/>
      <c r="S41" s="54"/>
      <c r="T41" s="215">
        <f t="shared" si="14"/>
        <v>0</v>
      </c>
      <c r="U41" s="185">
        <f t="shared" si="15"/>
        <v>0</v>
      </c>
      <c r="V41" s="185">
        <f t="shared" si="16"/>
        <v>0</v>
      </c>
      <c r="W41" s="54"/>
      <c r="X41" s="5"/>
      <c r="Y41" s="185">
        <f t="shared" si="4"/>
        <v>0</v>
      </c>
      <c r="Z41" s="15">
        <f t="shared" si="5"/>
        <v>0</v>
      </c>
      <c r="AA41" s="178"/>
      <c r="AB41" s="183"/>
    </row>
    <row r="42" spans="1:28" x14ac:dyDescent="0.2">
      <c r="A42" s="125"/>
      <c r="B42" s="101" t="s">
        <v>68</v>
      </c>
      <c r="C42" s="98"/>
      <c r="D42" s="19"/>
      <c r="E42" s="20" t="e">
        <f>SUM(E43:E48)</f>
        <v>#REF!</v>
      </c>
      <c r="F42" s="20" t="e">
        <f>SUM(F43:F48)</f>
        <v>#REF!</v>
      </c>
      <c r="G42" s="20">
        <f t="shared" ref="G42:X42" si="22">SUM(G43:G48)</f>
        <v>0</v>
      </c>
      <c r="H42" s="20">
        <f t="shared" si="22"/>
        <v>0</v>
      </c>
      <c r="I42" s="20" t="e">
        <f t="shared" si="22"/>
        <v>#REF!</v>
      </c>
      <c r="J42" s="20">
        <f t="shared" si="22"/>
        <v>0</v>
      </c>
      <c r="K42" s="20" t="e">
        <f t="shared" si="22"/>
        <v>#REF!</v>
      </c>
      <c r="L42" s="20" t="e">
        <f t="shared" si="22"/>
        <v>#REF!</v>
      </c>
      <c r="M42" s="20">
        <f t="shared" si="22"/>
        <v>0</v>
      </c>
      <c r="N42" s="20">
        <f t="shared" si="22"/>
        <v>0</v>
      </c>
      <c r="O42" s="216" t="e">
        <f t="shared" si="13"/>
        <v>#REF!</v>
      </c>
      <c r="P42" s="20" t="e">
        <f t="shared" si="22"/>
        <v>#REF!</v>
      </c>
      <c r="Q42" s="20" t="e">
        <f t="shared" si="22"/>
        <v>#REF!</v>
      </c>
      <c r="R42" s="20">
        <f t="shared" si="22"/>
        <v>0</v>
      </c>
      <c r="S42" s="20">
        <f t="shared" si="22"/>
        <v>0</v>
      </c>
      <c r="T42" s="216" t="e">
        <f t="shared" si="14"/>
        <v>#REF!</v>
      </c>
      <c r="U42" s="20" t="e">
        <f t="shared" si="22"/>
        <v>#REF!</v>
      </c>
      <c r="V42" s="20" t="e">
        <f t="shared" si="22"/>
        <v>#REF!</v>
      </c>
      <c r="W42" s="20">
        <f t="shared" si="22"/>
        <v>0</v>
      </c>
      <c r="X42" s="20">
        <f t="shared" si="22"/>
        <v>0</v>
      </c>
      <c r="Y42" s="20" t="e">
        <f t="shared" si="4"/>
        <v>#REF!</v>
      </c>
      <c r="Z42" s="15" t="e">
        <f t="shared" si="5"/>
        <v>#REF!</v>
      </c>
      <c r="AA42" s="178">
        <v>10</v>
      </c>
      <c r="AB42" s="183"/>
    </row>
    <row r="43" spans="1:28" x14ac:dyDescent="0.2">
      <c r="A43" s="125">
        <v>3.1</v>
      </c>
      <c r="B43" s="121" t="s">
        <v>79</v>
      </c>
      <c r="C43" s="16">
        <v>3</v>
      </c>
      <c r="D43" s="210">
        <v>12500</v>
      </c>
      <c r="E43" s="18" t="e">
        <f>#REF!*80</f>
        <v>#REF!</v>
      </c>
      <c r="F43" s="18"/>
      <c r="G43" s="18"/>
      <c r="H43" s="18"/>
      <c r="I43" s="18" t="e">
        <f t="shared" si="6"/>
        <v>#REF!</v>
      </c>
      <c r="J43" s="138"/>
      <c r="K43" s="18" t="e">
        <f>#REF!</f>
        <v>#REF!</v>
      </c>
      <c r="L43" s="56"/>
      <c r="M43" s="17"/>
      <c r="N43" s="161"/>
      <c r="O43" s="215" t="e">
        <f t="shared" si="13"/>
        <v>#REF!</v>
      </c>
      <c r="P43" s="161" t="e">
        <f>#REF!</f>
        <v>#REF!</v>
      </c>
      <c r="Q43" s="21"/>
      <c r="R43" s="161"/>
      <c r="S43" s="21"/>
      <c r="T43" s="215" t="e">
        <f t="shared" si="14"/>
        <v>#REF!</v>
      </c>
      <c r="U43" s="18" t="e">
        <f t="shared" si="15"/>
        <v>#REF!</v>
      </c>
      <c r="V43" s="18">
        <f t="shared" si="16"/>
        <v>0</v>
      </c>
      <c r="W43" s="18"/>
      <c r="X43" s="56"/>
      <c r="Y43" s="18" t="e">
        <f t="shared" si="4"/>
        <v>#REF!</v>
      </c>
      <c r="Z43" s="199" t="e">
        <f t="shared" si="5"/>
        <v>#REF!</v>
      </c>
      <c r="AA43" s="178"/>
      <c r="AB43" s="183"/>
    </row>
    <row r="44" spans="1:28" x14ac:dyDescent="0.2">
      <c r="A44" s="125">
        <v>3.2</v>
      </c>
      <c r="B44" s="121" t="s">
        <v>80</v>
      </c>
      <c r="C44" s="16">
        <v>4</v>
      </c>
      <c r="D44" s="17">
        <v>9400</v>
      </c>
      <c r="E44" s="18"/>
      <c r="F44" s="18" t="e">
        <f>#REF!*80</f>
        <v>#REF!</v>
      </c>
      <c r="G44" s="18"/>
      <c r="H44" s="18"/>
      <c r="I44" s="18" t="e">
        <f t="shared" si="6"/>
        <v>#REF!</v>
      </c>
      <c r="J44" s="138"/>
      <c r="K44" s="18"/>
      <c r="L44" s="56" t="e">
        <f>#REF!</f>
        <v>#REF!</v>
      </c>
      <c r="M44" s="18"/>
      <c r="N44" s="56"/>
      <c r="O44" s="215" t="e">
        <f t="shared" si="13"/>
        <v>#REF!</v>
      </c>
      <c r="P44" s="56"/>
      <c r="Q44" s="18" t="e">
        <f>#REF!</f>
        <v>#REF!</v>
      </c>
      <c r="R44" s="56"/>
      <c r="S44" s="18"/>
      <c r="T44" s="215" t="e">
        <f t="shared" si="14"/>
        <v>#REF!</v>
      </c>
      <c r="U44" s="18">
        <f t="shared" si="15"/>
        <v>0</v>
      </c>
      <c r="V44" s="18" t="e">
        <f t="shared" si="16"/>
        <v>#REF!</v>
      </c>
      <c r="W44" s="18"/>
      <c r="X44" s="56"/>
      <c r="Y44" s="18" t="e">
        <f t="shared" si="4"/>
        <v>#REF!</v>
      </c>
      <c r="Z44" s="199" t="e">
        <f t="shared" si="5"/>
        <v>#REF!</v>
      </c>
      <c r="AA44" s="178"/>
      <c r="AB44" s="183"/>
    </row>
    <row r="45" spans="1:28" x14ac:dyDescent="0.2">
      <c r="A45" s="125">
        <v>3.2</v>
      </c>
      <c r="B45" s="121" t="s">
        <v>80</v>
      </c>
      <c r="C45" s="16">
        <v>9</v>
      </c>
      <c r="D45" s="17">
        <v>5800</v>
      </c>
      <c r="E45" s="18" t="e">
        <f>#REF!*80</f>
        <v>#REF!</v>
      </c>
      <c r="F45" s="18"/>
      <c r="G45" s="18"/>
      <c r="H45" s="18"/>
      <c r="I45" s="18" t="e">
        <f t="shared" si="6"/>
        <v>#REF!</v>
      </c>
      <c r="J45" s="138"/>
      <c r="K45" s="18" t="e">
        <f>#REF!</f>
        <v>#REF!</v>
      </c>
      <c r="L45" s="56"/>
      <c r="M45" s="18"/>
      <c r="N45" s="56"/>
      <c r="O45" s="215" t="e">
        <f t="shared" si="13"/>
        <v>#REF!</v>
      </c>
      <c r="P45" s="56" t="e">
        <f>#REF!</f>
        <v>#REF!</v>
      </c>
      <c r="Q45" s="18"/>
      <c r="R45" s="56"/>
      <c r="S45" s="18"/>
      <c r="T45" s="215" t="e">
        <f t="shared" si="14"/>
        <v>#REF!</v>
      </c>
      <c r="U45" s="18" t="e">
        <f t="shared" si="15"/>
        <v>#REF!</v>
      </c>
      <c r="V45" s="18">
        <f t="shared" si="16"/>
        <v>0</v>
      </c>
      <c r="W45" s="18"/>
      <c r="X45" s="56"/>
      <c r="Y45" s="18" t="e">
        <f t="shared" si="4"/>
        <v>#REF!</v>
      </c>
      <c r="Z45" s="199" t="e">
        <f t="shared" si="5"/>
        <v>#REF!</v>
      </c>
      <c r="AA45" s="178"/>
      <c r="AB45" s="183"/>
    </row>
    <row r="46" spans="1:28" x14ac:dyDescent="0.2">
      <c r="A46" s="125">
        <v>3.3</v>
      </c>
      <c r="B46" s="121" t="s">
        <v>81</v>
      </c>
      <c r="C46" s="16">
        <v>11</v>
      </c>
      <c r="D46" s="17">
        <v>3800</v>
      </c>
      <c r="E46" s="18" t="e">
        <f>#REF!*80</f>
        <v>#REF!</v>
      </c>
      <c r="F46" s="18"/>
      <c r="G46" s="18"/>
      <c r="H46" s="18"/>
      <c r="I46" s="18" t="e">
        <f t="shared" si="6"/>
        <v>#REF!</v>
      </c>
      <c r="J46" s="138"/>
      <c r="K46" s="18" t="e">
        <f>#REF!</f>
        <v>#REF!</v>
      </c>
      <c r="L46" s="56"/>
      <c r="M46" s="18"/>
      <c r="N46" s="56"/>
      <c r="O46" s="215" t="e">
        <f t="shared" si="13"/>
        <v>#REF!</v>
      </c>
      <c r="P46" s="56" t="e">
        <f>#REF!</f>
        <v>#REF!</v>
      </c>
      <c r="Q46" s="18"/>
      <c r="R46" s="56"/>
      <c r="S46" s="18"/>
      <c r="T46" s="215" t="e">
        <f t="shared" si="14"/>
        <v>#REF!</v>
      </c>
      <c r="U46" s="18" t="e">
        <f t="shared" si="15"/>
        <v>#REF!</v>
      </c>
      <c r="V46" s="18">
        <f t="shared" si="16"/>
        <v>0</v>
      </c>
      <c r="W46" s="18"/>
      <c r="X46" s="56"/>
      <c r="Y46" s="18" t="e">
        <f t="shared" si="4"/>
        <v>#REF!</v>
      </c>
      <c r="Z46" s="199" t="e">
        <f t="shared" si="5"/>
        <v>#REF!</v>
      </c>
      <c r="AA46" s="178"/>
      <c r="AB46" s="183"/>
    </row>
    <row r="47" spans="1:28" x14ac:dyDescent="0.2">
      <c r="A47" s="125">
        <v>3.4</v>
      </c>
      <c r="B47" s="121" t="s">
        <v>82</v>
      </c>
      <c r="C47" s="16">
        <v>14</v>
      </c>
      <c r="D47" s="17">
        <v>2000</v>
      </c>
      <c r="E47" s="18"/>
      <c r="F47" s="18" t="e">
        <f>#REF!*80</f>
        <v>#REF!</v>
      </c>
      <c r="G47" s="18"/>
      <c r="H47" s="18"/>
      <c r="I47" s="18" t="e">
        <f t="shared" si="6"/>
        <v>#REF!</v>
      </c>
      <c r="J47" s="138"/>
      <c r="K47" s="18"/>
      <c r="L47" s="56" t="e">
        <f>#REF!</f>
        <v>#REF!</v>
      </c>
      <c r="M47" s="18"/>
      <c r="N47" s="56"/>
      <c r="O47" s="215" t="e">
        <f t="shared" si="13"/>
        <v>#REF!</v>
      </c>
      <c r="P47" s="56"/>
      <c r="Q47" s="18" t="e">
        <f>#REF!</f>
        <v>#REF!</v>
      </c>
      <c r="R47" s="56"/>
      <c r="S47" s="18"/>
      <c r="T47" s="215" t="e">
        <f t="shared" si="14"/>
        <v>#REF!</v>
      </c>
      <c r="U47" s="18">
        <f t="shared" si="15"/>
        <v>0</v>
      </c>
      <c r="V47" s="18" t="e">
        <f t="shared" si="16"/>
        <v>#REF!</v>
      </c>
      <c r="W47" s="18"/>
      <c r="X47" s="56"/>
      <c r="Y47" s="18" t="e">
        <f t="shared" si="4"/>
        <v>#REF!</v>
      </c>
      <c r="Z47" s="199" t="e">
        <f t="shared" si="5"/>
        <v>#REF!</v>
      </c>
      <c r="AA47" s="178"/>
      <c r="AB47" s="183"/>
    </row>
    <row r="48" spans="1:28" x14ac:dyDescent="0.2">
      <c r="A48" s="125">
        <v>3.5</v>
      </c>
      <c r="B48" s="121" t="s">
        <v>116</v>
      </c>
      <c r="C48" s="16"/>
      <c r="D48" s="17"/>
      <c r="E48" s="18" t="e">
        <f>#REF!*80</f>
        <v>#REF!</v>
      </c>
      <c r="F48" s="18" t="e">
        <f>#REF!*80</f>
        <v>#REF!</v>
      </c>
      <c r="G48" s="18"/>
      <c r="H48" s="18"/>
      <c r="I48" s="18" t="e">
        <f t="shared" si="6"/>
        <v>#REF!</v>
      </c>
      <c r="J48" s="138"/>
      <c r="K48" s="18" t="e">
        <f>#REF!</f>
        <v>#REF!</v>
      </c>
      <c r="L48" s="56" t="e">
        <f>#REF!</f>
        <v>#REF!</v>
      </c>
      <c r="M48" s="18"/>
      <c r="N48" s="56"/>
      <c r="O48" s="215" t="e">
        <f t="shared" si="13"/>
        <v>#REF!</v>
      </c>
      <c r="P48" s="56" t="e">
        <f>#REF!</f>
        <v>#REF!</v>
      </c>
      <c r="Q48" s="18" t="e">
        <f>#REF!</f>
        <v>#REF!</v>
      </c>
      <c r="R48" s="56"/>
      <c r="S48" s="18"/>
      <c r="T48" s="215" t="e">
        <f t="shared" si="14"/>
        <v>#REF!</v>
      </c>
      <c r="U48" s="18" t="e">
        <f t="shared" si="15"/>
        <v>#REF!</v>
      </c>
      <c r="V48" s="18" t="e">
        <f t="shared" si="16"/>
        <v>#REF!</v>
      </c>
      <c r="W48" s="18"/>
      <c r="X48" s="56"/>
      <c r="Y48" s="18" t="e">
        <f t="shared" si="4"/>
        <v>#REF!</v>
      </c>
      <c r="Z48" s="199" t="e">
        <f t="shared" si="5"/>
        <v>#REF!</v>
      </c>
      <c r="AA48" s="178"/>
      <c r="AB48" s="183"/>
    </row>
    <row r="49" spans="1:28" x14ac:dyDescent="0.2">
      <c r="A49" s="125"/>
      <c r="B49" s="86"/>
      <c r="C49" s="87"/>
      <c r="D49" s="88"/>
      <c r="E49" s="78"/>
      <c r="F49" s="78"/>
      <c r="G49" s="78"/>
      <c r="H49" s="78"/>
      <c r="I49" s="118"/>
      <c r="J49" s="36"/>
      <c r="K49" s="54"/>
      <c r="L49" s="5"/>
      <c r="M49" s="54"/>
      <c r="N49" s="5"/>
      <c r="O49" s="216">
        <f t="shared" si="13"/>
        <v>0</v>
      </c>
      <c r="P49" s="5"/>
      <c r="Q49" s="54"/>
      <c r="R49" s="5"/>
      <c r="S49" s="54"/>
      <c r="T49" s="215">
        <f t="shared" si="14"/>
        <v>0</v>
      </c>
      <c r="U49" s="18">
        <f t="shared" si="15"/>
        <v>0</v>
      </c>
      <c r="V49" s="18">
        <f t="shared" si="16"/>
        <v>0</v>
      </c>
      <c r="W49" s="54"/>
      <c r="X49" s="5"/>
      <c r="Y49" s="18">
        <f t="shared" si="4"/>
        <v>0</v>
      </c>
      <c r="Z49" s="15">
        <f t="shared" si="5"/>
        <v>0</v>
      </c>
      <c r="AA49" s="178"/>
      <c r="AB49" s="183"/>
    </row>
    <row r="50" spans="1:28" x14ac:dyDescent="0.2">
      <c r="A50" s="125">
        <v>4</v>
      </c>
      <c r="B50" s="101" t="s">
        <v>70</v>
      </c>
      <c r="C50" s="98"/>
      <c r="D50" s="19"/>
      <c r="E50" s="20">
        <f t="shared" ref="E50:H50" si="23">E51</f>
        <v>0</v>
      </c>
      <c r="F50" s="20" t="e">
        <f t="shared" si="23"/>
        <v>#REF!</v>
      </c>
      <c r="G50" s="20">
        <f t="shared" si="23"/>
        <v>0</v>
      </c>
      <c r="H50" s="20">
        <f t="shared" si="23"/>
        <v>0</v>
      </c>
      <c r="I50" s="20" t="e">
        <f>I51</f>
        <v>#REF!</v>
      </c>
      <c r="J50" s="20">
        <f t="shared" ref="J50:X50" si="24">J51</f>
        <v>0</v>
      </c>
      <c r="K50" s="20">
        <f t="shared" si="24"/>
        <v>0</v>
      </c>
      <c r="L50" s="20" t="e">
        <f t="shared" si="24"/>
        <v>#REF!</v>
      </c>
      <c r="M50" s="20">
        <f t="shared" si="24"/>
        <v>0</v>
      </c>
      <c r="N50" s="20">
        <f t="shared" si="24"/>
        <v>0</v>
      </c>
      <c r="O50" s="216" t="e">
        <f t="shared" si="13"/>
        <v>#REF!</v>
      </c>
      <c r="P50" s="20">
        <f t="shared" si="24"/>
        <v>0</v>
      </c>
      <c r="Q50" s="20" t="e">
        <f t="shared" si="24"/>
        <v>#REF!</v>
      </c>
      <c r="R50" s="20">
        <f t="shared" si="24"/>
        <v>0</v>
      </c>
      <c r="S50" s="20">
        <f t="shared" si="24"/>
        <v>0</v>
      </c>
      <c r="T50" s="216" t="e">
        <f t="shared" si="14"/>
        <v>#REF!</v>
      </c>
      <c r="U50" s="20">
        <f t="shared" si="24"/>
        <v>0</v>
      </c>
      <c r="V50" s="20" t="e">
        <f t="shared" si="24"/>
        <v>#REF!</v>
      </c>
      <c r="W50" s="20">
        <f t="shared" si="24"/>
        <v>0</v>
      </c>
      <c r="X50" s="20">
        <f t="shared" si="24"/>
        <v>0</v>
      </c>
      <c r="Y50" s="20" t="e">
        <f t="shared" si="4"/>
        <v>#REF!</v>
      </c>
      <c r="Z50" s="15" t="e">
        <f t="shared" si="5"/>
        <v>#REF!</v>
      </c>
      <c r="AA50" s="178">
        <v>11</v>
      </c>
      <c r="AB50" s="183"/>
    </row>
    <row r="51" spans="1:28" x14ac:dyDescent="0.2">
      <c r="A51" s="125"/>
      <c r="B51" s="121" t="s">
        <v>83</v>
      </c>
      <c r="C51" s="16">
        <v>12</v>
      </c>
      <c r="D51" s="17">
        <v>5900</v>
      </c>
      <c r="E51" s="18"/>
      <c r="F51" s="18" t="e">
        <f>#REF!*80</f>
        <v>#REF!</v>
      </c>
      <c r="G51" s="18"/>
      <c r="H51" s="18"/>
      <c r="I51" s="18" t="e">
        <f t="shared" si="6"/>
        <v>#REF!</v>
      </c>
      <c r="J51" s="138"/>
      <c r="K51" s="18"/>
      <c r="L51" s="56" t="e">
        <f>#REF!</f>
        <v>#REF!</v>
      </c>
      <c r="M51" s="18"/>
      <c r="N51" s="56"/>
      <c r="O51" s="215" t="e">
        <f t="shared" si="13"/>
        <v>#REF!</v>
      </c>
      <c r="P51" s="56"/>
      <c r="Q51" s="18" t="e">
        <f>#REF!</f>
        <v>#REF!</v>
      </c>
      <c r="R51" s="56"/>
      <c r="S51" s="18"/>
      <c r="T51" s="215" t="e">
        <f t="shared" si="14"/>
        <v>#REF!</v>
      </c>
      <c r="U51" s="18">
        <f t="shared" si="15"/>
        <v>0</v>
      </c>
      <c r="V51" s="18" t="e">
        <f t="shared" si="16"/>
        <v>#REF!</v>
      </c>
      <c r="W51" s="18"/>
      <c r="X51" s="56"/>
      <c r="Y51" s="18" t="e">
        <f t="shared" si="4"/>
        <v>#REF!</v>
      </c>
      <c r="Z51" s="199" t="e">
        <f t="shared" si="5"/>
        <v>#REF!</v>
      </c>
      <c r="AA51" s="178"/>
      <c r="AB51" s="183"/>
    </row>
    <row r="52" spans="1:28" x14ac:dyDescent="0.2">
      <c r="A52" s="125"/>
      <c r="B52" s="86"/>
      <c r="C52" s="87"/>
      <c r="D52" s="88"/>
      <c r="E52" s="78"/>
      <c r="F52" s="78"/>
      <c r="G52" s="78"/>
      <c r="H52" s="78"/>
      <c r="I52" s="118"/>
      <c r="J52" s="36"/>
      <c r="K52" s="54"/>
      <c r="L52" s="5"/>
      <c r="M52" s="54"/>
      <c r="N52" s="5"/>
      <c r="O52" s="216">
        <f t="shared" si="13"/>
        <v>0</v>
      </c>
      <c r="P52" s="5"/>
      <c r="Q52" s="54"/>
      <c r="R52" s="5"/>
      <c r="S52" s="54"/>
      <c r="T52" s="215">
        <f t="shared" si="14"/>
        <v>0</v>
      </c>
      <c r="U52" s="18">
        <f t="shared" si="15"/>
        <v>0</v>
      </c>
      <c r="V52" s="18">
        <f t="shared" si="16"/>
        <v>0</v>
      </c>
      <c r="W52" s="54"/>
      <c r="X52" s="5"/>
      <c r="Y52" s="18">
        <f t="shared" si="4"/>
        <v>0</v>
      </c>
      <c r="Z52" s="15">
        <f t="shared" si="5"/>
        <v>0</v>
      </c>
      <c r="AA52" s="178"/>
      <c r="AB52" s="183"/>
    </row>
    <row r="53" spans="1:28" x14ac:dyDescent="0.2">
      <c r="A53" s="130">
        <v>5</v>
      </c>
      <c r="B53" s="132" t="s">
        <v>71</v>
      </c>
      <c r="C53" s="98"/>
      <c r="D53" s="19"/>
      <c r="E53" s="20">
        <f t="shared" ref="E53:H53" si="25">E54</f>
        <v>0</v>
      </c>
      <c r="F53" s="20">
        <f t="shared" si="25"/>
        <v>0</v>
      </c>
      <c r="G53" s="20">
        <f t="shared" si="25"/>
        <v>123000</v>
      </c>
      <c r="H53" s="20">
        <f t="shared" si="25"/>
        <v>0</v>
      </c>
      <c r="I53" s="20">
        <f>I54</f>
        <v>123000</v>
      </c>
      <c r="J53" s="20">
        <f t="shared" ref="J53:X53" si="26">J54</f>
        <v>0</v>
      </c>
      <c r="K53" s="20">
        <f t="shared" si="26"/>
        <v>0</v>
      </c>
      <c r="L53" s="20">
        <f t="shared" si="26"/>
        <v>0</v>
      </c>
      <c r="M53" s="20">
        <f t="shared" si="26"/>
        <v>0</v>
      </c>
      <c r="N53" s="20">
        <f t="shared" si="26"/>
        <v>0</v>
      </c>
      <c r="O53" s="216">
        <f t="shared" si="13"/>
        <v>0</v>
      </c>
      <c r="P53" s="20">
        <f t="shared" si="26"/>
        <v>0</v>
      </c>
      <c r="Q53" s="20">
        <f t="shared" si="26"/>
        <v>0</v>
      </c>
      <c r="R53" s="20">
        <f t="shared" si="26"/>
        <v>123000</v>
      </c>
      <c r="S53" s="20">
        <f t="shared" si="26"/>
        <v>0</v>
      </c>
      <c r="T53" s="215">
        <f t="shared" si="14"/>
        <v>123000</v>
      </c>
      <c r="U53" s="20">
        <f t="shared" si="26"/>
        <v>0</v>
      </c>
      <c r="V53" s="20">
        <f t="shared" si="26"/>
        <v>0</v>
      </c>
      <c r="W53" s="20">
        <f t="shared" si="26"/>
        <v>123000</v>
      </c>
      <c r="X53" s="20">
        <f t="shared" si="26"/>
        <v>0</v>
      </c>
      <c r="Y53" s="20">
        <f t="shared" si="4"/>
        <v>123000</v>
      </c>
      <c r="Z53" s="15">
        <f t="shared" si="5"/>
        <v>0</v>
      </c>
      <c r="AA53" s="178"/>
      <c r="AB53" s="183"/>
    </row>
    <row r="54" spans="1:28" x14ac:dyDescent="0.2">
      <c r="A54" s="125"/>
      <c r="B54" s="121" t="s">
        <v>72</v>
      </c>
      <c r="C54" s="16"/>
      <c r="D54" s="17"/>
      <c r="E54" s="18"/>
      <c r="F54" s="18"/>
      <c r="G54" s="18">
        <v>123000</v>
      </c>
      <c r="H54" s="18"/>
      <c r="I54" s="18">
        <f t="shared" si="6"/>
        <v>123000</v>
      </c>
      <c r="J54" s="138"/>
      <c r="K54" s="18"/>
      <c r="L54" s="56"/>
      <c r="M54" s="18"/>
      <c r="N54" s="56"/>
      <c r="O54" s="216">
        <f t="shared" si="13"/>
        <v>0</v>
      </c>
      <c r="P54" s="56"/>
      <c r="Q54" s="18"/>
      <c r="R54" s="56">
        <v>123000</v>
      </c>
      <c r="S54" s="18"/>
      <c r="T54" s="215">
        <f t="shared" si="14"/>
        <v>123000</v>
      </c>
      <c r="U54" s="18">
        <f t="shared" si="15"/>
        <v>0</v>
      </c>
      <c r="V54" s="18">
        <f t="shared" si="16"/>
        <v>0</v>
      </c>
      <c r="W54" s="18">
        <f>M54+R54</f>
        <v>123000</v>
      </c>
      <c r="X54" s="56"/>
      <c r="Y54" s="18">
        <f t="shared" si="4"/>
        <v>123000</v>
      </c>
      <c r="Z54" s="15">
        <f t="shared" si="5"/>
        <v>0</v>
      </c>
      <c r="AA54" s="178"/>
      <c r="AB54" s="183"/>
    </row>
    <row r="55" spans="1:28" x14ac:dyDescent="0.2">
      <c r="A55" s="125"/>
      <c r="B55" s="37"/>
      <c r="C55" s="87"/>
      <c r="D55" s="78"/>
      <c r="E55" s="78"/>
      <c r="F55" s="78"/>
      <c r="G55" s="78"/>
      <c r="H55" s="78"/>
      <c r="I55" s="118"/>
      <c r="J55" s="36"/>
      <c r="K55" s="54"/>
      <c r="L55" s="5"/>
      <c r="M55" s="54"/>
      <c r="N55" s="5"/>
      <c r="O55" s="54"/>
      <c r="P55" s="5"/>
      <c r="Q55" s="54"/>
      <c r="R55" s="5"/>
      <c r="S55" s="54"/>
      <c r="T55" s="215">
        <f t="shared" si="14"/>
        <v>0</v>
      </c>
      <c r="U55" s="18">
        <f t="shared" si="15"/>
        <v>0</v>
      </c>
      <c r="V55" s="18">
        <f t="shared" si="16"/>
        <v>0</v>
      </c>
      <c r="W55" s="54"/>
      <c r="X55" s="5"/>
      <c r="Y55" s="18">
        <f t="shared" si="4"/>
        <v>0</v>
      </c>
      <c r="Z55" s="15">
        <f t="shared" si="5"/>
        <v>0</v>
      </c>
      <c r="AA55" s="178"/>
      <c r="AB55" s="183"/>
    </row>
    <row r="56" spans="1:28" x14ac:dyDescent="0.2">
      <c r="A56" s="125">
        <v>1</v>
      </c>
      <c r="B56" s="124" t="s">
        <v>20</v>
      </c>
      <c r="C56" s="98"/>
      <c r="D56" s="20"/>
      <c r="E56" s="20">
        <v>24000</v>
      </c>
      <c r="F56" s="20">
        <v>4000</v>
      </c>
      <c r="G56" s="18"/>
      <c r="H56" s="18"/>
      <c r="I56" s="20">
        <f t="shared" si="6"/>
        <v>28000</v>
      </c>
      <c r="J56" s="138"/>
      <c r="K56" s="18"/>
      <c r="L56" s="56"/>
      <c r="M56" s="18"/>
      <c r="N56" s="56"/>
      <c r="O56" s="18"/>
      <c r="P56" s="50">
        <f>'Synthese und T-U'!Q8</f>
        <v>30800</v>
      </c>
      <c r="Q56" s="20">
        <f>'[1]T-U'!$S$14</f>
        <v>4000</v>
      </c>
      <c r="R56" s="50"/>
      <c r="S56" s="20"/>
      <c r="T56" s="216">
        <f t="shared" si="14"/>
        <v>34800</v>
      </c>
      <c r="U56" s="20">
        <f t="shared" si="15"/>
        <v>30800</v>
      </c>
      <c r="V56" s="20">
        <f t="shared" si="16"/>
        <v>4000</v>
      </c>
      <c r="W56" s="18"/>
      <c r="X56" s="56"/>
      <c r="Y56" s="20">
        <f t="shared" si="4"/>
        <v>34800</v>
      </c>
      <c r="Z56" s="15">
        <f t="shared" si="5"/>
        <v>6800</v>
      </c>
      <c r="AA56" s="178">
        <v>12</v>
      </c>
      <c r="AB56" s="183"/>
    </row>
    <row r="57" spans="1:28" x14ac:dyDescent="0.2">
      <c r="B57" s="36"/>
      <c r="C57" s="87"/>
      <c r="D57" s="78"/>
      <c r="E57" s="78"/>
      <c r="F57" s="78"/>
      <c r="G57" s="78"/>
      <c r="H57" s="78"/>
      <c r="I57" s="118"/>
      <c r="J57" s="36"/>
      <c r="K57" s="54"/>
      <c r="L57" s="5"/>
      <c r="M57" s="181"/>
      <c r="N57" s="5"/>
      <c r="O57" s="181"/>
      <c r="P57" s="5"/>
      <c r="Q57" s="181"/>
      <c r="R57" s="5"/>
      <c r="S57" s="181"/>
      <c r="T57" s="215">
        <f t="shared" si="14"/>
        <v>0</v>
      </c>
      <c r="U57" s="18"/>
      <c r="V57" s="181">
        <f t="shared" si="16"/>
        <v>0</v>
      </c>
      <c r="W57" s="181"/>
      <c r="X57" s="5"/>
      <c r="Y57" s="18"/>
      <c r="Z57" s="15">
        <f t="shared" si="5"/>
        <v>0</v>
      </c>
      <c r="AA57" s="178"/>
    </row>
    <row r="58" spans="1:28" ht="15" x14ac:dyDescent="0.25">
      <c r="B58" s="23" t="s">
        <v>146</v>
      </c>
      <c r="C58" s="178"/>
      <c r="D58" s="18"/>
      <c r="E58" s="20">
        <f>E56+E40+E37+E36+E35+E33+E32+E31+E30+E29+E28+E19+E18+E8</f>
        <v>315600</v>
      </c>
      <c r="F58" s="20">
        <f t="shared" ref="F58:I58" si="27">F56+F40+F37+F36+F35+F33+F32+F31+F30+F29+F28+F19+F18+F8</f>
        <v>104000</v>
      </c>
      <c r="G58" s="20">
        <f t="shared" si="27"/>
        <v>3000</v>
      </c>
      <c r="H58" s="20">
        <f t="shared" si="27"/>
        <v>2000</v>
      </c>
      <c r="I58" s="20">
        <f t="shared" si="27"/>
        <v>424600</v>
      </c>
      <c r="J58" s="20">
        <f t="shared" ref="J58" si="28">J56+J53+J50+J42+J27+J17+J12+J8</f>
        <v>0</v>
      </c>
      <c r="K58" s="20" t="e">
        <f>K56+K40+K37+K36+K35+K33+K32+K31+K30+K29+K28+K19+K18+K8</f>
        <v>#REF!</v>
      </c>
      <c r="L58" s="20" t="e">
        <f t="shared" ref="L58:T58" si="29">L56+L40+L37+L36+L35+L33+L32+L31+L30+L29+L28+L19+L18+L8</f>
        <v>#REF!</v>
      </c>
      <c r="M58" s="20">
        <f t="shared" si="29"/>
        <v>3800</v>
      </c>
      <c r="N58" s="20">
        <f t="shared" si="29"/>
        <v>1966</v>
      </c>
      <c r="O58" s="20" t="e">
        <f>SUM(K58:N58)</f>
        <v>#REF!</v>
      </c>
      <c r="P58" s="20" t="e">
        <f t="shared" si="29"/>
        <v>#REF!</v>
      </c>
      <c r="Q58" s="20" t="e">
        <f t="shared" si="29"/>
        <v>#REF!</v>
      </c>
      <c r="R58" s="20">
        <f t="shared" si="29"/>
        <v>0</v>
      </c>
      <c r="S58" s="20">
        <f t="shared" si="29"/>
        <v>6400</v>
      </c>
      <c r="T58" s="20" t="e">
        <f t="shared" si="29"/>
        <v>#REF!</v>
      </c>
      <c r="U58" s="20" t="e">
        <f t="shared" si="15"/>
        <v>#REF!</v>
      </c>
      <c r="V58" s="20" t="e">
        <f t="shared" si="16"/>
        <v>#REF!</v>
      </c>
      <c r="W58" s="20">
        <f t="shared" ref="W58" si="30">M58+R58</f>
        <v>3800</v>
      </c>
      <c r="X58" s="20">
        <f t="shared" ref="X58" si="31">N58+S58</f>
        <v>8366</v>
      </c>
      <c r="Y58" s="20" t="e">
        <f t="shared" si="4"/>
        <v>#REF!</v>
      </c>
      <c r="Z58" s="15" t="e">
        <f t="shared" si="5"/>
        <v>#REF!</v>
      </c>
      <c r="AA58" s="178"/>
      <c r="AB58" s="183"/>
    </row>
    <row r="59" spans="1:28" ht="15" x14ac:dyDescent="0.25">
      <c r="B59" s="187"/>
      <c r="C59" s="180"/>
      <c r="D59" s="78"/>
      <c r="E59" s="93"/>
      <c r="F59" s="93"/>
      <c r="G59" s="93"/>
      <c r="H59" s="93"/>
      <c r="I59" s="93"/>
      <c r="J59" s="188"/>
      <c r="K59" s="112"/>
      <c r="L59" s="93"/>
      <c r="M59" s="112"/>
      <c r="N59" s="93"/>
      <c r="O59" s="112"/>
      <c r="P59" s="93"/>
      <c r="Q59" s="112"/>
      <c r="R59" s="93"/>
      <c r="S59" s="112"/>
      <c r="T59" s="93"/>
      <c r="U59" s="18"/>
      <c r="V59" s="112"/>
      <c r="W59" s="112"/>
      <c r="X59" s="93"/>
      <c r="Y59" s="18"/>
      <c r="Z59" s="15">
        <f t="shared" si="5"/>
        <v>0</v>
      </c>
      <c r="AA59" s="178"/>
    </row>
    <row r="60" spans="1:28" ht="15" x14ac:dyDescent="0.25">
      <c r="B60" s="23" t="s">
        <v>145</v>
      </c>
      <c r="C60" s="178"/>
      <c r="D60" s="18"/>
      <c r="E60" s="20" t="e">
        <f>E56+E53+E50+E42+E27+E17+E12+E8</f>
        <v>#REF!</v>
      </c>
      <c r="F60" s="20" t="e">
        <f t="shared" ref="F60:I60" si="32">F56+F53+F50+F42+F27+F17+F12+F8</f>
        <v>#REF!</v>
      </c>
      <c r="G60" s="20">
        <f t="shared" si="32"/>
        <v>126000</v>
      </c>
      <c r="H60" s="20">
        <f t="shared" si="32"/>
        <v>37000</v>
      </c>
      <c r="I60" s="20" t="e">
        <f t="shared" si="32"/>
        <v>#REF!</v>
      </c>
      <c r="J60" s="20"/>
      <c r="K60" s="20" t="e">
        <f>K56+K53+K50+K42+K27+K17+K12+K8</f>
        <v>#REF!</v>
      </c>
      <c r="L60" s="20" t="e">
        <f t="shared" ref="L60:X60" si="33">L56+L53+L50+L42+L27+L17+L12+L8</f>
        <v>#REF!</v>
      </c>
      <c r="M60" s="20">
        <f t="shared" si="33"/>
        <v>19800</v>
      </c>
      <c r="N60" s="20">
        <f t="shared" si="33"/>
        <v>1966</v>
      </c>
      <c r="O60" s="20" t="e">
        <f>SUM(K60:N60)</f>
        <v>#REF!</v>
      </c>
      <c r="P60" s="20" t="e">
        <f t="shared" si="33"/>
        <v>#REF!</v>
      </c>
      <c r="Q60" s="20" t="e">
        <f t="shared" si="33"/>
        <v>#REF!</v>
      </c>
      <c r="R60" s="20">
        <f t="shared" si="33"/>
        <v>127000</v>
      </c>
      <c r="S60" s="20">
        <f t="shared" si="33"/>
        <v>6400</v>
      </c>
      <c r="T60" s="20" t="e">
        <f t="shared" si="33"/>
        <v>#REF!</v>
      </c>
      <c r="U60" s="18" t="e">
        <f t="shared" si="15"/>
        <v>#REF!</v>
      </c>
      <c r="V60" s="20" t="e">
        <f t="shared" si="33"/>
        <v>#REF!</v>
      </c>
      <c r="W60" s="20">
        <f t="shared" si="33"/>
        <v>146800</v>
      </c>
      <c r="X60" s="20">
        <f t="shared" si="33"/>
        <v>8366</v>
      </c>
      <c r="Y60" s="20" t="e">
        <f t="shared" si="4"/>
        <v>#REF!</v>
      </c>
      <c r="Z60" s="15" t="e">
        <f t="shared" si="5"/>
        <v>#REF!</v>
      </c>
      <c r="AA60" s="178"/>
    </row>
    <row r="61" spans="1:28" x14ac:dyDescent="0.2">
      <c r="B61" s="36"/>
      <c r="C61" s="180"/>
      <c r="D61" s="78"/>
      <c r="E61" s="78"/>
      <c r="F61" s="78"/>
      <c r="G61" s="78"/>
      <c r="H61" s="78"/>
      <c r="I61" s="118"/>
      <c r="J61" s="36"/>
      <c r="K61" s="54"/>
      <c r="L61" s="5"/>
      <c r="M61" s="54"/>
      <c r="N61" s="5"/>
      <c r="O61" s="54"/>
      <c r="P61" s="5"/>
      <c r="Q61" s="54"/>
      <c r="R61" s="5"/>
      <c r="S61" s="54"/>
      <c r="T61" s="5"/>
      <c r="U61" s="185"/>
      <c r="V61" s="185"/>
      <c r="W61" s="54"/>
      <c r="X61" s="5"/>
      <c r="Y61" s="185"/>
      <c r="Z61" s="15"/>
      <c r="AA61" s="14"/>
    </row>
    <row r="62" spans="1:28" x14ac:dyDescent="0.2">
      <c r="B62" s="82" t="s">
        <v>117</v>
      </c>
      <c r="C62" s="83"/>
      <c r="D62" s="56"/>
      <c r="E62" s="56" t="e">
        <f>0.1*E60</f>
        <v>#REF!</v>
      </c>
      <c r="F62" s="56" t="e">
        <f t="shared" ref="F62:I62" si="34">0.1*F60</f>
        <v>#REF!</v>
      </c>
      <c r="G62" s="56">
        <f t="shared" si="34"/>
        <v>12600</v>
      </c>
      <c r="H62" s="56">
        <f t="shared" si="34"/>
        <v>3700</v>
      </c>
      <c r="I62" s="56" t="e">
        <f t="shared" si="34"/>
        <v>#REF!</v>
      </c>
      <c r="J62" s="36"/>
      <c r="K62" s="18"/>
      <c r="L62" s="18"/>
      <c r="M62" s="18"/>
      <c r="N62" s="18"/>
      <c r="O62" s="18"/>
      <c r="P62" s="18" t="e">
        <f t="shared" ref="P62:X62" si="35">0.1*P60</f>
        <v>#REF!</v>
      </c>
      <c r="Q62" s="18" t="e">
        <f t="shared" si="35"/>
        <v>#REF!</v>
      </c>
      <c r="R62" s="18">
        <f t="shared" si="35"/>
        <v>12700</v>
      </c>
      <c r="S62" s="18">
        <f t="shared" si="35"/>
        <v>640</v>
      </c>
      <c r="T62" s="18" t="e">
        <f t="shared" si="35"/>
        <v>#REF!</v>
      </c>
      <c r="U62" s="18" t="e">
        <f t="shared" si="35"/>
        <v>#REF!</v>
      </c>
      <c r="V62" s="18" t="e">
        <f t="shared" si="35"/>
        <v>#REF!</v>
      </c>
      <c r="W62" s="18">
        <f t="shared" si="35"/>
        <v>14680</v>
      </c>
      <c r="X62" s="18">
        <f t="shared" si="35"/>
        <v>836.6</v>
      </c>
      <c r="Y62" s="18" t="e">
        <f>SUM(U62:X62)</f>
        <v>#REF!</v>
      </c>
      <c r="Z62" s="199" t="e">
        <f t="shared" si="5"/>
        <v>#REF!</v>
      </c>
      <c r="AA62" s="14"/>
    </row>
    <row r="63" spans="1:28" x14ac:dyDescent="0.2">
      <c r="B63" s="36"/>
      <c r="C63" s="87"/>
      <c r="D63" s="78"/>
      <c r="E63" s="78"/>
      <c r="F63" s="78"/>
      <c r="G63" s="78"/>
      <c r="H63" s="78"/>
      <c r="I63" s="111"/>
      <c r="J63" s="36"/>
      <c r="K63" s="54"/>
      <c r="L63" s="5"/>
      <c r="M63" s="54"/>
      <c r="N63" s="5"/>
      <c r="O63" s="54"/>
      <c r="P63" s="5"/>
      <c r="Q63" s="54"/>
      <c r="R63" s="5"/>
      <c r="S63" s="54"/>
      <c r="T63" s="5"/>
      <c r="U63" s="18">
        <f t="shared" si="15"/>
        <v>0</v>
      </c>
      <c r="V63" s="18">
        <f t="shared" si="16"/>
        <v>0</v>
      </c>
      <c r="W63" s="54"/>
      <c r="X63" s="5"/>
      <c r="Y63" s="18">
        <f t="shared" si="4"/>
        <v>0</v>
      </c>
      <c r="Z63" s="15"/>
      <c r="AA63" s="14"/>
    </row>
    <row r="64" spans="1:28" ht="15" x14ac:dyDescent="0.25">
      <c r="B64" s="23" t="s">
        <v>144</v>
      </c>
      <c r="C64" s="96"/>
      <c r="D64" s="24"/>
      <c r="E64" s="214" t="e">
        <f>E62+E60</f>
        <v>#REF!</v>
      </c>
      <c r="F64" s="214" t="e">
        <f t="shared" ref="F64:I64" si="36">F62+F60</f>
        <v>#REF!</v>
      </c>
      <c r="G64" s="214">
        <f t="shared" si="36"/>
        <v>138600</v>
      </c>
      <c r="H64" s="214">
        <f t="shared" si="36"/>
        <v>40700</v>
      </c>
      <c r="I64" s="214" t="e">
        <f t="shared" si="36"/>
        <v>#REF!</v>
      </c>
      <c r="J64" s="36"/>
      <c r="K64" s="20" t="e">
        <f>K62+K60</f>
        <v>#REF!</v>
      </c>
      <c r="L64" s="20" t="e">
        <f t="shared" ref="L64:X64" si="37">L62+L60</f>
        <v>#REF!</v>
      </c>
      <c r="M64" s="20">
        <f t="shared" si="37"/>
        <v>19800</v>
      </c>
      <c r="N64" s="20">
        <f t="shared" si="37"/>
        <v>1966</v>
      </c>
      <c r="O64" s="20" t="e">
        <f t="shared" si="37"/>
        <v>#REF!</v>
      </c>
      <c r="P64" s="20" t="e">
        <f t="shared" si="37"/>
        <v>#REF!</v>
      </c>
      <c r="Q64" s="20" t="e">
        <f t="shared" si="37"/>
        <v>#REF!</v>
      </c>
      <c r="R64" s="20">
        <f t="shared" si="37"/>
        <v>139700</v>
      </c>
      <c r="S64" s="20">
        <f t="shared" si="37"/>
        <v>7040</v>
      </c>
      <c r="T64" s="20" t="e">
        <f t="shared" si="37"/>
        <v>#REF!</v>
      </c>
      <c r="U64" s="20" t="e">
        <f t="shared" si="37"/>
        <v>#REF!</v>
      </c>
      <c r="V64" s="20" t="e">
        <f t="shared" si="37"/>
        <v>#REF!</v>
      </c>
      <c r="W64" s="20">
        <f t="shared" si="37"/>
        <v>161480</v>
      </c>
      <c r="X64" s="20">
        <f t="shared" si="37"/>
        <v>9202.6</v>
      </c>
      <c r="Y64" s="20" t="e">
        <f t="shared" si="4"/>
        <v>#REF!</v>
      </c>
      <c r="Z64" s="15" t="e">
        <f t="shared" si="5"/>
        <v>#REF!</v>
      </c>
      <c r="AA64" s="14"/>
    </row>
    <row r="65" spans="1:28" x14ac:dyDescent="0.2">
      <c r="B65" s="36"/>
      <c r="C65" s="37"/>
      <c r="D65" s="78"/>
      <c r="E65" s="78"/>
      <c r="F65" s="78"/>
      <c r="G65" s="78"/>
      <c r="H65" s="78"/>
      <c r="I65" s="111"/>
      <c r="J65" s="36"/>
      <c r="K65" s="54"/>
      <c r="L65" s="5"/>
      <c r="M65" s="54"/>
      <c r="N65" s="5"/>
      <c r="O65" s="54"/>
      <c r="P65" s="5"/>
      <c r="Q65" s="54"/>
      <c r="R65" s="5"/>
      <c r="S65" s="54"/>
      <c r="T65" s="5"/>
      <c r="U65" s="18">
        <f t="shared" si="15"/>
        <v>0</v>
      </c>
      <c r="V65" s="18">
        <f t="shared" si="16"/>
        <v>0</v>
      </c>
      <c r="W65" s="54"/>
      <c r="X65" s="5"/>
      <c r="Y65" s="18">
        <f t="shared" si="4"/>
        <v>0</v>
      </c>
      <c r="Z65" s="15"/>
      <c r="AA65" s="14"/>
    </row>
    <row r="66" spans="1:28" x14ac:dyDescent="0.2">
      <c r="B66" s="22" t="s">
        <v>99</v>
      </c>
      <c r="C66" s="22"/>
      <c r="D66" s="20"/>
      <c r="E66" s="18" t="e">
        <f>0.8*I66</f>
        <v>#REF!</v>
      </c>
      <c r="F66" s="18" t="e">
        <f>0.2*I66</f>
        <v>#REF!</v>
      </c>
      <c r="G66" s="18"/>
      <c r="H66" s="18"/>
      <c r="I66" s="15" t="e">
        <f>0.1*I64</f>
        <v>#REF!</v>
      </c>
      <c r="J66" s="36"/>
      <c r="K66" s="18">
        <f>'Synthese und T-U'!O104</f>
        <v>32332.3</v>
      </c>
      <c r="L66" s="56" t="e">
        <f>#REF!</f>
        <v>#REF!</v>
      </c>
      <c r="M66" s="54"/>
      <c r="N66" s="5"/>
      <c r="O66" s="54"/>
      <c r="P66" s="56">
        <f>'Synthese und T-U'!Q104+'Synthese und T-U'!Q114</f>
        <v>39800</v>
      </c>
      <c r="Q66" s="18" t="e">
        <f>#REF!+'Synthese und T-U'!Q116</f>
        <v>#REF!</v>
      </c>
      <c r="R66" s="5"/>
      <c r="S66" s="54"/>
      <c r="T66" s="5"/>
      <c r="U66" s="18">
        <f t="shared" si="15"/>
        <v>72132.3</v>
      </c>
      <c r="V66" s="18" t="e">
        <f t="shared" si="16"/>
        <v>#REF!</v>
      </c>
      <c r="W66" s="54"/>
      <c r="X66" s="5"/>
      <c r="Y66" s="18" t="e">
        <f t="shared" si="4"/>
        <v>#REF!</v>
      </c>
      <c r="Z66" s="15" t="e">
        <f t="shared" si="5"/>
        <v>#REF!</v>
      </c>
      <c r="AA66" s="14">
        <v>13</v>
      </c>
      <c r="AB66" s="183"/>
    </row>
    <row r="67" spans="1:28" x14ac:dyDescent="0.2">
      <c r="B67" s="36"/>
      <c r="C67" s="37"/>
      <c r="D67" s="37"/>
      <c r="E67" s="78"/>
      <c r="F67" s="78"/>
      <c r="G67" s="78"/>
      <c r="H67" s="78"/>
      <c r="I67" s="118"/>
      <c r="J67" s="36"/>
      <c r="K67" s="54"/>
      <c r="L67" s="5"/>
      <c r="M67" s="54"/>
      <c r="N67" s="5"/>
      <c r="O67" s="54"/>
      <c r="P67" s="5"/>
      <c r="Q67" s="54"/>
      <c r="R67" s="5"/>
      <c r="S67" s="54"/>
      <c r="T67" s="5"/>
      <c r="U67" s="54"/>
      <c r="V67" s="5"/>
      <c r="W67" s="54"/>
      <c r="X67" s="5"/>
      <c r="Y67" s="18">
        <f t="shared" si="4"/>
        <v>0</v>
      </c>
      <c r="Z67" s="15"/>
      <c r="AA67" s="14"/>
    </row>
    <row r="68" spans="1:28" ht="15" x14ac:dyDescent="0.25">
      <c r="B68" s="119" t="s">
        <v>74</v>
      </c>
      <c r="C68" s="23"/>
      <c r="D68" s="23"/>
      <c r="E68" s="15" t="e">
        <f t="shared" ref="E68:H68" si="38">E64+E66</f>
        <v>#REF!</v>
      </c>
      <c r="F68" s="15" t="e">
        <f t="shared" si="38"/>
        <v>#REF!</v>
      </c>
      <c r="G68" s="15">
        <f t="shared" si="38"/>
        <v>138600</v>
      </c>
      <c r="H68" s="15">
        <f t="shared" si="38"/>
        <v>40700</v>
      </c>
      <c r="I68" s="120" t="e">
        <f>I64+I66</f>
        <v>#REF!</v>
      </c>
      <c r="J68" s="143"/>
      <c r="K68" s="20" t="e">
        <f>K64+K66</f>
        <v>#REF!</v>
      </c>
      <c r="L68" s="20" t="e">
        <f t="shared" ref="L68:X68" si="39">L64+L66</f>
        <v>#REF!</v>
      </c>
      <c r="M68" s="20">
        <f t="shared" si="39"/>
        <v>19800</v>
      </c>
      <c r="N68" s="20">
        <f t="shared" si="39"/>
        <v>1966</v>
      </c>
      <c r="O68" s="20" t="e">
        <f>SUM(K68:N68)</f>
        <v>#REF!</v>
      </c>
      <c r="P68" s="20" t="e">
        <f t="shared" si="39"/>
        <v>#REF!</v>
      </c>
      <c r="Q68" s="20" t="e">
        <f t="shared" si="39"/>
        <v>#REF!</v>
      </c>
      <c r="R68" s="20">
        <f t="shared" si="39"/>
        <v>139700</v>
      </c>
      <c r="S68" s="20">
        <f t="shared" si="39"/>
        <v>7040</v>
      </c>
      <c r="T68" s="20" t="e">
        <f t="shared" si="39"/>
        <v>#REF!</v>
      </c>
      <c r="U68" s="20" t="e">
        <f t="shared" si="39"/>
        <v>#REF!</v>
      </c>
      <c r="V68" s="20" t="e">
        <f t="shared" si="39"/>
        <v>#REF!</v>
      </c>
      <c r="W68" s="20">
        <f t="shared" si="39"/>
        <v>161480</v>
      </c>
      <c r="X68" s="20">
        <f t="shared" si="39"/>
        <v>9202.6</v>
      </c>
      <c r="Y68" s="20" t="e">
        <f t="shared" si="4"/>
        <v>#REF!</v>
      </c>
      <c r="Z68" s="15" t="e">
        <f t="shared" si="5"/>
        <v>#REF!</v>
      </c>
      <c r="AA68" s="14"/>
      <c r="AB68" s="183"/>
    </row>
    <row r="69" spans="1:28" ht="15" x14ac:dyDescent="0.25">
      <c r="B69" s="113"/>
      <c r="C69" s="113"/>
      <c r="D69" s="113"/>
      <c r="E69" s="114"/>
      <c r="F69" s="114"/>
      <c r="G69" s="114"/>
      <c r="H69" s="114"/>
      <c r="I69" s="114"/>
      <c r="K69" s="54"/>
      <c r="L69" s="5"/>
      <c r="M69" s="54"/>
      <c r="N69" s="5"/>
      <c r="O69" s="54"/>
      <c r="P69" s="5"/>
      <c r="Q69" s="54"/>
      <c r="R69" s="5"/>
      <c r="S69" s="54"/>
      <c r="T69" s="5"/>
      <c r="U69" s="54"/>
      <c r="V69" s="5"/>
      <c r="W69" s="54"/>
      <c r="X69" s="5"/>
      <c r="Y69" s="18">
        <f t="shared" si="4"/>
        <v>0</v>
      </c>
    </row>
    <row r="70" spans="1:28" ht="15" x14ac:dyDescent="0.25">
      <c r="B70" s="119" t="s">
        <v>118</v>
      </c>
      <c r="C70" s="23"/>
      <c r="D70" s="23"/>
      <c r="E70" s="15"/>
      <c r="F70" s="15"/>
      <c r="G70" s="15"/>
      <c r="H70" s="15"/>
      <c r="I70" s="120">
        <v>1030475</v>
      </c>
      <c r="J70" s="114"/>
      <c r="K70" s="18"/>
      <c r="L70" s="56"/>
      <c r="M70" s="18"/>
      <c r="N70" s="56"/>
      <c r="O70" s="18"/>
      <c r="P70" s="56"/>
      <c r="Q70" s="18"/>
      <c r="R70" s="56"/>
      <c r="S70" s="18"/>
      <c r="T70" s="56"/>
      <c r="U70" s="18"/>
      <c r="V70" s="56"/>
      <c r="W70" s="18"/>
      <c r="X70" s="56"/>
      <c r="Y70" s="18">
        <f t="shared" si="4"/>
        <v>0</v>
      </c>
    </row>
    <row r="71" spans="1:28" ht="12.75" customHeight="1" x14ac:dyDescent="0.2">
      <c r="E71" s="5"/>
      <c r="F71" s="5"/>
      <c r="G71" s="5"/>
      <c r="H71" s="5"/>
      <c r="I71" s="5"/>
      <c r="J71" s="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8" hidden="1" x14ac:dyDescent="0.2">
      <c r="B72" s="14" t="s">
        <v>90</v>
      </c>
      <c r="C72" s="14"/>
      <c r="D72" s="14"/>
      <c r="E72" s="18" t="e">
        <f>100*E68/$I68</f>
        <v>#REF!</v>
      </c>
      <c r="F72" s="18" t="e">
        <f t="shared" ref="F72:H72" si="40">100*F68/$I68</f>
        <v>#REF!</v>
      </c>
      <c r="G72" s="18" t="e">
        <f t="shared" si="40"/>
        <v>#REF!</v>
      </c>
      <c r="H72" s="18" t="e">
        <f t="shared" si="40"/>
        <v>#REF!</v>
      </c>
      <c r="I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8" ht="12.75" customHeight="1" x14ac:dyDescent="0.2">
      <c r="B73" s="253" t="s">
        <v>130</v>
      </c>
      <c r="C73" s="253"/>
      <c r="D73" s="253"/>
      <c r="E73" s="253"/>
      <c r="F73" s="253"/>
      <c r="G73" s="253"/>
      <c r="H73" s="253"/>
      <c r="I73" s="25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8" x14ac:dyDescent="0.2">
      <c r="B74" s="254" t="s">
        <v>131</v>
      </c>
      <c r="C74" s="254"/>
      <c r="D74" s="254"/>
      <c r="E74" s="254"/>
      <c r="F74" s="254"/>
      <c r="G74" s="254"/>
      <c r="H74" s="254"/>
      <c r="I74" s="25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8" x14ac:dyDescent="0.2">
      <c r="B75" s="6"/>
      <c r="C75" s="6"/>
      <c r="D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8" x14ac:dyDescent="0.2">
      <c r="A76" s="22" t="s">
        <v>138</v>
      </c>
      <c r="B76" s="162" t="s">
        <v>137</v>
      </c>
      <c r="C76" s="163"/>
      <c r="D76" s="163"/>
      <c r="E76" s="140"/>
      <c r="F76" s="140"/>
      <c r="G76" s="140"/>
      <c r="H76" s="140"/>
      <c r="I76" s="20">
        <v>150933</v>
      </c>
      <c r="K76" s="18"/>
      <c r="L76" s="18"/>
      <c r="M76" s="18"/>
      <c r="N76" s="18"/>
      <c r="O76" s="20" t="e">
        <f>'Synthese und T-U'!#REF!</f>
        <v>#REF!</v>
      </c>
      <c r="P76" s="20"/>
      <c r="Q76" s="20"/>
      <c r="R76" s="20"/>
      <c r="S76" s="20"/>
      <c r="T76" s="20" t="e">
        <f>'Synthese und T-U'!#REF!</f>
        <v>#REF!</v>
      </c>
      <c r="U76" s="20"/>
      <c r="V76" s="20"/>
      <c r="W76" s="20"/>
      <c r="X76" s="20"/>
      <c r="Y76" s="20" t="e">
        <f>O76+T76</f>
        <v>#REF!</v>
      </c>
      <c r="Z76" s="15" t="e">
        <f>Y76-I76</f>
        <v>#REF!</v>
      </c>
      <c r="AA76" s="14">
        <v>14</v>
      </c>
    </row>
    <row r="77" spans="1:28" x14ac:dyDescent="0.2">
      <c r="A77" s="22" t="s">
        <v>140</v>
      </c>
      <c r="B77" s="162" t="s">
        <v>139</v>
      </c>
      <c r="C77" s="164"/>
      <c r="D77" s="164"/>
      <c r="E77" s="144"/>
      <c r="F77" s="144"/>
      <c r="G77" s="144"/>
      <c r="H77" s="144"/>
      <c r="I77" s="20">
        <v>69900</v>
      </c>
      <c r="K77" s="18"/>
      <c r="L77" s="18"/>
      <c r="M77" s="18"/>
      <c r="N77" s="18"/>
      <c r="O77" s="20" t="e">
        <f>'Synthese und T-U'!#REF!</f>
        <v>#REF!</v>
      </c>
      <c r="P77" s="20"/>
      <c r="Q77" s="20"/>
      <c r="R77" s="20"/>
      <c r="S77" s="20"/>
      <c r="T77" s="20" t="e">
        <f>'Synthese und T-U'!#REF!</f>
        <v>#REF!</v>
      </c>
      <c r="U77" s="20"/>
      <c r="V77" s="20"/>
      <c r="W77" s="20"/>
      <c r="X77" s="20"/>
      <c r="Y77" s="20" t="e">
        <f>O77+T77</f>
        <v>#REF!</v>
      </c>
      <c r="Z77" s="15" t="e">
        <f>Y77-I77</f>
        <v>#REF!</v>
      </c>
      <c r="AA77" s="14">
        <v>15</v>
      </c>
    </row>
    <row r="79" spans="1:28" x14ac:dyDescent="0.2">
      <c r="B79" s="22" t="s">
        <v>152</v>
      </c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5" t="e">
        <f>O68+O76+O77</f>
        <v>#REF!</v>
      </c>
      <c r="P79" s="139"/>
      <c r="Q79" s="22" t="s">
        <v>151</v>
      </c>
      <c r="R79" s="20">
        <v>647320.5</v>
      </c>
    </row>
  </sheetData>
  <mergeCells count="9">
    <mergeCell ref="U6:Y6"/>
    <mergeCell ref="K4:Y4"/>
    <mergeCell ref="E6:J6"/>
    <mergeCell ref="H3:J3"/>
    <mergeCell ref="B73:I73"/>
    <mergeCell ref="B74:I74"/>
    <mergeCell ref="C4:J4"/>
    <mergeCell ref="K6:O6"/>
    <mergeCell ref="P6:T6"/>
  </mergeCells>
  <pageMargins left="0.70866141732283472" right="0.70866141732283472" top="0.78740157480314965" bottom="0.78740157480314965" header="0.31496062992125984" footer="0.31496062992125984"/>
  <pageSetup paperSize="8" scale="62" orientation="landscape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0"/>
  <sheetViews>
    <sheetView tabSelected="1" zoomScale="80" zoomScaleNormal="80" workbookViewId="0">
      <pane xSplit="11" ySplit="7" topLeftCell="L58" activePane="bottomRight" state="frozen"/>
      <selection pane="topRight" activeCell="L1" sqref="L1"/>
      <selection pane="bottomLeft" activeCell="A9" sqref="A9"/>
      <selection pane="bottomRight" activeCell="M80" sqref="M80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6" width="6.28515625" customWidth="1"/>
    <col min="7" max="7" width="7.28515625" style="233" customWidth="1"/>
    <col min="8" max="8" width="7.140625" customWidth="1"/>
    <col min="9" max="10" width="6.28515625" customWidth="1"/>
    <col min="11" max="11" width="9" customWidth="1"/>
    <col min="12" max="12" width="43.85546875" bestFit="1" customWidth="1"/>
    <col min="13" max="13" width="59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153</v>
      </c>
      <c r="N2" s="262" t="s">
        <v>209</v>
      </c>
      <c r="O2" s="263"/>
      <c r="P2" s="263"/>
      <c r="Q2" s="263"/>
      <c r="R2" s="263"/>
      <c r="S2" s="263"/>
      <c r="T2" s="264"/>
    </row>
    <row r="3" spans="1:20" ht="15.75" x14ac:dyDescent="0.25">
      <c r="B3" s="1" t="s">
        <v>154</v>
      </c>
    </row>
    <row r="4" spans="1:20" ht="15.75" x14ac:dyDescent="0.25">
      <c r="B4" s="1"/>
      <c r="E4" s="274" t="s">
        <v>208</v>
      </c>
      <c r="F4" s="275"/>
      <c r="G4" s="275"/>
      <c r="H4" s="275"/>
      <c r="I4" s="275"/>
      <c r="J4" s="275"/>
      <c r="K4" s="275"/>
      <c r="L4" s="275"/>
      <c r="M4" s="276"/>
      <c r="N4" s="274" t="s">
        <v>126</v>
      </c>
      <c r="O4" s="275"/>
      <c r="P4" s="275"/>
      <c r="Q4" s="275"/>
      <c r="R4" s="275"/>
      <c r="S4" s="275"/>
      <c r="T4" s="276"/>
    </row>
    <row r="6" spans="1:20" x14ac:dyDescent="0.2">
      <c r="A6" s="125" t="s">
        <v>127</v>
      </c>
      <c r="B6" s="32" t="s">
        <v>2</v>
      </c>
      <c r="C6" s="32" t="s">
        <v>3</v>
      </c>
      <c r="D6" s="22" t="s">
        <v>4</v>
      </c>
      <c r="E6" s="276" t="s">
        <v>9</v>
      </c>
      <c r="F6" s="256"/>
      <c r="G6" s="234" t="s">
        <v>5</v>
      </c>
      <c r="H6" s="30" t="s">
        <v>6</v>
      </c>
      <c r="I6" s="55" t="s">
        <v>7</v>
      </c>
      <c r="J6" s="31" t="s">
        <v>8</v>
      </c>
      <c r="K6" s="61" t="s">
        <v>60</v>
      </c>
      <c r="L6" s="22" t="s">
        <v>184</v>
      </c>
      <c r="M6" s="13" t="s">
        <v>183</v>
      </c>
      <c r="N6" s="273" t="s">
        <v>135</v>
      </c>
      <c r="O6" s="273"/>
      <c r="P6" s="283" t="s">
        <v>132</v>
      </c>
      <c r="Q6" s="283"/>
      <c r="R6" s="273" t="s">
        <v>60</v>
      </c>
      <c r="S6" s="273"/>
      <c r="T6" s="14" t="s">
        <v>136</v>
      </c>
    </row>
    <row r="7" spans="1:20" ht="12.75" customHeight="1" x14ac:dyDescent="0.2">
      <c r="A7" s="129"/>
      <c r="B7" s="33"/>
      <c r="C7" s="34"/>
      <c r="D7" s="35"/>
      <c r="E7" s="47" t="s">
        <v>5</v>
      </c>
      <c r="F7" s="30" t="s">
        <v>6</v>
      </c>
      <c r="G7" s="235"/>
      <c r="H7" s="57"/>
      <c r="I7" s="28"/>
      <c r="J7" s="58"/>
      <c r="K7" s="8"/>
      <c r="L7" s="62"/>
      <c r="M7" s="223" t="s">
        <v>100</v>
      </c>
      <c r="N7" s="137" t="s">
        <v>133</v>
      </c>
      <c r="O7" s="165" t="s">
        <v>134</v>
      </c>
      <c r="P7" s="83" t="s">
        <v>133</v>
      </c>
      <c r="Q7" s="166" t="s">
        <v>134</v>
      </c>
      <c r="R7" s="83" t="s">
        <v>133</v>
      </c>
      <c r="S7" s="136" t="s">
        <v>134</v>
      </c>
      <c r="T7" s="173" t="s">
        <v>141</v>
      </c>
    </row>
    <row r="8" spans="1:20" ht="15" x14ac:dyDescent="0.25">
      <c r="A8" s="125">
        <v>1</v>
      </c>
      <c r="B8" s="278" t="s">
        <v>155</v>
      </c>
      <c r="C8" s="278"/>
      <c r="D8" s="278"/>
      <c r="E8" s="67"/>
      <c r="F8" s="68"/>
      <c r="G8" s="236">
        <f>SUM(G9:G14)</f>
        <v>370</v>
      </c>
      <c r="H8" s="110">
        <f t="shared" ref="H8:J8" si="0">SUM(H9:H14)</f>
        <v>0</v>
      </c>
      <c r="I8" s="110">
        <f t="shared" si="0"/>
        <v>0</v>
      </c>
      <c r="J8" s="110">
        <f t="shared" si="0"/>
        <v>0</v>
      </c>
      <c r="K8" s="50">
        <f>SUM(E8:J8)</f>
        <v>370</v>
      </c>
      <c r="L8" s="62"/>
      <c r="M8" s="62" t="s">
        <v>54</v>
      </c>
      <c r="N8" s="145">
        <v>0</v>
      </c>
      <c r="O8" s="146"/>
      <c r="P8" s="170">
        <v>385</v>
      </c>
      <c r="Q8" s="169">
        <f>P8*80</f>
        <v>30800</v>
      </c>
      <c r="R8" s="169">
        <f>N8+P8</f>
        <v>385</v>
      </c>
      <c r="S8" s="169">
        <f>O8+Q8</f>
        <v>30800</v>
      </c>
      <c r="T8" s="149"/>
    </row>
    <row r="9" spans="1:20" x14ac:dyDescent="0.2">
      <c r="A9" s="129"/>
      <c r="B9" s="40" t="s">
        <v>10</v>
      </c>
      <c r="C9" s="37"/>
      <c r="D9" s="38" t="s">
        <v>11</v>
      </c>
      <c r="E9" s="75"/>
      <c r="F9" s="76"/>
      <c r="G9" s="237">
        <v>120</v>
      </c>
      <c r="H9" s="52"/>
      <c r="I9" s="27"/>
      <c r="J9" s="59"/>
      <c r="K9" s="5"/>
      <c r="L9" s="62" t="s">
        <v>171</v>
      </c>
      <c r="M9" s="62"/>
      <c r="N9" s="36"/>
      <c r="O9" s="62"/>
      <c r="P9" s="37"/>
      <c r="Q9" s="62"/>
      <c r="R9" s="37"/>
      <c r="S9" s="62"/>
      <c r="T9" s="62"/>
    </row>
    <row r="10" spans="1:20" x14ac:dyDescent="0.2">
      <c r="A10" s="129"/>
      <c r="B10" s="40" t="s">
        <v>12</v>
      </c>
      <c r="C10" s="37"/>
      <c r="D10" s="38" t="s">
        <v>13</v>
      </c>
      <c r="E10" s="75"/>
      <c r="F10" s="76"/>
      <c r="G10" s="237">
        <v>10</v>
      </c>
      <c r="H10" s="76"/>
      <c r="I10" s="75"/>
      <c r="J10" s="76"/>
      <c r="K10" s="5"/>
      <c r="L10" s="62"/>
      <c r="M10" s="62"/>
      <c r="N10" s="155"/>
      <c r="O10" s="116"/>
      <c r="P10" s="156"/>
      <c r="Q10" s="116"/>
      <c r="R10" s="116"/>
      <c r="S10" s="116"/>
      <c r="T10" s="116"/>
    </row>
    <row r="11" spans="1:20" x14ac:dyDescent="0.2">
      <c r="A11" s="129"/>
      <c r="B11" s="40" t="s">
        <v>14</v>
      </c>
      <c r="C11" s="37"/>
      <c r="D11" s="38" t="s">
        <v>15</v>
      </c>
      <c r="E11" s="75"/>
      <c r="F11" s="76"/>
      <c r="G11" s="237">
        <v>80</v>
      </c>
      <c r="H11" s="76"/>
      <c r="I11" s="75"/>
      <c r="J11" s="76"/>
      <c r="K11" s="5"/>
      <c r="L11" s="62"/>
      <c r="M11" s="36"/>
      <c r="N11" s="142"/>
      <c r="O11" s="37"/>
      <c r="P11" s="142"/>
      <c r="Q11" s="37"/>
      <c r="R11" s="142"/>
      <c r="S11" s="37"/>
      <c r="T11" s="142"/>
    </row>
    <row r="12" spans="1:20" x14ac:dyDescent="0.2">
      <c r="A12" s="129"/>
      <c r="B12" s="40" t="s">
        <v>16</v>
      </c>
      <c r="C12" s="37"/>
      <c r="D12" s="38" t="s">
        <v>17</v>
      </c>
      <c r="E12" s="75"/>
      <c r="F12" s="76"/>
      <c r="G12" s="237">
        <v>60</v>
      </c>
      <c r="H12" s="76"/>
      <c r="I12" s="75"/>
      <c r="J12" s="76"/>
      <c r="K12" s="5"/>
      <c r="L12" s="62"/>
      <c r="M12" s="36"/>
      <c r="N12" s="62"/>
      <c r="O12" s="37"/>
      <c r="P12" s="62"/>
      <c r="Q12" s="37"/>
      <c r="R12" s="62"/>
      <c r="S12" s="37"/>
      <c r="T12" s="62"/>
    </row>
    <row r="13" spans="1:20" x14ac:dyDescent="0.2">
      <c r="A13" s="129"/>
      <c r="B13" s="40" t="s">
        <v>18</v>
      </c>
      <c r="C13" s="37"/>
      <c r="D13" s="38" t="s">
        <v>19</v>
      </c>
      <c r="E13" s="75"/>
      <c r="F13" s="76"/>
      <c r="G13" s="237">
        <v>40</v>
      </c>
      <c r="H13" s="76"/>
      <c r="I13" s="75"/>
      <c r="J13" s="76"/>
      <c r="K13" s="5"/>
      <c r="L13" s="62"/>
      <c r="M13" s="36"/>
      <c r="N13" s="62"/>
      <c r="O13" s="37"/>
      <c r="P13" s="62"/>
      <c r="Q13" s="37"/>
      <c r="R13" s="62"/>
      <c r="S13" s="37"/>
      <c r="T13" s="62"/>
    </row>
    <row r="14" spans="1:20" x14ac:dyDescent="0.2">
      <c r="A14" s="129"/>
      <c r="B14" s="36"/>
      <c r="C14" s="37"/>
      <c r="D14" s="38" t="s">
        <v>111</v>
      </c>
      <c r="E14" s="75"/>
      <c r="F14" s="76"/>
      <c r="G14" s="237">
        <v>60</v>
      </c>
      <c r="H14" s="76"/>
      <c r="I14" s="27"/>
      <c r="J14" s="59"/>
      <c r="K14" s="5"/>
      <c r="L14" s="62"/>
      <c r="M14" s="36"/>
      <c r="N14" s="62"/>
      <c r="O14" s="37"/>
      <c r="P14" s="62"/>
      <c r="Q14" s="37"/>
      <c r="R14" s="62"/>
      <c r="S14" s="37"/>
      <c r="T14" s="62"/>
    </row>
    <row r="15" spans="1:20" ht="15" x14ac:dyDescent="0.25">
      <c r="A15" s="129"/>
      <c r="B15" s="279" t="s">
        <v>156</v>
      </c>
      <c r="C15" s="280"/>
      <c r="D15" s="281"/>
      <c r="E15" s="75"/>
      <c r="F15" s="76"/>
      <c r="G15" s="237"/>
      <c r="H15" s="52"/>
      <c r="I15" s="27"/>
      <c r="J15" s="59"/>
      <c r="K15" s="5"/>
      <c r="L15" s="62"/>
      <c r="M15" s="36"/>
      <c r="N15" s="62"/>
      <c r="O15" s="37"/>
      <c r="P15" s="62"/>
      <c r="Q15" s="37"/>
      <c r="R15" s="62"/>
      <c r="S15" s="37"/>
      <c r="T15" s="62"/>
    </row>
    <row r="16" spans="1:20" x14ac:dyDescent="0.2">
      <c r="A16" s="125">
        <v>2.1</v>
      </c>
      <c r="B16" s="13"/>
      <c r="C16" s="268" t="s">
        <v>33</v>
      </c>
      <c r="D16" s="268"/>
      <c r="E16" s="67"/>
      <c r="F16" s="68"/>
      <c r="G16" s="238">
        <f>SUM(G17:G34)</f>
        <v>0</v>
      </c>
      <c r="H16" s="30">
        <f>SUM(H17:H34)</f>
        <v>0</v>
      </c>
      <c r="I16" s="55">
        <f>SUM(I18:I34)</f>
        <v>0</v>
      </c>
      <c r="J16" s="31">
        <f>SUM(J18:J34)</f>
        <v>0</v>
      </c>
      <c r="K16" s="50">
        <f>SUM(E16:J16)</f>
        <v>0</v>
      </c>
      <c r="L16" s="62"/>
      <c r="M16" s="36" t="s">
        <v>54</v>
      </c>
      <c r="N16" s="146">
        <v>0</v>
      </c>
      <c r="O16" s="147"/>
      <c r="P16" s="146">
        <v>302</v>
      </c>
      <c r="Q16" s="170">
        <f>P16*80</f>
        <v>24160</v>
      </c>
      <c r="R16" s="147">
        <f>N16+P16</f>
        <v>302</v>
      </c>
      <c r="S16" s="169">
        <f>O16+Q16</f>
        <v>24160</v>
      </c>
      <c r="T16" s="146"/>
    </row>
    <row r="17" spans="1:20" x14ac:dyDescent="0.2">
      <c r="A17" s="129"/>
      <c r="B17" s="89"/>
      <c r="C17" s="90"/>
      <c r="D17" s="105" t="s">
        <v>101</v>
      </c>
      <c r="E17" s="71"/>
      <c r="F17" s="72"/>
      <c r="G17" s="237"/>
      <c r="H17" s="52"/>
      <c r="I17" s="91"/>
      <c r="J17" s="92"/>
      <c r="K17" s="93"/>
      <c r="L17" s="62"/>
      <c r="M17" s="36" t="s">
        <v>112</v>
      </c>
      <c r="N17" s="62"/>
      <c r="O17" s="37"/>
      <c r="P17" s="149"/>
      <c r="Q17" s="37"/>
      <c r="R17" s="62"/>
      <c r="S17" s="78"/>
      <c r="T17" s="62"/>
    </row>
    <row r="18" spans="1:20" x14ac:dyDescent="0.2">
      <c r="A18" s="129"/>
      <c r="B18" s="36"/>
      <c r="C18" s="41">
        <v>10.1</v>
      </c>
      <c r="D18" s="38" t="s">
        <v>158</v>
      </c>
      <c r="E18" s="75"/>
      <c r="F18" s="76"/>
      <c r="G18" s="237">
        <v>0</v>
      </c>
      <c r="H18" s="52">
        <v>0</v>
      </c>
      <c r="I18" s="75"/>
      <c r="J18" s="76"/>
      <c r="K18" s="5"/>
      <c r="L18" s="62" t="s">
        <v>167</v>
      </c>
      <c r="M18" s="36"/>
      <c r="N18" s="62"/>
      <c r="O18" s="37"/>
      <c r="P18" s="62"/>
      <c r="Q18" s="37"/>
      <c r="R18" s="62"/>
      <c r="S18" s="78"/>
      <c r="T18" s="62"/>
    </row>
    <row r="19" spans="1:20" x14ac:dyDescent="0.2">
      <c r="A19" s="129"/>
      <c r="B19" s="36"/>
      <c r="C19" s="41">
        <v>10.199999999999999</v>
      </c>
      <c r="D19" s="38" t="s">
        <v>159</v>
      </c>
      <c r="E19" s="75"/>
      <c r="F19" s="76"/>
      <c r="G19" s="237">
        <v>0</v>
      </c>
      <c r="H19" s="52">
        <v>0</v>
      </c>
      <c r="I19" s="75"/>
      <c r="J19" s="76"/>
      <c r="K19" s="5"/>
      <c r="L19" s="62" t="s">
        <v>168</v>
      </c>
      <c r="M19" s="36"/>
      <c r="N19" s="62"/>
      <c r="O19" s="37"/>
      <c r="P19" s="62"/>
      <c r="Q19" s="37"/>
      <c r="R19" s="62"/>
      <c r="S19" s="78"/>
      <c r="T19" s="62"/>
    </row>
    <row r="20" spans="1:20" x14ac:dyDescent="0.2">
      <c r="A20" s="129"/>
      <c r="B20" s="36"/>
      <c r="C20" s="41">
        <v>10.3</v>
      </c>
      <c r="D20" s="38" t="s">
        <v>21</v>
      </c>
      <c r="E20" s="75"/>
      <c r="F20" s="76"/>
      <c r="G20" s="237"/>
      <c r="H20" s="52"/>
      <c r="I20" s="75"/>
      <c r="J20" s="59"/>
      <c r="K20" s="5"/>
      <c r="L20" s="62"/>
      <c r="M20" s="36" t="s">
        <v>97</v>
      </c>
      <c r="N20" s="62"/>
      <c r="O20" s="37"/>
      <c r="P20" s="62"/>
      <c r="Q20" s="37"/>
      <c r="R20" s="62"/>
      <c r="S20" s="78"/>
      <c r="T20" s="62"/>
    </row>
    <row r="21" spans="1:20" x14ac:dyDescent="0.2">
      <c r="A21" s="129"/>
      <c r="B21" s="36"/>
      <c r="C21" s="41">
        <v>10.4</v>
      </c>
      <c r="D21" s="38" t="s">
        <v>22</v>
      </c>
      <c r="E21" s="75"/>
      <c r="F21" s="76"/>
      <c r="G21" s="237">
        <v>0</v>
      </c>
      <c r="H21" s="52">
        <v>0</v>
      </c>
      <c r="I21" s="75"/>
      <c r="J21" s="76"/>
      <c r="K21" s="5"/>
      <c r="L21" s="62" t="s">
        <v>168</v>
      </c>
      <c r="M21" s="36" t="s">
        <v>53</v>
      </c>
      <c r="N21" s="62"/>
      <c r="O21" s="37"/>
      <c r="P21" s="62"/>
      <c r="Q21" s="37"/>
      <c r="R21" s="62"/>
      <c r="S21" s="78"/>
      <c r="T21" s="62"/>
    </row>
    <row r="22" spans="1:20" x14ac:dyDescent="0.2">
      <c r="A22" s="129"/>
      <c r="B22" s="36"/>
      <c r="C22" s="41">
        <v>10.5</v>
      </c>
      <c r="D22" s="38" t="s">
        <v>23</v>
      </c>
      <c r="E22" s="75"/>
      <c r="F22" s="76"/>
      <c r="G22" s="237">
        <v>0</v>
      </c>
      <c r="H22" s="52">
        <v>0</v>
      </c>
      <c r="I22" s="75"/>
      <c r="J22" s="76"/>
      <c r="K22" s="5"/>
      <c r="L22" s="62" t="s">
        <v>168</v>
      </c>
      <c r="M22" s="36" t="s">
        <v>102</v>
      </c>
      <c r="N22" s="62"/>
      <c r="O22" s="37"/>
      <c r="P22" s="62"/>
      <c r="Q22" s="37"/>
      <c r="R22" s="62"/>
      <c r="S22" s="78"/>
      <c r="T22" s="62"/>
    </row>
    <row r="23" spans="1:20" x14ac:dyDescent="0.2">
      <c r="A23" s="129"/>
      <c r="B23" s="36"/>
      <c r="C23" s="41">
        <v>10.6</v>
      </c>
      <c r="D23" s="38" t="s">
        <v>24</v>
      </c>
      <c r="E23" s="75"/>
      <c r="F23" s="76"/>
      <c r="G23" s="237"/>
      <c r="H23" s="52"/>
      <c r="I23" s="75"/>
      <c r="J23" s="76"/>
      <c r="K23" s="5"/>
      <c r="L23" s="62"/>
      <c r="M23" s="36" t="s">
        <v>53</v>
      </c>
      <c r="N23" s="62"/>
      <c r="O23" s="37"/>
      <c r="P23" s="62"/>
      <c r="Q23" s="37"/>
      <c r="R23" s="62"/>
      <c r="S23" s="78"/>
      <c r="T23" s="62"/>
    </row>
    <row r="24" spans="1:20" x14ac:dyDescent="0.2">
      <c r="A24" s="129"/>
      <c r="B24" s="36"/>
      <c r="C24" s="41">
        <v>10.7</v>
      </c>
      <c r="D24" s="38" t="s">
        <v>25</v>
      </c>
      <c r="E24" s="75"/>
      <c r="F24" s="76"/>
      <c r="G24" s="239"/>
      <c r="H24" s="76"/>
      <c r="I24" s="75"/>
      <c r="J24" s="76"/>
      <c r="K24" s="5"/>
      <c r="L24" s="62"/>
      <c r="M24" s="36" t="s">
        <v>54</v>
      </c>
      <c r="N24" s="62"/>
      <c r="O24" s="37"/>
      <c r="P24" s="62"/>
      <c r="Q24" s="37"/>
      <c r="R24" s="62"/>
      <c r="S24" s="78"/>
      <c r="T24" s="62"/>
    </row>
    <row r="25" spans="1:20" x14ac:dyDescent="0.2">
      <c r="A25" s="129"/>
      <c r="B25" s="36"/>
      <c r="C25" s="41"/>
      <c r="D25" s="38" t="s">
        <v>160</v>
      </c>
      <c r="E25" s="75"/>
      <c r="F25" s="76"/>
      <c r="G25" s="240">
        <v>0</v>
      </c>
      <c r="H25" s="52">
        <v>0</v>
      </c>
      <c r="I25" s="75"/>
      <c r="J25" s="76"/>
      <c r="K25" s="5"/>
      <c r="L25" s="62" t="s">
        <v>168</v>
      </c>
      <c r="M25" s="36"/>
      <c r="N25" s="62"/>
      <c r="O25" s="37"/>
      <c r="P25" s="62"/>
      <c r="Q25" s="37"/>
      <c r="R25" s="62"/>
      <c r="S25" s="78"/>
      <c r="T25" s="62"/>
    </row>
    <row r="26" spans="1:20" x14ac:dyDescent="0.2">
      <c r="A26" s="129"/>
      <c r="B26" s="36"/>
      <c r="C26" s="41"/>
      <c r="D26" s="38" t="s">
        <v>161</v>
      </c>
      <c r="E26" s="75"/>
      <c r="F26" s="76"/>
      <c r="G26" s="237"/>
      <c r="H26" s="75"/>
      <c r="I26" s="75"/>
      <c r="J26" s="76"/>
      <c r="K26" s="5"/>
      <c r="L26" s="62" t="s">
        <v>169</v>
      </c>
      <c r="M26" s="36"/>
      <c r="N26" s="62"/>
      <c r="O26" s="37"/>
      <c r="P26" s="62"/>
      <c r="Q26" s="37"/>
      <c r="R26" s="62"/>
      <c r="S26" s="78"/>
      <c r="T26" s="62"/>
    </row>
    <row r="27" spans="1:20" x14ac:dyDescent="0.2">
      <c r="A27" s="129"/>
      <c r="B27" s="36"/>
      <c r="C27" s="41"/>
      <c r="D27" s="38" t="s">
        <v>162</v>
      </c>
      <c r="E27" s="75"/>
      <c r="F27" s="76"/>
      <c r="G27" s="237"/>
      <c r="H27" s="52"/>
      <c r="I27" s="75"/>
      <c r="J27" s="76"/>
      <c r="K27" s="5"/>
      <c r="L27" s="62"/>
      <c r="M27" s="36"/>
      <c r="N27" s="62"/>
      <c r="O27" s="37"/>
      <c r="P27" s="62"/>
      <c r="Q27" s="37"/>
      <c r="R27" s="62"/>
      <c r="S27" s="78"/>
      <c r="T27" s="62"/>
    </row>
    <row r="28" spans="1:20" x14ac:dyDescent="0.2">
      <c r="A28" s="129"/>
      <c r="B28" s="36"/>
      <c r="C28" s="41"/>
      <c r="D28" s="38" t="s">
        <v>163</v>
      </c>
      <c r="E28" s="75"/>
      <c r="F28" s="76"/>
      <c r="G28" s="237">
        <v>0</v>
      </c>
      <c r="H28" s="52">
        <v>0</v>
      </c>
      <c r="I28" s="75"/>
      <c r="J28" s="76"/>
      <c r="K28" s="5"/>
      <c r="L28" s="62" t="s">
        <v>170</v>
      </c>
      <c r="M28" s="36"/>
      <c r="N28" s="62"/>
      <c r="O28" s="37"/>
      <c r="P28" s="62"/>
      <c r="Q28" s="37"/>
      <c r="R28" s="62"/>
      <c r="S28" s="78"/>
      <c r="T28" s="62"/>
    </row>
    <row r="29" spans="1:20" x14ac:dyDescent="0.2">
      <c r="A29" s="129"/>
      <c r="B29" s="36"/>
      <c r="C29" s="41"/>
      <c r="D29" s="38" t="s">
        <v>164</v>
      </c>
      <c r="E29" s="75"/>
      <c r="F29" s="76"/>
      <c r="G29" s="237"/>
      <c r="H29" s="75"/>
      <c r="I29" s="75"/>
      <c r="J29" s="76"/>
      <c r="K29" s="5"/>
      <c r="L29" s="62" t="s">
        <v>172</v>
      </c>
      <c r="M29" s="36"/>
      <c r="N29" s="62"/>
      <c r="O29" s="37"/>
      <c r="P29" s="62"/>
      <c r="Q29" s="37"/>
      <c r="R29" s="62"/>
      <c r="S29" s="78"/>
      <c r="T29" s="62"/>
    </row>
    <row r="30" spans="1:20" x14ac:dyDescent="0.2">
      <c r="A30" s="129"/>
      <c r="B30" s="36"/>
      <c r="C30" s="41"/>
      <c r="D30" s="38" t="s">
        <v>165</v>
      </c>
      <c r="E30" s="75"/>
      <c r="F30" s="76"/>
      <c r="G30" s="239"/>
      <c r="H30" s="52"/>
      <c r="I30" s="75"/>
      <c r="J30" s="76"/>
      <c r="K30" s="5"/>
      <c r="L30" s="62"/>
      <c r="M30" s="36" t="s">
        <v>6</v>
      </c>
      <c r="N30" s="62"/>
      <c r="O30" s="37"/>
      <c r="P30" s="62"/>
      <c r="Q30" s="37"/>
      <c r="R30" s="62"/>
      <c r="S30" s="78"/>
      <c r="T30" s="62"/>
    </row>
    <row r="31" spans="1:20" x14ac:dyDescent="0.2">
      <c r="A31" s="129"/>
      <c r="B31" s="36"/>
      <c r="C31" s="41"/>
      <c r="D31" s="38" t="s">
        <v>166</v>
      </c>
      <c r="E31" s="75"/>
      <c r="F31" s="76"/>
      <c r="G31" s="237"/>
      <c r="H31" s="52"/>
      <c r="I31" s="75"/>
      <c r="J31" s="76"/>
      <c r="K31" s="5"/>
      <c r="L31" s="62" t="s">
        <v>173</v>
      </c>
      <c r="M31" s="36"/>
      <c r="N31" s="62"/>
      <c r="O31" s="37"/>
      <c r="P31" s="62"/>
      <c r="Q31" s="37"/>
      <c r="R31" s="62"/>
      <c r="S31" s="78"/>
      <c r="T31" s="62"/>
    </row>
    <row r="32" spans="1:20" x14ac:dyDescent="0.2">
      <c r="A32" s="129"/>
      <c r="B32" s="36"/>
      <c r="C32" s="41">
        <v>10.8</v>
      </c>
      <c r="D32" s="38" t="s">
        <v>26</v>
      </c>
      <c r="E32" s="75"/>
      <c r="F32" s="76"/>
      <c r="G32" s="237"/>
      <c r="H32" s="75"/>
      <c r="I32" s="75"/>
      <c r="J32" s="76"/>
      <c r="K32" s="5"/>
      <c r="L32" s="62"/>
      <c r="M32" s="36" t="s">
        <v>54</v>
      </c>
      <c r="N32" s="62"/>
      <c r="O32" s="37"/>
      <c r="P32" s="62"/>
      <c r="Q32" s="37"/>
      <c r="R32" s="62"/>
      <c r="S32" s="78"/>
      <c r="T32" s="62"/>
    </row>
    <row r="33" spans="1:20" x14ac:dyDescent="0.2">
      <c r="A33" s="129"/>
      <c r="B33" s="36"/>
      <c r="C33" s="41">
        <v>10.9</v>
      </c>
      <c r="D33" s="38" t="s">
        <v>27</v>
      </c>
      <c r="E33" s="75"/>
      <c r="F33" s="76"/>
      <c r="G33" s="237">
        <v>0</v>
      </c>
      <c r="H33" s="52">
        <v>0</v>
      </c>
      <c r="I33" s="75"/>
      <c r="J33" s="76"/>
      <c r="K33" s="5"/>
      <c r="L33" s="62" t="s">
        <v>206</v>
      </c>
      <c r="M33" s="36"/>
      <c r="N33" s="62"/>
      <c r="O33" s="37"/>
      <c r="P33" s="62"/>
      <c r="Q33" s="37"/>
      <c r="R33" s="62"/>
      <c r="S33" s="78"/>
      <c r="T33" s="62"/>
    </row>
    <row r="34" spans="1:20" x14ac:dyDescent="0.2">
      <c r="A34" s="129"/>
      <c r="B34" s="36"/>
      <c r="C34" s="41">
        <v>10.1</v>
      </c>
      <c r="D34" s="38" t="s">
        <v>207</v>
      </c>
      <c r="E34" s="75"/>
      <c r="F34" s="76"/>
      <c r="G34" s="237"/>
      <c r="H34" s="75"/>
      <c r="I34" s="75"/>
      <c r="J34" s="76"/>
      <c r="K34" s="5"/>
      <c r="L34" s="62" t="s">
        <v>174</v>
      </c>
      <c r="M34" s="36" t="s">
        <v>54</v>
      </c>
      <c r="N34" s="62"/>
      <c r="O34" s="37"/>
      <c r="P34" s="62"/>
      <c r="Q34" s="37"/>
      <c r="R34" s="62"/>
      <c r="S34" s="78"/>
      <c r="T34" s="62"/>
    </row>
    <row r="35" spans="1:20" x14ac:dyDescent="0.2">
      <c r="A35" s="125">
        <v>2.2000000000000002</v>
      </c>
      <c r="B35" s="14"/>
      <c r="C35" s="268" t="s">
        <v>34</v>
      </c>
      <c r="D35" s="268"/>
      <c r="E35" s="67"/>
      <c r="F35" s="68"/>
      <c r="G35" s="241">
        <f>SUM(G36:G43)</f>
        <v>60</v>
      </c>
      <c r="H35" s="30">
        <f t="shared" ref="H35:J35" si="1">SUM(H42:H43)</f>
        <v>0</v>
      </c>
      <c r="I35" s="55">
        <f t="shared" si="1"/>
        <v>0</v>
      </c>
      <c r="J35" s="31">
        <f t="shared" si="1"/>
        <v>0</v>
      </c>
      <c r="K35" s="50">
        <f>SUM(E35:J35)</f>
        <v>60</v>
      </c>
      <c r="L35" s="62"/>
      <c r="M35" s="62" t="s">
        <v>52</v>
      </c>
      <c r="N35" s="152">
        <v>0</v>
      </c>
      <c r="O35" s="146"/>
      <c r="P35" s="153">
        <v>60</v>
      </c>
      <c r="Q35" s="170">
        <f>P35*80</f>
        <v>4800</v>
      </c>
      <c r="R35" s="146">
        <f>N35+P35</f>
        <v>60</v>
      </c>
      <c r="S35" s="169">
        <f>O35+Q35</f>
        <v>4800</v>
      </c>
      <c r="T35" s="151"/>
    </row>
    <row r="36" spans="1:20" x14ac:dyDescent="0.2">
      <c r="A36" s="129"/>
      <c r="B36" s="36"/>
      <c r="C36" s="41">
        <v>11.1</v>
      </c>
      <c r="D36" s="38" t="s">
        <v>28</v>
      </c>
      <c r="E36" s="75"/>
      <c r="F36" s="76"/>
      <c r="G36" s="237">
        <f>60+[2]Entwässerung!$C$58+[2]FZRS!$C$42</f>
        <v>60</v>
      </c>
      <c r="H36" s="76"/>
      <c r="I36" s="75"/>
      <c r="J36" s="76"/>
      <c r="K36" s="5"/>
      <c r="L36" s="62"/>
      <c r="M36" s="62" t="s">
        <v>123</v>
      </c>
      <c r="N36" s="148"/>
      <c r="O36" s="149"/>
      <c r="P36" s="150"/>
      <c r="Q36" s="225"/>
      <c r="R36" s="150"/>
      <c r="S36" s="226"/>
      <c r="T36" s="149"/>
    </row>
    <row r="37" spans="1:20" x14ac:dyDescent="0.2">
      <c r="A37" s="129"/>
      <c r="B37" s="36"/>
      <c r="C37" s="41">
        <v>11.2</v>
      </c>
      <c r="D37" s="38" t="s">
        <v>175</v>
      </c>
      <c r="E37" s="75"/>
      <c r="F37" s="76"/>
      <c r="G37" s="237">
        <v>0</v>
      </c>
      <c r="H37" s="76"/>
      <c r="I37" s="75"/>
      <c r="J37" s="76"/>
      <c r="K37" s="5"/>
      <c r="L37" s="62"/>
      <c r="M37" s="62" t="s">
        <v>182</v>
      </c>
      <c r="N37" s="148"/>
      <c r="O37" s="149"/>
      <c r="P37" s="150"/>
      <c r="Q37" s="225"/>
      <c r="R37" s="150"/>
      <c r="S37" s="226"/>
      <c r="T37" s="149"/>
    </row>
    <row r="38" spans="1:20" x14ac:dyDescent="0.2">
      <c r="A38" s="129"/>
      <c r="B38" s="36"/>
      <c r="C38" s="41">
        <v>11.3</v>
      </c>
      <c r="D38" s="38" t="s">
        <v>176</v>
      </c>
      <c r="E38" s="71"/>
      <c r="F38" s="72"/>
      <c r="G38" s="237">
        <v>0</v>
      </c>
      <c r="H38" s="72"/>
      <c r="I38" s="75"/>
      <c r="J38" s="76"/>
      <c r="K38" s="93"/>
      <c r="L38" s="62"/>
      <c r="M38" s="62" t="s">
        <v>182</v>
      </c>
      <c r="N38" s="148"/>
      <c r="O38" s="149"/>
      <c r="P38" s="150"/>
      <c r="Q38" s="225"/>
      <c r="R38" s="150"/>
      <c r="S38" s="226"/>
      <c r="T38" s="149"/>
    </row>
    <row r="39" spans="1:20" x14ac:dyDescent="0.2">
      <c r="A39" s="129"/>
      <c r="B39" s="36"/>
      <c r="C39" s="41">
        <v>11.4</v>
      </c>
      <c r="D39" s="38" t="s">
        <v>177</v>
      </c>
      <c r="E39" s="71"/>
      <c r="F39" s="72"/>
      <c r="G39" s="237">
        <v>0</v>
      </c>
      <c r="H39" s="72"/>
      <c r="I39" s="75"/>
      <c r="J39" s="76"/>
      <c r="K39" s="93"/>
      <c r="L39" s="252"/>
      <c r="M39" s="62"/>
      <c r="N39" s="148"/>
      <c r="O39" s="149"/>
      <c r="P39" s="150"/>
      <c r="Q39" s="225"/>
      <c r="R39" s="150"/>
      <c r="S39" s="226"/>
      <c r="T39" s="149"/>
    </row>
    <row r="40" spans="1:20" x14ac:dyDescent="0.2">
      <c r="A40" s="129"/>
      <c r="B40" s="36"/>
      <c r="C40" s="41">
        <v>11.5</v>
      </c>
      <c r="D40" s="38" t="s">
        <v>178</v>
      </c>
      <c r="E40" s="71"/>
      <c r="F40" s="72"/>
      <c r="G40" s="237">
        <v>0</v>
      </c>
      <c r="H40" s="72"/>
      <c r="I40" s="75"/>
      <c r="J40" s="76"/>
      <c r="K40" s="93"/>
      <c r="L40" s="62"/>
      <c r="M40" s="62" t="s">
        <v>182</v>
      </c>
      <c r="N40" s="148"/>
      <c r="O40" s="149"/>
      <c r="P40" s="150"/>
      <c r="Q40" s="225"/>
      <c r="R40" s="150"/>
      <c r="S40" s="226"/>
      <c r="T40" s="149"/>
    </row>
    <row r="41" spans="1:20" x14ac:dyDescent="0.2">
      <c r="A41" s="129"/>
      <c r="B41" s="36"/>
      <c r="C41" s="41">
        <v>11.6</v>
      </c>
      <c r="D41" s="38" t="s">
        <v>179</v>
      </c>
      <c r="E41" s="71"/>
      <c r="F41" s="72"/>
      <c r="G41" s="237">
        <v>0</v>
      </c>
      <c r="H41" s="72"/>
      <c r="I41" s="75"/>
      <c r="J41" s="76"/>
      <c r="K41" s="93"/>
      <c r="L41" s="62"/>
      <c r="M41" s="62" t="s">
        <v>182</v>
      </c>
      <c r="N41" s="148"/>
      <c r="O41" s="149"/>
      <c r="P41" s="150"/>
      <c r="Q41" s="225"/>
      <c r="R41" s="150"/>
      <c r="S41" s="226"/>
      <c r="T41" s="149"/>
    </row>
    <row r="42" spans="1:20" x14ac:dyDescent="0.2">
      <c r="A42" s="129"/>
      <c r="B42" s="36"/>
      <c r="C42" s="41">
        <v>11.7</v>
      </c>
      <c r="D42" s="38" t="s">
        <v>180</v>
      </c>
      <c r="E42" s="75"/>
      <c r="F42" s="76"/>
      <c r="G42" s="237">
        <v>0</v>
      </c>
      <c r="H42" s="76"/>
      <c r="I42" s="75"/>
      <c r="J42" s="76"/>
      <c r="K42" s="5"/>
      <c r="L42" s="62"/>
      <c r="M42" s="62" t="s">
        <v>182</v>
      </c>
      <c r="N42" s="36"/>
      <c r="O42" s="62"/>
      <c r="P42" s="37"/>
      <c r="Q42" s="62"/>
      <c r="R42" s="37"/>
      <c r="S42" s="62"/>
      <c r="T42" s="62"/>
    </row>
    <row r="43" spans="1:20" x14ac:dyDescent="0.2">
      <c r="A43" s="129"/>
      <c r="B43" s="36"/>
      <c r="C43" s="41">
        <v>11.8</v>
      </c>
      <c r="D43" s="38" t="s">
        <v>181</v>
      </c>
      <c r="E43" s="75"/>
      <c r="F43" s="76"/>
      <c r="G43" s="237">
        <v>0</v>
      </c>
      <c r="H43" s="76"/>
      <c r="I43" s="75"/>
      <c r="J43" s="76"/>
      <c r="K43" s="5"/>
      <c r="L43" s="62"/>
      <c r="M43" s="62" t="s">
        <v>182</v>
      </c>
      <c r="N43" s="36"/>
      <c r="O43" s="62"/>
      <c r="P43" s="37"/>
      <c r="Q43" s="62"/>
      <c r="R43" s="37"/>
      <c r="S43" s="62"/>
      <c r="T43" s="62"/>
    </row>
    <row r="44" spans="1:20" x14ac:dyDescent="0.2">
      <c r="A44" s="125">
        <v>2.2999999999999998</v>
      </c>
      <c r="B44" s="14"/>
      <c r="C44" s="268" t="s">
        <v>29</v>
      </c>
      <c r="D44" s="268"/>
      <c r="E44" s="67"/>
      <c r="F44" s="68"/>
      <c r="G44" s="241">
        <f>SUM(G45:G48)</f>
        <v>0</v>
      </c>
      <c r="H44" s="30">
        <f>SUM(H45:H48)</f>
        <v>0</v>
      </c>
      <c r="I44" s="55">
        <f>SUM(I46:I48)</f>
        <v>0</v>
      </c>
      <c r="J44" s="31">
        <f>SUM(J46:J48)</f>
        <v>0</v>
      </c>
      <c r="K44" s="61">
        <f>SUM(E44:J44)</f>
        <v>0</v>
      </c>
      <c r="L44" s="62"/>
      <c r="M44" s="62" t="s">
        <v>93</v>
      </c>
      <c r="N44" s="148"/>
      <c r="O44" s="149"/>
      <c r="P44" s="150"/>
      <c r="Q44" s="149"/>
      <c r="R44" s="150"/>
      <c r="S44" s="149"/>
      <c r="T44" s="149"/>
    </row>
    <row r="45" spans="1:20" x14ac:dyDescent="0.2">
      <c r="A45" s="129"/>
      <c r="B45" s="36"/>
      <c r="C45" s="90"/>
      <c r="D45" s="105" t="s">
        <v>101</v>
      </c>
      <c r="E45" s="71"/>
      <c r="F45" s="72"/>
      <c r="G45" s="232">
        <f>[2]Entwässerung!$C$60+[2]FZRS!$C$44</f>
        <v>0</v>
      </c>
      <c r="H45" s="94"/>
      <c r="I45" s="91"/>
      <c r="J45" s="92"/>
      <c r="K45" s="70"/>
      <c r="L45" s="62"/>
      <c r="M45" s="62"/>
      <c r="N45" s="36"/>
      <c r="O45" s="62"/>
      <c r="P45" s="37"/>
      <c r="Q45" s="62"/>
      <c r="R45" s="37"/>
      <c r="S45" s="62"/>
      <c r="T45" s="62"/>
    </row>
    <row r="46" spans="1:20" x14ac:dyDescent="0.2">
      <c r="A46" s="129"/>
      <c r="B46" s="36"/>
      <c r="C46" s="41">
        <v>12.1</v>
      </c>
      <c r="D46" s="38" t="s">
        <v>29</v>
      </c>
      <c r="E46" s="73"/>
      <c r="F46" s="74"/>
      <c r="G46" s="232"/>
      <c r="H46" s="51"/>
      <c r="I46" s="26"/>
      <c r="J46" s="60"/>
      <c r="K46" s="4"/>
      <c r="L46" s="62"/>
      <c r="M46" s="62" t="s">
        <v>185</v>
      </c>
      <c r="N46" s="36"/>
      <c r="O46" s="62"/>
      <c r="P46" s="37"/>
      <c r="Q46" s="62"/>
      <c r="R46" s="37"/>
      <c r="S46" s="62"/>
      <c r="T46" s="62"/>
    </row>
    <row r="47" spans="1:20" x14ac:dyDescent="0.2">
      <c r="A47" s="129"/>
      <c r="B47" s="36"/>
      <c r="C47" s="41">
        <v>12.2</v>
      </c>
      <c r="D47" s="38" t="s">
        <v>30</v>
      </c>
      <c r="E47" s="73"/>
      <c r="F47" s="74"/>
      <c r="G47" s="232"/>
      <c r="H47" s="51"/>
      <c r="I47" s="26"/>
      <c r="J47" s="60"/>
      <c r="K47" s="4"/>
      <c r="L47" s="62"/>
      <c r="M47" s="62"/>
      <c r="N47" s="36"/>
      <c r="O47" s="62"/>
      <c r="P47" s="37"/>
      <c r="Q47" s="62"/>
      <c r="R47" s="37"/>
      <c r="S47" s="62"/>
      <c r="T47" s="62"/>
    </row>
    <row r="48" spans="1:20" x14ac:dyDescent="0.2">
      <c r="A48" s="129"/>
      <c r="B48" s="36"/>
      <c r="C48" s="41">
        <v>12.3</v>
      </c>
      <c r="D48" s="38" t="s">
        <v>31</v>
      </c>
      <c r="E48" s="73"/>
      <c r="F48" s="74"/>
      <c r="G48" s="232"/>
      <c r="H48" s="74"/>
      <c r="I48" s="73"/>
      <c r="J48" s="74"/>
      <c r="K48" s="4"/>
      <c r="L48" s="62"/>
      <c r="M48" s="62" t="s">
        <v>32</v>
      </c>
      <c r="N48" s="36"/>
      <c r="O48" s="62"/>
      <c r="P48" s="37"/>
      <c r="Q48" s="62"/>
      <c r="R48" s="37"/>
      <c r="S48" s="62"/>
      <c r="T48" s="62"/>
    </row>
    <row r="49" spans="1:20" x14ac:dyDescent="0.2">
      <c r="A49" s="125">
        <v>2.4</v>
      </c>
      <c r="B49" s="14"/>
      <c r="C49" s="268" t="s">
        <v>35</v>
      </c>
      <c r="D49" s="268"/>
      <c r="E49" s="67"/>
      <c r="F49" s="68"/>
      <c r="G49" s="241">
        <f t="shared" ref="G49:J49" si="2">SUM(G50:G53)</f>
        <v>0</v>
      </c>
      <c r="H49" s="30">
        <f t="shared" si="2"/>
        <v>0</v>
      </c>
      <c r="I49" s="55">
        <f t="shared" si="2"/>
        <v>0</v>
      </c>
      <c r="J49" s="31">
        <f t="shared" si="2"/>
        <v>0</v>
      </c>
      <c r="K49" s="61">
        <f>SUM(E49:J49)</f>
        <v>0</v>
      </c>
      <c r="L49" s="62"/>
      <c r="M49" s="62" t="s">
        <v>6</v>
      </c>
      <c r="N49" s="145">
        <v>0</v>
      </c>
      <c r="O49" s="146"/>
      <c r="P49" s="147">
        <v>0</v>
      </c>
      <c r="Q49" s="146"/>
      <c r="R49" s="146">
        <f>N49+P49</f>
        <v>0</v>
      </c>
      <c r="S49" s="169"/>
      <c r="T49" s="146"/>
    </row>
    <row r="50" spans="1:20" x14ac:dyDescent="0.2">
      <c r="A50" s="129"/>
      <c r="B50" s="36"/>
      <c r="C50" s="41" t="e">
        <f>0.1*C49</f>
        <v>#VALUE!</v>
      </c>
      <c r="D50" s="38" t="s">
        <v>186</v>
      </c>
      <c r="E50" s="73"/>
      <c r="F50" s="74"/>
      <c r="G50" s="232"/>
      <c r="H50" s="51"/>
      <c r="I50" s="26"/>
      <c r="J50" s="60"/>
      <c r="K50" s="4"/>
      <c r="L50" s="62"/>
      <c r="M50" s="62"/>
      <c r="N50" s="36"/>
      <c r="O50" s="62"/>
      <c r="P50" s="37"/>
      <c r="Q50" s="62"/>
      <c r="R50" s="37"/>
      <c r="S50" s="54"/>
      <c r="T50" s="62"/>
    </row>
    <row r="51" spans="1:20" x14ac:dyDescent="0.2">
      <c r="A51" s="129"/>
      <c r="B51" s="36"/>
      <c r="C51" s="41">
        <v>13.2</v>
      </c>
      <c r="D51" s="38" t="s">
        <v>187</v>
      </c>
      <c r="E51" s="73"/>
      <c r="F51" s="74"/>
      <c r="G51" s="232"/>
      <c r="H51" s="51"/>
      <c r="I51" s="26"/>
      <c r="J51" s="60"/>
      <c r="K51" s="7"/>
      <c r="L51" s="62"/>
      <c r="M51" s="62"/>
      <c r="N51" s="36"/>
      <c r="O51" s="62"/>
      <c r="P51" s="37"/>
      <c r="Q51" s="62"/>
      <c r="R51" s="37"/>
      <c r="S51" s="54"/>
      <c r="T51" s="62"/>
    </row>
    <row r="52" spans="1:20" x14ac:dyDescent="0.2">
      <c r="A52" s="129"/>
      <c r="B52" s="36"/>
      <c r="C52" s="41">
        <v>13.3</v>
      </c>
      <c r="D52" s="38" t="s">
        <v>188</v>
      </c>
      <c r="E52" s="73"/>
      <c r="F52" s="74"/>
      <c r="G52" s="232"/>
      <c r="H52" s="51"/>
      <c r="I52" s="26"/>
      <c r="J52" s="60"/>
      <c r="K52" s="7"/>
      <c r="L52" s="62"/>
      <c r="M52" s="62"/>
      <c r="N52" s="36"/>
      <c r="O52" s="62"/>
      <c r="P52" s="37"/>
      <c r="Q52" s="62"/>
      <c r="R52" s="37"/>
      <c r="S52" s="54"/>
      <c r="T52" s="62"/>
    </row>
    <row r="53" spans="1:20" x14ac:dyDescent="0.2">
      <c r="A53" s="129"/>
      <c r="B53" s="36"/>
      <c r="C53" s="41">
        <v>13.4</v>
      </c>
      <c r="D53" s="38" t="s">
        <v>189</v>
      </c>
      <c r="E53" s="73"/>
      <c r="F53" s="74"/>
      <c r="G53" s="232"/>
      <c r="H53" s="51"/>
      <c r="I53" s="26"/>
      <c r="J53" s="60"/>
      <c r="K53" s="4"/>
      <c r="L53" s="62"/>
      <c r="M53" s="62"/>
      <c r="N53" s="36"/>
      <c r="O53" s="62"/>
      <c r="P53" s="37"/>
      <c r="Q53" s="62"/>
      <c r="R53" s="37"/>
      <c r="S53" s="54"/>
      <c r="T53" s="62"/>
    </row>
    <row r="54" spans="1:20" x14ac:dyDescent="0.2">
      <c r="A54" s="125">
        <v>2.5</v>
      </c>
      <c r="B54" s="14"/>
      <c r="C54" s="268" t="s">
        <v>36</v>
      </c>
      <c r="D54" s="268"/>
      <c r="E54" s="67"/>
      <c r="F54" s="68"/>
      <c r="G54" s="242">
        <f>SUM(G55:G60)</f>
        <v>0</v>
      </c>
      <c r="H54" s="102">
        <f>SUM(H55:H60)</f>
        <v>0</v>
      </c>
      <c r="I54" s="102">
        <f>SUM(I55:I60)</f>
        <v>0</v>
      </c>
      <c r="J54" s="102">
        <f>SUM(J55:J60)</f>
        <v>0</v>
      </c>
      <c r="K54" s="61">
        <f>SUM(E54:J54)</f>
        <v>0</v>
      </c>
      <c r="L54" s="62"/>
      <c r="M54" s="62" t="s">
        <v>124</v>
      </c>
      <c r="N54" s="145">
        <v>0</v>
      </c>
      <c r="O54" s="146"/>
      <c r="P54" s="147">
        <v>0</v>
      </c>
      <c r="Q54" s="146"/>
      <c r="R54" s="146">
        <f>N54+P54</f>
        <v>0</v>
      </c>
      <c r="S54" s="169"/>
      <c r="T54" s="146"/>
    </row>
    <row r="55" spans="1:20" x14ac:dyDescent="0.2">
      <c r="A55" s="129"/>
      <c r="B55" s="36"/>
      <c r="C55" s="107"/>
      <c r="D55" s="227" t="s">
        <v>101</v>
      </c>
      <c r="E55" s="71"/>
      <c r="F55" s="72"/>
      <c r="G55" s="232"/>
      <c r="H55" s="94"/>
      <c r="I55" s="91"/>
      <c r="J55" s="92"/>
      <c r="K55" s="70"/>
      <c r="L55" s="62"/>
      <c r="M55" s="62" t="s">
        <v>125</v>
      </c>
      <c r="N55" s="36"/>
      <c r="O55" s="62"/>
      <c r="P55" s="37"/>
      <c r="Q55" s="62"/>
      <c r="R55" s="37"/>
      <c r="S55" s="54"/>
      <c r="T55" s="62"/>
    </row>
    <row r="56" spans="1:20" x14ac:dyDescent="0.2">
      <c r="A56" s="129"/>
      <c r="B56" s="36"/>
      <c r="C56" s="108">
        <v>20.100000000000001</v>
      </c>
      <c r="D56" s="109" t="s">
        <v>37</v>
      </c>
      <c r="E56" s="73"/>
      <c r="F56" s="74"/>
      <c r="G56" s="232"/>
      <c r="H56" s="51"/>
      <c r="I56" s="73"/>
      <c r="J56" s="74"/>
      <c r="K56" s="4"/>
      <c r="L56" s="62"/>
      <c r="M56" s="62"/>
      <c r="N56" s="36"/>
      <c r="O56" s="62"/>
      <c r="P56" s="37"/>
      <c r="Q56" s="62"/>
      <c r="R56" s="37"/>
      <c r="S56" s="54"/>
      <c r="T56" s="62"/>
    </row>
    <row r="57" spans="1:20" x14ac:dyDescent="0.2">
      <c r="A57" s="129"/>
      <c r="B57" s="36"/>
      <c r="C57" s="108">
        <v>20.2</v>
      </c>
      <c r="D57" s="109" t="s">
        <v>38</v>
      </c>
      <c r="E57" s="73"/>
      <c r="F57" s="74"/>
      <c r="G57" s="232"/>
      <c r="H57" s="51"/>
      <c r="I57" s="73"/>
      <c r="J57" s="74"/>
      <c r="K57" s="4"/>
      <c r="L57" s="62"/>
      <c r="M57" s="62"/>
      <c r="N57" s="36"/>
      <c r="O57" s="62"/>
      <c r="P57" s="37"/>
      <c r="Q57" s="62"/>
      <c r="R57" s="37"/>
      <c r="S57" s="54"/>
      <c r="T57" s="62"/>
    </row>
    <row r="58" spans="1:20" x14ac:dyDescent="0.2">
      <c r="A58" s="129"/>
      <c r="B58" s="36"/>
      <c r="C58" s="108">
        <v>20.3</v>
      </c>
      <c r="D58" s="109" t="s">
        <v>39</v>
      </c>
      <c r="E58" s="73"/>
      <c r="F58" s="74"/>
      <c r="G58" s="232"/>
      <c r="H58" s="51"/>
      <c r="I58" s="73"/>
      <c r="J58" s="74"/>
      <c r="K58" s="4"/>
      <c r="L58" s="62"/>
      <c r="M58" s="62"/>
      <c r="N58" s="36"/>
      <c r="O58" s="62"/>
      <c r="P58" s="37"/>
      <c r="Q58" s="62"/>
      <c r="R58" s="37"/>
      <c r="S58" s="54"/>
      <c r="T58" s="62"/>
    </row>
    <row r="59" spans="1:20" x14ac:dyDescent="0.2">
      <c r="A59" s="129"/>
      <c r="B59" s="36"/>
      <c r="C59" s="108">
        <v>20.399999999999999</v>
      </c>
      <c r="D59" s="109" t="s">
        <v>40</v>
      </c>
      <c r="E59" s="73"/>
      <c r="F59" s="74"/>
      <c r="G59" s="232"/>
      <c r="H59" s="51"/>
      <c r="I59" s="73"/>
      <c r="J59" s="74"/>
      <c r="K59" s="7"/>
      <c r="L59" s="62"/>
      <c r="M59" s="62"/>
      <c r="N59" s="36"/>
      <c r="O59" s="62"/>
      <c r="P59" s="37"/>
      <c r="Q59" s="62"/>
      <c r="R59" s="37"/>
      <c r="S59" s="54"/>
      <c r="T59" s="62"/>
    </row>
    <row r="60" spans="1:20" x14ac:dyDescent="0.2">
      <c r="A60" s="129"/>
      <c r="B60" s="36"/>
      <c r="C60" s="108">
        <v>20.5</v>
      </c>
      <c r="D60" s="109" t="s">
        <v>190</v>
      </c>
      <c r="E60" s="73"/>
      <c r="F60" s="74"/>
      <c r="G60" s="232"/>
      <c r="H60" s="51"/>
      <c r="I60" s="73"/>
      <c r="J60" s="74"/>
      <c r="K60" s="4"/>
      <c r="L60" s="62"/>
      <c r="M60" s="62"/>
      <c r="N60" s="36"/>
      <c r="O60" s="62"/>
      <c r="P60" s="62"/>
      <c r="Q60" s="62"/>
      <c r="R60" s="37"/>
      <c r="S60" s="54"/>
      <c r="T60" s="62"/>
    </row>
    <row r="61" spans="1:20" x14ac:dyDescent="0.2">
      <c r="A61" s="125">
        <v>2.6</v>
      </c>
      <c r="B61" s="14"/>
      <c r="C61" s="277" t="s">
        <v>41</v>
      </c>
      <c r="D61" s="277"/>
      <c r="E61" s="67"/>
      <c r="F61" s="68"/>
      <c r="G61" s="242">
        <f>SUM(G62:G70)</f>
        <v>1200</v>
      </c>
      <c r="H61" s="102">
        <f t="shared" ref="H61:J61" si="3">SUM(H62:H70)</f>
        <v>0</v>
      </c>
      <c r="I61" s="102">
        <f t="shared" si="3"/>
        <v>0</v>
      </c>
      <c r="J61" s="102">
        <f t="shared" si="3"/>
        <v>0</v>
      </c>
      <c r="K61" s="61">
        <f>SUM(E61:J61)</f>
        <v>1200</v>
      </c>
      <c r="L61" s="62"/>
      <c r="M61" s="62" t="s">
        <v>193</v>
      </c>
      <c r="N61" s="145">
        <v>272</v>
      </c>
      <c r="O61" s="169">
        <f t="shared" ref="O61" si="4">N61*100.1</f>
        <v>27227.199999999997</v>
      </c>
      <c r="P61" s="169">
        <f>SUM(P62:P70)</f>
        <v>1040</v>
      </c>
      <c r="Q61" s="170">
        <f>P61*80</f>
        <v>83200</v>
      </c>
      <c r="R61" s="146">
        <f>N61+P61</f>
        <v>1312</v>
      </c>
      <c r="S61" s="169">
        <f>O61+Q61</f>
        <v>110427.2</v>
      </c>
      <c r="T61" s="168" t="s">
        <v>142</v>
      </c>
    </row>
    <row r="62" spans="1:20" x14ac:dyDescent="0.2">
      <c r="A62" s="129"/>
      <c r="B62" s="36"/>
      <c r="C62" s="107"/>
      <c r="D62" s="227" t="s">
        <v>101</v>
      </c>
      <c r="E62" s="71"/>
      <c r="F62" s="72"/>
      <c r="G62" s="231">
        <f>[2]Entwässerung!$C$33+[2]FZRS!$C$51</f>
        <v>380</v>
      </c>
      <c r="H62" s="74"/>
      <c r="I62" s="91"/>
      <c r="J62" s="92"/>
      <c r="K62" s="70"/>
      <c r="L62" s="62" t="s">
        <v>218</v>
      </c>
      <c r="M62" s="229"/>
      <c r="N62" s="36"/>
      <c r="O62" s="62"/>
      <c r="P62" s="37">
        <v>600</v>
      </c>
      <c r="Q62" s="62"/>
      <c r="R62" s="37"/>
      <c r="S62" s="54"/>
      <c r="T62" s="62"/>
    </row>
    <row r="63" spans="1:20" x14ac:dyDescent="0.2">
      <c r="A63" s="129"/>
      <c r="B63" s="36"/>
      <c r="C63" s="41">
        <v>30.1</v>
      </c>
      <c r="D63" s="227" t="s">
        <v>42</v>
      </c>
      <c r="E63" s="71"/>
      <c r="F63" s="72"/>
      <c r="G63" s="231">
        <f>[2]Entwässerung!$F$38</f>
        <v>290</v>
      </c>
      <c r="H63" s="74"/>
      <c r="I63" s="91"/>
      <c r="J63" s="92"/>
      <c r="K63" s="70"/>
      <c r="L63" s="62" t="s">
        <v>219</v>
      </c>
      <c r="M63" s="229"/>
      <c r="N63" s="36"/>
      <c r="O63" s="62"/>
      <c r="P63" s="37"/>
      <c r="Q63" s="62"/>
      <c r="R63" s="37"/>
      <c r="S63" s="54"/>
      <c r="T63" s="62"/>
    </row>
    <row r="64" spans="1:20" x14ac:dyDescent="0.2">
      <c r="A64" s="129"/>
      <c r="B64" s="36"/>
      <c r="C64" s="41">
        <v>30.2</v>
      </c>
      <c r="D64" s="227" t="s">
        <v>215</v>
      </c>
      <c r="E64" s="71"/>
      <c r="F64" s="72"/>
      <c r="G64" s="231">
        <f>[2]Entwässerung!$F$39</f>
        <v>10</v>
      </c>
      <c r="H64" s="74"/>
      <c r="I64" s="91"/>
      <c r="J64" s="92"/>
      <c r="K64" s="70"/>
      <c r="L64" s="62" t="s">
        <v>220</v>
      </c>
      <c r="M64" s="229"/>
      <c r="N64" s="36"/>
      <c r="O64" s="62"/>
      <c r="P64" s="37"/>
      <c r="Q64" s="62"/>
      <c r="R64" s="37"/>
      <c r="S64" s="54"/>
      <c r="T64" s="62"/>
    </row>
    <row r="65" spans="1:20" x14ac:dyDescent="0.2">
      <c r="A65" s="129"/>
      <c r="B65" s="36"/>
      <c r="C65" s="41">
        <v>30.3</v>
      </c>
      <c r="D65" s="227" t="s">
        <v>45</v>
      </c>
      <c r="E65" s="71"/>
      <c r="F65" s="72"/>
      <c r="G65" s="231">
        <f>[2]Entwässerung!$F$40</f>
        <v>100</v>
      </c>
      <c r="H65" s="74"/>
      <c r="I65" s="91"/>
      <c r="J65" s="92"/>
      <c r="K65" s="70"/>
      <c r="L65" s="62"/>
      <c r="M65" s="229"/>
      <c r="N65" s="36"/>
      <c r="O65" s="62"/>
      <c r="P65" s="37"/>
      <c r="Q65" s="62"/>
      <c r="R65" s="37"/>
      <c r="S65" s="54"/>
      <c r="T65" s="62"/>
    </row>
    <row r="66" spans="1:20" x14ac:dyDescent="0.2">
      <c r="A66" s="129"/>
      <c r="B66" s="36"/>
      <c r="C66" s="41">
        <v>30.4</v>
      </c>
      <c r="D66" s="227" t="s">
        <v>192</v>
      </c>
      <c r="E66" s="71"/>
      <c r="F66" s="72"/>
      <c r="G66" s="231">
        <f>[2]Entwässerung!$F$41</f>
        <v>100</v>
      </c>
      <c r="H66" s="74"/>
      <c r="I66" s="91"/>
      <c r="J66" s="92"/>
      <c r="K66" s="70"/>
      <c r="L66" s="62"/>
      <c r="M66" s="229"/>
      <c r="N66" s="36"/>
      <c r="O66" s="62"/>
      <c r="P66" s="37"/>
      <c r="Q66" s="62"/>
      <c r="R66" s="37"/>
      <c r="S66" s="54"/>
      <c r="T66" s="62"/>
    </row>
    <row r="67" spans="1:20" ht="12.75" customHeight="1" x14ac:dyDescent="0.2">
      <c r="A67" s="129"/>
      <c r="B67" s="36"/>
      <c r="C67" s="41">
        <v>30.5</v>
      </c>
      <c r="D67" s="38" t="s">
        <v>43</v>
      </c>
      <c r="E67" s="73"/>
      <c r="F67" s="74"/>
      <c r="G67" s="231">
        <f>[2]Entwässerung!$F$42+[2]Entwässerung!$F$43</f>
        <v>70</v>
      </c>
      <c r="H67" s="74"/>
      <c r="I67" s="73"/>
      <c r="J67" s="60"/>
      <c r="K67" s="4"/>
      <c r="L67" s="62"/>
      <c r="M67" s="229"/>
      <c r="N67" s="36"/>
      <c r="O67" s="62"/>
      <c r="P67" s="37">
        <v>120</v>
      </c>
      <c r="Q67" s="62"/>
      <c r="R67" s="37"/>
      <c r="S67" s="54"/>
      <c r="T67" s="62"/>
    </row>
    <row r="68" spans="1:20" x14ac:dyDescent="0.2">
      <c r="A68" s="129"/>
      <c r="B68" s="36"/>
      <c r="C68" s="41">
        <v>30.6</v>
      </c>
      <c r="D68" s="38" t="s">
        <v>38</v>
      </c>
      <c r="E68" s="73"/>
      <c r="F68" s="74"/>
      <c r="G68" s="231">
        <f>[2]Entwässerung!$F$44</f>
        <v>120</v>
      </c>
      <c r="H68" s="74"/>
      <c r="I68" s="73"/>
      <c r="J68" s="60"/>
      <c r="K68" s="4"/>
      <c r="L68" s="62"/>
      <c r="M68" s="229"/>
      <c r="N68" s="36"/>
      <c r="O68" s="62"/>
      <c r="P68" s="37">
        <v>120</v>
      </c>
      <c r="Q68" s="62"/>
      <c r="R68" s="37"/>
      <c r="S68" s="54"/>
      <c r="T68" s="62"/>
    </row>
    <row r="69" spans="1:20" x14ac:dyDescent="0.2">
      <c r="A69" s="129"/>
      <c r="B69" s="36"/>
      <c r="C69" s="41">
        <v>30.7</v>
      </c>
      <c r="D69" s="38" t="s">
        <v>190</v>
      </c>
      <c r="E69" s="73"/>
      <c r="F69" s="74"/>
      <c r="G69" s="231">
        <f>[2]Entwässerung!$F$45</f>
        <v>40</v>
      </c>
      <c r="H69" s="74"/>
      <c r="I69" s="73"/>
      <c r="J69" s="60"/>
      <c r="K69" s="4"/>
      <c r="L69" s="62" t="s">
        <v>44</v>
      </c>
      <c r="M69" s="229"/>
      <c r="N69" s="36"/>
      <c r="O69" s="62"/>
      <c r="P69" s="37">
        <v>100</v>
      </c>
      <c r="Q69" s="62"/>
      <c r="R69" s="37"/>
      <c r="S69" s="54"/>
      <c r="T69" s="62"/>
    </row>
    <row r="70" spans="1:20" x14ac:dyDescent="0.2">
      <c r="A70" s="129"/>
      <c r="B70" s="36"/>
      <c r="C70" s="41">
        <v>30.8</v>
      </c>
      <c r="D70" s="38" t="s">
        <v>191</v>
      </c>
      <c r="E70" s="73"/>
      <c r="F70" s="74"/>
      <c r="G70" s="231">
        <f>[2]Entwässerung!$F$46</f>
        <v>90</v>
      </c>
      <c r="H70" s="74"/>
      <c r="I70" s="73"/>
      <c r="J70" s="60"/>
      <c r="K70" s="4"/>
      <c r="L70" s="62"/>
      <c r="M70" s="230"/>
      <c r="N70" s="36"/>
      <c r="O70" s="62"/>
      <c r="P70" s="157">
        <v>100</v>
      </c>
      <c r="Q70" s="62"/>
      <c r="R70" s="37"/>
      <c r="S70" s="54"/>
      <c r="T70" s="62"/>
    </row>
    <row r="71" spans="1:20" x14ac:dyDescent="0.2">
      <c r="A71" s="125">
        <v>2.8</v>
      </c>
      <c r="B71" s="14"/>
      <c r="C71" s="268" t="s">
        <v>46</v>
      </c>
      <c r="D71" s="268"/>
      <c r="E71" s="67"/>
      <c r="F71" s="68"/>
      <c r="G71" s="241">
        <f>SUM(G72:G75)</f>
        <v>0</v>
      </c>
      <c r="H71" s="30">
        <f>SUM(H72:H75)</f>
        <v>0</v>
      </c>
      <c r="I71" s="55">
        <f t="shared" ref="I71:J71" si="5">SUM(I74:I75)</f>
        <v>0</v>
      </c>
      <c r="J71" s="31">
        <f t="shared" si="5"/>
        <v>0</v>
      </c>
      <c r="K71" s="61">
        <f>SUM(E71:J71)</f>
        <v>0</v>
      </c>
      <c r="L71" s="62"/>
      <c r="M71" s="65" t="s">
        <v>6</v>
      </c>
      <c r="N71" s="145">
        <v>0</v>
      </c>
      <c r="O71" s="146"/>
      <c r="P71" s="147">
        <v>0</v>
      </c>
      <c r="Q71" s="146"/>
      <c r="R71" s="146">
        <f>N71+P71</f>
        <v>0</v>
      </c>
      <c r="S71" s="169"/>
      <c r="T71" s="146"/>
    </row>
    <row r="72" spans="1:20" x14ac:dyDescent="0.2">
      <c r="A72" s="129"/>
      <c r="B72" s="36"/>
      <c r="C72" s="90"/>
      <c r="D72" s="227" t="s">
        <v>101</v>
      </c>
      <c r="E72" s="71"/>
      <c r="F72" s="72"/>
      <c r="G72" s="232">
        <f>[2]Entwässerung!$C$65+[2]FZRS!$C$49</f>
        <v>0</v>
      </c>
      <c r="H72" s="94"/>
      <c r="I72" s="91"/>
      <c r="J72" s="92"/>
      <c r="K72" s="70"/>
      <c r="L72" s="62"/>
      <c r="M72" s="65" t="s">
        <v>216</v>
      </c>
      <c r="N72" s="36"/>
      <c r="O72" s="62"/>
      <c r="P72" s="37"/>
      <c r="Q72" s="62"/>
      <c r="R72" s="37"/>
      <c r="S72" s="54"/>
      <c r="T72" s="62"/>
    </row>
    <row r="73" spans="1:20" x14ac:dyDescent="0.2">
      <c r="A73" s="129"/>
      <c r="B73" s="36"/>
      <c r="C73" s="41">
        <v>40.1</v>
      </c>
      <c r="D73" s="227" t="s">
        <v>37</v>
      </c>
      <c r="E73" s="71"/>
      <c r="F73" s="72"/>
      <c r="G73" s="232"/>
      <c r="H73" s="94"/>
      <c r="I73" s="91"/>
      <c r="J73" s="92"/>
      <c r="K73" s="70"/>
      <c r="L73" s="62"/>
      <c r="M73" s="65"/>
      <c r="N73" s="36"/>
      <c r="O73" s="62"/>
      <c r="P73" s="37"/>
      <c r="Q73" s="62"/>
      <c r="R73" s="37"/>
      <c r="S73" s="54"/>
      <c r="T73" s="62"/>
    </row>
    <row r="74" spans="1:20" x14ac:dyDescent="0.2">
      <c r="A74" s="129"/>
      <c r="B74" s="36"/>
      <c r="C74" s="41">
        <v>40.200000000000003</v>
      </c>
      <c r="D74" s="38" t="s">
        <v>43</v>
      </c>
      <c r="E74" s="73"/>
      <c r="F74" s="74"/>
      <c r="G74" s="232"/>
      <c r="H74" s="51"/>
      <c r="I74" s="73"/>
      <c r="J74" s="74"/>
      <c r="K74" s="4"/>
      <c r="L74" s="62" t="s">
        <v>44</v>
      </c>
      <c r="M74" s="62"/>
      <c r="N74" s="36"/>
      <c r="O74" s="62"/>
      <c r="P74" s="37"/>
      <c r="Q74" s="62"/>
      <c r="R74" s="37"/>
      <c r="S74" s="54"/>
      <c r="T74" s="62"/>
    </row>
    <row r="75" spans="1:20" x14ac:dyDescent="0.2">
      <c r="A75" s="129"/>
      <c r="B75" s="36"/>
      <c r="C75" s="41">
        <v>40.299999999999997</v>
      </c>
      <c r="D75" s="38" t="s">
        <v>190</v>
      </c>
      <c r="E75" s="73"/>
      <c r="F75" s="74"/>
      <c r="G75" s="232"/>
      <c r="H75" s="51"/>
      <c r="I75" s="73"/>
      <c r="J75" s="74"/>
      <c r="K75" s="4"/>
      <c r="L75" s="62"/>
      <c r="M75" s="62"/>
      <c r="N75" s="36"/>
      <c r="O75" s="62"/>
      <c r="P75" s="37"/>
      <c r="Q75" s="62"/>
      <c r="R75" s="37"/>
      <c r="S75" s="54"/>
      <c r="T75" s="62"/>
    </row>
    <row r="76" spans="1:20" x14ac:dyDescent="0.2">
      <c r="A76" s="128" t="s">
        <v>129</v>
      </c>
      <c r="B76" s="14"/>
      <c r="C76" s="268" t="s">
        <v>47</v>
      </c>
      <c r="D76" s="268"/>
      <c r="E76" s="67"/>
      <c r="F76" s="68"/>
      <c r="G76" s="241">
        <f>SUM(G77:G80)</f>
        <v>810</v>
      </c>
      <c r="H76" s="30">
        <f>SUM(H77:H80)</f>
        <v>0</v>
      </c>
      <c r="I76" s="55">
        <f t="shared" ref="I76:J76" si="6">SUM(I79:I80)</f>
        <v>0</v>
      </c>
      <c r="J76" s="31">
        <f t="shared" si="6"/>
        <v>0</v>
      </c>
      <c r="K76" s="61">
        <f>SUM(E76:J76)</f>
        <v>810</v>
      </c>
      <c r="L76" s="62"/>
      <c r="M76" s="62" t="s">
        <v>5</v>
      </c>
      <c r="N76" s="145">
        <v>0</v>
      </c>
      <c r="O76" s="146"/>
      <c r="P76" s="147">
        <v>310</v>
      </c>
      <c r="Q76" s="170">
        <f>P76*80</f>
        <v>24800</v>
      </c>
      <c r="R76" s="146">
        <f>N76+P76</f>
        <v>310</v>
      </c>
      <c r="S76" s="169">
        <f>O76+Q76</f>
        <v>24800</v>
      </c>
      <c r="T76" s="146"/>
    </row>
    <row r="77" spans="1:20" x14ac:dyDescent="0.2">
      <c r="A77" s="129"/>
      <c r="B77" s="36"/>
      <c r="C77" s="90"/>
      <c r="D77" s="227" t="s">
        <v>101</v>
      </c>
      <c r="E77" s="71"/>
      <c r="F77" s="72"/>
      <c r="G77" s="231">
        <f>[3]FZRS!$C$4</f>
        <v>320</v>
      </c>
      <c r="H77" s="74"/>
      <c r="I77" s="91"/>
      <c r="J77" s="92"/>
      <c r="K77" s="70"/>
      <c r="L77" s="62" t="s">
        <v>221</v>
      </c>
      <c r="M77" s="62"/>
      <c r="N77" s="36"/>
      <c r="O77" s="62"/>
      <c r="P77" s="37"/>
      <c r="Q77" s="62"/>
      <c r="R77" s="37"/>
      <c r="S77" s="54"/>
      <c r="T77" s="62"/>
    </row>
    <row r="78" spans="1:20" x14ac:dyDescent="0.2">
      <c r="A78" s="129"/>
      <c r="B78" s="36"/>
      <c r="C78" s="37">
        <v>50.1</v>
      </c>
      <c r="D78" s="38" t="s">
        <v>37</v>
      </c>
      <c r="E78" s="71"/>
      <c r="F78" s="72"/>
      <c r="G78" s="231">
        <f>[2]FZRS!$F$28</f>
        <v>380</v>
      </c>
      <c r="H78" s="74"/>
      <c r="I78" s="91"/>
      <c r="J78" s="92"/>
      <c r="K78" s="70"/>
      <c r="L78" s="62"/>
      <c r="M78" s="62"/>
      <c r="N78" s="36"/>
      <c r="O78" s="62"/>
      <c r="P78" s="37"/>
      <c r="Q78" s="62"/>
      <c r="R78" s="37"/>
      <c r="S78" s="54"/>
      <c r="T78" s="62"/>
    </row>
    <row r="79" spans="1:20" x14ac:dyDescent="0.2">
      <c r="A79" s="129"/>
      <c r="B79" s="36"/>
      <c r="C79" s="37">
        <v>50.2</v>
      </c>
      <c r="D79" s="38" t="s">
        <v>43</v>
      </c>
      <c r="E79" s="73"/>
      <c r="F79" s="74"/>
      <c r="G79" s="251">
        <f>[3]FZRS!$G$30</f>
        <v>110</v>
      </c>
      <c r="H79" s="74"/>
      <c r="I79" s="73"/>
      <c r="J79" s="74"/>
      <c r="K79" s="4"/>
      <c r="L79" s="62" t="s">
        <v>44</v>
      </c>
      <c r="M79" s="62"/>
      <c r="N79" s="36"/>
      <c r="O79" s="62"/>
      <c r="P79" s="37"/>
      <c r="Q79" s="62"/>
      <c r="R79" s="37"/>
      <c r="S79" s="54"/>
      <c r="T79" s="62"/>
    </row>
    <row r="80" spans="1:20" x14ac:dyDescent="0.2">
      <c r="A80" s="129"/>
      <c r="B80" s="36"/>
      <c r="C80" s="37">
        <v>50.3</v>
      </c>
      <c r="D80" s="38" t="s">
        <v>190</v>
      </c>
      <c r="E80" s="73"/>
      <c r="F80" s="74"/>
      <c r="G80" s="251">
        <f>[2]FZRS!$F$31</f>
        <v>0</v>
      </c>
      <c r="H80" s="74"/>
      <c r="I80" s="73"/>
      <c r="J80" s="74"/>
      <c r="K80" s="4"/>
      <c r="L80" s="62"/>
      <c r="M80" s="62"/>
      <c r="N80" s="36"/>
      <c r="O80" s="62"/>
      <c r="P80" s="37"/>
      <c r="Q80" s="62"/>
      <c r="R80" s="37"/>
      <c r="S80" s="54"/>
      <c r="T80" s="62"/>
    </row>
    <row r="81" spans="1:20" x14ac:dyDescent="0.2">
      <c r="A81" s="125">
        <v>2.9</v>
      </c>
      <c r="B81" s="14"/>
      <c r="C81" s="268" t="s">
        <v>48</v>
      </c>
      <c r="D81" s="268"/>
      <c r="E81" s="67"/>
      <c r="F81" s="68"/>
      <c r="G81" s="241">
        <f>SUM(G82:G85)</f>
        <v>500</v>
      </c>
      <c r="H81" s="30">
        <f>SUM(H82:H85)</f>
        <v>0</v>
      </c>
      <c r="I81" s="55">
        <f t="shared" ref="I81:J81" si="7">SUM(I84:I85)</f>
        <v>0</v>
      </c>
      <c r="J81" s="31">
        <f t="shared" si="7"/>
        <v>0</v>
      </c>
      <c r="K81" s="61">
        <f>SUM(E81:J81)</f>
        <v>500</v>
      </c>
      <c r="L81" s="62"/>
      <c r="M81" s="62" t="s">
        <v>5</v>
      </c>
      <c r="N81" s="145">
        <v>0</v>
      </c>
      <c r="O81" s="146"/>
      <c r="P81" s="147">
        <v>160</v>
      </c>
      <c r="Q81" s="170">
        <f>P81*80</f>
        <v>12800</v>
      </c>
      <c r="R81" s="146">
        <f>N81+P81</f>
        <v>160</v>
      </c>
      <c r="S81" s="169">
        <f>O81+Q81</f>
        <v>12800</v>
      </c>
      <c r="T81" s="146"/>
    </row>
    <row r="82" spans="1:20" x14ac:dyDescent="0.2">
      <c r="A82" s="129"/>
      <c r="B82" s="36"/>
      <c r="C82" s="90"/>
      <c r="D82" s="227" t="s">
        <v>101</v>
      </c>
      <c r="E82" s="71"/>
      <c r="F82" s="72"/>
      <c r="G82" s="231">
        <f>[3]Zäune!$C$4</f>
        <v>210</v>
      </c>
      <c r="H82" s="74"/>
      <c r="I82" s="91"/>
      <c r="J82" s="92"/>
      <c r="K82" s="70"/>
      <c r="L82" s="62" t="s">
        <v>222</v>
      </c>
      <c r="M82" s="62"/>
      <c r="N82" s="36"/>
      <c r="O82" s="62"/>
      <c r="P82" s="37"/>
      <c r="Q82" s="36"/>
      <c r="R82" s="142"/>
      <c r="S82" s="118"/>
      <c r="T82" s="62"/>
    </row>
    <row r="83" spans="1:20" x14ac:dyDescent="0.2">
      <c r="A83" s="129"/>
      <c r="B83" s="36"/>
      <c r="C83" s="37">
        <v>60.1</v>
      </c>
      <c r="D83" s="38" t="s">
        <v>37</v>
      </c>
      <c r="E83" s="71"/>
      <c r="F83" s="72"/>
      <c r="G83" s="231">
        <f>[3]Zäune!$F$26</f>
        <v>220</v>
      </c>
      <c r="H83" s="74"/>
      <c r="I83" s="91"/>
      <c r="J83" s="92"/>
      <c r="K83" s="70"/>
      <c r="L83" s="62" t="s">
        <v>223</v>
      </c>
      <c r="M83" s="62"/>
      <c r="N83" s="36"/>
      <c r="O83" s="62"/>
      <c r="P83" s="37"/>
      <c r="Q83" s="36"/>
      <c r="R83" s="62"/>
      <c r="S83" s="118"/>
      <c r="T83" s="62"/>
    </row>
    <row r="84" spans="1:20" x14ac:dyDescent="0.2">
      <c r="A84" s="129"/>
      <c r="B84" s="36"/>
      <c r="C84" s="37">
        <v>60.2</v>
      </c>
      <c r="D84" s="38" t="s">
        <v>43</v>
      </c>
      <c r="E84" s="73"/>
      <c r="F84" s="74"/>
      <c r="G84" s="251">
        <f>[3]Zäune!$G$28</f>
        <v>70</v>
      </c>
      <c r="H84" s="74"/>
      <c r="I84" s="73"/>
      <c r="J84" s="74"/>
      <c r="K84" s="4"/>
      <c r="L84" s="62" t="s">
        <v>224</v>
      </c>
      <c r="M84" s="62"/>
      <c r="N84" s="36"/>
      <c r="O84" s="62"/>
      <c r="P84" s="37"/>
      <c r="Q84" s="36"/>
      <c r="R84" s="62"/>
      <c r="S84" s="118"/>
      <c r="T84" s="62"/>
    </row>
    <row r="85" spans="1:20" x14ac:dyDescent="0.2">
      <c r="A85" s="129"/>
      <c r="B85" s="36"/>
      <c r="C85" s="37">
        <v>60.3</v>
      </c>
      <c r="D85" s="38" t="s">
        <v>190</v>
      </c>
      <c r="E85" s="73"/>
      <c r="F85" s="74"/>
      <c r="G85" s="251">
        <f>[2]Zäune!$F$29</f>
        <v>0</v>
      </c>
      <c r="H85" s="74"/>
      <c r="I85" s="73"/>
      <c r="J85" s="74"/>
      <c r="K85" s="4"/>
      <c r="L85" s="62" t="s">
        <v>225</v>
      </c>
      <c r="M85" s="62"/>
      <c r="N85" s="36"/>
      <c r="O85" s="62"/>
      <c r="P85" s="37"/>
      <c r="Q85" s="36"/>
      <c r="R85" s="66"/>
      <c r="S85" s="118"/>
      <c r="T85" s="62"/>
    </row>
    <row r="86" spans="1:20" x14ac:dyDescent="0.2">
      <c r="A86" s="125">
        <v>2.1</v>
      </c>
      <c r="B86" s="14"/>
      <c r="C86" s="268" t="s">
        <v>49</v>
      </c>
      <c r="D86" s="268"/>
      <c r="E86" s="67"/>
      <c r="F86" s="68"/>
      <c r="G86" s="241">
        <f>SUM(G87:G90)</f>
        <v>0</v>
      </c>
      <c r="H86" s="30">
        <f>SUM(H87:H90)</f>
        <v>0</v>
      </c>
      <c r="I86" s="55">
        <f t="shared" ref="I86:J86" si="8">SUM(I89:I90)</f>
        <v>0</v>
      </c>
      <c r="J86" s="31">
        <f t="shared" si="8"/>
        <v>0</v>
      </c>
      <c r="K86" s="61">
        <f>SUM(E86:J86)</f>
        <v>0</v>
      </c>
      <c r="L86" s="62"/>
      <c r="M86" s="62" t="s">
        <v>6</v>
      </c>
      <c r="N86" s="145">
        <v>0</v>
      </c>
      <c r="O86" s="146"/>
      <c r="P86" s="147">
        <v>0</v>
      </c>
      <c r="Q86" s="146"/>
      <c r="R86" s="146">
        <f>N86+P86</f>
        <v>0</v>
      </c>
      <c r="S86" s="169"/>
      <c r="T86" s="146"/>
    </row>
    <row r="87" spans="1:20" x14ac:dyDescent="0.2">
      <c r="A87" s="129"/>
      <c r="B87" s="36"/>
      <c r="C87" s="90"/>
      <c r="D87" s="227" t="s">
        <v>101</v>
      </c>
      <c r="E87" s="71"/>
      <c r="F87" s="72"/>
      <c r="G87" s="232"/>
      <c r="H87" s="94"/>
      <c r="I87" s="91"/>
      <c r="J87" s="92"/>
      <c r="K87" s="70"/>
      <c r="L87" s="62"/>
      <c r="M87" s="62"/>
      <c r="N87" s="36"/>
      <c r="O87" s="62"/>
      <c r="P87" s="37"/>
      <c r="Q87" s="62"/>
      <c r="R87" s="37"/>
      <c r="S87" s="54"/>
      <c r="T87" s="62"/>
    </row>
    <row r="88" spans="1:20" x14ac:dyDescent="0.2">
      <c r="A88" s="129"/>
      <c r="B88" s="36"/>
      <c r="C88" s="41">
        <v>70.099999999999994</v>
      </c>
      <c r="D88" s="38" t="s">
        <v>37</v>
      </c>
      <c r="E88" s="71"/>
      <c r="F88" s="72"/>
      <c r="G88" s="232"/>
      <c r="H88" s="94"/>
      <c r="I88" s="91"/>
      <c r="J88" s="92"/>
      <c r="K88" s="70"/>
      <c r="L88" s="62"/>
      <c r="M88" s="62"/>
      <c r="N88" s="36"/>
      <c r="O88" s="62"/>
      <c r="P88" s="37"/>
      <c r="Q88" s="62"/>
      <c r="R88" s="37"/>
      <c r="S88" s="54"/>
      <c r="T88" s="62"/>
    </row>
    <row r="89" spans="1:20" x14ac:dyDescent="0.2">
      <c r="A89" s="129"/>
      <c r="B89" s="36"/>
      <c r="C89" s="41">
        <v>70.2</v>
      </c>
      <c r="D89" s="38" t="s">
        <v>43</v>
      </c>
      <c r="E89" s="73"/>
      <c r="F89" s="74"/>
      <c r="G89" s="232"/>
      <c r="H89" s="51"/>
      <c r="I89" s="73"/>
      <c r="J89" s="74"/>
      <c r="K89" s="4"/>
      <c r="L89" s="62" t="s">
        <v>44</v>
      </c>
      <c r="M89" s="62"/>
      <c r="N89" s="36"/>
      <c r="O89" s="62"/>
      <c r="P89" s="37"/>
      <c r="Q89" s="62"/>
      <c r="R89" s="37"/>
      <c r="S89" s="54"/>
      <c r="T89" s="62"/>
    </row>
    <row r="90" spans="1:20" x14ac:dyDescent="0.2">
      <c r="A90" s="129"/>
      <c r="B90" s="36"/>
      <c r="C90" s="41">
        <v>70.3</v>
      </c>
      <c r="D90" s="38" t="s">
        <v>194</v>
      </c>
      <c r="E90" s="73"/>
      <c r="F90" s="74"/>
      <c r="G90" s="232"/>
      <c r="H90" s="51"/>
      <c r="I90" s="73"/>
      <c r="J90" s="74"/>
      <c r="K90" s="4"/>
      <c r="L90" s="62"/>
      <c r="M90" s="62"/>
      <c r="N90" s="36"/>
      <c r="O90" s="62"/>
      <c r="P90" s="37"/>
      <c r="Q90" s="62"/>
      <c r="R90" s="37"/>
      <c r="S90" s="54"/>
      <c r="T90" s="62"/>
    </row>
    <row r="91" spans="1:20" x14ac:dyDescent="0.2">
      <c r="A91" s="125">
        <v>2.13</v>
      </c>
      <c r="B91" s="14"/>
      <c r="C91" s="268" t="s">
        <v>50</v>
      </c>
      <c r="D91" s="268"/>
      <c r="E91" s="67"/>
      <c r="F91" s="68"/>
      <c r="G91" s="241"/>
      <c r="H91" s="30">
        <f t="shared" ref="H91:J91" si="9">SUM(H92:H101)</f>
        <v>0</v>
      </c>
      <c r="I91" s="55">
        <f t="shared" si="9"/>
        <v>0</v>
      </c>
      <c r="J91" s="31">
        <f t="shared" si="9"/>
        <v>0</v>
      </c>
      <c r="K91" s="61">
        <f>SUM(E91:J91)</f>
        <v>0</v>
      </c>
      <c r="L91" s="62"/>
      <c r="M91" s="62" t="s">
        <v>214</v>
      </c>
      <c r="N91" s="145">
        <v>0</v>
      </c>
      <c r="O91" s="146"/>
      <c r="P91" s="147">
        <v>40</v>
      </c>
      <c r="Q91" s="170">
        <f>P91*80</f>
        <v>3200</v>
      </c>
      <c r="R91" s="146">
        <f>N91+P91</f>
        <v>40</v>
      </c>
      <c r="S91" s="169">
        <f>O91+Q91</f>
        <v>3200</v>
      </c>
      <c r="T91" s="146"/>
    </row>
    <row r="92" spans="1:20" x14ac:dyDescent="0.2">
      <c r="B92" s="36"/>
      <c r="C92" s="42">
        <v>80.099999999999994</v>
      </c>
      <c r="D92" s="38" t="s">
        <v>195</v>
      </c>
      <c r="E92" s="73"/>
      <c r="F92" s="74"/>
      <c r="G92" s="232"/>
      <c r="H92" s="74"/>
      <c r="I92" s="73"/>
      <c r="J92" s="74"/>
      <c r="K92" s="4"/>
      <c r="L92" s="81"/>
      <c r="M92" s="271" t="s">
        <v>217</v>
      </c>
      <c r="N92" s="142"/>
      <c r="O92" s="37"/>
      <c r="P92" s="142"/>
      <c r="Q92" s="37"/>
      <c r="R92" s="142"/>
      <c r="S92" s="78"/>
      <c r="T92" s="142"/>
    </row>
    <row r="93" spans="1:20" x14ac:dyDescent="0.2">
      <c r="B93" s="36"/>
      <c r="C93" s="42">
        <v>80.2</v>
      </c>
      <c r="D93" s="38" t="s">
        <v>196</v>
      </c>
      <c r="E93" s="73"/>
      <c r="F93" s="74"/>
      <c r="G93" s="232"/>
      <c r="H93" s="74"/>
      <c r="I93" s="73"/>
      <c r="J93" s="74"/>
      <c r="K93" s="4"/>
      <c r="L93" s="81"/>
      <c r="M93" s="271"/>
      <c r="N93" s="62"/>
      <c r="O93" s="37"/>
      <c r="P93" s="62"/>
      <c r="Q93" s="37"/>
      <c r="R93" s="62"/>
      <c r="S93" s="78"/>
      <c r="T93" s="62"/>
    </row>
    <row r="94" spans="1:20" x14ac:dyDescent="0.2">
      <c r="B94" s="36"/>
      <c r="C94" s="42">
        <v>80.3</v>
      </c>
      <c r="D94" s="38" t="s">
        <v>197</v>
      </c>
      <c r="E94" s="73"/>
      <c r="F94" s="74"/>
      <c r="G94" s="232"/>
      <c r="H94" s="74"/>
      <c r="I94" s="73"/>
      <c r="J94" s="74"/>
      <c r="K94" s="4"/>
      <c r="L94" s="81"/>
      <c r="M94" s="271"/>
      <c r="N94" s="62"/>
      <c r="O94" s="37"/>
      <c r="P94" s="62"/>
      <c r="Q94" s="37"/>
      <c r="R94" s="62"/>
      <c r="S94" s="78"/>
      <c r="T94" s="62"/>
    </row>
    <row r="95" spans="1:20" x14ac:dyDescent="0.2">
      <c r="B95" s="36"/>
      <c r="C95" s="42">
        <v>80.400000000000006</v>
      </c>
      <c r="D95" s="38" t="s">
        <v>198</v>
      </c>
      <c r="E95" s="73"/>
      <c r="F95" s="74"/>
      <c r="G95" s="232"/>
      <c r="H95" s="74"/>
      <c r="I95" s="73"/>
      <c r="J95" s="74"/>
      <c r="K95" s="4"/>
      <c r="L95" s="81"/>
      <c r="M95" s="271"/>
      <c r="N95" s="62"/>
      <c r="O95" s="37"/>
      <c r="P95" s="62"/>
      <c r="Q95" s="37"/>
      <c r="R95" s="62"/>
      <c r="S95" s="78"/>
      <c r="T95" s="62"/>
    </row>
    <row r="96" spans="1:20" x14ac:dyDescent="0.2">
      <c r="B96" s="36"/>
      <c r="C96" s="42">
        <v>80.5</v>
      </c>
      <c r="D96" s="38" t="s">
        <v>199</v>
      </c>
      <c r="E96" s="73"/>
      <c r="F96" s="74"/>
      <c r="G96" s="232"/>
      <c r="H96" s="74"/>
      <c r="I96" s="73"/>
      <c r="J96" s="74"/>
      <c r="K96" s="4"/>
      <c r="L96" s="81"/>
      <c r="M96" s="271"/>
      <c r="N96" s="62"/>
      <c r="O96" s="37"/>
      <c r="P96" s="62"/>
      <c r="Q96" s="37"/>
      <c r="R96" s="62"/>
      <c r="S96" s="78"/>
      <c r="T96" s="62"/>
    </row>
    <row r="97" spans="2:20" x14ac:dyDescent="0.2">
      <c r="B97" s="36"/>
      <c r="C97" s="42">
        <v>80.599999999999994</v>
      </c>
      <c r="D97" s="38" t="s">
        <v>200</v>
      </c>
      <c r="E97" s="73"/>
      <c r="F97" s="74"/>
      <c r="G97" s="232"/>
      <c r="H97" s="74"/>
      <c r="I97" s="73"/>
      <c r="J97" s="74"/>
      <c r="K97" s="4"/>
      <c r="L97" s="81"/>
      <c r="M97" s="271"/>
      <c r="N97" s="62"/>
      <c r="O97" s="37"/>
      <c r="P97" s="62"/>
      <c r="Q97" s="37"/>
      <c r="R97" s="62"/>
      <c r="S97" s="78"/>
      <c r="T97" s="62"/>
    </row>
    <row r="98" spans="2:20" x14ac:dyDescent="0.2">
      <c r="B98" s="36"/>
      <c r="C98" s="42">
        <v>80.7</v>
      </c>
      <c r="D98" s="38" t="s">
        <v>201</v>
      </c>
      <c r="E98" s="73"/>
      <c r="F98" s="74"/>
      <c r="G98" s="232"/>
      <c r="H98" s="74"/>
      <c r="I98" s="73"/>
      <c r="J98" s="74"/>
      <c r="K98" s="4"/>
      <c r="L98" s="81"/>
      <c r="M98" s="271"/>
      <c r="N98" s="62"/>
      <c r="O98" s="37"/>
      <c r="P98" s="62"/>
      <c r="Q98" s="37"/>
      <c r="R98" s="62"/>
      <c r="S98" s="78"/>
      <c r="T98" s="62"/>
    </row>
    <row r="99" spans="2:20" x14ac:dyDescent="0.2">
      <c r="B99" s="36"/>
      <c r="C99" s="42">
        <v>80.800000000000097</v>
      </c>
      <c r="D99" s="38" t="s">
        <v>202</v>
      </c>
      <c r="E99" s="73"/>
      <c r="F99" s="74"/>
      <c r="G99" s="232"/>
      <c r="H99" s="74"/>
      <c r="I99" s="73"/>
      <c r="J99" s="74"/>
      <c r="K99" s="4"/>
      <c r="L99" s="81"/>
      <c r="M99" s="271"/>
      <c r="N99" s="62"/>
      <c r="O99" s="37"/>
      <c r="P99" s="62"/>
      <c r="Q99" s="37"/>
      <c r="R99" s="62"/>
      <c r="S99" s="78"/>
      <c r="T99" s="62"/>
    </row>
    <row r="100" spans="2:20" x14ac:dyDescent="0.2">
      <c r="B100" s="36"/>
      <c r="C100" s="42">
        <v>80.900000000000105</v>
      </c>
      <c r="D100" s="38" t="s">
        <v>203</v>
      </c>
      <c r="E100" s="73"/>
      <c r="F100" s="74"/>
      <c r="G100" s="232"/>
      <c r="H100" s="74"/>
      <c r="I100" s="73"/>
      <c r="J100" s="74"/>
      <c r="K100" s="4"/>
      <c r="L100" s="81"/>
      <c r="M100" s="271"/>
      <c r="N100" s="62"/>
      <c r="O100" s="37"/>
      <c r="P100" s="62"/>
      <c r="Q100" s="37"/>
      <c r="R100" s="62"/>
      <c r="S100" s="78"/>
      <c r="T100" s="62"/>
    </row>
    <row r="101" spans="2:20" ht="13.5" x14ac:dyDescent="0.25">
      <c r="B101" s="36"/>
      <c r="C101" s="44">
        <v>80.099999999999994</v>
      </c>
      <c r="D101" s="43" t="s">
        <v>51</v>
      </c>
      <c r="E101" s="73"/>
      <c r="F101" s="74"/>
      <c r="G101" s="232"/>
      <c r="H101" s="74"/>
      <c r="I101" s="73"/>
      <c r="J101" s="74"/>
      <c r="K101" s="4"/>
      <c r="L101" s="81"/>
      <c r="M101" s="272"/>
      <c r="N101" s="62"/>
      <c r="O101" s="37"/>
      <c r="P101" s="62"/>
      <c r="Q101" s="37"/>
      <c r="R101" s="62"/>
      <c r="S101" s="78"/>
      <c r="T101" s="62"/>
    </row>
    <row r="102" spans="2:20" x14ac:dyDescent="0.2">
      <c r="B102" s="14"/>
      <c r="C102" s="270" t="s">
        <v>94</v>
      </c>
      <c r="D102" s="270"/>
      <c r="E102" s="69"/>
      <c r="F102" s="77"/>
      <c r="G102" s="243">
        <f>G8+G16+G35+G44+G49+G54+G61+G71+G76+G81+G86+G91</f>
        <v>2940</v>
      </c>
      <c r="H102" s="48">
        <f t="shared" ref="H102:K102" si="10">H8+H16+H35+H44+H49+H54+H61+H71+H76+H81+H86+H91</f>
        <v>0</v>
      </c>
      <c r="I102" s="48">
        <f t="shared" si="10"/>
        <v>0</v>
      </c>
      <c r="J102" s="48">
        <f t="shared" si="10"/>
        <v>0</v>
      </c>
      <c r="K102" s="48">
        <f t="shared" si="10"/>
        <v>2940</v>
      </c>
      <c r="L102" s="48">
        <f>L8+L16+L35+L44+L49+L54+L61+L71+L76+L81+L86+L91</f>
        <v>0</v>
      </c>
      <c r="M102" s="48" t="e">
        <f>#REF!+M8+M16+M35+M44+M49+M54+M61+M71+M76+M81+M86+M91</f>
        <v>#REF!</v>
      </c>
      <c r="N102" s="171" t="e">
        <f>#REF!+N8+N16+N35+N44+N49+N54+N61+N71+N76+N81+N86+N91</f>
        <v>#REF!</v>
      </c>
      <c r="O102" s="171" t="e">
        <f>#REF!+O8+O16+O35+O44+O49+O54+O61+O71+O76+O81+O86+O91</f>
        <v>#REF!</v>
      </c>
      <c r="P102" s="171" t="e">
        <f>#REF!+P8+P16+P35+P44+P49+P54+P61+P71+P76+P81+P86+P91</f>
        <v>#REF!</v>
      </c>
      <c r="Q102" s="171" t="e">
        <f>#REF!+Q8+Q16+Q35+Q44+Q49+Q54+Q61+Q71+Q76+Q81+Q86+Q91</f>
        <v>#REF!</v>
      </c>
      <c r="R102" s="171" t="e">
        <f>#REF!+R8+R16+R35+R44+R49+R54+R61+R71+R76+R81+R86+R91</f>
        <v>#REF!</v>
      </c>
      <c r="S102" s="171" t="e">
        <f>#REF!+S8+S16+S35+S44+S49+S54+S61+S71+S76+S81+S86+S91</f>
        <v>#REF!</v>
      </c>
      <c r="T102" s="146"/>
    </row>
    <row r="103" spans="2:20" x14ac:dyDescent="0.2">
      <c r="B103" s="36"/>
      <c r="C103" s="45"/>
      <c r="D103" s="46"/>
      <c r="E103" s="25"/>
      <c r="F103" s="53"/>
      <c r="G103" s="244"/>
      <c r="H103" s="54"/>
      <c r="I103" s="5"/>
      <c r="J103" s="54"/>
      <c r="K103" s="5"/>
      <c r="L103" s="63"/>
      <c r="M103" s="62"/>
      <c r="N103" s="36"/>
      <c r="O103" s="36"/>
      <c r="P103" s="142"/>
      <c r="Q103" s="37"/>
      <c r="R103" s="142"/>
      <c r="S103" s="37"/>
      <c r="T103" s="142"/>
    </row>
    <row r="104" spans="2:20" x14ac:dyDescent="0.2">
      <c r="B104" s="268" t="s">
        <v>73</v>
      </c>
      <c r="C104" s="268"/>
      <c r="D104" s="268"/>
      <c r="E104" s="49">
        <f>0.1*0.8*K102</f>
        <v>235.20000000000005</v>
      </c>
      <c r="F104" s="29">
        <f>0.1*0.2*K102</f>
        <v>58.800000000000011</v>
      </c>
      <c r="G104" s="245"/>
      <c r="H104" s="85"/>
      <c r="I104" s="84"/>
      <c r="J104" s="85"/>
      <c r="K104" s="50">
        <f>SUM(E104:F104)</f>
        <v>294.00000000000006</v>
      </c>
      <c r="L104" s="63"/>
      <c r="M104" s="62" t="s">
        <v>98</v>
      </c>
      <c r="N104" s="172">
        <v>323</v>
      </c>
      <c r="O104" s="177">
        <f>N104*100.1</f>
        <v>32332.3</v>
      </c>
      <c r="P104" s="177">
        <v>400</v>
      </c>
      <c r="Q104" s="177">
        <f>P104*99.5</f>
        <v>39800</v>
      </c>
      <c r="R104" s="177">
        <f>N104+P104</f>
        <v>723</v>
      </c>
      <c r="S104" s="177">
        <f>O104+Q104</f>
        <v>72132.3</v>
      </c>
      <c r="T104" s="167" t="s">
        <v>143</v>
      </c>
    </row>
    <row r="105" spans="2:20" x14ac:dyDescent="0.2">
      <c r="B105" s="36"/>
      <c r="C105" s="45"/>
      <c r="D105" s="46"/>
      <c r="E105" s="5"/>
      <c r="F105" s="54"/>
      <c r="G105" s="246"/>
      <c r="H105" s="54"/>
      <c r="I105" s="5"/>
      <c r="J105" s="54"/>
      <c r="K105" s="5"/>
      <c r="L105" s="63"/>
      <c r="M105" s="36"/>
      <c r="N105" s="34"/>
      <c r="O105" s="34"/>
      <c r="P105" s="174"/>
      <c r="Q105" s="175"/>
      <c r="R105" s="174"/>
      <c r="S105" s="175"/>
      <c r="T105" s="66"/>
    </row>
    <row r="106" spans="2:20" x14ac:dyDescent="0.2">
      <c r="B106" s="268" t="s">
        <v>95</v>
      </c>
      <c r="C106" s="268"/>
      <c r="D106" s="268"/>
      <c r="E106" s="50">
        <f>E102+E104</f>
        <v>235.20000000000005</v>
      </c>
      <c r="F106" s="20">
        <f t="shared" ref="F106:K106" si="11">F102+F104</f>
        <v>58.800000000000011</v>
      </c>
      <c r="G106" s="247">
        <f t="shared" si="11"/>
        <v>2940</v>
      </c>
      <c r="H106" s="20">
        <f t="shared" si="11"/>
        <v>0</v>
      </c>
      <c r="I106" s="50">
        <f t="shared" si="11"/>
        <v>0</v>
      </c>
      <c r="J106" s="20">
        <f t="shared" si="11"/>
        <v>0</v>
      </c>
      <c r="K106" s="50">
        <f t="shared" si="11"/>
        <v>3234</v>
      </c>
      <c r="L106" s="64"/>
      <c r="M106" s="66"/>
      <c r="N106" s="176" t="e">
        <f>N102+N104</f>
        <v>#REF!</v>
      </c>
      <c r="O106" s="176" t="e">
        <f>O102+O104</f>
        <v>#REF!</v>
      </c>
      <c r="P106" s="176" t="e">
        <f t="shared" ref="P106:S106" si="12">P102+P104</f>
        <v>#REF!</v>
      </c>
      <c r="Q106" s="176" t="e">
        <f t="shared" si="12"/>
        <v>#REF!</v>
      </c>
      <c r="R106" s="176" t="e">
        <f t="shared" si="12"/>
        <v>#REF!</v>
      </c>
      <c r="S106" s="176" t="e">
        <f t="shared" si="12"/>
        <v>#REF!</v>
      </c>
      <c r="T106" s="146"/>
    </row>
    <row r="107" spans="2:20" x14ac:dyDescent="0.2">
      <c r="C107" s="3"/>
      <c r="E107" s="5"/>
      <c r="F107" s="5"/>
      <c r="G107" s="246"/>
      <c r="H107" s="5"/>
      <c r="I107" s="5"/>
      <c r="J107" s="5"/>
      <c r="K107" s="5"/>
      <c r="N107" s="37"/>
      <c r="O107" s="37"/>
      <c r="P107" s="37"/>
      <c r="Q107" s="37"/>
      <c r="R107" s="37"/>
      <c r="S107" s="37"/>
      <c r="T107" s="37"/>
    </row>
    <row r="108" spans="2:20" x14ac:dyDescent="0.2">
      <c r="B108" s="269" t="s">
        <v>157</v>
      </c>
      <c r="C108" s="269"/>
      <c r="D108" s="269"/>
      <c r="E108" s="14">
        <v>100</v>
      </c>
      <c r="F108" s="14">
        <v>100</v>
      </c>
      <c r="G108" s="248">
        <v>82.8</v>
      </c>
      <c r="H108" s="79">
        <v>82.8</v>
      </c>
      <c r="I108" s="79">
        <v>82.8</v>
      </c>
      <c r="J108" s="79">
        <v>82.8</v>
      </c>
      <c r="N108" s="37"/>
      <c r="O108" s="37"/>
      <c r="P108" s="266" t="s">
        <v>150</v>
      </c>
      <c r="Q108" s="267"/>
      <c r="R108" s="267"/>
      <c r="S108" s="267"/>
      <c r="T108" s="141"/>
    </row>
    <row r="109" spans="2:20" x14ac:dyDescent="0.2">
      <c r="C109" s="3"/>
      <c r="E109" s="5"/>
      <c r="F109" s="5"/>
      <c r="G109" s="246"/>
      <c r="H109" s="5"/>
      <c r="I109" s="5"/>
      <c r="J109" s="5"/>
      <c r="K109" s="5"/>
      <c r="N109" s="37"/>
      <c r="O109" s="37"/>
      <c r="P109" s="36"/>
      <c r="Q109" s="37"/>
      <c r="R109" s="37"/>
      <c r="S109" s="37"/>
      <c r="T109" s="39"/>
    </row>
    <row r="110" spans="2:20" x14ac:dyDescent="0.2">
      <c r="B110" s="268" t="s">
        <v>96</v>
      </c>
      <c r="C110" s="268"/>
      <c r="D110" s="268"/>
      <c r="E110" s="80">
        <f>E108*E106</f>
        <v>23520.000000000004</v>
      </c>
      <c r="F110" s="80">
        <f t="shared" ref="F110:J110" si="13">F108*F106</f>
        <v>5880.0000000000009</v>
      </c>
      <c r="G110" s="249">
        <f t="shared" si="13"/>
        <v>243432</v>
      </c>
      <c r="H110" s="80">
        <f t="shared" si="13"/>
        <v>0</v>
      </c>
      <c r="I110" s="80">
        <f t="shared" si="13"/>
        <v>0</v>
      </c>
      <c r="J110" s="80">
        <f t="shared" si="13"/>
        <v>0</v>
      </c>
      <c r="K110" s="80">
        <f>SUM(E110:J110)</f>
        <v>272832</v>
      </c>
      <c r="O110" s="37"/>
      <c r="P110" s="37"/>
      <c r="Q110" s="78"/>
      <c r="R110" s="37"/>
      <c r="S110" s="37"/>
      <c r="T110" s="37"/>
    </row>
    <row r="111" spans="2:20" x14ac:dyDescent="0.2">
      <c r="E111" s="5"/>
      <c r="F111" s="5"/>
      <c r="G111" s="246"/>
      <c r="H111" s="5"/>
      <c r="I111" s="5"/>
      <c r="J111" s="5"/>
      <c r="K111" s="5"/>
      <c r="O111" s="37"/>
      <c r="P111" s="182"/>
      <c r="Q111" s="78"/>
      <c r="R111" s="37"/>
      <c r="S111" s="37"/>
      <c r="T111" s="37"/>
    </row>
    <row r="112" spans="2:20" x14ac:dyDescent="0.2">
      <c r="B112" s="265" t="s">
        <v>103</v>
      </c>
      <c r="C112" s="265"/>
      <c r="D112" s="265"/>
      <c r="E112" s="9"/>
      <c r="F112" s="9"/>
      <c r="G112" s="250"/>
      <c r="H112" s="9"/>
      <c r="I112" s="9"/>
      <c r="J112" s="9"/>
      <c r="K112" s="95"/>
      <c r="O112" s="37"/>
      <c r="P112" s="182"/>
      <c r="Q112" s="78"/>
      <c r="R112" s="37"/>
      <c r="S112" s="37"/>
      <c r="T112" s="37"/>
    </row>
    <row r="113" spans="2:20" x14ac:dyDescent="0.2">
      <c r="B113" s="265" t="s">
        <v>210</v>
      </c>
      <c r="C113" s="265"/>
      <c r="D113" s="265"/>
      <c r="E113" s="9"/>
      <c r="F113" s="9"/>
      <c r="G113" s="250"/>
      <c r="H113" s="9"/>
      <c r="I113" s="9"/>
      <c r="J113" s="9"/>
      <c r="K113" s="95"/>
      <c r="O113" s="37"/>
      <c r="P113" s="93"/>
      <c r="Q113" s="93"/>
      <c r="R113" s="34"/>
      <c r="S113" s="34"/>
      <c r="T113" s="34"/>
    </row>
    <row r="114" spans="2:20" x14ac:dyDescent="0.2">
      <c r="B114" s="265" t="s">
        <v>211</v>
      </c>
      <c r="C114" s="265"/>
      <c r="D114" s="265"/>
      <c r="E114" s="9"/>
      <c r="F114" s="9"/>
      <c r="G114" s="250"/>
      <c r="H114" s="9"/>
      <c r="I114" s="9"/>
      <c r="J114" s="9"/>
      <c r="K114" s="9"/>
      <c r="O114" s="37"/>
      <c r="P114" s="114"/>
      <c r="Q114" s="114"/>
      <c r="R114" s="34"/>
      <c r="S114" s="34"/>
      <c r="T114" s="34"/>
    </row>
    <row r="115" spans="2:20" x14ac:dyDescent="0.2">
      <c r="B115" s="265" t="s">
        <v>213</v>
      </c>
      <c r="C115" s="265"/>
      <c r="D115" s="265"/>
      <c r="E115" s="9"/>
      <c r="F115" s="9"/>
      <c r="G115" s="250"/>
      <c r="H115" s="9"/>
      <c r="I115" s="9"/>
      <c r="J115" s="9"/>
      <c r="K115" s="9"/>
      <c r="O115" s="37"/>
      <c r="P115" s="114"/>
      <c r="Q115" s="114"/>
      <c r="R115" s="34"/>
      <c r="S115" s="34"/>
      <c r="T115" s="34"/>
    </row>
    <row r="116" spans="2:20" x14ac:dyDescent="0.2">
      <c r="B116" s="265" t="s">
        <v>212</v>
      </c>
      <c r="C116" s="265"/>
      <c r="D116" s="265"/>
      <c r="E116" s="9"/>
      <c r="F116" s="9"/>
      <c r="G116" s="250"/>
      <c r="H116" s="9"/>
      <c r="I116" s="9"/>
      <c r="J116" s="9"/>
      <c r="K116" s="9">
        <f>K110+K112+K113</f>
        <v>272832</v>
      </c>
      <c r="O116" s="37"/>
      <c r="P116" s="114"/>
      <c r="Q116" s="114"/>
      <c r="R116" s="34"/>
      <c r="S116" s="34"/>
      <c r="T116" s="34"/>
    </row>
    <row r="117" spans="2:20" x14ac:dyDescent="0.2">
      <c r="E117" s="5"/>
      <c r="F117" s="5"/>
      <c r="G117" s="246"/>
      <c r="H117" s="5"/>
      <c r="I117" s="5"/>
      <c r="J117" s="5"/>
      <c r="K117" s="5"/>
    </row>
    <row r="118" spans="2:20" x14ac:dyDescent="0.2">
      <c r="B118" s="8" t="s">
        <v>204</v>
      </c>
      <c r="E118" s="5"/>
      <c r="F118" s="5"/>
      <c r="G118" s="246"/>
      <c r="H118" s="5"/>
      <c r="I118" s="5"/>
      <c r="J118" s="5"/>
      <c r="K118" s="228">
        <v>100</v>
      </c>
    </row>
    <row r="119" spans="2:20" x14ac:dyDescent="0.2">
      <c r="B119" s="282" t="s">
        <v>205</v>
      </c>
      <c r="C119" s="282"/>
      <c r="D119" s="282"/>
      <c r="E119" s="282"/>
      <c r="F119" s="282"/>
      <c r="G119" s="282"/>
      <c r="H119" s="282"/>
      <c r="I119" s="25"/>
      <c r="J119" s="25"/>
      <c r="K119" s="224">
        <v>82.8</v>
      </c>
      <c r="L119" s="217"/>
    </row>
    <row r="120" spans="2:20" x14ac:dyDescent="0.2">
      <c r="E120" s="5"/>
      <c r="F120" s="5"/>
      <c r="G120" s="246"/>
      <c r="H120" s="5"/>
      <c r="I120" s="5"/>
      <c r="J120" s="5"/>
      <c r="K120" s="5"/>
    </row>
    <row r="121" spans="2:20" x14ac:dyDescent="0.2">
      <c r="E121" s="5"/>
      <c r="F121" s="5"/>
      <c r="G121" s="246"/>
      <c r="H121" s="5"/>
      <c r="I121" s="5"/>
      <c r="J121" s="5"/>
      <c r="K121" s="5"/>
    </row>
    <row r="122" spans="2:20" x14ac:dyDescent="0.2">
      <c r="E122" s="5"/>
      <c r="F122" s="5"/>
      <c r="G122" s="246"/>
      <c r="H122" s="5"/>
      <c r="I122" s="5"/>
      <c r="J122" s="5"/>
      <c r="K122" s="5"/>
    </row>
    <row r="123" spans="2:20" x14ac:dyDescent="0.2">
      <c r="E123" s="5"/>
      <c r="F123" s="5"/>
      <c r="G123" s="246"/>
      <c r="H123" s="5"/>
      <c r="I123" s="5"/>
      <c r="J123" s="5"/>
      <c r="K123" s="5"/>
    </row>
    <row r="124" spans="2:20" x14ac:dyDescent="0.2">
      <c r="E124" s="5"/>
      <c r="F124" s="5"/>
      <c r="G124" s="246"/>
      <c r="H124" s="5"/>
      <c r="I124" s="5"/>
      <c r="J124" s="5"/>
      <c r="K124" s="5"/>
    </row>
    <row r="125" spans="2:20" x14ac:dyDescent="0.2">
      <c r="E125" s="5"/>
      <c r="F125" s="5"/>
      <c r="G125" s="246"/>
      <c r="H125" s="5"/>
      <c r="I125" s="5"/>
      <c r="J125" s="5"/>
      <c r="K125" s="5"/>
    </row>
    <row r="126" spans="2:20" x14ac:dyDescent="0.2">
      <c r="E126" s="5"/>
      <c r="F126" s="5"/>
      <c r="G126" s="246"/>
      <c r="H126" s="5"/>
      <c r="I126" s="5"/>
      <c r="J126" s="5"/>
      <c r="K126" s="5"/>
    </row>
    <row r="127" spans="2:20" x14ac:dyDescent="0.2">
      <c r="E127" s="5"/>
      <c r="F127" s="5"/>
      <c r="G127" s="246"/>
      <c r="H127" s="5"/>
      <c r="I127" s="5"/>
      <c r="J127" s="5"/>
      <c r="K127" s="5"/>
    </row>
    <row r="128" spans="2:20" x14ac:dyDescent="0.2">
      <c r="E128" s="5"/>
      <c r="F128" s="5"/>
      <c r="G128" s="246"/>
      <c r="H128" s="5"/>
      <c r="I128" s="5"/>
      <c r="J128" s="5"/>
      <c r="K128" s="5"/>
    </row>
    <row r="129" spans="5:11" x14ac:dyDescent="0.2">
      <c r="E129" s="5"/>
      <c r="F129" s="5"/>
      <c r="G129" s="246"/>
      <c r="H129" s="5"/>
      <c r="I129" s="5"/>
      <c r="J129" s="5"/>
      <c r="K129" s="5"/>
    </row>
    <row r="130" spans="5:11" x14ac:dyDescent="0.2">
      <c r="E130" s="5"/>
      <c r="F130" s="5"/>
      <c r="G130" s="246"/>
      <c r="H130" s="5"/>
      <c r="I130" s="5"/>
      <c r="J130" s="5"/>
      <c r="K130" s="5"/>
    </row>
    <row r="131" spans="5:11" x14ac:dyDescent="0.2">
      <c r="E131" s="5"/>
      <c r="F131" s="5"/>
      <c r="G131" s="246"/>
      <c r="H131" s="5"/>
      <c r="I131" s="5"/>
      <c r="J131" s="5"/>
      <c r="K131" s="5"/>
    </row>
    <row r="132" spans="5:11" x14ac:dyDescent="0.2">
      <c r="E132" s="5"/>
      <c r="F132" s="5"/>
      <c r="G132" s="246"/>
      <c r="H132" s="5"/>
      <c r="I132" s="5"/>
      <c r="J132" s="5"/>
      <c r="K132" s="5"/>
    </row>
    <row r="133" spans="5:11" x14ac:dyDescent="0.2">
      <c r="E133" s="5"/>
      <c r="F133" s="5"/>
      <c r="G133" s="246"/>
      <c r="H133" s="5"/>
      <c r="I133" s="5"/>
      <c r="J133" s="5"/>
      <c r="K133" s="5"/>
    </row>
    <row r="134" spans="5:11" x14ac:dyDescent="0.2">
      <c r="E134" s="5"/>
      <c r="F134" s="5"/>
      <c r="G134" s="246"/>
      <c r="H134" s="5"/>
      <c r="I134" s="5"/>
      <c r="J134" s="5"/>
      <c r="K134" s="5"/>
    </row>
    <row r="135" spans="5:11" x14ac:dyDescent="0.2">
      <c r="E135" s="5"/>
      <c r="F135" s="5"/>
      <c r="G135" s="246"/>
      <c r="H135" s="5"/>
      <c r="I135" s="5"/>
      <c r="J135" s="5"/>
      <c r="K135" s="5"/>
    </row>
    <row r="136" spans="5:11" x14ac:dyDescent="0.2">
      <c r="E136" s="5"/>
      <c r="F136" s="5"/>
      <c r="G136" s="246"/>
      <c r="H136" s="5"/>
      <c r="I136" s="5"/>
      <c r="J136" s="5"/>
      <c r="K136" s="5"/>
    </row>
    <row r="137" spans="5:11" x14ac:dyDescent="0.2">
      <c r="E137" s="5"/>
      <c r="F137" s="5"/>
      <c r="G137" s="246"/>
      <c r="H137" s="5"/>
      <c r="I137" s="5"/>
      <c r="J137" s="5"/>
      <c r="K137" s="5"/>
    </row>
    <row r="138" spans="5:11" x14ac:dyDescent="0.2">
      <c r="E138" s="5"/>
      <c r="F138" s="5"/>
      <c r="G138" s="246"/>
      <c r="H138" s="5"/>
      <c r="I138" s="5"/>
      <c r="J138" s="5"/>
      <c r="K138" s="5"/>
    </row>
    <row r="139" spans="5:11" x14ac:dyDescent="0.2">
      <c r="E139" s="5"/>
      <c r="F139" s="5"/>
      <c r="G139" s="246"/>
      <c r="H139" s="5"/>
      <c r="I139" s="5"/>
      <c r="J139" s="5"/>
      <c r="K139" s="5"/>
    </row>
    <row r="140" spans="5:11" x14ac:dyDescent="0.2">
      <c r="E140" s="5"/>
      <c r="F140" s="5"/>
      <c r="G140" s="246"/>
      <c r="H140" s="5"/>
      <c r="I140" s="5"/>
      <c r="J140" s="5"/>
      <c r="K140" s="5"/>
    </row>
    <row r="141" spans="5:11" x14ac:dyDescent="0.2">
      <c r="E141" s="5"/>
      <c r="F141" s="5"/>
      <c r="G141" s="246"/>
      <c r="H141" s="5"/>
      <c r="I141" s="5"/>
      <c r="J141" s="5"/>
      <c r="K141" s="5"/>
    </row>
    <row r="142" spans="5:11" x14ac:dyDescent="0.2">
      <c r="E142" s="5"/>
      <c r="F142" s="5"/>
      <c r="G142" s="246"/>
      <c r="H142" s="5"/>
      <c r="I142" s="5"/>
      <c r="J142" s="5"/>
      <c r="K142" s="5"/>
    </row>
    <row r="143" spans="5:11" x14ac:dyDescent="0.2">
      <c r="E143" s="5"/>
      <c r="F143" s="5"/>
      <c r="G143" s="246"/>
      <c r="H143" s="5"/>
      <c r="I143" s="5"/>
      <c r="J143" s="5"/>
      <c r="K143" s="5"/>
    </row>
    <row r="144" spans="5:11" x14ac:dyDescent="0.2">
      <c r="E144" s="5"/>
      <c r="F144" s="5"/>
      <c r="G144" s="246"/>
      <c r="H144" s="5"/>
      <c r="I144" s="5"/>
      <c r="J144" s="5"/>
      <c r="K144" s="5"/>
    </row>
    <row r="145" spans="5:11" x14ac:dyDescent="0.2">
      <c r="E145" s="5"/>
      <c r="F145" s="5"/>
      <c r="G145" s="246"/>
      <c r="H145" s="5"/>
      <c r="I145" s="5"/>
      <c r="J145" s="5"/>
      <c r="K145" s="5"/>
    </row>
    <row r="146" spans="5:11" x14ac:dyDescent="0.2">
      <c r="E146" s="5"/>
      <c r="F146" s="5"/>
      <c r="G146" s="246"/>
      <c r="H146" s="5"/>
      <c r="I146" s="5"/>
      <c r="J146" s="5"/>
      <c r="K146" s="5"/>
    </row>
    <row r="147" spans="5:11" x14ac:dyDescent="0.2">
      <c r="E147" s="5"/>
      <c r="F147" s="5"/>
      <c r="G147" s="246"/>
      <c r="H147" s="5"/>
      <c r="I147" s="5"/>
      <c r="J147" s="5"/>
      <c r="K147" s="5"/>
    </row>
    <row r="148" spans="5:11" x14ac:dyDescent="0.2">
      <c r="E148" s="5"/>
      <c r="F148" s="5"/>
      <c r="G148" s="246"/>
      <c r="H148" s="5"/>
      <c r="I148" s="5"/>
      <c r="J148" s="5"/>
      <c r="K148" s="5"/>
    </row>
    <row r="149" spans="5:11" x14ac:dyDescent="0.2">
      <c r="E149" s="5"/>
      <c r="F149" s="5"/>
      <c r="G149" s="246"/>
      <c r="H149" s="5"/>
      <c r="I149" s="5"/>
      <c r="J149" s="5"/>
      <c r="K149" s="5"/>
    </row>
    <row r="150" spans="5:11" x14ac:dyDescent="0.2">
      <c r="E150" s="5"/>
      <c r="F150" s="5"/>
      <c r="G150" s="246"/>
      <c r="H150" s="5"/>
      <c r="I150" s="5"/>
      <c r="J150" s="5"/>
      <c r="K150" s="5"/>
    </row>
    <row r="151" spans="5:11" x14ac:dyDescent="0.2">
      <c r="E151" s="5"/>
      <c r="F151" s="5"/>
      <c r="G151" s="246"/>
      <c r="H151" s="5"/>
      <c r="I151" s="5"/>
      <c r="J151" s="5"/>
      <c r="K151" s="5"/>
    </row>
    <row r="152" spans="5:11" x14ac:dyDescent="0.2">
      <c r="E152" s="5"/>
      <c r="F152" s="5"/>
      <c r="G152" s="246"/>
      <c r="H152" s="5"/>
      <c r="I152" s="5"/>
      <c r="J152" s="5"/>
      <c r="K152" s="5"/>
    </row>
    <row r="153" spans="5:11" x14ac:dyDescent="0.2">
      <c r="E153" s="5"/>
      <c r="F153" s="5"/>
      <c r="G153" s="246"/>
      <c r="H153" s="5"/>
      <c r="I153" s="5"/>
      <c r="J153" s="5"/>
      <c r="K153" s="5"/>
    </row>
    <row r="154" spans="5:11" x14ac:dyDescent="0.2">
      <c r="E154" s="5"/>
      <c r="F154" s="5"/>
      <c r="G154" s="246"/>
      <c r="H154" s="5"/>
      <c r="I154" s="5"/>
      <c r="J154" s="5"/>
      <c r="K154" s="5"/>
    </row>
    <row r="155" spans="5:11" x14ac:dyDescent="0.2">
      <c r="E155" s="5"/>
      <c r="F155" s="5"/>
      <c r="G155" s="246"/>
      <c r="H155" s="5"/>
      <c r="I155" s="5"/>
      <c r="J155" s="5"/>
      <c r="K155" s="5"/>
    </row>
    <row r="156" spans="5:11" x14ac:dyDescent="0.2">
      <c r="E156" s="5"/>
      <c r="F156" s="5"/>
      <c r="G156" s="246"/>
      <c r="H156" s="5"/>
      <c r="I156" s="5"/>
      <c r="J156" s="5"/>
      <c r="K156" s="5"/>
    </row>
    <row r="157" spans="5:11" x14ac:dyDescent="0.2">
      <c r="E157" s="5"/>
      <c r="F157" s="5"/>
      <c r="G157" s="246"/>
      <c r="H157" s="5"/>
      <c r="I157" s="5"/>
      <c r="J157" s="5"/>
      <c r="K157" s="5"/>
    </row>
    <row r="158" spans="5:11" x14ac:dyDescent="0.2">
      <c r="E158" s="5"/>
      <c r="F158" s="5"/>
      <c r="G158" s="246"/>
      <c r="H158" s="5"/>
      <c r="I158" s="5"/>
      <c r="J158" s="5"/>
      <c r="K158" s="5"/>
    </row>
    <row r="159" spans="5:11" x14ac:dyDescent="0.2">
      <c r="E159" s="5"/>
      <c r="F159" s="5"/>
      <c r="G159" s="246"/>
      <c r="H159" s="5"/>
      <c r="I159" s="5"/>
      <c r="J159" s="5"/>
      <c r="K159" s="5"/>
    </row>
    <row r="160" spans="5:11" x14ac:dyDescent="0.2">
      <c r="E160" s="5"/>
      <c r="F160" s="5"/>
      <c r="G160" s="246"/>
      <c r="H160" s="5"/>
      <c r="I160" s="5"/>
      <c r="J160" s="5"/>
      <c r="K160" s="5"/>
    </row>
    <row r="161" spans="5:11" x14ac:dyDescent="0.2">
      <c r="E161" s="5"/>
      <c r="F161" s="5"/>
      <c r="G161" s="246"/>
      <c r="H161" s="5"/>
      <c r="I161" s="5"/>
      <c r="J161" s="5"/>
      <c r="K161" s="5"/>
    </row>
    <row r="162" spans="5:11" x14ac:dyDescent="0.2">
      <c r="E162" s="5"/>
      <c r="F162" s="5"/>
      <c r="G162" s="246"/>
      <c r="H162" s="5"/>
      <c r="I162" s="5"/>
      <c r="J162" s="5"/>
      <c r="K162" s="5"/>
    </row>
    <row r="163" spans="5:11" x14ac:dyDescent="0.2">
      <c r="E163" s="5"/>
      <c r="F163" s="5"/>
      <c r="G163" s="246"/>
      <c r="H163" s="5"/>
      <c r="I163" s="5"/>
      <c r="J163" s="5"/>
      <c r="K163" s="5"/>
    </row>
    <row r="164" spans="5:11" x14ac:dyDescent="0.2">
      <c r="E164" s="5"/>
      <c r="F164" s="5"/>
      <c r="G164" s="246"/>
      <c r="H164" s="5"/>
      <c r="I164" s="5"/>
      <c r="J164" s="5"/>
      <c r="K164" s="5"/>
    </row>
    <row r="165" spans="5:11" x14ac:dyDescent="0.2">
      <c r="E165" s="5"/>
      <c r="F165" s="5"/>
      <c r="G165" s="246"/>
      <c r="H165" s="5"/>
      <c r="I165" s="5"/>
      <c r="J165" s="5"/>
      <c r="K165" s="5"/>
    </row>
    <row r="166" spans="5:11" x14ac:dyDescent="0.2">
      <c r="E166" s="5"/>
      <c r="F166" s="5"/>
      <c r="G166" s="246"/>
      <c r="H166" s="5"/>
      <c r="I166" s="5"/>
      <c r="J166" s="5"/>
      <c r="K166" s="5"/>
    </row>
    <row r="167" spans="5:11" x14ac:dyDescent="0.2">
      <c r="E167" s="5"/>
      <c r="F167" s="5"/>
      <c r="G167" s="246"/>
      <c r="H167" s="5"/>
      <c r="I167" s="5"/>
      <c r="J167" s="5"/>
      <c r="K167" s="5"/>
    </row>
    <row r="168" spans="5:11" x14ac:dyDescent="0.2">
      <c r="E168" s="5"/>
      <c r="F168" s="5"/>
      <c r="G168" s="246"/>
      <c r="H168" s="5"/>
      <c r="I168" s="5"/>
      <c r="J168" s="5"/>
      <c r="K168" s="5"/>
    </row>
    <row r="169" spans="5:11" x14ac:dyDescent="0.2">
      <c r="E169" s="5"/>
      <c r="F169" s="5"/>
      <c r="G169" s="246"/>
      <c r="H169" s="5"/>
      <c r="I169" s="5"/>
      <c r="J169" s="5"/>
      <c r="K169" s="5"/>
    </row>
    <row r="170" spans="5:11" x14ac:dyDescent="0.2">
      <c r="E170" s="5"/>
      <c r="F170" s="5"/>
      <c r="G170" s="246"/>
      <c r="H170" s="5"/>
      <c r="I170" s="5"/>
      <c r="J170" s="5"/>
      <c r="K170" s="5"/>
    </row>
    <row r="171" spans="5:11" x14ac:dyDescent="0.2">
      <c r="E171" s="5"/>
      <c r="F171" s="5"/>
      <c r="G171" s="246"/>
      <c r="H171" s="5"/>
      <c r="I171" s="5"/>
      <c r="J171" s="5"/>
      <c r="K171" s="5"/>
    </row>
    <row r="172" spans="5:11" x14ac:dyDescent="0.2">
      <c r="E172" s="5"/>
      <c r="F172" s="5"/>
      <c r="G172" s="246"/>
      <c r="H172" s="5"/>
      <c r="I172" s="5"/>
      <c r="J172" s="5"/>
      <c r="K172" s="5"/>
    </row>
    <row r="173" spans="5:11" x14ac:dyDescent="0.2">
      <c r="E173" s="5"/>
      <c r="F173" s="5"/>
      <c r="G173" s="246"/>
      <c r="H173" s="5"/>
      <c r="I173" s="5"/>
      <c r="J173" s="5"/>
      <c r="K173" s="5"/>
    </row>
    <row r="174" spans="5:11" x14ac:dyDescent="0.2">
      <c r="E174" s="5"/>
      <c r="F174" s="5"/>
      <c r="G174" s="246"/>
      <c r="H174" s="5"/>
      <c r="I174" s="5"/>
      <c r="J174" s="5"/>
      <c r="K174" s="5"/>
    </row>
    <row r="175" spans="5:11" x14ac:dyDescent="0.2">
      <c r="E175" s="5"/>
      <c r="F175" s="5"/>
      <c r="G175" s="246"/>
      <c r="H175" s="5"/>
      <c r="I175" s="5"/>
      <c r="J175" s="5"/>
      <c r="K175" s="5"/>
    </row>
    <row r="176" spans="5:11" x14ac:dyDescent="0.2">
      <c r="E176" s="5"/>
      <c r="F176" s="5"/>
      <c r="G176" s="246"/>
      <c r="H176" s="5"/>
      <c r="I176" s="5"/>
      <c r="J176" s="5"/>
      <c r="K176" s="5"/>
    </row>
    <row r="177" spans="5:11" x14ac:dyDescent="0.2">
      <c r="E177" s="5"/>
      <c r="F177" s="5"/>
      <c r="G177" s="246"/>
      <c r="H177" s="5"/>
      <c r="I177" s="5"/>
      <c r="J177" s="5"/>
      <c r="K177" s="5"/>
    </row>
    <row r="178" spans="5:11" x14ac:dyDescent="0.2">
      <c r="E178" s="5"/>
      <c r="F178" s="5"/>
      <c r="G178" s="246"/>
      <c r="H178" s="5"/>
      <c r="I178" s="5"/>
      <c r="J178" s="5"/>
      <c r="K178" s="5"/>
    </row>
    <row r="179" spans="5:11" x14ac:dyDescent="0.2">
      <c r="E179" s="5"/>
      <c r="F179" s="5"/>
      <c r="G179" s="246"/>
      <c r="H179" s="5"/>
      <c r="I179" s="5"/>
      <c r="J179" s="5"/>
      <c r="K179" s="5"/>
    </row>
    <row r="180" spans="5:11" x14ac:dyDescent="0.2">
      <c r="E180" s="5"/>
      <c r="F180" s="5"/>
      <c r="G180" s="246"/>
      <c r="H180" s="5"/>
      <c r="I180" s="5"/>
      <c r="J180" s="5"/>
      <c r="K180" s="5"/>
    </row>
    <row r="181" spans="5:11" x14ac:dyDescent="0.2">
      <c r="E181" s="5"/>
      <c r="F181" s="5"/>
      <c r="G181" s="246"/>
      <c r="H181" s="5"/>
      <c r="I181" s="5"/>
      <c r="J181" s="5"/>
      <c r="K181" s="5"/>
    </row>
    <row r="182" spans="5:11" x14ac:dyDescent="0.2">
      <c r="E182" s="5"/>
      <c r="F182" s="5"/>
      <c r="G182" s="246"/>
      <c r="H182" s="5"/>
      <c r="I182" s="5"/>
      <c r="J182" s="5"/>
      <c r="K182" s="5"/>
    </row>
    <row r="183" spans="5:11" x14ac:dyDescent="0.2">
      <c r="E183" s="5"/>
      <c r="F183" s="5"/>
      <c r="G183" s="246"/>
      <c r="H183" s="5"/>
      <c r="I183" s="5"/>
      <c r="J183" s="5"/>
      <c r="K183" s="5"/>
    </row>
    <row r="184" spans="5:11" x14ac:dyDescent="0.2">
      <c r="E184" s="5"/>
      <c r="F184" s="5"/>
      <c r="G184" s="246"/>
      <c r="H184" s="5"/>
      <c r="I184" s="5"/>
      <c r="J184" s="5"/>
      <c r="K184" s="5"/>
    </row>
    <row r="185" spans="5:11" x14ac:dyDescent="0.2">
      <c r="E185" s="5"/>
      <c r="F185" s="5"/>
      <c r="G185" s="246"/>
      <c r="H185" s="5"/>
      <c r="I185" s="5"/>
      <c r="J185" s="5"/>
      <c r="K185" s="5"/>
    </row>
    <row r="186" spans="5:11" x14ac:dyDescent="0.2">
      <c r="E186" s="5"/>
      <c r="F186" s="5"/>
      <c r="G186" s="246"/>
      <c r="H186" s="5"/>
      <c r="I186" s="5"/>
      <c r="J186" s="5"/>
      <c r="K186" s="5"/>
    </row>
    <row r="187" spans="5:11" x14ac:dyDescent="0.2">
      <c r="E187" s="5"/>
      <c r="F187" s="5"/>
      <c r="G187" s="246"/>
      <c r="H187" s="5"/>
      <c r="I187" s="5"/>
      <c r="J187" s="5"/>
      <c r="K187" s="5"/>
    </row>
    <row r="188" spans="5:11" x14ac:dyDescent="0.2">
      <c r="E188" s="5"/>
      <c r="F188" s="5"/>
      <c r="G188" s="246"/>
      <c r="H188" s="5"/>
      <c r="I188" s="5"/>
      <c r="J188" s="5"/>
      <c r="K188" s="5"/>
    </row>
    <row r="189" spans="5:11" x14ac:dyDescent="0.2">
      <c r="E189" s="5"/>
      <c r="F189" s="5"/>
      <c r="G189" s="246"/>
      <c r="H189" s="5"/>
      <c r="I189" s="5"/>
      <c r="J189" s="5"/>
      <c r="K189" s="5"/>
    </row>
    <row r="190" spans="5:11" x14ac:dyDescent="0.2">
      <c r="E190" s="5"/>
      <c r="F190" s="5"/>
      <c r="G190" s="246"/>
      <c r="H190" s="5"/>
      <c r="I190" s="5"/>
      <c r="J190" s="5"/>
      <c r="K190" s="5"/>
    </row>
    <row r="191" spans="5:11" x14ac:dyDescent="0.2">
      <c r="E191" s="5"/>
      <c r="F191" s="5"/>
      <c r="G191" s="246"/>
      <c r="H191" s="5"/>
      <c r="I191" s="5"/>
      <c r="J191" s="5"/>
      <c r="K191" s="5"/>
    </row>
    <row r="192" spans="5:11" x14ac:dyDescent="0.2">
      <c r="E192" s="5"/>
      <c r="F192" s="5"/>
      <c r="G192" s="246"/>
      <c r="H192" s="5"/>
      <c r="I192" s="5"/>
      <c r="J192" s="5"/>
      <c r="K192" s="5"/>
    </row>
    <row r="193" spans="5:11" x14ac:dyDescent="0.2">
      <c r="E193" s="5"/>
      <c r="F193" s="5"/>
      <c r="G193" s="246"/>
      <c r="H193" s="5"/>
      <c r="I193" s="5"/>
      <c r="J193" s="5"/>
      <c r="K193" s="5"/>
    </row>
    <row r="194" spans="5:11" x14ac:dyDescent="0.2">
      <c r="E194" s="5"/>
      <c r="F194" s="5"/>
      <c r="G194" s="246"/>
      <c r="H194" s="5"/>
      <c r="I194" s="5"/>
      <c r="J194" s="5"/>
      <c r="K194" s="5"/>
    </row>
    <row r="195" spans="5:11" x14ac:dyDescent="0.2">
      <c r="E195" s="5"/>
      <c r="F195" s="5"/>
      <c r="G195" s="246"/>
      <c r="H195" s="5"/>
      <c r="I195" s="5"/>
      <c r="J195" s="5"/>
      <c r="K195" s="5"/>
    </row>
    <row r="196" spans="5:11" x14ac:dyDescent="0.2">
      <c r="E196" s="5"/>
      <c r="F196" s="5"/>
      <c r="G196" s="246"/>
      <c r="H196" s="5"/>
      <c r="I196" s="5"/>
      <c r="J196" s="5"/>
      <c r="K196" s="5"/>
    </row>
    <row r="197" spans="5:11" x14ac:dyDescent="0.2">
      <c r="E197" s="5"/>
      <c r="F197" s="5"/>
      <c r="G197" s="246"/>
      <c r="H197" s="5"/>
      <c r="I197" s="5"/>
      <c r="J197" s="5"/>
      <c r="K197" s="5"/>
    </row>
    <row r="198" spans="5:11" x14ac:dyDescent="0.2">
      <c r="E198" s="5"/>
      <c r="F198" s="5"/>
      <c r="G198" s="246"/>
      <c r="H198" s="5"/>
      <c r="I198" s="5"/>
      <c r="J198" s="5"/>
      <c r="K198" s="5"/>
    </row>
    <row r="199" spans="5:11" x14ac:dyDescent="0.2">
      <c r="E199" s="5"/>
      <c r="F199" s="5"/>
      <c r="G199" s="246"/>
      <c r="H199" s="5"/>
      <c r="I199" s="5"/>
      <c r="J199" s="5"/>
      <c r="K199" s="5"/>
    </row>
    <row r="200" spans="5:11" x14ac:dyDescent="0.2">
      <c r="E200" s="5"/>
      <c r="F200" s="5"/>
      <c r="G200" s="246"/>
      <c r="H200" s="5"/>
      <c r="I200" s="5"/>
      <c r="J200" s="5"/>
      <c r="K200" s="5"/>
    </row>
    <row r="201" spans="5:11" x14ac:dyDescent="0.2">
      <c r="E201" s="5"/>
      <c r="F201" s="5"/>
      <c r="G201" s="246"/>
      <c r="H201" s="5"/>
      <c r="I201" s="5"/>
      <c r="J201" s="5"/>
      <c r="K201" s="5"/>
    </row>
    <row r="202" spans="5:11" x14ac:dyDescent="0.2">
      <c r="E202" s="5"/>
      <c r="F202" s="5"/>
      <c r="G202" s="246"/>
      <c r="H202" s="5"/>
      <c r="I202" s="5"/>
      <c r="J202" s="5"/>
      <c r="K202" s="5"/>
    </row>
    <row r="203" spans="5:11" x14ac:dyDescent="0.2">
      <c r="E203" s="5"/>
      <c r="F203" s="5"/>
      <c r="G203" s="246"/>
      <c r="H203" s="5"/>
      <c r="I203" s="5"/>
      <c r="J203" s="5"/>
      <c r="K203" s="5"/>
    </row>
    <row r="204" spans="5:11" x14ac:dyDescent="0.2">
      <c r="E204" s="5"/>
      <c r="F204" s="5"/>
      <c r="G204" s="246"/>
      <c r="H204" s="5"/>
      <c r="I204" s="5"/>
      <c r="J204" s="5"/>
      <c r="K204" s="5"/>
    </row>
    <row r="205" spans="5:11" x14ac:dyDescent="0.2">
      <c r="E205" s="5"/>
      <c r="F205" s="5"/>
      <c r="G205" s="246"/>
      <c r="H205" s="5"/>
      <c r="I205" s="5"/>
      <c r="J205" s="5"/>
      <c r="K205" s="5"/>
    </row>
    <row r="206" spans="5:11" x14ac:dyDescent="0.2">
      <c r="E206" s="5"/>
      <c r="F206" s="5"/>
      <c r="G206" s="246"/>
      <c r="H206" s="5"/>
      <c r="I206" s="5"/>
      <c r="J206" s="5"/>
      <c r="K206" s="5"/>
    </row>
    <row r="207" spans="5:11" x14ac:dyDescent="0.2">
      <c r="E207" s="5"/>
      <c r="F207" s="5"/>
      <c r="G207" s="246"/>
      <c r="H207" s="5"/>
      <c r="I207" s="5"/>
      <c r="J207" s="5"/>
      <c r="K207" s="5"/>
    </row>
    <row r="208" spans="5:11" x14ac:dyDescent="0.2">
      <c r="E208" s="5"/>
      <c r="F208" s="5"/>
      <c r="G208" s="246"/>
      <c r="H208" s="5"/>
      <c r="I208" s="5"/>
      <c r="J208" s="5"/>
      <c r="K208" s="5"/>
    </row>
    <row r="209" spans="5:11" x14ac:dyDescent="0.2">
      <c r="E209" s="5"/>
      <c r="F209" s="5"/>
      <c r="G209" s="246"/>
      <c r="H209" s="5"/>
      <c r="I209" s="5"/>
      <c r="J209" s="5"/>
      <c r="K209" s="5"/>
    </row>
    <row r="210" spans="5:11" x14ac:dyDescent="0.2">
      <c r="E210" s="5"/>
      <c r="F210" s="5"/>
      <c r="G210" s="246"/>
      <c r="H210" s="5"/>
      <c r="I210" s="5"/>
      <c r="J210" s="5"/>
      <c r="K210" s="5"/>
    </row>
    <row r="211" spans="5:11" x14ac:dyDescent="0.2">
      <c r="E211" s="5"/>
      <c r="F211" s="5"/>
      <c r="G211" s="246"/>
      <c r="H211" s="5"/>
      <c r="I211" s="5"/>
      <c r="J211" s="5"/>
      <c r="K211" s="5"/>
    </row>
    <row r="212" spans="5:11" x14ac:dyDescent="0.2">
      <c r="E212" s="5"/>
      <c r="F212" s="5"/>
      <c r="G212" s="246"/>
      <c r="H212" s="5"/>
      <c r="I212" s="5"/>
      <c r="J212" s="5"/>
      <c r="K212" s="5"/>
    </row>
    <row r="213" spans="5:11" x14ac:dyDescent="0.2">
      <c r="E213" s="5"/>
      <c r="F213" s="5"/>
      <c r="G213" s="246"/>
      <c r="H213" s="5"/>
      <c r="I213" s="5"/>
      <c r="J213" s="5"/>
      <c r="K213" s="5"/>
    </row>
    <row r="214" spans="5:11" x14ac:dyDescent="0.2">
      <c r="E214" s="5"/>
      <c r="F214" s="5"/>
      <c r="G214" s="246"/>
      <c r="H214" s="5"/>
      <c r="I214" s="5"/>
      <c r="J214" s="5"/>
      <c r="K214" s="5"/>
    </row>
    <row r="215" spans="5:11" x14ac:dyDescent="0.2">
      <c r="E215" s="5"/>
      <c r="F215" s="5"/>
      <c r="G215" s="246"/>
      <c r="H215" s="5"/>
      <c r="I215" s="5"/>
      <c r="J215" s="5"/>
      <c r="K215" s="5"/>
    </row>
    <row r="216" spans="5:11" x14ac:dyDescent="0.2">
      <c r="E216" s="5"/>
      <c r="F216" s="5"/>
      <c r="G216" s="246"/>
      <c r="H216" s="5"/>
      <c r="I216" s="5"/>
      <c r="J216" s="5"/>
      <c r="K216" s="5"/>
    </row>
    <row r="217" spans="5:11" x14ac:dyDescent="0.2">
      <c r="E217" s="5"/>
      <c r="F217" s="5"/>
      <c r="G217" s="246"/>
      <c r="H217" s="5"/>
      <c r="I217" s="5"/>
      <c r="J217" s="5"/>
      <c r="K217" s="5"/>
    </row>
    <row r="218" spans="5:11" x14ac:dyDescent="0.2">
      <c r="E218" s="5"/>
      <c r="F218" s="5"/>
      <c r="G218" s="246"/>
      <c r="H218" s="5"/>
      <c r="I218" s="5"/>
      <c r="J218" s="5"/>
      <c r="K218" s="5"/>
    </row>
    <row r="219" spans="5:11" x14ac:dyDescent="0.2">
      <c r="E219" s="5"/>
      <c r="F219" s="5"/>
      <c r="G219" s="246"/>
      <c r="H219" s="5"/>
      <c r="I219" s="5"/>
      <c r="J219" s="5"/>
      <c r="K219" s="5"/>
    </row>
    <row r="220" spans="5:11" x14ac:dyDescent="0.2">
      <c r="E220" s="5"/>
      <c r="F220" s="5"/>
      <c r="G220" s="246"/>
      <c r="H220" s="5"/>
      <c r="I220" s="5"/>
      <c r="J220" s="5"/>
      <c r="K220" s="5"/>
    </row>
    <row r="221" spans="5:11" x14ac:dyDescent="0.2">
      <c r="E221" s="5"/>
      <c r="F221" s="5"/>
      <c r="G221" s="246"/>
      <c r="H221" s="5"/>
      <c r="I221" s="5"/>
      <c r="J221" s="5"/>
      <c r="K221" s="5"/>
    </row>
    <row r="222" spans="5:11" x14ac:dyDescent="0.2">
      <c r="E222" s="5"/>
      <c r="F222" s="5"/>
      <c r="G222" s="246"/>
      <c r="H222" s="5"/>
      <c r="I222" s="5"/>
      <c r="J222" s="5"/>
      <c r="K222" s="5"/>
    </row>
    <row r="223" spans="5:11" x14ac:dyDescent="0.2">
      <c r="E223" s="5"/>
      <c r="F223" s="5"/>
      <c r="G223" s="246"/>
      <c r="H223" s="5"/>
      <c r="I223" s="5"/>
      <c r="J223" s="5"/>
      <c r="K223" s="5"/>
    </row>
    <row r="224" spans="5:11" x14ac:dyDescent="0.2">
      <c r="E224" s="5"/>
      <c r="F224" s="5"/>
      <c r="G224" s="246"/>
      <c r="H224" s="5"/>
      <c r="I224" s="5"/>
      <c r="J224" s="5"/>
      <c r="K224" s="5"/>
    </row>
    <row r="225" spans="5:11" x14ac:dyDescent="0.2">
      <c r="E225" s="5"/>
      <c r="F225" s="5"/>
      <c r="G225" s="246"/>
      <c r="H225" s="5"/>
      <c r="I225" s="5"/>
      <c r="J225" s="5"/>
      <c r="K225" s="5"/>
    </row>
    <row r="226" spans="5:11" x14ac:dyDescent="0.2">
      <c r="E226" s="5"/>
      <c r="F226" s="5"/>
      <c r="G226" s="246"/>
      <c r="H226" s="5"/>
      <c r="I226" s="5"/>
      <c r="J226" s="5"/>
      <c r="K226" s="5"/>
    </row>
    <row r="227" spans="5:11" x14ac:dyDescent="0.2">
      <c r="E227" s="5"/>
      <c r="F227" s="5"/>
      <c r="G227" s="246"/>
      <c r="H227" s="5"/>
      <c r="I227" s="5"/>
      <c r="J227" s="5"/>
      <c r="K227" s="5"/>
    </row>
    <row r="228" spans="5:11" x14ac:dyDescent="0.2">
      <c r="E228" s="5"/>
      <c r="F228" s="5"/>
      <c r="G228" s="246"/>
      <c r="H228" s="5"/>
      <c r="I228" s="5"/>
      <c r="J228" s="5"/>
      <c r="K228" s="5"/>
    </row>
    <row r="229" spans="5:11" x14ac:dyDescent="0.2">
      <c r="E229" s="5"/>
      <c r="F229" s="5"/>
      <c r="G229" s="246"/>
      <c r="H229" s="5"/>
      <c r="I229" s="5"/>
      <c r="J229" s="5"/>
      <c r="K229" s="5"/>
    </row>
    <row r="230" spans="5:11" x14ac:dyDescent="0.2">
      <c r="E230" s="5"/>
      <c r="F230" s="5"/>
      <c r="G230" s="246"/>
      <c r="H230" s="5"/>
      <c r="I230" s="5"/>
      <c r="J230" s="5"/>
      <c r="K230" s="5"/>
    </row>
    <row r="231" spans="5:11" x14ac:dyDescent="0.2">
      <c r="E231" s="5"/>
      <c r="F231" s="5"/>
      <c r="G231" s="246"/>
      <c r="H231" s="5"/>
      <c r="I231" s="5"/>
      <c r="J231" s="5"/>
      <c r="K231" s="5"/>
    </row>
    <row r="232" spans="5:11" x14ac:dyDescent="0.2">
      <c r="E232" s="5"/>
      <c r="F232" s="5"/>
      <c r="G232" s="246"/>
      <c r="H232" s="5"/>
      <c r="I232" s="5"/>
      <c r="J232" s="5"/>
      <c r="K232" s="5"/>
    </row>
    <row r="233" spans="5:11" x14ac:dyDescent="0.2">
      <c r="E233" s="5"/>
      <c r="F233" s="5"/>
      <c r="G233" s="246"/>
      <c r="H233" s="5"/>
      <c r="I233" s="5"/>
      <c r="J233" s="5"/>
      <c r="K233" s="5"/>
    </row>
    <row r="234" spans="5:11" x14ac:dyDescent="0.2">
      <c r="E234" s="5"/>
      <c r="F234" s="5"/>
      <c r="G234" s="246"/>
      <c r="H234" s="5"/>
      <c r="I234" s="5"/>
      <c r="J234" s="5"/>
      <c r="K234" s="5"/>
    </row>
    <row r="235" spans="5:11" x14ac:dyDescent="0.2">
      <c r="E235" s="5"/>
      <c r="F235" s="5"/>
      <c r="G235" s="246"/>
      <c r="H235" s="5"/>
      <c r="I235" s="5"/>
      <c r="J235" s="5"/>
      <c r="K235" s="5"/>
    </row>
    <row r="236" spans="5:11" x14ac:dyDescent="0.2">
      <c r="E236" s="5"/>
      <c r="F236" s="5"/>
      <c r="G236" s="246"/>
      <c r="H236" s="5"/>
      <c r="I236" s="5"/>
      <c r="J236" s="5"/>
      <c r="K236" s="5"/>
    </row>
    <row r="237" spans="5:11" x14ac:dyDescent="0.2">
      <c r="E237" s="5"/>
      <c r="F237" s="5"/>
      <c r="G237" s="246"/>
      <c r="H237" s="5"/>
      <c r="I237" s="5"/>
      <c r="J237" s="5"/>
      <c r="K237" s="5"/>
    </row>
    <row r="238" spans="5:11" x14ac:dyDescent="0.2">
      <c r="E238" s="5"/>
      <c r="F238" s="5"/>
      <c r="G238" s="246"/>
      <c r="H238" s="5"/>
      <c r="I238" s="5"/>
      <c r="J238" s="5"/>
      <c r="K238" s="5"/>
    </row>
    <row r="239" spans="5:11" x14ac:dyDescent="0.2">
      <c r="E239" s="5"/>
      <c r="F239" s="5"/>
      <c r="G239" s="246"/>
      <c r="H239" s="5"/>
      <c r="I239" s="5"/>
      <c r="J239" s="5"/>
      <c r="K239" s="5"/>
    </row>
    <row r="240" spans="5:11" x14ac:dyDescent="0.2">
      <c r="E240" s="5"/>
      <c r="F240" s="5"/>
      <c r="G240" s="246"/>
      <c r="H240" s="5"/>
      <c r="I240" s="5"/>
      <c r="J240" s="5"/>
      <c r="K240" s="5"/>
    </row>
    <row r="241" spans="5:11" x14ac:dyDescent="0.2">
      <c r="E241" s="5"/>
      <c r="F241" s="5"/>
      <c r="G241" s="246"/>
      <c r="H241" s="5"/>
      <c r="I241" s="5"/>
      <c r="J241" s="5"/>
      <c r="K241" s="5"/>
    </row>
    <row r="242" spans="5:11" x14ac:dyDescent="0.2">
      <c r="E242" s="5"/>
      <c r="F242" s="5"/>
      <c r="G242" s="246"/>
      <c r="H242" s="5"/>
      <c r="I242" s="5"/>
      <c r="J242" s="5"/>
      <c r="K242" s="5"/>
    </row>
    <row r="243" spans="5:11" x14ac:dyDescent="0.2">
      <c r="E243" s="5"/>
      <c r="F243" s="5"/>
      <c r="G243" s="246"/>
      <c r="H243" s="5"/>
      <c r="I243" s="5"/>
      <c r="J243" s="5"/>
      <c r="K243" s="5"/>
    </row>
    <row r="244" spans="5:11" x14ac:dyDescent="0.2">
      <c r="E244" s="5"/>
      <c r="F244" s="5"/>
      <c r="G244" s="246"/>
      <c r="H244" s="5"/>
      <c r="I244" s="5"/>
      <c r="J244" s="5"/>
      <c r="K244" s="5"/>
    </row>
    <row r="245" spans="5:11" x14ac:dyDescent="0.2">
      <c r="E245" s="5"/>
      <c r="F245" s="5"/>
      <c r="G245" s="246"/>
      <c r="H245" s="5"/>
      <c r="I245" s="5"/>
      <c r="J245" s="5"/>
      <c r="K245" s="5"/>
    </row>
    <row r="246" spans="5:11" x14ac:dyDescent="0.2">
      <c r="E246" s="5"/>
      <c r="F246" s="5"/>
      <c r="G246" s="246"/>
      <c r="H246" s="5"/>
      <c r="I246" s="5"/>
      <c r="J246" s="5"/>
      <c r="K246" s="5"/>
    </row>
    <row r="247" spans="5:11" x14ac:dyDescent="0.2">
      <c r="E247" s="5"/>
      <c r="F247" s="5"/>
      <c r="G247" s="246"/>
      <c r="H247" s="5"/>
      <c r="I247" s="5"/>
      <c r="J247" s="5"/>
      <c r="K247" s="5"/>
    </row>
    <row r="248" spans="5:11" x14ac:dyDescent="0.2">
      <c r="E248" s="5"/>
      <c r="F248" s="5"/>
      <c r="G248" s="246"/>
      <c r="H248" s="5"/>
      <c r="I248" s="5"/>
      <c r="J248" s="5"/>
      <c r="K248" s="5"/>
    </row>
    <row r="249" spans="5:11" x14ac:dyDescent="0.2">
      <c r="E249" s="5"/>
      <c r="F249" s="5"/>
      <c r="G249" s="246"/>
      <c r="H249" s="5"/>
      <c r="I249" s="5"/>
      <c r="J249" s="5"/>
      <c r="K249" s="5"/>
    </row>
    <row r="250" spans="5:11" x14ac:dyDescent="0.2">
      <c r="E250" s="5"/>
      <c r="F250" s="5"/>
      <c r="G250" s="246"/>
      <c r="H250" s="5"/>
      <c r="I250" s="5"/>
      <c r="J250" s="5"/>
      <c r="K250" s="5"/>
    </row>
    <row r="251" spans="5:11" x14ac:dyDescent="0.2">
      <c r="E251" s="5"/>
      <c r="F251" s="5"/>
      <c r="G251" s="246"/>
      <c r="H251" s="5"/>
      <c r="I251" s="5"/>
      <c r="J251" s="5"/>
      <c r="K251" s="5"/>
    </row>
    <row r="252" spans="5:11" x14ac:dyDescent="0.2">
      <c r="E252" s="5"/>
      <c r="F252" s="5"/>
      <c r="G252" s="246"/>
      <c r="H252" s="5"/>
      <c r="I252" s="5"/>
      <c r="J252" s="5"/>
      <c r="K252" s="5"/>
    </row>
    <row r="253" spans="5:11" x14ac:dyDescent="0.2">
      <c r="E253" s="5"/>
      <c r="F253" s="5"/>
      <c r="G253" s="246"/>
      <c r="H253" s="5"/>
      <c r="I253" s="5"/>
      <c r="J253" s="5"/>
      <c r="K253" s="5"/>
    </row>
    <row r="254" spans="5:11" x14ac:dyDescent="0.2">
      <c r="E254" s="5"/>
      <c r="F254" s="5"/>
      <c r="G254" s="246"/>
      <c r="H254" s="5"/>
      <c r="I254" s="5"/>
      <c r="J254" s="5"/>
      <c r="K254" s="5"/>
    </row>
    <row r="255" spans="5:11" x14ac:dyDescent="0.2">
      <c r="E255" s="5"/>
      <c r="F255" s="5"/>
      <c r="G255" s="246"/>
      <c r="H255" s="5"/>
      <c r="I255" s="5"/>
      <c r="J255" s="5"/>
      <c r="K255" s="5"/>
    </row>
    <row r="256" spans="5:11" x14ac:dyDescent="0.2">
      <c r="E256" s="5"/>
      <c r="F256" s="5"/>
      <c r="G256" s="246"/>
      <c r="H256" s="5"/>
      <c r="I256" s="5"/>
      <c r="J256" s="5"/>
      <c r="K256" s="5"/>
    </row>
    <row r="257" spans="5:11" x14ac:dyDescent="0.2">
      <c r="E257" s="5"/>
      <c r="F257" s="5"/>
      <c r="G257" s="246"/>
      <c r="H257" s="5"/>
      <c r="I257" s="5"/>
      <c r="J257" s="5"/>
      <c r="K257" s="5"/>
    </row>
    <row r="258" spans="5:11" x14ac:dyDescent="0.2">
      <c r="E258" s="5"/>
      <c r="F258" s="5"/>
      <c r="G258" s="246"/>
      <c r="H258" s="5"/>
      <c r="I258" s="5"/>
      <c r="J258" s="5"/>
      <c r="K258" s="5"/>
    </row>
    <row r="259" spans="5:11" x14ac:dyDescent="0.2">
      <c r="E259" s="5"/>
      <c r="F259" s="5"/>
      <c r="G259" s="246"/>
      <c r="H259" s="5"/>
      <c r="I259" s="5"/>
      <c r="J259" s="5"/>
      <c r="K259" s="5"/>
    </row>
    <row r="260" spans="5:11" x14ac:dyDescent="0.2">
      <c r="E260" s="5"/>
      <c r="F260" s="5"/>
      <c r="G260" s="246"/>
      <c r="H260" s="5"/>
      <c r="I260" s="5"/>
      <c r="J260" s="5"/>
      <c r="K260" s="5"/>
    </row>
    <row r="261" spans="5:11" x14ac:dyDescent="0.2">
      <c r="E261" s="5"/>
      <c r="F261" s="5"/>
      <c r="G261" s="246"/>
      <c r="H261" s="5"/>
      <c r="I261" s="5"/>
      <c r="J261" s="5"/>
      <c r="K261" s="5"/>
    </row>
    <row r="262" spans="5:11" x14ac:dyDescent="0.2">
      <c r="E262" s="5"/>
      <c r="F262" s="5"/>
      <c r="G262" s="246"/>
      <c r="H262" s="5"/>
      <c r="I262" s="5"/>
      <c r="J262" s="5"/>
      <c r="K262" s="5"/>
    </row>
    <row r="263" spans="5:11" x14ac:dyDescent="0.2">
      <c r="E263" s="5"/>
      <c r="F263" s="5"/>
      <c r="G263" s="246"/>
      <c r="H263" s="5"/>
      <c r="I263" s="5"/>
      <c r="J263" s="5"/>
      <c r="K263" s="5"/>
    </row>
    <row r="264" spans="5:11" x14ac:dyDescent="0.2">
      <c r="E264" s="5"/>
      <c r="F264" s="5"/>
      <c r="G264" s="246"/>
      <c r="H264" s="5"/>
      <c r="I264" s="5"/>
      <c r="J264" s="5"/>
      <c r="K264" s="5"/>
    </row>
    <row r="265" spans="5:11" x14ac:dyDescent="0.2">
      <c r="E265" s="5"/>
      <c r="F265" s="5"/>
      <c r="G265" s="246"/>
      <c r="H265" s="5"/>
      <c r="I265" s="5"/>
      <c r="J265" s="5"/>
      <c r="K265" s="5"/>
    </row>
    <row r="266" spans="5:11" x14ac:dyDescent="0.2">
      <c r="E266" s="5"/>
      <c r="F266" s="5"/>
      <c r="G266" s="246"/>
      <c r="H266" s="5"/>
      <c r="I266" s="5"/>
      <c r="J266" s="5"/>
      <c r="K266" s="5"/>
    </row>
    <row r="267" spans="5:11" x14ac:dyDescent="0.2">
      <c r="E267" s="5"/>
      <c r="F267" s="5"/>
      <c r="G267" s="246"/>
      <c r="H267" s="5"/>
      <c r="I267" s="5"/>
      <c r="J267" s="5"/>
      <c r="K267" s="5"/>
    </row>
    <row r="268" spans="5:11" x14ac:dyDescent="0.2">
      <c r="E268" s="5"/>
      <c r="F268" s="5"/>
      <c r="G268" s="246"/>
      <c r="H268" s="5"/>
      <c r="I268" s="5"/>
      <c r="J268" s="5"/>
      <c r="K268" s="5"/>
    </row>
    <row r="269" spans="5:11" x14ac:dyDescent="0.2">
      <c r="E269" s="5"/>
      <c r="F269" s="5"/>
      <c r="G269" s="246"/>
      <c r="H269" s="5"/>
      <c r="I269" s="5"/>
      <c r="J269" s="5"/>
      <c r="K269" s="5"/>
    </row>
    <row r="270" spans="5:11" x14ac:dyDescent="0.2">
      <c r="E270" s="5"/>
      <c r="F270" s="5"/>
      <c r="G270" s="246"/>
      <c r="H270" s="5"/>
      <c r="I270" s="5"/>
      <c r="J270" s="5"/>
      <c r="K270" s="5"/>
    </row>
    <row r="271" spans="5:11" x14ac:dyDescent="0.2">
      <c r="E271" s="5"/>
      <c r="F271" s="5"/>
      <c r="G271" s="246"/>
      <c r="H271" s="5"/>
      <c r="I271" s="5"/>
      <c r="J271" s="5"/>
      <c r="K271" s="5"/>
    </row>
    <row r="272" spans="5:11" x14ac:dyDescent="0.2">
      <c r="E272" s="5"/>
      <c r="F272" s="5"/>
      <c r="G272" s="246"/>
      <c r="H272" s="5"/>
      <c r="I272" s="5"/>
      <c r="J272" s="5"/>
      <c r="K272" s="5"/>
    </row>
    <row r="273" spans="5:11" x14ac:dyDescent="0.2">
      <c r="E273" s="5"/>
      <c r="F273" s="5"/>
      <c r="G273" s="246"/>
      <c r="H273" s="5"/>
      <c r="I273" s="5"/>
      <c r="J273" s="5"/>
      <c r="K273" s="5"/>
    </row>
    <row r="274" spans="5:11" x14ac:dyDescent="0.2">
      <c r="E274" s="5"/>
      <c r="F274" s="5"/>
      <c r="G274" s="246"/>
      <c r="H274" s="5"/>
      <c r="I274" s="5"/>
      <c r="J274" s="5"/>
      <c r="K274" s="5"/>
    </row>
    <row r="275" spans="5:11" x14ac:dyDescent="0.2">
      <c r="E275" s="5"/>
      <c r="F275" s="5"/>
      <c r="G275" s="246"/>
      <c r="H275" s="5"/>
      <c r="I275" s="5"/>
      <c r="J275" s="5"/>
      <c r="K275" s="5"/>
    </row>
    <row r="276" spans="5:11" x14ac:dyDescent="0.2">
      <c r="E276" s="5"/>
      <c r="F276" s="5"/>
      <c r="G276" s="246"/>
      <c r="H276" s="5"/>
      <c r="I276" s="5"/>
      <c r="J276" s="5"/>
      <c r="K276" s="5"/>
    </row>
    <row r="277" spans="5:11" x14ac:dyDescent="0.2">
      <c r="E277" s="5"/>
      <c r="F277" s="5"/>
      <c r="G277" s="246"/>
      <c r="H277" s="5"/>
      <c r="I277" s="5"/>
      <c r="J277" s="5"/>
      <c r="K277" s="5"/>
    </row>
    <row r="278" spans="5:11" x14ac:dyDescent="0.2">
      <c r="E278" s="5"/>
      <c r="F278" s="5"/>
      <c r="G278" s="246"/>
      <c r="H278" s="5"/>
      <c r="I278" s="5"/>
      <c r="J278" s="5"/>
      <c r="K278" s="5"/>
    </row>
    <row r="279" spans="5:11" x14ac:dyDescent="0.2">
      <c r="E279" s="5"/>
      <c r="F279" s="5"/>
      <c r="G279" s="246"/>
      <c r="H279" s="5"/>
      <c r="I279" s="5"/>
      <c r="J279" s="5"/>
      <c r="K279" s="5"/>
    </row>
    <row r="280" spans="5:11" x14ac:dyDescent="0.2">
      <c r="E280" s="5"/>
      <c r="F280" s="5"/>
      <c r="G280" s="246"/>
      <c r="H280" s="5"/>
      <c r="I280" s="5"/>
      <c r="J280" s="5"/>
      <c r="K280" s="5"/>
    </row>
    <row r="281" spans="5:11" x14ac:dyDescent="0.2">
      <c r="E281" s="5"/>
      <c r="F281" s="5"/>
      <c r="G281" s="246"/>
      <c r="H281" s="5"/>
      <c r="I281" s="5"/>
      <c r="J281" s="5"/>
      <c r="K281" s="5"/>
    </row>
    <row r="282" spans="5:11" x14ac:dyDescent="0.2">
      <c r="E282" s="5"/>
      <c r="F282" s="5"/>
      <c r="G282" s="246"/>
      <c r="H282" s="5"/>
      <c r="I282" s="5"/>
      <c r="J282" s="5"/>
      <c r="K282" s="5"/>
    </row>
    <row r="283" spans="5:11" x14ac:dyDescent="0.2">
      <c r="E283" s="5"/>
      <c r="F283" s="5"/>
      <c r="G283" s="246"/>
      <c r="H283" s="5"/>
      <c r="I283" s="5"/>
      <c r="J283" s="5"/>
      <c r="K283" s="5"/>
    </row>
    <row r="284" spans="5:11" x14ac:dyDescent="0.2">
      <c r="E284" s="5"/>
      <c r="F284" s="5"/>
      <c r="G284" s="246"/>
      <c r="H284" s="5"/>
      <c r="I284" s="5"/>
      <c r="J284" s="5"/>
      <c r="K284" s="5"/>
    </row>
    <row r="285" spans="5:11" x14ac:dyDescent="0.2">
      <c r="E285" s="5"/>
      <c r="F285" s="5"/>
      <c r="G285" s="246"/>
      <c r="H285" s="5"/>
      <c r="I285" s="5"/>
      <c r="J285" s="5"/>
      <c r="K285" s="5"/>
    </row>
    <row r="286" spans="5:11" x14ac:dyDescent="0.2">
      <c r="E286" s="5"/>
      <c r="F286" s="5"/>
      <c r="G286" s="246"/>
      <c r="H286" s="5"/>
      <c r="I286" s="5"/>
      <c r="J286" s="5"/>
      <c r="K286" s="5"/>
    </row>
    <row r="287" spans="5:11" x14ac:dyDescent="0.2">
      <c r="E287" s="5"/>
      <c r="F287" s="5"/>
      <c r="G287" s="246"/>
      <c r="H287" s="5"/>
      <c r="I287" s="5"/>
      <c r="J287" s="5"/>
      <c r="K287" s="5"/>
    </row>
    <row r="288" spans="5:11" x14ac:dyDescent="0.2">
      <c r="E288" s="5"/>
      <c r="F288" s="5"/>
      <c r="G288" s="246"/>
      <c r="H288" s="5"/>
      <c r="I288" s="5"/>
      <c r="J288" s="5"/>
      <c r="K288" s="5"/>
    </row>
    <row r="289" spans="5:11" x14ac:dyDescent="0.2">
      <c r="E289" s="5"/>
      <c r="F289" s="5"/>
      <c r="G289" s="246"/>
      <c r="H289" s="5"/>
      <c r="I289" s="5"/>
      <c r="J289" s="5"/>
      <c r="K289" s="5"/>
    </row>
    <row r="290" spans="5:11" x14ac:dyDescent="0.2">
      <c r="E290" s="5"/>
      <c r="F290" s="5"/>
      <c r="G290" s="246"/>
      <c r="H290" s="5"/>
      <c r="I290" s="5"/>
      <c r="J290" s="5"/>
      <c r="K290" s="5"/>
    </row>
    <row r="291" spans="5:11" x14ac:dyDescent="0.2">
      <c r="E291" s="5"/>
      <c r="F291" s="5"/>
      <c r="G291" s="246"/>
      <c r="H291" s="5"/>
      <c r="I291" s="5"/>
      <c r="J291" s="5"/>
      <c r="K291" s="5"/>
    </row>
    <row r="292" spans="5:11" x14ac:dyDescent="0.2">
      <c r="E292" s="5"/>
      <c r="F292" s="5"/>
      <c r="G292" s="246"/>
      <c r="H292" s="5"/>
      <c r="I292" s="5"/>
      <c r="J292" s="5"/>
      <c r="K292" s="5"/>
    </row>
    <row r="293" spans="5:11" x14ac:dyDescent="0.2">
      <c r="E293" s="5"/>
      <c r="F293" s="5"/>
      <c r="G293" s="246"/>
      <c r="H293" s="5"/>
      <c r="I293" s="5"/>
      <c r="J293" s="5"/>
      <c r="K293" s="5"/>
    </row>
    <row r="294" spans="5:11" x14ac:dyDescent="0.2">
      <c r="E294" s="5"/>
      <c r="F294" s="5"/>
      <c r="G294" s="246"/>
      <c r="H294" s="5"/>
      <c r="I294" s="5"/>
      <c r="J294" s="5"/>
      <c r="K294" s="5"/>
    </row>
    <row r="295" spans="5:11" x14ac:dyDescent="0.2">
      <c r="E295" s="5"/>
      <c r="F295" s="5"/>
      <c r="G295" s="246"/>
      <c r="H295" s="5"/>
      <c r="I295" s="5"/>
      <c r="J295" s="5"/>
      <c r="K295" s="5"/>
    </row>
    <row r="296" spans="5:11" x14ac:dyDescent="0.2">
      <c r="E296" s="5"/>
      <c r="F296" s="5"/>
      <c r="G296" s="246"/>
      <c r="H296" s="5"/>
      <c r="I296" s="5"/>
      <c r="J296" s="5"/>
      <c r="K296" s="5"/>
    </row>
    <row r="297" spans="5:11" x14ac:dyDescent="0.2">
      <c r="E297" s="5"/>
      <c r="F297" s="5"/>
      <c r="G297" s="246"/>
      <c r="H297" s="5"/>
      <c r="I297" s="5"/>
      <c r="J297" s="5"/>
      <c r="K297" s="5"/>
    </row>
    <row r="298" spans="5:11" x14ac:dyDescent="0.2">
      <c r="E298" s="5"/>
      <c r="F298" s="5"/>
      <c r="G298" s="246"/>
      <c r="H298" s="5"/>
      <c r="I298" s="5"/>
      <c r="J298" s="5"/>
      <c r="K298" s="5"/>
    </row>
    <row r="299" spans="5:11" x14ac:dyDescent="0.2">
      <c r="E299" s="5"/>
      <c r="F299" s="5"/>
      <c r="G299" s="246"/>
      <c r="H299" s="5"/>
      <c r="I299" s="5"/>
      <c r="J299" s="5"/>
      <c r="K299" s="5"/>
    </row>
    <row r="300" spans="5:11" x14ac:dyDescent="0.2">
      <c r="E300" s="5"/>
      <c r="F300" s="5"/>
      <c r="G300" s="246"/>
      <c r="H300" s="5"/>
      <c r="I300" s="5"/>
      <c r="J300" s="5"/>
      <c r="K300" s="5"/>
    </row>
    <row r="301" spans="5:11" x14ac:dyDescent="0.2">
      <c r="E301" s="5"/>
      <c r="F301" s="5"/>
      <c r="G301" s="246"/>
      <c r="H301" s="5"/>
      <c r="I301" s="5"/>
      <c r="J301" s="5"/>
      <c r="K301" s="5"/>
    </row>
    <row r="302" spans="5:11" x14ac:dyDescent="0.2">
      <c r="E302" s="5"/>
      <c r="F302" s="5"/>
      <c r="G302" s="246"/>
      <c r="H302" s="5"/>
      <c r="I302" s="5"/>
      <c r="J302" s="5"/>
      <c r="K302" s="5"/>
    </row>
    <row r="303" spans="5:11" x14ac:dyDescent="0.2">
      <c r="E303" s="5"/>
      <c r="F303" s="5"/>
      <c r="G303" s="246"/>
      <c r="H303" s="5"/>
      <c r="I303" s="5"/>
      <c r="J303" s="5"/>
      <c r="K303" s="5"/>
    </row>
    <row r="304" spans="5:11" x14ac:dyDescent="0.2">
      <c r="E304" s="5"/>
      <c r="F304" s="5"/>
      <c r="G304" s="246"/>
      <c r="H304" s="5"/>
      <c r="I304" s="5"/>
      <c r="J304" s="5"/>
      <c r="K304" s="5"/>
    </row>
    <row r="305" spans="5:11" x14ac:dyDescent="0.2">
      <c r="E305" s="5"/>
      <c r="F305" s="5"/>
      <c r="G305" s="246"/>
      <c r="H305" s="5"/>
      <c r="I305" s="5"/>
      <c r="J305" s="5"/>
      <c r="K305" s="5"/>
    </row>
    <row r="306" spans="5:11" x14ac:dyDescent="0.2">
      <c r="E306" s="5"/>
      <c r="F306" s="5"/>
      <c r="G306" s="246"/>
      <c r="H306" s="5"/>
      <c r="I306" s="5"/>
      <c r="J306" s="5"/>
      <c r="K306" s="5"/>
    </row>
    <row r="307" spans="5:11" x14ac:dyDescent="0.2">
      <c r="E307" s="5"/>
      <c r="F307" s="5"/>
      <c r="G307" s="246"/>
      <c r="H307" s="5"/>
      <c r="I307" s="5"/>
      <c r="J307" s="5"/>
      <c r="K307" s="5"/>
    </row>
    <row r="308" spans="5:11" x14ac:dyDescent="0.2">
      <c r="E308" s="5"/>
      <c r="F308" s="5"/>
      <c r="G308" s="246"/>
      <c r="H308" s="5"/>
      <c r="I308" s="5"/>
      <c r="J308" s="5"/>
      <c r="K308" s="5"/>
    </row>
    <row r="309" spans="5:11" x14ac:dyDescent="0.2">
      <c r="E309" s="5"/>
      <c r="F309" s="5"/>
      <c r="G309" s="246"/>
      <c r="H309" s="5"/>
      <c r="I309" s="5"/>
      <c r="J309" s="5"/>
      <c r="K309" s="5"/>
    </row>
    <row r="310" spans="5:11" x14ac:dyDescent="0.2">
      <c r="E310" s="5"/>
      <c r="F310" s="5"/>
      <c r="G310" s="246"/>
      <c r="H310" s="5"/>
      <c r="I310" s="5"/>
      <c r="J310" s="5"/>
      <c r="K310" s="5"/>
    </row>
    <row r="311" spans="5:11" x14ac:dyDescent="0.2">
      <c r="E311" s="5"/>
      <c r="F311" s="5"/>
      <c r="G311" s="246"/>
      <c r="H311" s="5"/>
      <c r="I311" s="5"/>
      <c r="J311" s="5"/>
      <c r="K311" s="5"/>
    </row>
    <row r="312" spans="5:11" x14ac:dyDescent="0.2">
      <c r="E312" s="5"/>
      <c r="F312" s="5"/>
      <c r="G312" s="246"/>
      <c r="H312" s="5"/>
      <c r="I312" s="5"/>
      <c r="J312" s="5"/>
      <c r="K312" s="5"/>
    </row>
    <row r="313" spans="5:11" x14ac:dyDescent="0.2">
      <c r="E313" s="5"/>
      <c r="F313" s="5"/>
      <c r="G313" s="246"/>
      <c r="H313" s="5"/>
      <c r="I313" s="5"/>
      <c r="J313" s="5"/>
      <c r="K313" s="5"/>
    </row>
    <row r="314" spans="5:11" x14ac:dyDescent="0.2">
      <c r="E314" s="5"/>
      <c r="F314" s="5"/>
      <c r="G314" s="246"/>
      <c r="H314" s="5"/>
      <c r="I314" s="5"/>
      <c r="J314" s="5"/>
      <c r="K314" s="5"/>
    </row>
    <row r="315" spans="5:11" x14ac:dyDescent="0.2">
      <c r="E315" s="5"/>
      <c r="F315" s="5"/>
      <c r="G315" s="246"/>
      <c r="H315" s="5"/>
      <c r="I315" s="5"/>
      <c r="J315" s="5"/>
      <c r="K315" s="5"/>
    </row>
    <row r="316" spans="5:11" x14ac:dyDescent="0.2">
      <c r="E316" s="5"/>
      <c r="F316" s="5"/>
      <c r="G316" s="246"/>
      <c r="H316" s="5"/>
      <c r="I316" s="5"/>
      <c r="J316" s="5"/>
      <c r="K316" s="5"/>
    </row>
    <row r="317" spans="5:11" x14ac:dyDescent="0.2">
      <c r="E317" s="5"/>
      <c r="F317" s="5"/>
      <c r="G317" s="246"/>
      <c r="H317" s="5"/>
      <c r="I317" s="5"/>
      <c r="J317" s="5"/>
      <c r="K317" s="5"/>
    </row>
    <row r="318" spans="5:11" x14ac:dyDescent="0.2">
      <c r="E318" s="5"/>
      <c r="F318" s="5"/>
      <c r="G318" s="246"/>
      <c r="H318" s="5"/>
      <c r="I318" s="5"/>
      <c r="J318" s="5"/>
      <c r="K318" s="5"/>
    </row>
    <row r="319" spans="5:11" x14ac:dyDescent="0.2">
      <c r="E319" s="5"/>
      <c r="F319" s="5"/>
      <c r="G319" s="246"/>
      <c r="H319" s="5"/>
      <c r="I319" s="5"/>
      <c r="J319" s="5"/>
      <c r="K319" s="5"/>
    </row>
    <row r="320" spans="5:11" x14ac:dyDescent="0.2">
      <c r="E320" s="5"/>
      <c r="F320" s="5"/>
      <c r="G320" s="246"/>
      <c r="H320" s="5"/>
      <c r="I320" s="5"/>
      <c r="J320" s="5"/>
      <c r="K320" s="5"/>
    </row>
    <row r="321" spans="5:11" x14ac:dyDescent="0.2">
      <c r="E321" s="5"/>
      <c r="F321" s="5"/>
      <c r="G321" s="246"/>
      <c r="H321" s="5"/>
      <c r="I321" s="5"/>
      <c r="J321" s="5"/>
      <c r="K321" s="5"/>
    </row>
    <row r="322" spans="5:11" x14ac:dyDescent="0.2">
      <c r="E322" s="5"/>
      <c r="F322" s="5"/>
      <c r="G322" s="246"/>
      <c r="H322" s="5"/>
      <c r="I322" s="5"/>
      <c r="J322" s="5"/>
      <c r="K322" s="5"/>
    </row>
    <row r="323" spans="5:11" x14ac:dyDescent="0.2">
      <c r="E323" s="5"/>
      <c r="F323" s="5"/>
      <c r="G323" s="246"/>
      <c r="H323" s="5"/>
      <c r="I323" s="5"/>
      <c r="J323" s="5"/>
      <c r="K323" s="5"/>
    </row>
    <row r="324" spans="5:11" x14ac:dyDescent="0.2">
      <c r="E324" s="5"/>
      <c r="F324" s="5"/>
      <c r="G324" s="246"/>
      <c r="H324" s="5"/>
      <c r="I324" s="5"/>
      <c r="J324" s="5"/>
      <c r="K324" s="5"/>
    </row>
    <row r="325" spans="5:11" x14ac:dyDescent="0.2">
      <c r="E325" s="5"/>
      <c r="F325" s="5"/>
      <c r="G325" s="246"/>
      <c r="H325" s="5"/>
      <c r="I325" s="5"/>
      <c r="J325" s="5"/>
      <c r="K325" s="5"/>
    </row>
    <row r="326" spans="5:11" x14ac:dyDescent="0.2">
      <c r="E326" s="5"/>
      <c r="F326" s="5"/>
      <c r="G326" s="246"/>
      <c r="H326" s="5"/>
      <c r="I326" s="5"/>
      <c r="J326" s="5"/>
      <c r="K326" s="5"/>
    </row>
    <row r="327" spans="5:11" x14ac:dyDescent="0.2">
      <c r="E327" s="5"/>
      <c r="F327" s="5"/>
      <c r="G327" s="246"/>
      <c r="H327" s="5"/>
      <c r="I327" s="5"/>
      <c r="J327" s="5"/>
      <c r="K327" s="5"/>
    </row>
    <row r="328" spans="5:11" x14ac:dyDescent="0.2">
      <c r="E328" s="5"/>
      <c r="F328" s="5"/>
      <c r="G328" s="246"/>
      <c r="H328" s="5"/>
      <c r="I328" s="5"/>
      <c r="J328" s="5"/>
      <c r="K328" s="5"/>
    </row>
    <row r="329" spans="5:11" x14ac:dyDescent="0.2">
      <c r="E329" s="5"/>
      <c r="F329" s="5"/>
      <c r="G329" s="246"/>
      <c r="H329" s="5"/>
      <c r="I329" s="5"/>
      <c r="J329" s="5"/>
      <c r="K329" s="5"/>
    </row>
    <row r="330" spans="5:11" x14ac:dyDescent="0.2">
      <c r="E330" s="5"/>
      <c r="F330" s="5"/>
      <c r="G330" s="246"/>
      <c r="H330" s="5"/>
      <c r="I330" s="5"/>
      <c r="J330" s="5"/>
      <c r="K330" s="5"/>
    </row>
    <row r="331" spans="5:11" x14ac:dyDescent="0.2">
      <c r="E331" s="5"/>
      <c r="F331" s="5"/>
      <c r="G331" s="246"/>
      <c r="H331" s="5"/>
      <c r="I331" s="5"/>
      <c r="J331" s="5"/>
      <c r="K331" s="5"/>
    </row>
    <row r="332" spans="5:11" x14ac:dyDescent="0.2">
      <c r="E332" s="5"/>
      <c r="F332" s="5"/>
      <c r="G332" s="246"/>
      <c r="H332" s="5"/>
      <c r="I332" s="5"/>
      <c r="J332" s="5"/>
      <c r="K332" s="5"/>
    </row>
    <row r="333" spans="5:11" x14ac:dyDescent="0.2">
      <c r="E333" s="5"/>
      <c r="F333" s="5"/>
      <c r="G333" s="246"/>
      <c r="H333" s="5"/>
      <c r="I333" s="5"/>
      <c r="J333" s="5"/>
      <c r="K333" s="5"/>
    </row>
    <row r="334" spans="5:11" x14ac:dyDescent="0.2">
      <c r="E334" s="5"/>
      <c r="F334" s="5"/>
      <c r="G334" s="246"/>
      <c r="H334" s="5"/>
      <c r="I334" s="5"/>
      <c r="J334" s="5"/>
      <c r="K334" s="5"/>
    </row>
    <row r="335" spans="5:11" x14ac:dyDescent="0.2">
      <c r="E335" s="5"/>
      <c r="F335" s="5"/>
      <c r="G335" s="246"/>
      <c r="H335" s="5"/>
      <c r="I335" s="5"/>
      <c r="J335" s="5"/>
      <c r="K335" s="5"/>
    </row>
    <row r="336" spans="5:11" x14ac:dyDescent="0.2">
      <c r="E336" s="5"/>
      <c r="F336" s="5"/>
      <c r="G336" s="246"/>
      <c r="H336" s="5"/>
      <c r="I336" s="5"/>
      <c r="J336" s="5"/>
      <c r="K336" s="5"/>
    </row>
    <row r="337" spans="5:11" x14ac:dyDescent="0.2">
      <c r="E337" s="5"/>
      <c r="F337" s="5"/>
      <c r="G337" s="246"/>
      <c r="H337" s="5"/>
      <c r="I337" s="5"/>
      <c r="J337" s="5"/>
      <c r="K337" s="5"/>
    </row>
    <row r="338" spans="5:11" x14ac:dyDescent="0.2">
      <c r="E338" s="5"/>
      <c r="F338" s="5"/>
      <c r="G338" s="246"/>
      <c r="H338" s="5"/>
      <c r="I338" s="5"/>
      <c r="J338" s="5"/>
      <c r="K338" s="5"/>
    </row>
    <row r="339" spans="5:11" x14ac:dyDescent="0.2">
      <c r="E339" s="5"/>
      <c r="F339" s="5"/>
      <c r="G339" s="246"/>
      <c r="H339" s="5"/>
      <c r="I339" s="5"/>
      <c r="J339" s="5"/>
      <c r="K339" s="5"/>
    </row>
    <row r="340" spans="5:11" x14ac:dyDescent="0.2">
      <c r="E340" s="5"/>
      <c r="F340" s="5"/>
      <c r="G340" s="246"/>
      <c r="H340" s="5"/>
      <c r="I340" s="5"/>
      <c r="J340" s="5"/>
      <c r="K340" s="5"/>
    </row>
    <row r="341" spans="5:11" x14ac:dyDescent="0.2">
      <c r="E341" s="5"/>
      <c r="F341" s="5"/>
      <c r="G341" s="246"/>
      <c r="H341" s="5"/>
      <c r="I341" s="5"/>
      <c r="J341" s="5"/>
      <c r="K341" s="5"/>
    </row>
    <row r="342" spans="5:11" x14ac:dyDescent="0.2">
      <c r="E342" s="5"/>
      <c r="F342" s="5"/>
      <c r="G342" s="246"/>
      <c r="H342" s="5"/>
      <c r="I342" s="5"/>
      <c r="J342" s="5"/>
      <c r="K342" s="5"/>
    </row>
    <row r="343" spans="5:11" x14ac:dyDescent="0.2">
      <c r="E343" s="5"/>
      <c r="F343" s="5"/>
      <c r="G343" s="246"/>
      <c r="H343" s="5"/>
      <c r="I343" s="5"/>
      <c r="J343" s="5"/>
      <c r="K343" s="5"/>
    </row>
    <row r="344" spans="5:11" x14ac:dyDescent="0.2">
      <c r="E344" s="5"/>
      <c r="F344" s="5"/>
      <c r="G344" s="246"/>
      <c r="H344" s="5"/>
      <c r="I344" s="5"/>
      <c r="J344" s="5"/>
      <c r="K344" s="5"/>
    </row>
    <row r="345" spans="5:11" x14ac:dyDescent="0.2">
      <c r="E345" s="5"/>
      <c r="F345" s="5"/>
      <c r="G345" s="246"/>
      <c r="H345" s="5"/>
      <c r="I345" s="5"/>
      <c r="J345" s="5"/>
      <c r="K345" s="5"/>
    </row>
    <row r="346" spans="5:11" x14ac:dyDescent="0.2">
      <c r="E346" s="5"/>
      <c r="F346" s="5"/>
      <c r="G346" s="246"/>
      <c r="H346" s="5"/>
      <c r="I346" s="5"/>
      <c r="J346" s="5"/>
      <c r="K346" s="5"/>
    </row>
    <row r="347" spans="5:11" x14ac:dyDescent="0.2">
      <c r="E347" s="5"/>
      <c r="F347" s="5"/>
      <c r="G347" s="246"/>
      <c r="H347" s="5"/>
      <c r="I347" s="5"/>
      <c r="J347" s="5"/>
      <c r="K347" s="5"/>
    </row>
    <row r="348" spans="5:11" x14ac:dyDescent="0.2">
      <c r="E348" s="5"/>
      <c r="F348" s="5"/>
      <c r="G348" s="246"/>
      <c r="H348" s="5"/>
      <c r="I348" s="5"/>
      <c r="J348" s="5"/>
      <c r="K348" s="5"/>
    </row>
    <row r="349" spans="5:11" x14ac:dyDescent="0.2">
      <c r="E349" s="5"/>
      <c r="F349" s="5"/>
      <c r="G349" s="246"/>
      <c r="H349" s="5"/>
      <c r="I349" s="5"/>
      <c r="J349" s="5"/>
      <c r="K349" s="5"/>
    </row>
    <row r="350" spans="5:11" x14ac:dyDescent="0.2">
      <c r="E350" s="5"/>
      <c r="F350" s="5"/>
      <c r="G350" s="246"/>
      <c r="H350" s="5"/>
      <c r="I350" s="5"/>
      <c r="J350" s="5"/>
      <c r="K350" s="5"/>
    </row>
    <row r="351" spans="5:11" x14ac:dyDescent="0.2">
      <c r="E351" s="5"/>
      <c r="F351" s="5"/>
      <c r="G351" s="246"/>
      <c r="H351" s="5"/>
      <c r="I351" s="5"/>
      <c r="J351" s="5"/>
      <c r="K351" s="5"/>
    </row>
    <row r="352" spans="5:11" x14ac:dyDescent="0.2">
      <c r="E352" s="5"/>
      <c r="F352" s="5"/>
      <c r="G352" s="246"/>
      <c r="H352" s="5"/>
      <c r="I352" s="5"/>
      <c r="J352" s="5"/>
      <c r="K352" s="5"/>
    </row>
    <row r="353" spans="5:11" x14ac:dyDescent="0.2">
      <c r="E353" s="5"/>
      <c r="F353" s="5"/>
      <c r="G353" s="246"/>
      <c r="H353" s="5"/>
      <c r="I353" s="5"/>
      <c r="J353" s="5"/>
      <c r="K353" s="5"/>
    </row>
    <row r="354" spans="5:11" x14ac:dyDescent="0.2">
      <c r="E354" s="5"/>
      <c r="F354" s="5"/>
      <c r="G354" s="246"/>
      <c r="H354" s="5"/>
      <c r="I354" s="5"/>
      <c r="J354" s="5"/>
      <c r="K354" s="5"/>
    </row>
    <row r="355" spans="5:11" x14ac:dyDescent="0.2">
      <c r="E355" s="5"/>
      <c r="F355" s="5"/>
      <c r="G355" s="246"/>
      <c r="H355" s="5"/>
      <c r="I355" s="5"/>
      <c r="J355" s="5"/>
      <c r="K355" s="5"/>
    </row>
    <row r="356" spans="5:11" x14ac:dyDescent="0.2">
      <c r="E356" s="5"/>
      <c r="F356" s="5"/>
      <c r="G356" s="246"/>
      <c r="H356" s="5"/>
      <c r="I356" s="5"/>
      <c r="J356" s="5"/>
      <c r="K356" s="5"/>
    </row>
    <row r="357" spans="5:11" x14ac:dyDescent="0.2">
      <c r="E357" s="5"/>
      <c r="F357" s="5"/>
      <c r="G357" s="246"/>
      <c r="H357" s="5"/>
      <c r="I357" s="5"/>
      <c r="J357" s="5"/>
      <c r="K357" s="5"/>
    </row>
    <row r="358" spans="5:11" x14ac:dyDescent="0.2">
      <c r="E358" s="5"/>
      <c r="F358" s="5"/>
      <c r="G358" s="246"/>
      <c r="H358" s="5"/>
      <c r="I358" s="5"/>
      <c r="J358" s="5"/>
      <c r="K358" s="5"/>
    </row>
    <row r="359" spans="5:11" x14ac:dyDescent="0.2">
      <c r="E359" s="5"/>
      <c r="F359" s="5"/>
      <c r="G359" s="246"/>
      <c r="H359" s="5"/>
      <c r="I359" s="5"/>
      <c r="J359" s="5"/>
      <c r="K359" s="5"/>
    </row>
    <row r="360" spans="5:11" x14ac:dyDescent="0.2">
      <c r="E360" s="5"/>
      <c r="F360" s="5"/>
      <c r="G360" s="246"/>
      <c r="H360" s="5"/>
      <c r="I360" s="5"/>
      <c r="J360" s="5"/>
      <c r="K360" s="5"/>
    </row>
    <row r="361" spans="5:11" x14ac:dyDescent="0.2">
      <c r="E361" s="5"/>
      <c r="F361" s="5"/>
      <c r="G361" s="246"/>
      <c r="H361" s="5"/>
      <c r="I361" s="5"/>
      <c r="J361" s="5"/>
      <c r="K361" s="5"/>
    </row>
    <row r="362" spans="5:11" x14ac:dyDescent="0.2">
      <c r="E362" s="5"/>
      <c r="F362" s="5"/>
      <c r="G362" s="246"/>
      <c r="H362" s="5"/>
      <c r="I362" s="5"/>
      <c r="J362" s="5"/>
      <c r="K362" s="5"/>
    </row>
    <row r="363" spans="5:11" x14ac:dyDescent="0.2">
      <c r="E363" s="5"/>
      <c r="F363" s="5"/>
      <c r="G363" s="246"/>
      <c r="H363" s="5"/>
      <c r="I363" s="5"/>
      <c r="J363" s="5"/>
      <c r="K363" s="5"/>
    </row>
    <row r="364" spans="5:11" x14ac:dyDescent="0.2">
      <c r="E364" s="5"/>
      <c r="F364" s="5"/>
      <c r="G364" s="246"/>
      <c r="H364" s="5"/>
      <c r="I364" s="5"/>
      <c r="J364" s="5"/>
      <c r="K364" s="5"/>
    </row>
    <row r="365" spans="5:11" x14ac:dyDescent="0.2">
      <c r="E365" s="5"/>
      <c r="F365" s="5"/>
      <c r="G365" s="246"/>
      <c r="H365" s="5"/>
      <c r="I365" s="5"/>
      <c r="J365" s="5"/>
      <c r="K365" s="5"/>
    </row>
    <row r="366" spans="5:11" x14ac:dyDescent="0.2">
      <c r="E366" s="5"/>
      <c r="F366" s="5"/>
      <c r="G366" s="246"/>
      <c r="H366" s="5"/>
      <c r="I366" s="5"/>
      <c r="J366" s="5"/>
      <c r="K366" s="5"/>
    </row>
    <row r="367" spans="5:11" x14ac:dyDescent="0.2">
      <c r="E367" s="5"/>
      <c r="F367" s="5"/>
      <c r="G367" s="246"/>
      <c r="H367" s="5"/>
      <c r="I367" s="5"/>
      <c r="J367" s="5"/>
      <c r="K367" s="5"/>
    </row>
    <row r="368" spans="5:11" x14ac:dyDescent="0.2">
      <c r="E368" s="5"/>
      <c r="F368" s="5"/>
      <c r="G368" s="246"/>
      <c r="H368" s="5"/>
      <c r="I368" s="5"/>
      <c r="J368" s="5"/>
      <c r="K368" s="5"/>
    </row>
    <row r="369" spans="5:11" x14ac:dyDescent="0.2">
      <c r="E369" s="5"/>
      <c r="F369" s="5"/>
      <c r="G369" s="246"/>
      <c r="H369" s="5"/>
      <c r="I369" s="5"/>
      <c r="J369" s="5"/>
      <c r="K369" s="5"/>
    </row>
    <row r="370" spans="5:11" x14ac:dyDescent="0.2">
      <c r="E370" s="5"/>
      <c r="F370" s="5"/>
      <c r="G370" s="246"/>
      <c r="H370" s="5"/>
      <c r="I370" s="5"/>
      <c r="J370" s="5"/>
      <c r="K370" s="5"/>
    </row>
    <row r="371" spans="5:11" x14ac:dyDescent="0.2">
      <c r="E371" s="5"/>
      <c r="F371" s="5"/>
      <c r="G371" s="246"/>
      <c r="H371" s="5"/>
      <c r="I371" s="5"/>
      <c r="J371" s="5"/>
      <c r="K371" s="5"/>
    </row>
    <row r="372" spans="5:11" x14ac:dyDescent="0.2">
      <c r="E372" s="5"/>
      <c r="F372" s="5"/>
      <c r="G372" s="246"/>
      <c r="H372" s="5"/>
      <c r="I372" s="5"/>
      <c r="J372" s="5"/>
      <c r="K372" s="5"/>
    </row>
    <row r="373" spans="5:11" x14ac:dyDescent="0.2">
      <c r="E373" s="5"/>
      <c r="F373" s="5"/>
      <c r="G373" s="246"/>
      <c r="H373" s="5"/>
      <c r="I373" s="5"/>
      <c r="J373" s="5"/>
      <c r="K373" s="5"/>
    </row>
    <row r="374" spans="5:11" x14ac:dyDescent="0.2">
      <c r="E374" s="5"/>
      <c r="F374" s="5"/>
      <c r="G374" s="246"/>
      <c r="H374" s="5"/>
      <c r="I374" s="5"/>
      <c r="J374" s="5"/>
      <c r="K374" s="5"/>
    </row>
    <row r="375" spans="5:11" x14ac:dyDescent="0.2">
      <c r="E375" s="5"/>
      <c r="F375" s="5"/>
      <c r="G375" s="246"/>
      <c r="H375" s="5"/>
      <c r="I375" s="5"/>
      <c r="J375" s="5"/>
      <c r="K375" s="5"/>
    </row>
    <row r="376" spans="5:11" x14ac:dyDescent="0.2">
      <c r="E376" s="5"/>
      <c r="F376" s="5"/>
      <c r="G376" s="246"/>
      <c r="H376" s="5"/>
      <c r="I376" s="5"/>
      <c r="J376" s="5"/>
      <c r="K376" s="5"/>
    </row>
    <row r="377" spans="5:11" x14ac:dyDescent="0.2">
      <c r="E377" s="5"/>
      <c r="F377" s="5"/>
      <c r="G377" s="246"/>
      <c r="H377" s="5"/>
      <c r="I377" s="5"/>
      <c r="J377" s="5"/>
      <c r="K377" s="5"/>
    </row>
    <row r="378" spans="5:11" x14ac:dyDescent="0.2">
      <c r="E378" s="5"/>
      <c r="F378" s="5"/>
      <c r="G378" s="246"/>
      <c r="H378" s="5"/>
      <c r="I378" s="5"/>
      <c r="J378" s="5"/>
      <c r="K378" s="5"/>
    </row>
    <row r="379" spans="5:11" x14ac:dyDescent="0.2">
      <c r="E379" s="5"/>
      <c r="F379" s="5"/>
      <c r="G379" s="246"/>
      <c r="H379" s="5"/>
      <c r="I379" s="5"/>
      <c r="J379" s="5"/>
      <c r="K379" s="5"/>
    </row>
    <row r="380" spans="5:11" x14ac:dyDescent="0.2">
      <c r="E380" s="5"/>
      <c r="F380" s="5"/>
      <c r="G380" s="246"/>
      <c r="H380" s="5"/>
      <c r="I380" s="5"/>
      <c r="J380" s="5"/>
      <c r="K380" s="5"/>
    </row>
  </sheetData>
  <mergeCells count="33">
    <mergeCell ref="B119:H119"/>
    <mergeCell ref="C81:D81"/>
    <mergeCell ref="E4:M4"/>
    <mergeCell ref="N6:O6"/>
    <mergeCell ref="P6:Q6"/>
    <mergeCell ref="C71:D71"/>
    <mergeCell ref="C76:D76"/>
    <mergeCell ref="R6:S6"/>
    <mergeCell ref="N4:T4"/>
    <mergeCell ref="C49:D49"/>
    <mergeCell ref="C54:D54"/>
    <mergeCell ref="C61:D61"/>
    <mergeCell ref="E6:F6"/>
    <mergeCell ref="B8:D8"/>
    <mergeCell ref="B15:D15"/>
    <mergeCell ref="C16:D16"/>
    <mergeCell ref="C44:D44"/>
    <mergeCell ref="N2:T2"/>
    <mergeCell ref="B112:D112"/>
    <mergeCell ref="B113:D113"/>
    <mergeCell ref="B114:D114"/>
    <mergeCell ref="B116:D116"/>
    <mergeCell ref="B115:D115"/>
    <mergeCell ref="P108:S108"/>
    <mergeCell ref="B110:D110"/>
    <mergeCell ref="B108:D108"/>
    <mergeCell ref="C86:D86"/>
    <mergeCell ref="C91:D91"/>
    <mergeCell ref="C102:D102"/>
    <mergeCell ref="B104:D104"/>
    <mergeCell ref="M92:M101"/>
    <mergeCell ref="C35:D35"/>
    <mergeCell ref="B106:D106"/>
  </mergeCells>
  <pageMargins left="0.70866141732283472" right="0.70866141732283472" top="0.78740157480314965" bottom="0.78740157480314965" header="0.31496062992125984" footer="0.31496062992125984"/>
  <pageSetup paperSize="8" scale="65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Übersicht</vt:lpstr>
      <vt:lpstr>Synthese und T-U</vt:lpstr>
      <vt:lpstr>'Synthese und T-U'!Druckbereich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2020-06-29T10:34:08Z</cp:lastPrinted>
  <dcterms:created xsi:type="dcterms:W3CDTF">2019-02-25T12:33:26Z</dcterms:created>
  <dcterms:modified xsi:type="dcterms:W3CDTF">2020-06-29T14:35:41Z</dcterms:modified>
</cp:coreProperties>
</file>