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"/>
    </mc:Choice>
  </mc:AlternateContent>
  <bookViews>
    <workbookView xWindow="0" yWindow="0" windowWidth="28800" windowHeight="14295"/>
  </bookViews>
  <sheets>
    <sheet name="Tabelle1" sheetId="1" r:id="rId1"/>
  </sheets>
  <definedNames>
    <definedName name="_xlnm.Print_Area" localSheetId="0">Tabelle1!$A$1:$I$36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38" i="1" l="1"/>
  <c r="I38" i="1"/>
  <c r="G38" i="1"/>
  <c r="I36" i="1" l="1"/>
  <c r="H36" i="1"/>
  <c r="G36" i="1"/>
  <c r="F36" i="1"/>
  <c r="E36" i="1"/>
  <c r="D36" i="1"/>
  <c r="I35" i="1"/>
  <c r="H35" i="1"/>
  <c r="G35" i="1"/>
  <c r="F35" i="1"/>
  <c r="E35" i="1"/>
  <c r="D35" i="1"/>
  <c r="I32" i="1"/>
  <c r="H32" i="1"/>
  <c r="G32" i="1"/>
  <c r="F32" i="1"/>
  <c r="E32" i="1"/>
  <c r="D32" i="1"/>
  <c r="I27" i="1"/>
  <c r="H27" i="1"/>
  <c r="G27" i="1"/>
  <c r="F27" i="1"/>
  <c r="E27" i="1"/>
  <c r="D27" i="1"/>
  <c r="I17" i="1"/>
  <c r="H17" i="1"/>
  <c r="G17" i="1"/>
  <c r="F17" i="1"/>
  <c r="E17" i="1"/>
  <c r="D17" i="1"/>
  <c r="G34" i="1"/>
  <c r="I34" i="1" s="1"/>
  <c r="F34" i="1"/>
  <c r="I26" i="1"/>
  <c r="H26" i="1"/>
  <c r="G26" i="1"/>
  <c r="F26" i="1"/>
  <c r="G25" i="1" l="1"/>
  <c r="G24" i="1"/>
  <c r="G23" i="1"/>
  <c r="G22" i="1"/>
  <c r="G21" i="1"/>
  <c r="G20" i="1"/>
  <c r="G19" i="1"/>
  <c r="G18" i="1"/>
  <c r="G16" i="1"/>
  <c r="G15" i="1"/>
  <c r="G14" i="1"/>
  <c r="G12" i="1"/>
  <c r="G11" i="1"/>
  <c r="G10" i="1"/>
  <c r="G9" i="1"/>
  <c r="F33" i="1" l="1"/>
  <c r="G33" i="1" s="1"/>
  <c r="I33" i="1" l="1"/>
  <c r="F30" i="1"/>
  <c r="G30" i="1" s="1"/>
  <c r="I30" i="1" s="1"/>
  <c r="F31" i="1"/>
  <c r="G31" i="1" s="1"/>
  <c r="F29" i="1"/>
  <c r="G29" i="1" s="1"/>
  <c r="G13" i="1"/>
  <c r="H14" i="1"/>
  <c r="H15" i="1"/>
  <c r="H16" i="1"/>
  <c r="F13" i="1"/>
  <c r="F14" i="1"/>
  <c r="F15" i="1"/>
  <c r="F16" i="1"/>
  <c r="E11" i="1"/>
  <c r="H11" i="1" s="1"/>
  <c r="E12" i="1"/>
  <c r="F12" i="1" s="1"/>
  <c r="E13" i="1"/>
  <c r="H13" i="1" s="1"/>
  <c r="E10" i="1"/>
  <c r="H10" i="1" s="1"/>
  <c r="E9" i="1"/>
  <c r="F9" i="1" l="1"/>
  <c r="F10" i="1"/>
  <c r="H9" i="1"/>
  <c r="I29" i="1"/>
  <c r="I10" i="1"/>
  <c r="I31" i="1"/>
  <c r="I11" i="1"/>
  <c r="I13" i="1"/>
  <c r="F11" i="1"/>
  <c r="I15" i="1"/>
  <c r="I14" i="1"/>
  <c r="I16" i="1"/>
  <c r="H12" i="1"/>
  <c r="I12" i="1" s="1"/>
  <c r="I9" i="1" l="1"/>
  <c r="H19" i="1"/>
  <c r="I19" i="1" s="1"/>
  <c r="H20" i="1"/>
  <c r="H21" i="1"/>
  <c r="I21" i="1" s="1"/>
  <c r="H22" i="1"/>
  <c r="I22" i="1" s="1"/>
  <c r="H23" i="1"/>
  <c r="H24" i="1"/>
  <c r="I24" i="1" s="1"/>
  <c r="H25" i="1"/>
  <c r="H18" i="1"/>
  <c r="I18" i="1" s="1"/>
  <c r="I25" i="1"/>
  <c r="F19" i="1"/>
  <c r="F20" i="1"/>
  <c r="F21" i="1"/>
  <c r="F22" i="1"/>
  <c r="F23" i="1"/>
  <c r="F24" i="1"/>
  <c r="F25" i="1"/>
  <c r="F18" i="1"/>
  <c r="I23" i="1" l="1"/>
  <c r="I20" i="1"/>
</calcChain>
</file>

<file path=xl/sharedStrings.xml><?xml version="1.0" encoding="utf-8"?>
<sst xmlns="http://schemas.openxmlformats.org/spreadsheetml/2006/main" count="51" uniqueCount="27">
  <si>
    <t>Stunden</t>
  </si>
  <si>
    <t>Grundauftrag</t>
  </si>
  <si>
    <t>Digitalisierung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</si>
  <si>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</si>
  <si>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</si>
  <si>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</si>
  <si>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</si>
  <si>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</si>
  <si>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</si>
  <si>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</si>
  <si>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</si>
  <si>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</si>
  <si>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</si>
  <si>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</si>
  <si>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</si>
  <si>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</si>
  <si>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</si>
  <si>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</si>
  <si>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N03 EP Rheinfelden - Frick</t>
  </si>
  <si>
    <t>Bosshardt</t>
  </si>
  <si>
    <t>Aegerter &amp;</t>
  </si>
  <si>
    <t>Grundauftrag inkl. NO GIS-basierte Entwässerung und Digitalisierung Archiv</t>
  </si>
  <si>
    <t>Aufwände per 31.10.2019</t>
  </si>
  <si>
    <t>Gesamttotal</t>
  </si>
  <si>
    <t>durchschn. Ansatz</t>
  </si>
  <si>
    <t>Aufteilung Dritte: summarisch</t>
  </si>
  <si>
    <t>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</si>
</sst>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" fontId="1" fillId="0" borderId="5" xfId="0" applyNumberFormat="1" applyFont="1" applyBorder="1"/>
    <xf numFmtId="4" fontId="0" fillId="0" borderId="11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/>
    <xf numFmtId="4" fontId="0" fillId="0" borderId="13" xfId="0" applyNumberFormat="1" applyBorder="1"/>
    <xf numFmtId="4" fontId="0" fillId="0" borderId="14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8" xfId="0" applyNumberFormat="1" applyBorder="1"/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0" fillId="0" borderId="19" xfId="0" applyBorder="1"/>
    <xf numFmtId="0" fontId="0" fillId="0" borderId="16" xfId="0" applyBorder="1"/>
    <xf numFmtId="0" fontId="0" fillId="0" borderId="11" xfId="0" applyFill="1" applyBorder="1"/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" fontId="0" fillId="0" borderId="0" xfId="0" applyNumberFormat="1" applyBorder="1"/>
    <xf numFmtId="4" fontId="1" fillId="0" borderId="21" xfId="0" applyNumberFormat="1" applyFont="1" applyBorder="1"/>
    <xf numFmtId="0" fontId="1" fillId="0" borderId="6" xfId="0" applyFont="1" applyBorder="1"/>
    <xf numFmtId="4" fontId="1" fillId="0" borderId="8" xfId="0" applyNumberFormat="1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3" xfId="0" applyFont="1" applyFill="1" applyBorder="1"/>
    <xf numFmtId="0" fontId="1" fillId="0" borderId="26" xfId="0" applyFont="1" applyBorder="1"/>
    <xf numFmtId="4" fontId="1" fillId="0" borderId="27" xfId="0" applyNumberFormat="1" applyFont="1" applyBorder="1"/>
    <xf numFmtId="4" fontId="1" fillId="0" borderId="23" xfId="0" applyNumberFormat="1" applyFont="1" applyBorder="1"/>
    <xf numFmtId="4" fontId="1" fillId="0" borderId="28" xfId="0" applyNumberFormat="1" applyFont="1" applyBorder="1"/>
    <xf numFmtId="0" fontId="1" fillId="0" borderId="10" xfId="0" applyFont="1" applyBorder="1"/>
    <xf numFmtId="4" fontId="1" fillId="0" borderId="29" xfId="0" applyNumberFormat="1" applyFont="1" applyBorder="1"/>
    <xf numFmtId="0" fontId="1" fillId="0" borderId="30" xfId="0" applyFont="1" applyBorder="1"/>
    <xf numFmtId="4" fontId="1" fillId="0" borderId="31" xfId="0" applyNumberFormat="1" applyFont="1" applyBorder="1"/>
    <xf numFmtId="4" fontId="1" fillId="0" borderId="26" xfId="0" applyNumberFormat="1" applyFont="1" applyBorder="1"/>
    <xf numFmtId="2" fontId="1" fillId="0" borderId="23" xfId="0" applyNumberFormat="1" applyFont="1" applyBorder="1"/>
    <xf numFmtId="0" fontId="1" fillId="0" borderId="2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0" xfId="0" applyFont="1"/>
    <xf numFmtId="0" fontId="0" fillId="0" borderId="23" xfId="0" applyBorder="1" applyAlignment="1">
      <alignment horizontal="center"/>
    </xf>
    <xf numFmtId="165" fontId="0" fillId="0" borderId="23" xfId="1" applyNumberFormat="1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1" fillId="0" borderId="23" xfId="0" applyFont="1" applyBorder="1" applyAlignment="1">
      <alignment horizontal="center"/>
    </xf>
    <xf numFmtId="0" fontId="1" fillId="0" borderId="28" xfId="0" applyFont="1" applyBorder="1"/>
    <xf numFmtId="165" fontId="1" fillId="0" borderId="23" xfId="1" applyNumberFormat="1" applyFont="1" applyBorder="1"/>
    <xf numFmtId="0" fontId="1" fillId="0" borderId="32" xfId="0" applyFont="1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1" fillId="0" borderId="22" xfId="0" applyFont="1" applyBorder="1"/>
    <xf numFmtId="0" fontId="0" fillId="0" borderId="22" xfId="0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zoomScaleNormal="100" workbookViewId="0">
      <selection activeCell="I50" sqref="A1:I50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6" hidden="1" customWidth="1" outlineLevel="1"/>
    <col min="4" max="4" width="15.28515625" customWidth="1" collapsed="1"/>
    <col min="5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22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30"/>
      <c r="D6" s="51" t="s">
        <v>0</v>
      </c>
      <c r="E6" s="52"/>
      <c r="F6" s="53"/>
      <c r="G6" s="52" t="s">
        <v>4</v>
      </c>
      <c r="H6" s="52"/>
      <c r="I6" s="53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v>1129.5</v>
      </c>
      <c r="E9" s="6">
        <f>8.5+1.5</f>
        <v>10</v>
      </c>
      <c r="F9" s="26">
        <f>SUM(D9:E9)</f>
        <v>1139.5</v>
      </c>
      <c r="G9" s="20">
        <f t="shared" ref="G9:G25" si="0">D9*C9</f>
        <v>137799</v>
      </c>
      <c r="H9" s="10">
        <f t="shared" ref="H9:H25" si="1">E9*C9</f>
        <v>1220</v>
      </c>
      <c r="I9" s="9">
        <f>SUM(G9:H9)</f>
        <v>139019</v>
      </c>
    </row>
    <row r="10" spans="1:9" ht="15" customHeight="1" x14ac:dyDescent="0.2">
      <c r="A10" s="2"/>
      <c r="B10" s="4" t="s">
        <v>10</v>
      </c>
      <c r="C10" s="6">
        <v>95</v>
      </c>
      <c r="D10" s="24">
        <v>501</v>
      </c>
      <c r="E10" s="6">
        <f>51+160.5+86+148.5+114.75+158.75+71.25+121.25+102.75</f>
        <v>1014.75</v>
      </c>
      <c r="F10" s="26">
        <f t="shared" ref="F10:F16" si="2">SUM(D10:E10)</f>
        <v>1515.75</v>
      </c>
      <c r="G10" s="20">
        <f t="shared" si="0"/>
        <v>47595</v>
      </c>
      <c r="H10" s="10">
        <f t="shared" si="1"/>
        <v>96401.25</v>
      </c>
      <c r="I10" s="9">
        <f t="shared" ref="I10:I16" si="3">SUM(G10:H10)</f>
        <v>143996.25</v>
      </c>
    </row>
    <row r="11" spans="1:9" ht="15" customHeight="1" x14ac:dyDescent="0.2">
      <c r="A11" s="2"/>
      <c r="B11" s="4" t="s">
        <v>11</v>
      </c>
      <c r="C11" s="6">
        <v>86</v>
      </c>
      <c r="D11" s="24">
        <v>243.5</v>
      </c>
      <c r="E11" s="6">
        <f>104.5+30+50.75+71.5+75.5+3.5+44.25</f>
        <v>380</v>
      </c>
      <c r="F11" s="26">
        <f t="shared" si="2"/>
        <v>623.5</v>
      </c>
      <c r="G11" s="20">
        <f t="shared" si="0"/>
        <v>20941</v>
      </c>
      <c r="H11" s="10">
        <f t="shared" si="1"/>
        <v>32680</v>
      </c>
      <c r="I11" s="9">
        <f t="shared" si="3"/>
        <v>53621</v>
      </c>
    </row>
    <row r="12" spans="1:9" ht="15" customHeight="1" x14ac:dyDescent="0.2">
      <c r="A12" s="2"/>
      <c r="B12" s="4" t="s">
        <v>12</v>
      </c>
      <c r="C12" s="6">
        <v>62</v>
      </c>
      <c r="D12" s="24">
        <v>80.75</v>
      </c>
      <c r="E12" s="6">
        <f>17+36.75+173.5+43.25+109.25+121+18+15.75</f>
        <v>534.5</v>
      </c>
      <c r="F12" s="26">
        <f t="shared" si="2"/>
        <v>615.25</v>
      </c>
      <c r="G12" s="20">
        <f t="shared" si="0"/>
        <v>5006.5</v>
      </c>
      <c r="H12" s="10">
        <f t="shared" si="1"/>
        <v>33139</v>
      </c>
      <c r="I12" s="9">
        <f t="shared" si="3"/>
        <v>38145.5</v>
      </c>
    </row>
    <row r="13" spans="1:9" ht="15" customHeight="1" x14ac:dyDescent="0.2">
      <c r="A13" s="2"/>
      <c r="B13" s="4" t="s">
        <v>13</v>
      </c>
      <c r="C13" s="6">
        <v>50</v>
      </c>
      <c r="D13" s="24">
        <v>264.5</v>
      </c>
      <c r="E13" s="6">
        <f>68+51+34.25+38.25</f>
        <v>191.5</v>
      </c>
      <c r="F13" s="26">
        <f t="shared" si="2"/>
        <v>456</v>
      </c>
      <c r="G13" s="20">
        <f t="shared" si="0"/>
        <v>13225</v>
      </c>
      <c r="H13" s="10">
        <f t="shared" si="1"/>
        <v>9575</v>
      </c>
      <c r="I13" s="9">
        <f t="shared" si="3"/>
        <v>22800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v>4</v>
      </c>
      <c r="E15" s="6">
        <v>5.75</v>
      </c>
      <c r="F15" s="26">
        <f t="shared" si="2"/>
        <v>9.75</v>
      </c>
      <c r="G15" s="20">
        <f t="shared" si="0"/>
        <v>24</v>
      </c>
      <c r="H15" s="10">
        <f t="shared" si="1"/>
        <v>34.5</v>
      </c>
      <c r="I15" s="9">
        <f t="shared" si="3"/>
        <v>58.5</v>
      </c>
    </row>
    <row r="16" spans="1:9" ht="15" customHeight="1" x14ac:dyDescent="0.2">
      <c r="A16" s="2"/>
      <c r="B16" s="4" t="s">
        <v>16</v>
      </c>
      <c r="C16" s="6">
        <v>4</v>
      </c>
      <c r="D16" s="24"/>
      <c r="E16" s="6">
        <v>23</v>
      </c>
      <c r="F16" s="26">
        <f t="shared" si="2"/>
        <v>23</v>
      </c>
      <c r="G16" s="20">
        <f t="shared" si="0"/>
        <v>0</v>
      </c>
      <c r="H16" s="10">
        <f t="shared" si="1"/>
        <v>92</v>
      </c>
      <c r="I16" s="9">
        <f t="shared" si="3"/>
        <v>92</v>
      </c>
    </row>
    <row r="17" spans="1:9" ht="15" customHeight="1" x14ac:dyDescent="0.2">
      <c r="A17" s="46" t="s">
        <v>3</v>
      </c>
      <c r="B17" s="36"/>
      <c r="C17" s="37"/>
      <c r="D17" s="38">
        <f>SUM(D9:D16)</f>
        <v>2223.25</v>
      </c>
      <c r="E17" s="39">
        <f t="shared" ref="E17:I17" si="4">SUM(E9:E16)</f>
        <v>2159.5</v>
      </c>
      <c r="F17" s="40">
        <f t="shared" si="4"/>
        <v>4382.75</v>
      </c>
      <c r="G17" s="41">
        <f t="shared" si="4"/>
        <v>224590.5</v>
      </c>
      <c r="H17" s="42">
        <f t="shared" si="4"/>
        <v>173141.75</v>
      </c>
      <c r="I17" s="47">
        <f t="shared" si="4"/>
        <v>397732.25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v>248.75</v>
      </c>
      <c r="E19" s="6">
        <v>2.5</v>
      </c>
      <c r="F19" s="26">
        <f t="shared" ref="F19:F25" si="5">SUM(D19:E19)</f>
        <v>251.25</v>
      </c>
      <c r="G19" s="32">
        <f t="shared" si="0"/>
        <v>30347.5</v>
      </c>
      <c r="H19" s="10">
        <f t="shared" si="1"/>
        <v>305</v>
      </c>
      <c r="I19" s="9">
        <f t="shared" ref="I19:I25" si="6">SUM(G19:H19)</f>
        <v>30652.5</v>
      </c>
    </row>
    <row r="20" spans="1:9" ht="15" customHeight="1" x14ac:dyDescent="0.2">
      <c r="A20" s="2"/>
      <c r="B20" s="4" t="s">
        <v>10</v>
      </c>
      <c r="C20" s="6">
        <v>95</v>
      </c>
      <c r="D20" s="24">
        <v>374</v>
      </c>
      <c r="E20" s="6">
        <v>417</v>
      </c>
      <c r="F20" s="26">
        <f t="shared" si="5"/>
        <v>791</v>
      </c>
      <c r="G20" s="32">
        <f t="shared" si="0"/>
        <v>35530</v>
      </c>
      <c r="H20" s="10">
        <f t="shared" si="1"/>
        <v>39615</v>
      </c>
      <c r="I20" s="9">
        <f t="shared" si="6"/>
        <v>75145</v>
      </c>
    </row>
    <row r="21" spans="1:9" ht="15" customHeight="1" x14ac:dyDescent="0.2">
      <c r="A21" s="2"/>
      <c r="B21" s="4" t="s">
        <v>11</v>
      </c>
      <c r="C21" s="6">
        <v>86</v>
      </c>
      <c r="D21" s="24">
        <v>181.5</v>
      </c>
      <c r="E21" s="6">
        <v>1017</v>
      </c>
      <c r="F21" s="26">
        <f t="shared" si="5"/>
        <v>1198.5</v>
      </c>
      <c r="G21" s="32">
        <f t="shared" si="0"/>
        <v>15609</v>
      </c>
      <c r="H21" s="10">
        <f t="shared" si="1"/>
        <v>87462</v>
      </c>
      <c r="I21" s="9">
        <f t="shared" si="6"/>
        <v>103071</v>
      </c>
    </row>
    <row r="22" spans="1:9" ht="15" customHeight="1" x14ac:dyDescent="0.2">
      <c r="A22" s="2"/>
      <c r="B22" s="4" t="s">
        <v>12</v>
      </c>
      <c r="C22" s="6">
        <v>62</v>
      </c>
      <c r="D22" s="24">
        <v>98.25</v>
      </c>
      <c r="E22" s="6">
        <v>101.25</v>
      </c>
      <c r="F22" s="26">
        <f t="shared" si="5"/>
        <v>199.5</v>
      </c>
      <c r="G22" s="32">
        <f t="shared" si="0"/>
        <v>6091.5</v>
      </c>
      <c r="H22" s="10">
        <f t="shared" si="1"/>
        <v>6277.5</v>
      </c>
      <c r="I22" s="9">
        <f t="shared" si="6"/>
        <v>12369</v>
      </c>
    </row>
    <row r="23" spans="1:9" ht="15" customHeight="1" x14ac:dyDescent="0.2">
      <c r="A23" s="2"/>
      <c r="B23" s="4" t="s">
        <v>13</v>
      </c>
      <c r="C23" s="6">
        <v>50</v>
      </c>
      <c r="D23" s="24">
        <v>0</v>
      </c>
      <c r="E23" s="6">
        <v>0</v>
      </c>
      <c r="F23" s="26">
        <f t="shared" si="5"/>
        <v>0</v>
      </c>
      <c r="G23" s="32">
        <f t="shared" si="0"/>
        <v>0</v>
      </c>
      <c r="H23" s="10">
        <f t="shared" si="1"/>
        <v>0</v>
      </c>
      <c r="I23" s="9">
        <f t="shared" si="6"/>
        <v>0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v>4.5</v>
      </c>
      <c r="E25" s="6">
        <v>55.5</v>
      </c>
      <c r="F25" s="26">
        <f t="shared" si="5"/>
        <v>60</v>
      </c>
      <c r="G25" s="32">
        <f t="shared" si="0"/>
        <v>27</v>
      </c>
      <c r="H25" s="10">
        <f t="shared" si="1"/>
        <v>333</v>
      </c>
      <c r="I25" s="9">
        <f t="shared" si="6"/>
        <v>360</v>
      </c>
    </row>
    <row r="26" spans="1:9" ht="15" customHeight="1" x14ac:dyDescent="0.2">
      <c r="A26" s="2"/>
      <c r="B26" s="4" t="s">
        <v>16</v>
      </c>
      <c r="C26" s="6">
        <v>4</v>
      </c>
      <c r="D26" s="24">
        <v>2.5</v>
      </c>
      <c r="E26" s="6">
        <v>0</v>
      </c>
      <c r="F26" s="26">
        <f t="shared" ref="F26" si="7">SUM(D26:E26)</f>
        <v>2.5</v>
      </c>
      <c r="G26" s="32">
        <f t="shared" ref="G26" si="8">D26*C26</f>
        <v>10</v>
      </c>
      <c r="H26" s="10">
        <f t="shared" ref="H26" si="9">E26*C26</f>
        <v>0</v>
      </c>
      <c r="I26" s="9">
        <f t="shared" ref="I26" si="10">SUM(G26:H26)</f>
        <v>10</v>
      </c>
    </row>
    <row r="27" spans="1:9" ht="15" customHeight="1" x14ac:dyDescent="0.2">
      <c r="A27" s="46" t="s">
        <v>3</v>
      </c>
      <c r="B27" s="36"/>
      <c r="C27" s="37"/>
      <c r="D27" s="38">
        <f>SUM(D18:D26)</f>
        <v>938.5</v>
      </c>
      <c r="E27" s="37">
        <f t="shared" ref="E27:I27" si="11">SUM(E18:E26)</f>
        <v>1622.75</v>
      </c>
      <c r="F27" s="40">
        <f t="shared" si="11"/>
        <v>2561.25</v>
      </c>
      <c r="G27" s="41">
        <f t="shared" si="11"/>
        <v>89593.75</v>
      </c>
      <c r="H27" s="42">
        <f t="shared" si="11"/>
        <v>134228.5</v>
      </c>
      <c r="I27" s="47">
        <f t="shared" si="11"/>
        <v>223822.25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v>119</v>
      </c>
      <c r="E29" s="6"/>
      <c r="F29" s="26">
        <f>SUM(D29:E29)</f>
        <v>119</v>
      </c>
      <c r="G29" s="20">
        <f>F29*C29</f>
        <v>14518</v>
      </c>
      <c r="H29" s="10"/>
      <c r="I29" s="9">
        <f>SUM(G29:H29)</f>
        <v>14518</v>
      </c>
    </row>
    <row r="30" spans="1:9" ht="15" customHeight="1" x14ac:dyDescent="0.2">
      <c r="A30" s="2"/>
      <c r="B30" s="4" t="s">
        <v>10</v>
      </c>
      <c r="C30" s="6">
        <v>95</v>
      </c>
      <c r="D30" s="24">
        <v>97.25</v>
      </c>
      <c r="E30" s="6"/>
      <c r="F30" s="26">
        <f t="shared" ref="F30:F31" si="12">SUM(D30:E30)</f>
        <v>97.25</v>
      </c>
      <c r="G30" s="20">
        <f>F30*C30</f>
        <v>9238.75</v>
      </c>
      <c r="H30" s="10"/>
      <c r="I30" s="9">
        <f t="shared" ref="I30:I33" si="13">SUM(G30:H30)</f>
        <v>9238.75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12"/>
        <v>0.5</v>
      </c>
      <c r="G31" s="20">
        <f>F31*C31</f>
        <v>43</v>
      </c>
      <c r="H31" s="10"/>
      <c r="I31" s="9">
        <f t="shared" si="13"/>
        <v>43</v>
      </c>
    </row>
    <row r="32" spans="1:9" ht="15" customHeight="1" x14ac:dyDescent="0.2">
      <c r="A32" s="46" t="s">
        <v>3</v>
      </c>
      <c r="B32" s="36"/>
      <c r="C32" s="37"/>
      <c r="D32" s="38">
        <f>SUM(D29:D31)</f>
        <v>216.75</v>
      </c>
      <c r="E32" s="37">
        <f t="shared" ref="E32:I32" si="14">SUM(E29:E31)</f>
        <v>0</v>
      </c>
      <c r="F32" s="40">
        <f t="shared" si="14"/>
        <v>216.75</v>
      </c>
      <c r="G32" s="43">
        <f t="shared" si="14"/>
        <v>23799.75</v>
      </c>
      <c r="H32" s="42">
        <f t="shared" si="14"/>
        <v>0</v>
      </c>
      <c r="I32" s="47">
        <f t="shared" si="14"/>
        <v>23799.75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v>11.25</v>
      </c>
      <c r="E33" s="6"/>
      <c r="F33" s="26">
        <f>SUM(D33:E33)</f>
        <v>11.25</v>
      </c>
      <c r="G33" s="20">
        <f>F33*C33</f>
        <v>1372.5</v>
      </c>
      <c r="H33" s="10"/>
      <c r="I33" s="9">
        <f t="shared" si="13"/>
        <v>1372.5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" si="15">SUM(D34:E34)</f>
        <v>6.25</v>
      </c>
      <c r="G34" s="20">
        <f>F34*C34</f>
        <v>593.75</v>
      </c>
      <c r="H34" s="10"/>
      <c r="I34" s="33">
        <f t="shared" ref="I34" si="16">SUM(G34:H34)</f>
        <v>593.75</v>
      </c>
    </row>
    <row r="35" spans="1:9" ht="15" customHeight="1" x14ac:dyDescent="0.2">
      <c r="A35" s="46" t="s">
        <v>3</v>
      </c>
      <c r="B35" s="36"/>
      <c r="C35" s="37"/>
      <c r="D35" s="38">
        <f>SUM(D33:D34)</f>
        <v>17.5</v>
      </c>
      <c r="E35" s="37">
        <f t="shared" ref="E35:I35" si="17">SUM(E33:E34)</f>
        <v>0</v>
      </c>
      <c r="F35" s="40">
        <f t="shared" si="17"/>
        <v>17.5</v>
      </c>
      <c r="G35" s="43">
        <f t="shared" si="17"/>
        <v>1966.25</v>
      </c>
      <c r="H35" s="42">
        <f t="shared" si="17"/>
        <v>0</v>
      </c>
      <c r="I35" s="48">
        <f t="shared" si="17"/>
        <v>1966.25</v>
      </c>
    </row>
    <row r="36" spans="1:9" ht="21" customHeight="1" thickBot="1" x14ac:dyDescent="0.25">
      <c r="A36" s="34" t="s">
        <v>23</v>
      </c>
      <c r="B36" s="44"/>
      <c r="C36" s="44"/>
      <c r="D36" s="35">
        <f>D17+D27+D32+D35</f>
        <v>3396</v>
      </c>
      <c r="E36" s="35">
        <f t="shared" ref="E36:I36" si="18">E17+E27+E32+E35</f>
        <v>3782.25</v>
      </c>
      <c r="F36" s="35">
        <f t="shared" si="18"/>
        <v>7178.25</v>
      </c>
      <c r="G36" s="35">
        <f t="shared" si="18"/>
        <v>339950.25</v>
      </c>
      <c r="H36" s="35">
        <f t="shared" si="18"/>
        <v>307370.25</v>
      </c>
      <c r="I36" s="45">
        <f t="shared" si="18"/>
        <v>647320.5</v>
      </c>
    </row>
    <row r="38" spans="1:9" x14ac:dyDescent="0.2">
      <c r="A38" s="54" t="s">
        <v>24</v>
      </c>
      <c r="B38" s="55"/>
      <c r="C38" s="50"/>
      <c r="D38" s="50"/>
      <c r="E38" s="50"/>
      <c r="F38" s="50"/>
      <c r="G38" s="49">
        <f>G36/D36</f>
        <v>100.10313604240282</v>
      </c>
      <c r="H38" s="49">
        <f t="shared" ref="H38:I38" si="19">H36/E36</f>
        <v>81.266508030933963</v>
      </c>
      <c r="I38" s="49">
        <f t="shared" si="19"/>
        <v>90.178037822589076</v>
      </c>
    </row>
    <row r="41" spans="1:9" x14ac:dyDescent="0.2">
      <c r="A41" s="56" t="s">
        <v>25</v>
      </c>
    </row>
    <row r="43" spans="1:9" x14ac:dyDescent="0.2">
      <c r="A43" s="65" t="s">
        <v>6</v>
      </c>
      <c r="B43" s="57" t="s">
        <v>26</v>
      </c>
      <c r="C43" s="66"/>
      <c r="D43" s="66"/>
      <c r="E43" s="66"/>
      <c r="F43" s="66"/>
      <c r="G43" s="67"/>
    </row>
    <row r="44" spans="1:9" x14ac:dyDescent="0.2">
      <c r="A44" s="4"/>
      <c r="B44" s="57">
        <v>0.1</v>
      </c>
      <c r="C44" s="68"/>
      <c r="D44" s="59"/>
      <c r="E44" s="60"/>
      <c r="F44" s="61"/>
      <c r="G44" s="58">
        <v>3800</v>
      </c>
    </row>
    <row r="45" spans="1:9" x14ac:dyDescent="0.2">
      <c r="A45" s="4"/>
      <c r="B45" s="57">
        <v>0.11</v>
      </c>
      <c r="C45" s="68"/>
      <c r="D45" s="68"/>
      <c r="E45" s="68"/>
      <c r="F45" s="68"/>
      <c r="G45" s="58">
        <v>16000</v>
      </c>
    </row>
    <row r="46" spans="1:9" x14ac:dyDescent="0.2">
      <c r="A46" s="4"/>
      <c r="B46" s="57">
        <v>5</v>
      </c>
      <c r="C46" s="68"/>
      <c r="D46" s="59"/>
      <c r="E46" s="60"/>
      <c r="F46" s="61"/>
      <c r="G46" s="58">
        <v>4000</v>
      </c>
    </row>
    <row r="47" spans="1:9" x14ac:dyDescent="0.2">
      <c r="A47" s="18"/>
      <c r="B47" s="62" t="s">
        <v>3</v>
      </c>
      <c r="C47" s="69"/>
      <c r="D47" s="36"/>
      <c r="E47" s="50"/>
      <c r="F47" s="63"/>
      <c r="G47" s="64">
        <f>SUM(G44:G46)</f>
        <v>23800</v>
      </c>
    </row>
    <row r="49" spans="1:7" x14ac:dyDescent="0.2">
      <c r="A49" s="65" t="s">
        <v>7</v>
      </c>
      <c r="B49" s="66"/>
      <c r="C49" s="66"/>
      <c r="D49" s="66"/>
      <c r="E49" s="66"/>
      <c r="F49" s="66"/>
      <c r="G49" s="67"/>
    </row>
    <row r="50" spans="1:7" x14ac:dyDescent="0.2">
      <c r="A50" s="18"/>
      <c r="B50" s="37">
        <v>0.1</v>
      </c>
      <c r="C50" s="70"/>
      <c r="D50" s="70"/>
      <c r="E50" s="70"/>
      <c r="F50" s="70"/>
      <c r="G50" s="64">
        <v>1966</v>
      </c>
    </row>
  </sheetData>
  <mergeCells count="3">
    <mergeCell ref="D6:F6"/>
    <mergeCell ref="G6:I6"/>
    <mergeCell ref="A38:B38"/>
  </mergeCells>
  <pageMargins left="0.70866141732283472" right="0.70866141732283472" top="0.78740157480314965" bottom="0.78740157480314965" header="0.31496062992125984" footer="0.31496062992125984"/>
  <pageSetup paperSize="9" scale="78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Schädler Beat</cp:lastModifiedBy>
  <cp:lastPrinted>2019-11-17T11:39:57Z</cp:lastPrinted>
  <dcterms:created xsi:type="dcterms:W3CDTF">2019-11-11T10:03:52Z</dcterms:created>
  <dcterms:modified xsi:type="dcterms:W3CDTF">2019-11-17T11:39:59Z</dcterms:modified>
</cp:coreProperties>
</file>