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DieseArbeitsmappe" autoCompressPictures="0"/>
  <bookViews>
    <workbookView xWindow="555" yWindow="615" windowWidth="20730" windowHeight="11700" tabRatio="500"/>
  </bookViews>
  <sheets>
    <sheet name="Tabelle2" sheetId="4" r:id="rId1"/>
  </sheets>
  <definedNames>
    <definedName name="_xlnm.Print_Area" localSheetId="0">Tabelle2!$A$1:$I$53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4" l="1"/>
  <c r="E53" i="4"/>
  <c r="C53" i="4"/>
  <c r="F47" i="4"/>
  <c r="E47" i="4"/>
  <c r="C47" i="4"/>
  <c r="G52" i="4" l="1"/>
  <c r="G51" i="4"/>
  <c r="G50" i="4"/>
  <c r="H53" i="4" s="1"/>
  <c r="G46" i="4"/>
  <c r="G45" i="4"/>
  <c r="D39" i="4"/>
  <c r="E40" i="4"/>
  <c r="D40" i="4"/>
  <c r="C40" i="4"/>
  <c r="C39" i="4"/>
  <c r="G35" i="4"/>
  <c r="G44" i="4"/>
  <c r="G34" i="4"/>
  <c r="H34" i="4"/>
  <c r="F40" i="4"/>
  <c r="E39" i="4"/>
  <c r="F39" i="4"/>
  <c r="C38" i="4"/>
  <c r="D38" i="4"/>
  <c r="E38" i="4"/>
  <c r="F38" i="4"/>
  <c r="H47" i="4" l="1"/>
  <c r="G39" i="4"/>
  <c r="G40" i="4"/>
  <c r="G19" i="4"/>
  <c r="G20" i="4"/>
  <c r="G37" i="4"/>
  <c r="G18" i="4"/>
  <c r="G36" i="4"/>
  <c r="G33" i="4"/>
  <c r="G32" i="4" l="1"/>
  <c r="G31" i="4"/>
  <c r="H37" i="4" s="1"/>
  <c r="G21" i="4"/>
  <c r="G17" i="4"/>
  <c r="G14" i="4"/>
  <c r="H32" i="4" l="1"/>
  <c r="G28" i="4" l="1"/>
  <c r="G29" i="4"/>
  <c r="G24" i="4"/>
  <c r="H24" i="4" s="1"/>
  <c r="G13" i="4"/>
  <c r="G15" i="4"/>
  <c r="G16" i="4"/>
  <c r="G10" i="4"/>
  <c r="G9" i="4"/>
  <c r="H11" i="4" l="1"/>
  <c r="H22" i="4"/>
  <c r="G26" i="4"/>
  <c r="G27" i="4"/>
  <c r="H29" i="4" l="1"/>
  <c r="H38" i="4" s="1"/>
</calcChain>
</file>

<file path=xl/sharedStrings.xml><?xml version="1.0" encoding="utf-8"?>
<sst xmlns="http://schemas.openxmlformats.org/spreadsheetml/2006/main" count="86" uniqueCount="71">
  <si>
    <t>Spalte1</t>
  </si>
  <si>
    <t>Spalte2</t>
  </si>
  <si>
    <t>Spalte3</t>
  </si>
  <si>
    <t>Spalte5</t>
  </si>
  <si>
    <t>Bemerkungen</t>
  </si>
  <si>
    <t>Pos.</t>
  </si>
  <si>
    <t>Leistungen</t>
  </si>
  <si>
    <t>Total</t>
  </si>
  <si>
    <t>Spalte7</t>
  </si>
  <si>
    <t>Spalte12</t>
  </si>
  <si>
    <t>Spalte13</t>
  </si>
  <si>
    <t>Kostenschätzung</t>
  </si>
  <si>
    <t>Eigenkontrolle, Datenexport Interlis 2</t>
  </si>
  <si>
    <t>Ingenieur, 
Kat. C</t>
  </si>
  <si>
    <t>Spalte123</t>
  </si>
  <si>
    <t>Total 
pro Phase</t>
  </si>
  <si>
    <t xml:space="preserve">Erstellung der Pläne inkl. Verifikationion durch Bauhherr (23 Pläne) </t>
  </si>
  <si>
    <t>Spalte72</t>
  </si>
  <si>
    <t>GIS-Operateur 
Kat. D</t>
  </si>
  <si>
    <t>GIS-Erfasser
Kat. E</t>
  </si>
  <si>
    <t>GIS-Erfasser
Kat. F</t>
  </si>
  <si>
    <t>Koordination, Organisation, Besprechungen und Protokoll</t>
  </si>
  <si>
    <t>Einarbeitung der Kanalaufnahmen</t>
  </si>
  <si>
    <t>Durchführung der Berechnungen, Plausibilität, Ergänzungen, Bereinigung, Berechnung diverser Varianten, Ergebnisausgabe, Interpretation, Auswertung, Beurteilung</t>
  </si>
  <si>
    <t>Manuelle Eingabe fehlender Informationen zur Berechnung wie z.B. Haltungsbeschriftung und Schachtbeschriftung gemässe ASTRA-Vorgaben</t>
  </si>
  <si>
    <t>Datenübernahme in Interlis 2-Modell</t>
  </si>
  <si>
    <t>Einrichten GIS gemäss Interlis 2-Modell, Erfassungswerkzeuge</t>
  </si>
  <si>
    <t>Datenprüfung und Zusammenstellung evtl. fehlender Informationen</t>
  </si>
  <si>
    <t>Aufbau Darstellungsmodell gemäss Vorgaben (Voraussetzung: Vorhandensein eines Darstellungsmodells mit RGB-Farben)</t>
  </si>
  <si>
    <t>1. Projektleitung</t>
  </si>
  <si>
    <t>2. Datenaufbereitung zur Übernahme in Hystem Extran</t>
  </si>
  <si>
    <t>3. Hydraulische Berechnungen</t>
  </si>
  <si>
    <t>4. Datenübernahme in Datenmodell LK-HLS- Werkleitung Entwässerung</t>
  </si>
  <si>
    <t>5. Planerstellung im GIS Geomedia</t>
  </si>
  <si>
    <t>Datenaufbereitung der NSNW-Datenbank (ArcGIS) zur Übernahme in Hystem Extran im GIS</t>
  </si>
  <si>
    <t xml:space="preserve">Prüfen Anforderungen Datenmodell LK-HLS- Werkleitungen </t>
  </si>
  <si>
    <t xml:space="preserve">Kontrolle der Daten auf Vollständigkeit:
· Funktion Schacht VS, KS, AS
· Deckel-, Sohlen. Einlaufkoten
· Schachtdurchmesser
· Material Haltungen
-Zusammenstellung fehlende Daten / Angaben:
· Erstellen Tabelle der fehlenden Daten für   Datenerfassung durch Vermessung
</t>
  </si>
  <si>
    <t>Eingabe fehlender Informationen zur Berechnung, z.B. Kotenangaben (Sohlenkoten aus Abstichmessung), Schachtnummerierung</t>
  </si>
  <si>
    <t xml:space="preserve">Erfassen der Einzugsgebietsflächen pro Haltung, Prüfen der Vorfluter, Berechnung Gefälle inkl. Verifikation der Fliessrichtungen, Prüfung Komptabilität mit Notfallplänen
</t>
  </si>
  <si>
    <t>Beurteilung der Kanal-TV-Aufnahmen</t>
  </si>
  <si>
    <t>Massnahmenkatalog erarbeiten</t>
  </si>
  <si>
    <t>Pläne erstellen mit Zustandsbeurteilung</t>
  </si>
  <si>
    <t xml:space="preserve">Beurteilen / Festlegen der Abschnitte bezüglich Umweltbelangen, Einstufen in die entsprechenden Entwässerungskriterien
</t>
  </si>
  <si>
    <t>10 Grundlagen, Zustandserfassung</t>
  </si>
  <si>
    <t>Zusatzauftrag</t>
  </si>
  <si>
    <t>Total Planbearbeitung</t>
  </si>
  <si>
    <t>Total Ing. Leistungen</t>
  </si>
  <si>
    <t xml:space="preserve">Erstellung der Pläne Entwässerungssystem und Einzugsgebiete Strassenabwasser Bestand 
(je 23 Pläne) </t>
  </si>
  <si>
    <t xml:space="preserve">Erstellung der Pläne Entwässerungssystem Konzept 
(je 23 Pläne) </t>
  </si>
  <si>
    <t>Submission für Kanal-TV-Aufnahmen</t>
  </si>
  <si>
    <t>ASTRA, Aufwand und Kostenschätzung, EP Rheinfelden Frick, Entwässerung-FZRS-Zaun und Planerstellung</t>
  </si>
  <si>
    <t>Entwässerung</t>
  </si>
  <si>
    <t>Total Entwässerung</t>
  </si>
  <si>
    <t>FZRS</t>
  </si>
  <si>
    <t>Normprüfung</t>
  </si>
  <si>
    <t>Prüfen Normkonformität</t>
  </si>
  <si>
    <t>Kozept</t>
  </si>
  <si>
    <t>5. Planerstellung in Microstation+TB</t>
  </si>
  <si>
    <t>TB</t>
  </si>
  <si>
    <t>Massnahmen + TB + Sitzungen</t>
  </si>
  <si>
    <t>6d</t>
  </si>
  <si>
    <t>10d + 30h Sitzungen</t>
  </si>
  <si>
    <t>Pläne</t>
  </si>
  <si>
    <t>Plnerstellung 1:2'500 (IST-Zusatand + Massnahmen)</t>
  </si>
  <si>
    <t>1d pro Plan (6 Pläne)</t>
  </si>
  <si>
    <t>Zaun</t>
  </si>
  <si>
    <t>3d</t>
  </si>
  <si>
    <t>4d</t>
  </si>
  <si>
    <t>Total FZRS</t>
  </si>
  <si>
    <t>Total Zaun</t>
  </si>
  <si>
    <t>Zusammenstellung FCh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</si>
</sst>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3" x14ac:knownFonts="1">
    <font>
      <sz val="12"/>
      <color theme="1"/>
      <name val="Cambria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u/>
      <sz val="12"/>
      <color theme="10"/>
      <name val="Cambria"/>
      <family val="1"/>
    </font>
    <font>
      <u/>
      <sz val="12"/>
      <color theme="11"/>
      <name val="Cambria"/>
      <family val="1"/>
    </font>
    <font>
      <sz val="12"/>
      <color theme="1"/>
      <name val="Cambria"/>
      <family val="1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3"/>
      <name val="Arial"/>
      <family val="2"/>
    </font>
    <font>
      <sz val="12"/>
      <color theme="1"/>
      <name val="Arial"/>
      <family val="2"/>
    </font>
    <font>
      <sz val="11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theme="1" tint="0.249977111117893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theme="3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76">
    <xf numFmtId="2" fontId="0" fillId="0" borderId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73">
    <xf numFmtId="2" fontId="0" fillId="0" borderId="0" xfId="0"/>
    <xf numFmtId="2" fontId="7" fillId="0" borderId="0" xfId="0" applyFont="1" applyBorder="1" applyAlignment="1">
      <alignment horizontal="center"/>
    </xf>
    <xf numFmtId="2" fontId="10" fillId="0" borderId="0" xfId="0" applyFont="1"/>
    <xf numFmtId="2" fontId="8" fillId="3" borderId="1" xfId="0" applyFont="1" applyFill="1" applyBorder="1" applyAlignment="1">
      <alignment horizontal="left" vertical="top" wrapText="1"/>
    </xf>
    <xf numFmtId="2" fontId="8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11" fillId="3" borderId="1" xfId="0" applyFont="1" applyFill="1" applyBorder="1" applyAlignment="1" applyProtection="1">
      <alignment horizontal="left" vertical="top" wrapText="1"/>
      <protection locked="0"/>
    </xf>
    <xf numFmtId="9" fontId="11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2" borderId="1" xfId="0" applyNumberFormat="1" applyFont="1" applyFill="1" applyBorder="1" applyAlignment="1" applyProtection="1">
      <alignment horizontal="left" vertical="top" wrapText="1"/>
      <protection locked="0"/>
    </xf>
    <xf numFmtId="43" fontId="9" fillId="2" borderId="1" xfId="75" applyFont="1" applyFill="1" applyBorder="1" applyAlignment="1" applyProtection="1">
      <alignment horizontal="right" vertical="top" wrapText="1"/>
      <protection locked="0"/>
    </xf>
    <xf numFmtId="43" fontId="9" fillId="2" borderId="1" xfId="75" applyFont="1" applyFill="1" applyBorder="1" applyAlignment="1" applyProtection="1">
      <alignment horizontal="left" vertical="top" wrapText="1"/>
      <protection locked="0"/>
    </xf>
    <xf numFmtId="0" fontId="9" fillId="0" borderId="1" xfId="0" applyNumberFormat="1" applyFont="1" applyFill="1" applyBorder="1" applyAlignment="1" applyProtection="1">
      <alignment horizontal="left" vertical="top" wrapText="1"/>
      <protection locked="0"/>
    </xf>
    <xf numFmtId="43" fontId="9" fillId="0" borderId="1" xfId="75" applyFont="1" applyFill="1" applyBorder="1" applyAlignment="1" applyProtection="1">
      <alignment horizontal="right" vertical="top" wrapText="1"/>
      <protection locked="0"/>
    </xf>
    <xf numFmtId="43" fontId="9" fillId="0" borderId="1" xfId="75" applyFont="1" applyFill="1" applyBorder="1" applyAlignment="1" applyProtection="1">
      <alignment horizontal="left" vertical="top" wrapText="1"/>
      <protection locked="0"/>
    </xf>
    <xf numFmtId="0" fontId="9" fillId="2" borderId="3" xfId="0" applyNumberFormat="1" applyFont="1" applyFill="1" applyBorder="1" applyAlignment="1" applyProtection="1">
      <alignment horizontal="left" vertical="top" wrapText="1"/>
      <protection locked="0"/>
    </xf>
    <xf numFmtId="0" fontId="9" fillId="2" borderId="2" xfId="0" applyNumberFormat="1" applyFont="1" applyFill="1" applyBorder="1" applyAlignment="1" applyProtection="1">
      <alignment horizontal="left" vertical="top" wrapText="1"/>
      <protection locked="0"/>
    </xf>
    <xf numFmtId="43" fontId="9" fillId="2" borderId="6" xfId="75" applyFont="1" applyFill="1" applyBorder="1" applyAlignment="1" applyProtection="1">
      <alignment horizontal="right" vertical="top" wrapText="1"/>
      <protection locked="0"/>
    </xf>
    <xf numFmtId="43" fontId="9" fillId="2" borderId="6" xfId="75" applyFont="1" applyFill="1" applyBorder="1" applyAlignment="1" applyProtection="1">
      <alignment horizontal="left" vertical="top" wrapText="1"/>
      <protection locked="0"/>
    </xf>
    <xf numFmtId="0" fontId="9" fillId="2" borderId="6" xfId="0" applyNumberFormat="1" applyFont="1" applyFill="1" applyBorder="1" applyAlignment="1" applyProtection="1">
      <alignment horizontal="left" vertical="top" wrapText="1"/>
      <protection locked="0"/>
    </xf>
    <xf numFmtId="0" fontId="9" fillId="2" borderId="4" xfId="0" applyNumberFormat="1" applyFont="1" applyFill="1" applyBorder="1" applyAlignment="1" applyProtection="1">
      <alignment horizontal="left" vertical="top" wrapText="1"/>
      <protection locked="0"/>
    </xf>
    <xf numFmtId="0" fontId="9" fillId="2" borderId="5" xfId="0" applyNumberFormat="1" applyFont="1" applyFill="1" applyBorder="1" applyAlignment="1" applyProtection="1">
      <alignment horizontal="left" vertical="top" wrapText="1"/>
      <protection locked="0"/>
    </xf>
    <xf numFmtId="0" fontId="9" fillId="0" borderId="4" xfId="0" applyNumberFormat="1" applyFont="1" applyFill="1" applyBorder="1" applyAlignment="1" applyProtection="1">
      <alignment horizontal="left" vertical="top" wrapText="1"/>
      <protection locked="0"/>
    </xf>
    <xf numFmtId="0" fontId="9" fillId="2" borderId="6" xfId="75" applyNumberFormat="1" applyFont="1" applyFill="1" applyBorder="1" applyAlignment="1" applyProtection="1">
      <alignment horizontal="right" vertical="top" wrapText="1"/>
      <protection locked="0"/>
    </xf>
    <xf numFmtId="43" fontId="9" fillId="2" borderId="6" xfId="75" applyNumberFormat="1" applyFont="1" applyFill="1" applyBorder="1" applyAlignment="1" applyProtection="1">
      <alignment horizontal="left" vertical="top" wrapText="1"/>
      <protection locked="0"/>
    </xf>
    <xf numFmtId="43" fontId="9" fillId="2" borderId="3" xfId="75" applyNumberFormat="1" applyFont="1" applyFill="1" applyBorder="1" applyAlignment="1" applyProtection="1">
      <alignment horizontal="left" vertical="top" wrapText="1"/>
      <protection locked="0"/>
    </xf>
    <xf numFmtId="0" fontId="9" fillId="4" borderId="1" xfId="0" applyNumberFormat="1" applyFont="1" applyFill="1" applyBorder="1" applyAlignment="1" applyProtection="1">
      <alignment horizontal="left" vertical="top" wrapText="1"/>
      <protection locked="0"/>
    </xf>
    <xf numFmtId="43" fontId="9" fillId="4" borderId="1" xfId="75" applyFont="1" applyFill="1" applyBorder="1" applyAlignment="1" applyProtection="1">
      <alignment horizontal="right" vertical="top" wrapText="1"/>
      <protection locked="0"/>
    </xf>
    <xf numFmtId="43" fontId="9" fillId="4" borderId="1" xfId="75" applyFont="1" applyFill="1" applyBorder="1" applyAlignment="1" applyProtection="1">
      <alignment horizontal="left" vertical="top" wrapText="1"/>
      <protection locked="0"/>
    </xf>
    <xf numFmtId="0" fontId="9" fillId="4" borderId="7" xfId="0" applyNumberFormat="1" applyFont="1" applyFill="1" applyBorder="1" applyAlignment="1" applyProtection="1">
      <alignment horizontal="left" vertical="top" wrapText="1"/>
      <protection locked="0"/>
    </xf>
    <xf numFmtId="0" fontId="9" fillId="4" borderId="5" xfId="0" applyNumberFormat="1" applyFont="1" applyFill="1" applyBorder="1" applyAlignment="1" applyProtection="1">
      <alignment horizontal="left" vertical="top" wrapText="1"/>
      <protection locked="0"/>
    </xf>
    <xf numFmtId="43" fontId="9" fillId="4" borderId="1" xfId="75" applyNumberFormat="1" applyFont="1" applyFill="1" applyBorder="1" applyAlignment="1" applyProtection="1">
      <alignment horizontal="left" vertical="top" wrapText="1"/>
      <protection locked="0"/>
    </xf>
    <xf numFmtId="0" fontId="9" fillId="2" borderId="7" xfId="0" applyNumberFormat="1" applyFont="1" applyFill="1" applyBorder="1" applyAlignment="1" applyProtection="1">
      <alignment horizontal="left" vertical="top" wrapText="1"/>
      <protection locked="0"/>
    </xf>
    <xf numFmtId="0" fontId="12" fillId="2" borderId="3" xfId="0" applyNumberFormat="1" applyFont="1" applyFill="1" applyBorder="1" applyAlignment="1" applyProtection="1">
      <alignment horizontal="left" vertical="top" wrapText="1"/>
      <protection locked="0"/>
    </xf>
    <xf numFmtId="43" fontId="9" fillId="2" borderId="1" xfId="75" applyNumberFormat="1" applyFont="1" applyFill="1" applyBorder="1" applyAlignment="1" applyProtection="1">
      <alignment horizontal="left" vertical="top" wrapText="1"/>
      <protection locked="0"/>
    </xf>
    <xf numFmtId="2" fontId="10" fillId="2" borderId="7" xfId="0" applyFont="1" applyFill="1" applyBorder="1" applyAlignment="1">
      <alignment horizontal="left" vertical="top" wrapText="1"/>
    </xf>
    <xf numFmtId="0" fontId="9" fillId="2" borderId="1" xfId="75" applyNumberFormat="1" applyFont="1" applyFill="1" applyBorder="1" applyAlignment="1" applyProtection="1">
      <alignment horizontal="right" vertical="top" wrapText="1"/>
      <protection locked="0"/>
    </xf>
    <xf numFmtId="0" fontId="9" fillId="2" borderId="1" xfId="0" quotePrefix="1" applyNumberFormat="1" applyFont="1" applyFill="1" applyBorder="1" applyAlignment="1" applyProtection="1">
      <alignment horizontal="left" vertical="top" wrapText="1"/>
      <protection locked="0"/>
    </xf>
    <xf numFmtId="0" fontId="9" fillId="0" borderId="1" xfId="75" applyNumberFormat="1" applyFont="1" applyFill="1" applyBorder="1" applyAlignment="1" applyProtection="1">
      <alignment horizontal="right" vertical="top" wrapText="1"/>
      <protection locked="0"/>
    </xf>
    <xf numFmtId="43" fontId="9" fillId="0" borderId="1" xfId="75" applyNumberFormat="1" applyFont="1" applyFill="1" applyBorder="1" applyAlignment="1" applyProtection="1">
      <alignment horizontal="left" vertical="top" wrapText="1"/>
      <protection locked="0"/>
    </xf>
    <xf numFmtId="0" fontId="14" fillId="2" borderId="4" xfId="0" applyNumberFormat="1" applyFont="1" applyFill="1" applyBorder="1" applyAlignment="1" applyProtection="1">
      <alignment horizontal="left" vertical="top" wrapText="1"/>
      <protection locked="0"/>
    </xf>
    <xf numFmtId="0" fontId="14" fillId="2" borderId="1" xfId="0" applyNumberFormat="1" applyFont="1" applyFill="1" applyBorder="1" applyAlignment="1" applyProtection="1">
      <alignment horizontal="left" vertical="top" wrapText="1"/>
      <protection locked="0"/>
    </xf>
    <xf numFmtId="43" fontId="14" fillId="2" borderId="1" xfId="75" applyFont="1" applyFill="1" applyBorder="1" applyAlignment="1" applyProtection="1">
      <alignment horizontal="right" vertical="top" wrapText="1"/>
      <protection locked="0"/>
    </xf>
    <xf numFmtId="43" fontId="14" fillId="2" borderId="1" xfId="75" applyFont="1" applyFill="1" applyBorder="1" applyAlignment="1" applyProtection="1">
      <alignment horizontal="left" vertical="top" wrapText="1"/>
      <protection locked="0"/>
    </xf>
    <xf numFmtId="0" fontId="14" fillId="2" borderId="7" xfId="0" applyNumberFormat="1" applyFont="1" applyFill="1" applyBorder="1" applyAlignment="1" applyProtection="1">
      <alignment horizontal="left" vertical="top" wrapText="1"/>
      <protection locked="0"/>
    </xf>
    <xf numFmtId="0" fontId="9" fillId="5" borderId="1" xfId="0" applyNumberFormat="1" applyFont="1" applyFill="1" applyBorder="1" applyAlignment="1" applyProtection="1">
      <alignment horizontal="left" vertical="top" wrapText="1"/>
      <protection locked="0"/>
    </xf>
    <xf numFmtId="2" fontId="10" fillId="2" borderId="1" xfId="0" applyFont="1" applyFill="1" applyBorder="1" applyAlignment="1">
      <alignment horizontal="left" vertical="top" wrapText="1"/>
    </xf>
    <xf numFmtId="43" fontId="9" fillId="2" borderId="1" xfId="75" applyNumberFormat="1" applyFont="1" applyFill="1" applyBorder="1" applyAlignment="1">
      <alignment horizontal="left" vertical="top" wrapText="1"/>
    </xf>
    <xf numFmtId="43" fontId="13" fillId="0" borderId="1" xfId="0" applyNumberFormat="1" applyFont="1" applyBorder="1" applyAlignment="1">
      <alignment horizontal="left" vertical="top" wrapText="1"/>
    </xf>
    <xf numFmtId="2" fontId="15" fillId="0" borderId="0" xfId="0" applyFont="1" applyFill="1"/>
    <xf numFmtId="2" fontId="16" fillId="0" borderId="0" xfId="0" applyFont="1"/>
    <xf numFmtId="2" fontId="10" fillId="0" borderId="0" xfId="0" applyFont="1" applyBorder="1"/>
    <xf numFmtId="2" fontId="17" fillId="0" borderId="0" xfId="0" applyFont="1" applyAlignment="1">
      <alignment horizontal="left"/>
    </xf>
    <xf numFmtId="2" fontId="18" fillId="0" borderId="0" xfId="0" applyFont="1" applyAlignment="1">
      <alignment horizontal="left"/>
    </xf>
    <xf numFmtId="2" fontId="19" fillId="0" borderId="0" xfId="0" applyFont="1" applyFill="1" applyBorder="1" applyAlignment="1" applyProtection="1">
      <alignment horizontal="left" wrapText="1"/>
      <protection locked="0"/>
    </xf>
    <xf numFmtId="2" fontId="10" fillId="0" borderId="0" xfId="0" applyFont="1" applyFill="1" applyBorder="1" applyAlignment="1" applyProtection="1">
      <alignment horizontal="left" wrapText="1"/>
      <protection locked="0"/>
    </xf>
    <xf numFmtId="4" fontId="10" fillId="0" borderId="0" xfId="0" applyNumberFormat="1" applyFont="1" applyFill="1" applyBorder="1" applyAlignment="1" applyProtection="1">
      <alignment horizontal="left" wrapText="1"/>
      <protection locked="0"/>
    </xf>
    <xf numFmtId="2" fontId="10" fillId="0" borderId="0" xfId="0" applyFont="1" applyBorder="1" applyAlignment="1">
      <alignment horizontal="center"/>
    </xf>
    <xf numFmtId="2" fontId="17" fillId="6" borderId="8" xfId="0" applyFont="1" applyFill="1" applyBorder="1" applyAlignment="1">
      <alignment horizontal="left"/>
    </xf>
    <xf numFmtId="2" fontId="17" fillId="0" borderId="0" xfId="0" applyFont="1" applyFill="1" applyAlignment="1">
      <alignment horizontal="left"/>
    </xf>
    <xf numFmtId="2" fontId="16" fillId="0" borderId="0" xfId="0" applyFont="1" applyFill="1"/>
    <xf numFmtId="2" fontId="1" fillId="0" borderId="0" xfId="0" applyFont="1"/>
    <xf numFmtId="2" fontId="1" fillId="0" borderId="1" xfId="0" applyFont="1" applyBorder="1" applyAlignment="1">
      <alignment vertical="top"/>
    </xf>
    <xf numFmtId="2" fontId="1" fillId="0" borderId="0" xfId="0" applyFont="1" applyAlignment="1">
      <alignment vertical="top"/>
    </xf>
    <xf numFmtId="43" fontId="13" fillId="2" borderId="1" xfId="75" applyNumberFormat="1" applyFont="1" applyFill="1" applyBorder="1" applyAlignment="1">
      <alignment horizontal="left" vertical="top" wrapText="1"/>
    </xf>
    <xf numFmtId="2" fontId="17" fillId="6" borderId="8" xfId="0" applyFont="1" applyFill="1" applyBorder="1" applyAlignment="1">
      <alignment horizontal="left" vertical="top"/>
    </xf>
    <xf numFmtId="2" fontId="10" fillId="0" borderId="0" xfId="0" applyFont="1" applyAlignment="1">
      <alignment vertical="top"/>
    </xf>
    <xf numFmtId="2" fontId="20" fillId="0" borderId="1" xfId="0" applyFont="1" applyBorder="1" applyAlignment="1">
      <alignment vertical="top"/>
    </xf>
    <xf numFmtId="0" fontId="21" fillId="0" borderId="2" xfId="0" applyNumberFormat="1" applyFont="1" applyFill="1" applyBorder="1" applyAlignment="1" applyProtection="1">
      <alignment horizontal="left" vertical="top" wrapText="1"/>
      <protection locked="0"/>
    </xf>
    <xf numFmtId="2" fontId="22" fillId="0" borderId="3" xfId="0" applyFont="1" applyBorder="1"/>
    <xf numFmtId="43" fontId="21" fillId="0" borderId="1" xfId="0" applyNumberFormat="1" applyFont="1" applyFill="1" applyBorder="1" applyAlignment="1" applyProtection="1">
      <alignment horizontal="left" vertical="top" wrapText="1"/>
      <protection locked="0"/>
    </xf>
    <xf numFmtId="0" fontId="21" fillId="0" borderId="1" xfId="0" applyNumberFormat="1" applyFont="1" applyFill="1" applyBorder="1" applyAlignment="1" applyProtection="1">
      <alignment horizontal="left" vertical="top" wrapText="1"/>
      <protection locked="0"/>
    </xf>
    <xf numFmtId="0" fontId="13" fillId="0" borderId="2" xfId="0" applyNumberFormat="1" applyFont="1" applyBorder="1" applyAlignment="1">
      <alignment horizontal="left" vertical="top" wrapText="1"/>
    </xf>
    <xf numFmtId="0" fontId="13" fillId="0" borderId="3" xfId="0" applyNumberFormat="1" applyFont="1" applyBorder="1" applyAlignment="1">
      <alignment horizontal="left" vertical="top" wrapText="1"/>
    </xf>
  </cellXfs>
  <cellStyles count="76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Komma" xfId="75" builtinId="3"/>
    <cellStyle name="Standard" xfId="0" builtinId="0" customBuiltin="1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numFmt numFmtId="35" formatCode="_ * #,##0.00_ ;_ * \-#,##0.00_ ;_ * &quot;-&quot;??_ ;_ @_ 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righ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3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fill>
        <patternFill patternType="solid">
          <fgColor indexed="64"/>
          <bgColor theme="0" tint="-0.2499465926084170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rgb="FFF2F2F2"/>
        </patternFill>
      </fill>
    </dxf>
    <dxf>
      <fill>
        <patternFill>
          <bgColor rgb="FFD9D9D9"/>
        </patternFill>
      </fill>
    </dxf>
    <dxf>
      <font>
        <color theme="0"/>
      </font>
      <fill>
        <patternFill>
          <bgColor rgb="FFE402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jauslinstebler" defaultPivotStyle="PivotStyleMedium4">
    <tableStyle name="jauslinstebler" pivot="0" count="4">
      <tableStyleElement type="wholeTable" dxfId="24"/>
      <tableStyleElement type="headerRow" dxfId="23"/>
      <tableStyleElement type="firstRowStripe" dxfId="22"/>
      <tableStyleElement type="secondRowStripe" dxfId="21"/>
    </tableStyle>
  </tableStyles>
  <colors>
    <mruColors>
      <color rgb="FFE40226"/>
      <color rgb="FFE40200"/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Kostenschätzung" displayName="Kostenschätzung" ref="A7:I38" totalsRowCount="1" headerRowDxfId="20" dataDxfId="19" totalsRowDxfId="18">
  <autoFilter ref="A7:I37"/>
  <tableColumns count="9">
    <tableColumn id="1" name="Spalte1" totalsRowLabel="Total Entwässerung" dataDxfId="17" totalsRowDxfId="16"/>
    <tableColumn id="7" name="Spalte2" dataDxfId="15" totalsRowDxfId="14"/>
    <tableColumn id="2" name="Spalte3" totalsRowFunction="custom" dataDxfId="13" totalsRowDxfId="12" dataCellStyle="Komma">
      <totalsRowFormula>SUM(Kostenschätzung[Spalte3])</totalsRowFormula>
    </tableColumn>
    <tableColumn id="4" name="Spalte5" totalsRowFunction="custom" dataDxfId="11" totalsRowDxfId="10" dataCellStyle="Komma">
      <totalsRowFormula>SUM(Kostenschätzung[Spalte5])</totalsRowFormula>
    </tableColumn>
    <tableColumn id="6" name="Spalte7" totalsRowFunction="custom" dataDxfId="9" totalsRowDxfId="8" dataCellStyle="Komma">
      <totalsRowFormula>SUM(Kostenschätzung[Spalte7])</totalsRowFormula>
    </tableColumn>
    <tableColumn id="11" name="Spalte72" totalsRowFunction="custom" dataDxfId="7" totalsRowDxfId="6" dataCellStyle="Komma">
      <totalsRowFormula>SUM(Kostenschätzung[Spalte72])</totalsRowFormula>
    </tableColumn>
    <tableColumn id="12" name="Spalte12" dataDxfId="5" totalsRowDxfId="4" dataCellStyle="Komma">
      <calculatedColumnFormula>Kostenschätzung[[#This Row],[Spalte3]]*$C$6+Kostenschätzung[[#This Row],[Spalte5]]*$D$6+Kostenschätzung[[#This Row],[Spalte7]]*$E$6+Kostenschätzung[[#This Row],[Spalte72]]</calculatedColumnFormula>
    </tableColumn>
    <tableColumn id="8" name="Spalte123" totalsRowFunction="custom" dataDxfId="3" totalsRowDxfId="2" dataCellStyle="Komma">
      <calculatedColumnFormula>SUM(G3:G8)</calculatedColumnFormula>
      <totalsRowFormula>SUM(H8:H37)</totalsRowFormula>
    </tableColumn>
    <tableColumn id="13" name="Spalte13" dataDxfId="1" totalsRowDxfId="0"/>
  </tableColumns>
  <tableStyleInfo name="jauslinstebler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JSAG">
      <a:dk1>
        <a:srgbClr val="484848"/>
      </a:dk1>
      <a:lt1>
        <a:srgbClr val="FFFFFF"/>
      </a:lt1>
      <a:dk2>
        <a:srgbClr val="484848"/>
      </a:dk2>
      <a:lt2>
        <a:srgbClr val="FD5872"/>
      </a:lt2>
      <a:accent1>
        <a:srgbClr val="E40226"/>
      </a:accent1>
      <a:accent2>
        <a:srgbClr val="484848"/>
      </a:accent2>
      <a:accent3>
        <a:srgbClr val="46C846"/>
      </a:accent3>
      <a:accent4>
        <a:srgbClr val="C8E61E"/>
      </a:accent4>
      <a:accent5>
        <a:srgbClr val="FFFF00"/>
      </a:accent5>
      <a:accent6>
        <a:srgbClr val="FF9900"/>
      </a:accent6>
      <a:hlink>
        <a:srgbClr val="FF0000"/>
      </a:hlink>
      <a:folHlink>
        <a:srgbClr val="BFBFBF"/>
      </a:folHlink>
    </a:clrScheme>
    <a:fontScheme name="jsag">
      <a:majorFont>
        <a:latin typeface="Franklin Gothic Demi Cond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zoomScaleNormal="100" workbookViewId="0">
      <selection activeCell="I53" sqref="A1:I53"/>
    </sheetView>
  </sheetViews>
  <sheetFormatPr baseColWidth="10" defaultRowHeight="15" customHeight="1" x14ac:dyDescent="0.2"/>
  <cols>
    <col min="1" max="1" width="14.33203125" style="2" customWidth="1"/>
    <col min="2" max="2" width="37.33203125" style="2" customWidth="1"/>
    <col min="3" max="6" width="10.44140625" style="2" customWidth="1"/>
    <col min="7" max="8" width="13.44140625" style="2" customWidth="1"/>
    <col min="9" max="9" width="33.44140625" style="2" customWidth="1"/>
    <col min="10" max="10" width="37.44140625" style="2" customWidth="1"/>
    <col min="11" max="16384" width="11.5546875" style="2"/>
  </cols>
  <sheetData>
    <row r="1" spans="1:11" ht="20.25" x14ac:dyDescent="0.3">
      <c r="A1" s="48" t="s">
        <v>50</v>
      </c>
      <c r="B1" s="49"/>
      <c r="C1" s="49"/>
      <c r="D1" s="49"/>
      <c r="E1" s="49"/>
      <c r="F1" s="49"/>
      <c r="G1" s="49"/>
      <c r="H1" s="49"/>
      <c r="I1" s="49"/>
      <c r="J1" s="50"/>
      <c r="K1" s="50"/>
    </row>
    <row r="2" spans="1:11" ht="15.75" customHeight="1" x14ac:dyDescent="0.25">
      <c r="A2" s="51"/>
      <c r="B2" s="49"/>
      <c r="C2" s="49"/>
      <c r="D2" s="49"/>
      <c r="E2" s="49"/>
      <c r="F2" s="49"/>
      <c r="G2" s="49"/>
      <c r="H2" s="49"/>
      <c r="I2" s="49"/>
      <c r="J2" s="50"/>
      <c r="K2" s="50"/>
    </row>
    <row r="3" spans="1:11" ht="15.75" customHeight="1" x14ac:dyDescent="0.25">
      <c r="A3" s="52" t="s">
        <v>11</v>
      </c>
      <c r="B3" s="49"/>
      <c r="C3" s="49"/>
      <c r="D3" s="49"/>
      <c r="E3" s="49"/>
      <c r="F3" s="49"/>
      <c r="G3" s="49"/>
      <c r="H3" s="49"/>
      <c r="I3" s="49"/>
      <c r="J3" s="50"/>
      <c r="K3" s="50"/>
    </row>
    <row r="4" spans="1:11" s="50" customFormat="1" x14ac:dyDescent="0.2">
      <c r="A4" s="53"/>
      <c r="B4" s="54"/>
      <c r="C4" s="55"/>
      <c r="D4" s="55"/>
    </row>
    <row r="5" spans="1:11" ht="43.9" customHeight="1" x14ac:dyDescent="0.2">
      <c r="A5" s="3"/>
      <c r="B5" s="3"/>
      <c r="C5" s="4" t="s">
        <v>13</v>
      </c>
      <c r="D5" s="4" t="s">
        <v>18</v>
      </c>
      <c r="E5" s="4" t="s">
        <v>19</v>
      </c>
      <c r="F5" s="4" t="s">
        <v>20</v>
      </c>
      <c r="G5" s="3" t="s">
        <v>7</v>
      </c>
      <c r="H5" s="3" t="s">
        <v>15</v>
      </c>
      <c r="I5" s="3" t="s">
        <v>4</v>
      </c>
      <c r="J5" s="1"/>
      <c r="K5" s="50"/>
    </row>
    <row r="6" spans="1:11" x14ac:dyDescent="0.2">
      <c r="A6" s="3" t="s">
        <v>5</v>
      </c>
      <c r="B6" s="3" t="s">
        <v>6</v>
      </c>
      <c r="C6" s="5">
        <v>95</v>
      </c>
      <c r="D6" s="5">
        <v>86</v>
      </c>
      <c r="E6" s="5">
        <v>62</v>
      </c>
      <c r="F6" s="5">
        <v>50</v>
      </c>
      <c r="G6" s="3"/>
      <c r="H6" s="3"/>
      <c r="I6" s="3"/>
      <c r="J6" s="56"/>
      <c r="K6" s="50"/>
    </row>
    <row r="7" spans="1:11" ht="15" customHeight="1" x14ac:dyDescent="0.2">
      <c r="A7" s="6" t="s">
        <v>0</v>
      </c>
      <c r="B7" s="6" t="s">
        <v>1</v>
      </c>
      <c r="C7" s="6" t="s">
        <v>2</v>
      </c>
      <c r="D7" s="7" t="s">
        <v>3</v>
      </c>
      <c r="E7" s="6" t="s">
        <v>8</v>
      </c>
      <c r="F7" s="6" t="s">
        <v>17</v>
      </c>
      <c r="G7" s="6" t="s">
        <v>9</v>
      </c>
      <c r="H7" s="6" t="s">
        <v>14</v>
      </c>
      <c r="I7" s="6" t="s">
        <v>10</v>
      </c>
    </row>
    <row r="8" spans="1:11" ht="15.75" customHeight="1" x14ac:dyDescent="0.25">
      <c r="A8" s="58" t="s">
        <v>51</v>
      </c>
      <c r="B8" s="59"/>
      <c r="C8" s="59"/>
      <c r="D8" s="59"/>
      <c r="E8" s="59"/>
      <c r="F8" s="59"/>
      <c r="G8" s="59"/>
      <c r="H8" s="59"/>
      <c r="I8" s="59"/>
      <c r="J8" s="50"/>
      <c r="K8" s="50"/>
    </row>
    <row r="9" spans="1:11" ht="25.5" x14ac:dyDescent="0.2">
      <c r="A9" s="19" t="s">
        <v>29</v>
      </c>
      <c r="B9" s="8" t="s">
        <v>21</v>
      </c>
      <c r="C9" s="9">
        <v>50</v>
      </c>
      <c r="D9" s="9"/>
      <c r="E9" s="9"/>
      <c r="F9" s="9"/>
      <c r="G9" s="10">
        <f>Kostenschätzung[[#This Row],[Spalte3]]*$C$6+Kostenschätzung[[#This Row],[Spalte5]]*$D$6+Kostenschätzung[[#This Row],[Spalte7]]*$E$6+Kostenschätzung[[#This Row],[Spalte72]]*$F$6</f>
        <v>4750</v>
      </c>
      <c r="H9" s="10"/>
      <c r="I9" s="8"/>
    </row>
    <row r="10" spans="1:11" ht="25.5" x14ac:dyDescent="0.2">
      <c r="A10" s="20"/>
      <c r="B10" s="8" t="s">
        <v>35</v>
      </c>
      <c r="C10" s="9">
        <v>10</v>
      </c>
      <c r="D10" s="9"/>
      <c r="E10" s="9"/>
      <c r="F10" s="9"/>
      <c r="G10" s="10">
        <f>Kostenschätzung[[#This Row],[Spalte3]]*$C$6+Kostenschätzung[[#This Row],[Spalte5]]*$D$6+Kostenschätzung[[#This Row],[Spalte7]]*$E$6+Kostenschätzung[[#This Row],[Spalte72]]*$F$6</f>
        <v>950</v>
      </c>
      <c r="H10" s="10"/>
      <c r="I10" s="8"/>
    </row>
    <row r="11" spans="1:11" x14ac:dyDescent="0.2">
      <c r="A11" s="14"/>
      <c r="B11" s="8"/>
      <c r="C11" s="9"/>
      <c r="D11" s="37"/>
      <c r="E11" s="37"/>
      <c r="F11" s="12"/>
      <c r="G11" s="33"/>
      <c r="H11" s="38">
        <f>SUM(G5:G11)</f>
        <v>5700</v>
      </c>
      <c r="I11" s="15"/>
    </row>
    <row r="12" spans="1:11" x14ac:dyDescent="0.2">
      <c r="A12" s="15"/>
      <c r="B12" s="18"/>
      <c r="C12" s="16"/>
      <c r="D12" s="16"/>
      <c r="E12" s="16"/>
      <c r="F12" s="16"/>
      <c r="G12" s="17"/>
      <c r="H12" s="17"/>
      <c r="I12" s="14"/>
    </row>
    <row r="13" spans="1:11" ht="114" customHeight="1" x14ac:dyDescent="0.2">
      <c r="A13" s="19" t="s">
        <v>30</v>
      </c>
      <c r="B13" s="8" t="s">
        <v>27</v>
      </c>
      <c r="C13" s="9">
        <v>10</v>
      </c>
      <c r="D13" s="9">
        <v>20</v>
      </c>
      <c r="E13" s="9"/>
      <c r="F13" s="9">
        <v>30</v>
      </c>
      <c r="G13" s="10">
        <f>Kostenschätzung[[#This Row],[Spalte3]]*$C$6+Kostenschätzung[[#This Row],[Spalte5]]*$D$6+Kostenschätzung[[#This Row],[Spalte7]]*$E$6+Kostenschätzung[[#This Row],[Spalte72]]*$F$6</f>
        <v>4170</v>
      </c>
      <c r="H13" s="10"/>
      <c r="I13" s="36" t="s">
        <v>36</v>
      </c>
    </row>
    <row r="14" spans="1:11" ht="29.25" customHeight="1" x14ac:dyDescent="0.2">
      <c r="A14" s="34"/>
      <c r="B14" s="8" t="s">
        <v>34</v>
      </c>
      <c r="C14" s="9">
        <v>0</v>
      </c>
      <c r="D14" s="35"/>
      <c r="E14" s="35"/>
      <c r="F14" s="9"/>
      <c r="G14" s="33">
        <f>Kostenschätzung[[#This Row],[Spalte3]]*$C$6+Kostenschätzung[[#This Row],[Spalte5]]*$D$6+Kostenschätzung[[#This Row],[Spalte7]]*$E$6+Kostenschätzung[[#This Row],[Spalte72]]</f>
        <v>0</v>
      </c>
      <c r="H14" s="10"/>
      <c r="I14" s="25" t="s">
        <v>70</v>
      </c>
    </row>
    <row r="15" spans="1:11" ht="40.5" customHeight="1" x14ac:dyDescent="0.2">
      <c r="A15" s="34"/>
      <c r="B15" s="8" t="s">
        <v>38</v>
      </c>
      <c r="C15" s="9">
        <v>0</v>
      </c>
      <c r="D15" s="9">
        <v>0</v>
      </c>
      <c r="E15" s="9"/>
      <c r="F15" s="9">
        <v>0</v>
      </c>
      <c r="G15" s="10">
        <f>Kostenschätzung[[#This Row],[Spalte3]]*$C$6+Kostenschätzung[[#This Row],[Spalte5]]*$D$6+Kostenschätzung[[#This Row],[Spalte7]]*$E$6+Kostenschätzung[[#This Row],[Spalte72]]*$F$6</f>
        <v>0</v>
      </c>
      <c r="H15" s="10"/>
      <c r="I15" s="25" t="s">
        <v>70</v>
      </c>
    </row>
    <row r="16" spans="1:11" ht="38.25" x14ac:dyDescent="0.2">
      <c r="A16" s="31"/>
      <c r="B16" s="8" t="s">
        <v>37</v>
      </c>
      <c r="C16" s="9"/>
      <c r="D16" s="9"/>
      <c r="E16" s="9"/>
      <c r="F16" s="9">
        <v>40</v>
      </c>
      <c r="G16" s="10">
        <f>Kostenschätzung[[#This Row],[Spalte3]]*$C$6+Kostenschätzung[[#This Row],[Spalte5]]*$D$6+Kostenschätzung[[#This Row],[Spalte7]]*$E$6+Kostenschätzung[[#This Row],[Spalte72]]*$F$6</f>
        <v>2000</v>
      </c>
      <c r="H16" s="10"/>
      <c r="I16" s="8"/>
    </row>
    <row r="17" spans="1:9" x14ac:dyDescent="0.2">
      <c r="A17" s="34"/>
      <c r="B17" s="8" t="s">
        <v>49</v>
      </c>
      <c r="C17" s="9">
        <v>10</v>
      </c>
      <c r="D17" s="9">
        <v>40</v>
      </c>
      <c r="E17" s="9"/>
      <c r="F17" s="9"/>
      <c r="G17" s="33">
        <f>Kostenschätzung[[#This Row],[Spalte3]]*$C$6+Kostenschätzung[[#This Row],[Spalte5]]*$D$6+Kostenschätzung[[#This Row],[Spalte7]]*$E$6+Kostenschätzung[[#This Row],[Spalte72]]</f>
        <v>4390</v>
      </c>
      <c r="H17" s="10"/>
      <c r="I17" s="8"/>
    </row>
    <row r="18" spans="1:9" x14ac:dyDescent="0.2">
      <c r="A18" s="45"/>
      <c r="B18" s="44" t="s">
        <v>39</v>
      </c>
      <c r="C18" s="9"/>
      <c r="D18" s="37"/>
      <c r="E18" s="37"/>
      <c r="F18" s="12"/>
      <c r="G18" s="33">
        <f>Kostenschätzung[[#This Row],[Spalte3]]*$C$6+Kostenschätzung[[#This Row],[Spalte5]]*$D$6+Kostenschätzung[[#This Row],[Spalte7]]*$E$6+Kostenschätzung[[#This Row],[Spalte72]]</f>
        <v>0</v>
      </c>
      <c r="H18" s="38">
        <v>0</v>
      </c>
      <c r="I18" s="14" t="s">
        <v>43</v>
      </c>
    </row>
    <row r="19" spans="1:9" x14ac:dyDescent="0.2">
      <c r="A19" s="45"/>
      <c r="B19" s="44" t="s">
        <v>41</v>
      </c>
      <c r="C19" s="9"/>
      <c r="D19" s="37"/>
      <c r="E19" s="37"/>
      <c r="F19" s="12"/>
      <c r="G19" s="33">
        <f>Kostenschätzung[[#This Row],[Spalte3]]*$C$6+Kostenschätzung[[#This Row],[Spalte5]]*$D$6+Kostenschätzung[[#This Row],[Spalte7]]*$E$6+Kostenschätzung[[#This Row],[Spalte72]]</f>
        <v>0</v>
      </c>
      <c r="H19" s="38">
        <v>0</v>
      </c>
      <c r="I19" s="14" t="s">
        <v>43</v>
      </c>
    </row>
    <row r="20" spans="1:9" x14ac:dyDescent="0.2">
      <c r="A20" s="45"/>
      <c r="B20" s="44" t="s">
        <v>40</v>
      </c>
      <c r="C20" s="9"/>
      <c r="D20" s="37"/>
      <c r="E20" s="37"/>
      <c r="F20" s="12"/>
      <c r="G20" s="33">
        <f>Kostenschätzung[[#This Row],[Spalte3]]*$C$6+Kostenschätzung[[#This Row],[Spalte5]]*$D$6+Kostenschätzung[[#This Row],[Spalte7]]*$E$6+Kostenschätzung[[#This Row],[Spalte72]]</f>
        <v>0</v>
      </c>
      <c r="H20" s="38">
        <v>0</v>
      </c>
      <c r="I20" s="14" t="s">
        <v>43</v>
      </c>
    </row>
    <row r="21" spans="1:9" x14ac:dyDescent="0.2">
      <c r="A21" s="20"/>
      <c r="B21" s="8" t="s">
        <v>22</v>
      </c>
      <c r="C21" s="9"/>
      <c r="D21" s="9">
        <v>0</v>
      </c>
      <c r="E21" s="35"/>
      <c r="F21" s="9"/>
      <c r="G21" s="33">
        <f>Kostenschätzung[[#This Row],[Spalte3]]*$C$6+Kostenschätzung[[#This Row],[Spalte5]]*$D$6+Kostenschätzung[[#This Row],[Spalte7]]*$E$6+Kostenschätzung[[#This Row],[Spalte72]]</f>
        <v>0</v>
      </c>
      <c r="H21" s="38">
        <v>0</v>
      </c>
      <c r="I21" s="14" t="s">
        <v>43</v>
      </c>
    </row>
    <row r="22" spans="1:9" x14ac:dyDescent="0.2">
      <c r="A22" s="14"/>
      <c r="B22" s="8"/>
      <c r="C22" s="9"/>
      <c r="D22" s="37"/>
      <c r="E22" s="37"/>
      <c r="F22" s="12"/>
      <c r="G22" s="33"/>
      <c r="H22" s="38">
        <f>SUM(G13:G22)</f>
        <v>10560</v>
      </c>
      <c r="I22" s="15"/>
    </row>
    <row r="23" spans="1:9" x14ac:dyDescent="0.2">
      <c r="A23" s="15"/>
      <c r="B23" s="18"/>
      <c r="C23" s="16"/>
      <c r="D23" s="22"/>
      <c r="E23" s="22"/>
      <c r="F23" s="16"/>
      <c r="G23" s="23"/>
      <c r="H23" s="23"/>
      <c r="I23" s="32"/>
    </row>
    <row r="24" spans="1:9" ht="54" customHeight="1" x14ac:dyDescent="0.2">
      <c r="A24" s="8" t="s">
        <v>31</v>
      </c>
      <c r="B24" s="8" t="s">
        <v>23</v>
      </c>
      <c r="C24" s="9">
        <v>0</v>
      </c>
      <c r="D24" s="9"/>
      <c r="E24" s="9"/>
      <c r="F24" s="9"/>
      <c r="G24" s="10">
        <f>Kostenschätzung[[#This Row],[Spalte3]]*$C$6+Kostenschätzung[[#This Row],[Spalte5]]*$D$6+Kostenschätzung[[#This Row],[Spalte7]]*$E$6+Kostenschätzung[[#This Row],[Spalte72]]*$F$6</f>
        <v>0</v>
      </c>
      <c r="H24" s="24">
        <f>Kostenschätzung[[#This Row],[Spalte12]]</f>
        <v>0</v>
      </c>
      <c r="I24" s="25" t="s">
        <v>70</v>
      </c>
    </row>
    <row r="25" spans="1:9" ht="10.5" customHeight="1" x14ac:dyDescent="0.2">
      <c r="A25" s="15"/>
      <c r="B25" s="18"/>
      <c r="C25" s="16"/>
      <c r="D25" s="22"/>
      <c r="E25" s="22"/>
      <c r="F25" s="16"/>
      <c r="G25" s="23"/>
      <c r="H25" s="23"/>
      <c r="I25" s="32"/>
    </row>
    <row r="26" spans="1:9" ht="51" x14ac:dyDescent="0.2">
      <c r="A26" s="21" t="s">
        <v>32</v>
      </c>
      <c r="B26" s="11" t="s">
        <v>26</v>
      </c>
      <c r="C26" s="12">
        <v>0</v>
      </c>
      <c r="D26" s="12"/>
      <c r="E26" s="12"/>
      <c r="F26" s="12"/>
      <c r="G26" s="13">
        <f>Kostenschätzung[[#This Row],[Spalte3]]*$C$6+Kostenschätzung[[#This Row],[Spalte5]]*$D$6+Kostenschätzung[[#This Row],[Spalte7]]*$E$6+Kostenschätzung[[#This Row],[Spalte72]]</f>
        <v>0</v>
      </c>
      <c r="H26" s="13"/>
      <c r="I26" s="25" t="s">
        <v>70</v>
      </c>
    </row>
    <row r="27" spans="1:9" x14ac:dyDescent="0.2">
      <c r="A27" s="28"/>
      <c r="B27" s="25" t="s">
        <v>25</v>
      </c>
      <c r="C27" s="26">
        <v>0</v>
      </c>
      <c r="D27" s="26"/>
      <c r="E27" s="26"/>
      <c r="F27" s="26"/>
      <c r="G27" s="27">
        <f>Kostenschätzung[[#This Row],[Spalte3]]*$C$6+Kostenschätzung[[#This Row],[Spalte5]]*$D$6+Kostenschätzung[[#This Row],[Spalte7]]*$E$6+Kostenschätzung[[#This Row],[Spalte72]]</f>
        <v>0</v>
      </c>
      <c r="H27" s="27"/>
      <c r="I27" s="25" t="s">
        <v>70</v>
      </c>
    </row>
    <row r="28" spans="1:9" ht="42" customHeight="1" x14ac:dyDescent="0.2">
      <c r="A28" s="28"/>
      <c r="B28" s="25" t="s">
        <v>24</v>
      </c>
      <c r="C28" s="26"/>
      <c r="D28" s="26"/>
      <c r="E28" s="26"/>
      <c r="F28" s="26">
        <v>0</v>
      </c>
      <c r="G28" s="27">
        <f>Kostenschätzung[[#This Row],[Spalte3]]*$C$6+Kostenschätzung[[#This Row],[Spalte5]]*$D$6+Kostenschätzung[[#This Row],[Spalte7]]*$E$6+Kostenschätzung[[#This Row],[Spalte72]]</f>
        <v>0</v>
      </c>
      <c r="H28" s="27"/>
      <c r="I28" s="11" t="s">
        <v>44</v>
      </c>
    </row>
    <row r="29" spans="1:9" ht="18.600000000000001" customHeight="1" x14ac:dyDescent="0.2">
      <c r="A29" s="29"/>
      <c r="B29" s="25" t="s">
        <v>12</v>
      </c>
      <c r="C29" s="26">
        <v>0</v>
      </c>
      <c r="D29" s="26">
        <v>0</v>
      </c>
      <c r="E29" s="26"/>
      <c r="F29" s="26"/>
      <c r="G29" s="27">
        <f>Kostenschätzung[[#This Row],[Spalte3]]*$C$6+Kostenschätzung[[#This Row],[Spalte5]]*$D$6+Kostenschätzung[[#This Row],[Spalte7]]*$E$6+Kostenschätzung[[#This Row],[Spalte72]]</f>
        <v>0</v>
      </c>
      <c r="H29" s="30">
        <f>SUM(G26:G29)</f>
        <v>0</v>
      </c>
      <c r="I29" s="25" t="s">
        <v>70</v>
      </c>
    </row>
    <row r="30" spans="1:9" ht="8.25" customHeight="1" x14ac:dyDescent="0.2">
      <c r="A30" s="15"/>
      <c r="B30" s="18"/>
      <c r="C30" s="18"/>
      <c r="D30" s="18"/>
      <c r="E30" s="18"/>
      <c r="F30" s="18"/>
      <c r="G30" s="18"/>
      <c r="H30" s="18"/>
      <c r="I30" s="14"/>
    </row>
    <row r="31" spans="1:9" ht="38.25" x14ac:dyDescent="0.2">
      <c r="A31" s="39" t="s">
        <v>33</v>
      </c>
      <c r="B31" s="40" t="s">
        <v>28</v>
      </c>
      <c r="C31" s="41">
        <v>0</v>
      </c>
      <c r="D31" s="41">
        <v>0</v>
      </c>
      <c r="E31" s="41"/>
      <c r="F31" s="41"/>
      <c r="G31" s="42">
        <f>Kostenschätzung[[#This Row],[Spalte3]]*$C$6+Kostenschätzung[[#This Row],[Spalte5]]*$D$6+Kostenschätzung[[#This Row],[Spalte7]]*$E$6+Kostenschätzung[[#This Row],[Spalte72]]*$F$6</f>
        <v>0</v>
      </c>
      <c r="H31" s="42"/>
      <c r="I31" s="40"/>
    </row>
    <row r="32" spans="1:9" ht="25.5" x14ac:dyDescent="0.2">
      <c r="A32" s="43"/>
      <c r="B32" s="40" t="s">
        <v>16</v>
      </c>
      <c r="C32" s="41">
        <v>0</v>
      </c>
      <c r="D32" s="41">
        <v>0</v>
      </c>
      <c r="E32" s="41">
        <v>0</v>
      </c>
      <c r="F32" s="41"/>
      <c r="G32" s="42">
        <f>Kostenschätzung[[#This Row],[Spalte3]]*$C$6+Kostenschätzung[[#This Row],[Spalte5]]*$D$6+Kostenschätzung[[#This Row],[Spalte7]]*$E$6+Kostenschätzung[[#This Row],[Spalte72]]*$F$6</f>
        <v>0</v>
      </c>
      <c r="H32" s="42">
        <f>SUM(G31:G32)</f>
        <v>0</v>
      </c>
      <c r="I32" s="40"/>
    </row>
    <row r="33" spans="1:9" ht="38.25" customHeight="1" x14ac:dyDescent="0.2">
      <c r="A33" s="19" t="s">
        <v>57</v>
      </c>
      <c r="B33" s="8" t="s">
        <v>42</v>
      </c>
      <c r="C33" s="9">
        <v>10</v>
      </c>
      <c r="D33" s="9">
        <v>30</v>
      </c>
      <c r="E33" s="9"/>
      <c r="F33" s="9"/>
      <c r="G33" s="10">
        <f>Kostenschätzung[[#This Row],[Spalte3]]*$C$6+Kostenschätzung[[#This Row],[Spalte5]]*$D$6+Kostenschätzung[[#This Row],[Spalte7]]*$E$6+Kostenschätzung[[#This Row],[Spalte72]]*$F$6</f>
        <v>3530</v>
      </c>
      <c r="H33" s="10"/>
      <c r="I33" s="8"/>
    </row>
    <row r="34" spans="1:9" ht="38.25" x14ac:dyDescent="0.2">
      <c r="A34" s="31"/>
      <c r="B34" s="8" t="s">
        <v>47</v>
      </c>
      <c r="C34" s="9">
        <v>20</v>
      </c>
      <c r="D34" s="9">
        <v>50</v>
      </c>
      <c r="E34" s="9">
        <v>50</v>
      </c>
      <c r="F34" s="9"/>
      <c r="G34" s="10">
        <f>Kostenschätzung[[#This Row],[Spalte3]]*$C$6+Kostenschätzung[[#This Row],[Spalte5]]*$D$6+Kostenschätzung[[#This Row],[Spalte7]]*$E$6+Kostenschätzung[[#This Row],[Spalte72]]*$F$6</f>
        <v>9300</v>
      </c>
      <c r="H34" s="10">
        <f>SUM(G42:G43)</f>
        <v>0</v>
      </c>
      <c r="I34" s="8"/>
    </row>
    <row r="35" spans="1:9" ht="25.5" x14ac:dyDescent="0.2">
      <c r="A35" s="31"/>
      <c r="B35" s="8" t="s">
        <v>48</v>
      </c>
      <c r="C35" s="9">
        <v>20</v>
      </c>
      <c r="D35" s="9">
        <v>50</v>
      </c>
      <c r="E35" s="9">
        <v>50</v>
      </c>
      <c r="F35" s="9"/>
      <c r="G35" s="10">
        <f>Kostenschätzung[[#This Row],[Spalte3]]*$C$6+Kostenschätzung[[#This Row],[Spalte5]]*$D$6+Kostenschätzung[[#This Row],[Spalte7]]*$E$6+Kostenschätzung[[#This Row],[Spalte72]]*$F$6</f>
        <v>9300</v>
      </c>
      <c r="H35" s="10"/>
      <c r="I35" s="8"/>
    </row>
    <row r="36" spans="1:9" x14ac:dyDescent="0.2">
      <c r="A36" s="31"/>
      <c r="B36" s="8" t="s">
        <v>58</v>
      </c>
      <c r="C36" s="9">
        <v>70</v>
      </c>
      <c r="D36" s="9">
        <v>0</v>
      </c>
      <c r="E36" s="9">
        <v>0</v>
      </c>
      <c r="F36" s="9"/>
      <c r="G36" s="10">
        <f>Kostenschätzung[[#This Row],[Spalte3]]*$C$6+Kostenschätzung[[#This Row],[Spalte5]]*$D$6+Kostenschätzung[[#This Row],[Spalte7]]*$E$6+Kostenschätzung[[#This Row],[Spalte72]]*$F$6</f>
        <v>6650</v>
      </c>
      <c r="H36" s="10"/>
      <c r="I36" s="8"/>
    </row>
    <row r="37" spans="1:9" x14ac:dyDescent="0.2">
      <c r="A37" s="8"/>
      <c r="B37" s="8"/>
      <c r="C37" s="9"/>
      <c r="D37" s="37"/>
      <c r="E37" s="37"/>
      <c r="F37" s="12"/>
      <c r="G37" s="38">
        <f>Kostenschätzung[[#This Row],[Spalte3]]*$C$6+Kostenschätzung[[#This Row],[Spalte5]]*$D$6+Kostenschätzung[[#This Row],[Spalte7]]*$E$6+Kostenschätzung[[#This Row],[Spalte72]]</f>
        <v>0</v>
      </c>
      <c r="H37" s="38">
        <f>SUM(G30:G37)</f>
        <v>28780</v>
      </c>
      <c r="I37" s="14"/>
    </row>
    <row r="38" spans="1:9" ht="15" customHeight="1" x14ac:dyDescent="0.2">
      <c r="A38" s="67" t="s">
        <v>52</v>
      </c>
      <c r="B38" s="68"/>
      <c r="C38" s="69">
        <f>SUM(Kostenschätzung[Spalte3])</f>
        <v>200</v>
      </c>
      <c r="D38" s="69">
        <f>SUM(Kostenschätzung[Spalte5])</f>
        <v>190</v>
      </c>
      <c r="E38" s="69">
        <f>SUM(Kostenschätzung[Spalte7])</f>
        <v>100</v>
      </c>
      <c r="F38" s="69">
        <f>SUM(Kostenschätzung[Spalte72])</f>
        <v>70</v>
      </c>
      <c r="G38" s="69"/>
      <c r="H38" s="69">
        <f>SUM(H8:H37)</f>
        <v>45040</v>
      </c>
      <c r="I38" s="70"/>
    </row>
    <row r="39" spans="1:9" ht="15" customHeight="1" x14ac:dyDescent="0.2">
      <c r="A39" s="71" t="s">
        <v>46</v>
      </c>
      <c r="B39" s="72"/>
      <c r="C39" s="47">
        <f>SUM(C9:C33)+C36</f>
        <v>160</v>
      </c>
      <c r="D39" s="47">
        <f>SUM(D9:D33)+D36</f>
        <v>90</v>
      </c>
      <c r="E39" s="47">
        <f>SUM(E9:E33)</f>
        <v>0</v>
      </c>
      <c r="F39" s="47">
        <f>SUM(F9:F33)</f>
        <v>70</v>
      </c>
      <c r="G39" s="47">
        <f>SUM(C39:F39)</f>
        <v>320</v>
      </c>
    </row>
    <row r="40" spans="1:9" ht="11.25" customHeight="1" x14ac:dyDescent="0.2">
      <c r="A40" s="71" t="s">
        <v>45</v>
      </c>
      <c r="B40" s="72"/>
      <c r="C40" s="47">
        <f>SUM(C34:C35)</f>
        <v>40</v>
      </c>
      <c r="D40" s="47">
        <f>SUM(D34:D35)</f>
        <v>100</v>
      </c>
      <c r="E40" s="47">
        <f>SUM(E34:E35)</f>
        <v>100</v>
      </c>
      <c r="F40" s="47">
        <f>SUM(F36)</f>
        <v>0</v>
      </c>
      <c r="G40" s="47">
        <f>SUM(C40:F40)</f>
        <v>240</v>
      </c>
    </row>
    <row r="43" spans="1:9" ht="15" customHeight="1" x14ac:dyDescent="0.25">
      <c r="A43" s="57" t="s">
        <v>53</v>
      </c>
      <c r="B43" s="57"/>
      <c r="C43" s="57"/>
      <c r="D43" s="57"/>
      <c r="E43" s="57"/>
      <c r="F43" s="57"/>
      <c r="G43" s="57"/>
      <c r="H43" s="57"/>
      <c r="I43" s="57"/>
    </row>
    <row r="44" spans="1:9" s="62" customFormat="1" ht="15" customHeight="1" x14ac:dyDescent="0.25">
      <c r="A44" s="61" t="s">
        <v>54</v>
      </c>
      <c r="B44" s="61" t="s">
        <v>55</v>
      </c>
      <c r="C44" s="61">
        <v>52</v>
      </c>
      <c r="D44" s="61"/>
      <c r="E44" s="61"/>
      <c r="F44" s="61"/>
      <c r="G44" s="46">
        <f>(C44*$C$6)+(D44*$D$6)+(E44*$E$6)+(F44*$F$6)</f>
        <v>4940</v>
      </c>
      <c r="H44" s="61"/>
      <c r="I44" s="61" t="s">
        <v>60</v>
      </c>
    </row>
    <row r="45" spans="1:9" s="62" customFormat="1" ht="15" customHeight="1" x14ac:dyDescent="0.25">
      <c r="A45" s="61" t="s">
        <v>56</v>
      </c>
      <c r="B45" s="61" t="s">
        <v>59</v>
      </c>
      <c r="C45" s="61">
        <v>116</v>
      </c>
      <c r="D45" s="61"/>
      <c r="E45" s="61"/>
      <c r="F45" s="61"/>
      <c r="G45" s="46">
        <f>(C45*$C$6)+(D45*$D$6)+(E45*$E$6)+(F45*$F$6)</f>
        <v>11020</v>
      </c>
      <c r="H45" s="61"/>
      <c r="I45" s="61" t="s">
        <v>61</v>
      </c>
    </row>
    <row r="46" spans="1:9" s="62" customFormat="1" ht="15" customHeight="1" x14ac:dyDescent="0.25">
      <c r="A46" s="61" t="s">
        <v>62</v>
      </c>
      <c r="B46" s="61" t="s">
        <v>63</v>
      </c>
      <c r="C46" s="61"/>
      <c r="D46" s="61"/>
      <c r="E46" s="61">
        <v>22</v>
      </c>
      <c r="F46" s="61">
        <v>30</v>
      </c>
      <c r="G46" s="46">
        <f>(C46*$C$6)+(D46*$D$6)+(E46*$E$6)+(F46*$F$6)</f>
        <v>2864</v>
      </c>
      <c r="H46" s="61"/>
      <c r="I46" s="61" t="s">
        <v>64</v>
      </c>
    </row>
    <row r="47" spans="1:9" s="62" customFormat="1" ht="15" customHeight="1" x14ac:dyDescent="0.25">
      <c r="A47" s="71" t="s">
        <v>68</v>
      </c>
      <c r="B47" s="72"/>
      <c r="C47" s="66">
        <f>SUM(C44:C45)</f>
        <v>168</v>
      </c>
      <c r="D47" s="66"/>
      <c r="E47" s="66">
        <f>SUM(E46)</f>
        <v>22</v>
      </c>
      <c r="F47" s="66">
        <f>SUM(F46)</f>
        <v>30</v>
      </c>
      <c r="G47" s="46"/>
      <c r="H47" s="63">
        <f>SUM(G44:G46)</f>
        <v>18824</v>
      </c>
      <c r="I47" s="61"/>
    </row>
    <row r="48" spans="1:9" s="62" customFormat="1" ht="15" customHeight="1" x14ac:dyDescent="0.25"/>
    <row r="49" spans="1:9" s="65" customFormat="1" ht="15" customHeight="1" x14ac:dyDescent="0.25">
      <c r="A49" s="64" t="s">
        <v>65</v>
      </c>
      <c r="B49" s="64"/>
      <c r="C49" s="64"/>
      <c r="D49" s="64"/>
      <c r="E49" s="64"/>
      <c r="F49" s="64"/>
      <c r="G49" s="64"/>
      <c r="H49" s="64"/>
      <c r="I49" s="64"/>
    </row>
    <row r="50" spans="1:9" s="62" customFormat="1" ht="15" customHeight="1" x14ac:dyDescent="0.25">
      <c r="A50" s="61" t="s">
        <v>54</v>
      </c>
      <c r="B50" s="61" t="s">
        <v>55</v>
      </c>
      <c r="C50" s="61">
        <v>26</v>
      </c>
      <c r="D50" s="61"/>
      <c r="E50" s="61"/>
      <c r="F50" s="61"/>
      <c r="G50" s="46">
        <f>(C50*$C$6)+(D50*$D$6)+(E50*$E$6)+(F50*$F$6)</f>
        <v>2470</v>
      </c>
      <c r="H50" s="61"/>
      <c r="I50" s="61" t="s">
        <v>66</v>
      </c>
    </row>
    <row r="51" spans="1:9" s="62" customFormat="1" ht="15" customHeight="1" x14ac:dyDescent="0.25">
      <c r="A51" s="61" t="s">
        <v>56</v>
      </c>
      <c r="B51" s="61" t="s">
        <v>59</v>
      </c>
      <c r="C51" s="61">
        <v>35</v>
      </c>
      <c r="D51" s="61"/>
      <c r="E51" s="61"/>
      <c r="F51" s="61"/>
      <c r="G51" s="46">
        <f>(C51*$C$6)+(D51*$D$6)+(E51*$E$6)+(F51*$F$6)</f>
        <v>3325</v>
      </c>
      <c r="H51" s="61"/>
      <c r="I51" s="61" t="s">
        <v>67</v>
      </c>
    </row>
    <row r="52" spans="1:9" s="62" customFormat="1" ht="15" customHeight="1" x14ac:dyDescent="0.25">
      <c r="A52" s="61" t="s">
        <v>62</v>
      </c>
      <c r="B52" s="61" t="s">
        <v>63</v>
      </c>
      <c r="C52" s="61"/>
      <c r="D52" s="61"/>
      <c r="E52" s="61">
        <v>12</v>
      </c>
      <c r="F52" s="61">
        <v>20</v>
      </c>
      <c r="G52" s="46">
        <f>(C52*$C$6)+(D52*$D$6)+(E52*$E$6)+(F52*$F$6)</f>
        <v>1744</v>
      </c>
      <c r="H52" s="61"/>
      <c r="I52" s="61" t="s">
        <v>64</v>
      </c>
    </row>
    <row r="53" spans="1:9" s="62" customFormat="1" ht="15" customHeight="1" x14ac:dyDescent="0.25">
      <c r="A53" s="71" t="s">
        <v>69</v>
      </c>
      <c r="B53" s="72"/>
      <c r="C53" s="66">
        <f>SUM(C50:C51)</f>
        <v>61</v>
      </c>
      <c r="D53" s="66"/>
      <c r="E53" s="66">
        <f>SUM(E52)</f>
        <v>12</v>
      </c>
      <c r="F53" s="66">
        <f>SUM(F52)</f>
        <v>20</v>
      </c>
      <c r="G53" s="46"/>
      <c r="H53" s="63">
        <f>SUM(G50:G52)</f>
        <v>7539</v>
      </c>
      <c r="I53" s="61"/>
    </row>
    <row r="54" spans="1:9" s="60" customFormat="1" ht="15" customHeight="1" x14ac:dyDescent="0.2"/>
    <row r="55" spans="1:9" s="60" customFormat="1" ht="15" customHeight="1" x14ac:dyDescent="0.2"/>
    <row r="56" spans="1:9" s="60" customFormat="1" ht="15" customHeight="1" x14ac:dyDescent="0.2"/>
    <row r="57" spans="1:9" s="60" customFormat="1" ht="15" customHeight="1" x14ac:dyDescent="0.2"/>
    <row r="58" spans="1:9" s="60" customFormat="1" ht="15" customHeight="1" x14ac:dyDescent="0.2"/>
    <row r="59" spans="1:9" s="60" customFormat="1" ht="15" customHeight="1" x14ac:dyDescent="0.2"/>
    <row r="60" spans="1:9" s="60" customFormat="1" ht="15" customHeight="1" x14ac:dyDescent="0.2"/>
    <row r="61" spans="1:9" s="60" customFormat="1" ht="15" customHeight="1" x14ac:dyDescent="0.2"/>
    <row r="62" spans="1:9" s="60" customFormat="1" ht="15" customHeight="1" x14ac:dyDescent="0.2"/>
    <row r="63" spans="1:9" s="60" customFormat="1" ht="15" customHeight="1" x14ac:dyDescent="0.2"/>
    <row r="64" spans="1:9" s="60" customFormat="1" ht="15" customHeight="1" x14ac:dyDescent="0.2"/>
    <row r="65" s="60" customFormat="1" ht="15" customHeight="1" x14ac:dyDescent="0.2"/>
    <row r="66" s="60" customFormat="1" ht="15" customHeight="1" x14ac:dyDescent="0.2"/>
    <row r="67" s="60" customFormat="1" ht="15" customHeight="1" x14ac:dyDescent="0.2"/>
    <row r="68" s="60" customFormat="1" ht="15" customHeight="1" x14ac:dyDescent="0.2"/>
    <row r="69" s="60" customFormat="1" ht="15" customHeight="1" x14ac:dyDescent="0.2"/>
    <row r="70" s="60" customFormat="1" ht="15" customHeight="1" x14ac:dyDescent="0.2"/>
    <row r="71" s="60" customFormat="1" ht="15" customHeight="1" x14ac:dyDescent="0.2"/>
    <row r="72" s="60" customFormat="1" ht="15" customHeight="1" x14ac:dyDescent="0.2"/>
    <row r="73" s="60" customFormat="1" ht="15" customHeight="1" x14ac:dyDescent="0.2"/>
    <row r="74" s="60" customFormat="1" ht="15" customHeight="1" x14ac:dyDescent="0.2"/>
    <row r="75" s="60" customFormat="1" ht="15" customHeight="1" x14ac:dyDescent="0.2"/>
    <row r="76" s="60" customFormat="1" ht="15" customHeight="1" x14ac:dyDescent="0.2"/>
    <row r="77" s="60" customFormat="1" ht="15" customHeight="1" x14ac:dyDescent="0.2"/>
    <row r="78" s="60" customFormat="1" ht="15" customHeight="1" x14ac:dyDescent="0.2"/>
    <row r="79" s="60" customFormat="1" ht="15" customHeight="1" x14ac:dyDescent="0.2"/>
    <row r="80" s="60" customFormat="1" ht="15" customHeight="1" x14ac:dyDescent="0.2"/>
    <row r="81" s="60" customFormat="1" ht="15" customHeight="1" x14ac:dyDescent="0.2"/>
    <row r="82" s="60" customFormat="1" ht="15" customHeight="1" x14ac:dyDescent="0.2"/>
    <row r="83" s="60" customFormat="1" ht="15" customHeight="1" x14ac:dyDescent="0.2"/>
    <row r="84" s="60" customFormat="1" ht="15" customHeight="1" x14ac:dyDescent="0.2"/>
    <row r="85" s="60" customFormat="1" ht="15" customHeight="1" x14ac:dyDescent="0.2"/>
    <row r="86" s="60" customFormat="1" ht="15" customHeight="1" x14ac:dyDescent="0.2"/>
    <row r="87" s="60" customFormat="1" ht="15" customHeight="1" x14ac:dyDescent="0.2"/>
    <row r="88" s="60" customFormat="1" ht="15" customHeight="1" x14ac:dyDescent="0.2"/>
    <row r="89" s="60" customFormat="1" ht="15" customHeight="1" x14ac:dyDescent="0.2"/>
    <row r="90" s="60" customFormat="1" ht="15" customHeight="1" x14ac:dyDescent="0.2"/>
    <row r="91" s="60" customFormat="1" ht="15" customHeight="1" x14ac:dyDescent="0.2"/>
    <row r="92" s="60" customFormat="1" ht="15" customHeight="1" x14ac:dyDescent="0.2"/>
    <row r="93" s="60" customFormat="1" ht="15" customHeight="1" x14ac:dyDescent="0.2"/>
    <row r="94" s="60" customFormat="1" ht="15" customHeight="1" x14ac:dyDescent="0.2"/>
  </sheetData>
  <mergeCells count="4">
    <mergeCell ref="A39:B39"/>
    <mergeCell ref="A40:B40"/>
    <mergeCell ref="A47:B47"/>
    <mergeCell ref="A53:B53"/>
  </mergeCells>
  <pageMargins left="0.70866141732283472" right="0.70866141732283472" top="0.59055118110236227" bottom="0.59055118110236227" header="0.31496062992125984" footer="0.31496062992125984"/>
  <pageSetup paperSize="9" scale="50" orientation="landscape" r:id="rId1"/>
  <rowBreaks count="1" manualBreakCount="1">
    <brk id="40" max="8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Tabelle2</vt:lpstr>
      <vt:lpstr>Tabelle2!Druckbereich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 Thomas</dc:creator>
  <dc:description>20151214 1408 CHJ
20151211 1502 CHJ
20151210 1233 CHJ
20151026 2106 CHJ
20151020 0147 CHJ
20141126 1543 SR
20141126 1247 SR
20141126 1145 SR</dc:description>
  <cp:lastModifiedBy>Schädler Beat</cp:lastModifiedBy>
  <cp:lastPrinted>2019-02-28T12:22:59Z</cp:lastPrinted>
  <dcterms:created xsi:type="dcterms:W3CDTF">2014-11-22T10:53:11Z</dcterms:created>
  <dcterms:modified xsi:type="dcterms:W3CDTF">2019-02-28T12:26:36Z</dcterms:modified>
</cp:coreProperties>
</file>