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Nov 2019\"/>
    </mc:Choice>
  </mc:AlternateContent>
  <bookViews>
    <workbookView xWindow="120" yWindow="90" windowWidth="28515" windowHeight="14625"/>
  </bookViews>
  <sheets>
    <sheet name="Übersicht" sheetId="1" r:id="rId1"/>
    <sheet name="T-U" sheetId="2" r:id="rId2"/>
    <sheet name="K" sheetId="3" r:id="rId3"/>
    <sheet name="T-G" sheetId="4" r:id="rId4"/>
  </sheets>
  <calcPr calcId="162913"/>
</workbook>
</file>

<file path=xl/calcChain.xml><?xml version="1.0" encoding="utf-8"?>
<calcChain xmlns="http://schemas.openxmlformats.org/spreadsheetml/2006/main">
  <c r="H108" i="3" l="1"/>
  <c r="G108" i="3"/>
  <c r="F108" i="3"/>
  <c r="H107" i="3"/>
  <c r="G42" i="1" l="1"/>
  <c r="H42" i="1"/>
  <c r="F48" i="1"/>
  <c r="H30" i="4"/>
  <c r="H90" i="3"/>
  <c r="E48" i="1"/>
  <c r="F47" i="1"/>
  <c r="E46" i="1"/>
  <c r="E45" i="1"/>
  <c r="F44" i="1"/>
  <c r="E43" i="1"/>
  <c r="F12" i="3"/>
  <c r="G105" i="3"/>
  <c r="G107" i="3"/>
  <c r="G106" i="3"/>
  <c r="F106" i="3"/>
  <c r="G103" i="3"/>
  <c r="F104" i="3"/>
  <c r="F102" i="3"/>
  <c r="F101" i="3"/>
  <c r="F107" i="3" s="1"/>
  <c r="F51" i="1"/>
  <c r="H14" i="2"/>
  <c r="I14" i="2"/>
  <c r="J14" i="2"/>
  <c r="G14" i="2"/>
  <c r="I34" i="1"/>
  <c r="H51" i="2"/>
  <c r="I51" i="2"/>
  <c r="J51" i="2"/>
  <c r="H33" i="1"/>
  <c r="H27" i="1" s="1"/>
  <c r="H45" i="2"/>
  <c r="I45" i="2"/>
  <c r="J45" i="2"/>
  <c r="I28" i="1"/>
  <c r="G27" i="1"/>
  <c r="I20" i="1"/>
  <c r="F8" i="1"/>
  <c r="G8" i="1"/>
  <c r="H8" i="1"/>
  <c r="E8" i="1"/>
  <c r="I25" i="1"/>
  <c r="F17" i="1"/>
  <c r="G17" i="1"/>
  <c r="H17" i="1"/>
  <c r="E17" i="1"/>
  <c r="H8" i="2"/>
  <c r="I8" i="2"/>
  <c r="J8" i="2"/>
  <c r="G8" i="2"/>
  <c r="E42" i="1" l="1"/>
  <c r="I48" i="1"/>
  <c r="F42" i="1"/>
  <c r="H69" i="2"/>
  <c r="G69" i="2"/>
  <c r="H65" i="2"/>
  <c r="G65" i="2"/>
  <c r="H61" i="2"/>
  <c r="G61" i="2"/>
  <c r="H57" i="2"/>
  <c r="G57" i="2"/>
  <c r="G51" i="2"/>
  <c r="E33" i="1" s="1"/>
  <c r="I33" i="1" s="1"/>
  <c r="G45" i="2"/>
  <c r="H36" i="2"/>
  <c r="G36" i="2"/>
  <c r="H22" i="2"/>
  <c r="G22" i="2"/>
  <c r="G30" i="3"/>
  <c r="F30" i="3"/>
  <c r="H11" i="4" l="1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G28" i="4"/>
  <c r="G32" i="4" s="1"/>
  <c r="G36" i="4" s="1"/>
  <c r="F28" i="4"/>
  <c r="F32" i="4" s="1"/>
  <c r="F36" i="4" s="1"/>
  <c r="H10" i="4"/>
  <c r="H28" i="4" l="1"/>
  <c r="E30" i="4" s="1"/>
  <c r="E32" i="4" s="1"/>
  <c r="E36" i="4" s="1"/>
  <c r="D30" i="4" l="1"/>
  <c r="D32" i="4" s="1"/>
  <c r="D36" i="4" s="1"/>
  <c r="H36" i="4" s="1"/>
  <c r="K96" i="2" s="1"/>
  <c r="H32" i="4"/>
  <c r="G12" i="3" l="1"/>
  <c r="F17" i="3"/>
  <c r="G17" i="3"/>
  <c r="F22" i="3"/>
  <c r="G22" i="3"/>
  <c r="F80" i="3"/>
  <c r="G80" i="3"/>
  <c r="G42" i="2"/>
  <c r="H42" i="2"/>
  <c r="I42" i="2"/>
  <c r="J42" i="2"/>
  <c r="K42" i="2" l="1"/>
  <c r="F31" i="1" s="1"/>
  <c r="I31" i="1" s="1"/>
  <c r="G88" i="3"/>
  <c r="G92" i="3" s="1"/>
  <c r="G96" i="3" s="1"/>
  <c r="F88" i="3"/>
  <c r="F92" i="3" s="1"/>
  <c r="F96" i="3" s="1"/>
  <c r="H30" i="3"/>
  <c r="H80" i="3"/>
  <c r="H10" i="3"/>
  <c r="H28" i="3"/>
  <c r="H22" i="3"/>
  <c r="H17" i="3"/>
  <c r="H12" i="3"/>
  <c r="H73" i="2"/>
  <c r="I73" i="2"/>
  <c r="J73" i="2"/>
  <c r="I69" i="2"/>
  <c r="J69" i="2"/>
  <c r="I65" i="2"/>
  <c r="J65" i="2"/>
  <c r="I61" i="2"/>
  <c r="J61" i="2"/>
  <c r="I57" i="2"/>
  <c r="J57" i="2"/>
  <c r="K51" i="2"/>
  <c r="I36" i="2"/>
  <c r="J36" i="2"/>
  <c r="G33" i="2"/>
  <c r="H33" i="2"/>
  <c r="I33" i="2"/>
  <c r="J33" i="2"/>
  <c r="I22" i="2"/>
  <c r="J22" i="2"/>
  <c r="I19" i="1"/>
  <c r="E53" i="1"/>
  <c r="F53" i="1"/>
  <c r="G53" i="1"/>
  <c r="H53" i="1"/>
  <c r="E50" i="1"/>
  <c r="G50" i="1"/>
  <c r="H50" i="1"/>
  <c r="E12" i="1"/>
  <c r="F12" i="1"/>
  <c r="G12" i="1"/>
  <c r="H12" i="1"/>
  <c r="I56" i="1"/>
  <c r="I21" i="1"/>
  <c r="I10" i="1"/>
  <c r="I13" i="1"/>
  <c r="I14" i="1"/>
  <c r="I15" i="1"/>
  <c r="I18" i="1"/>
  <c r="I22" i="1"/>
  <c r="I23" i="1"/>
  <c r="I24" i="1"/>
  <c r="I54" i="1"/>
  <c r="I53" i="1" s="1"/>
  <c r="I9" i="1"/>
  <c r="E39" i="1"/>
  <c r="I39" i="1" s="1"/>
  <c r="E38" i="1"/>
  <c r="I51" i="1"/>
  <c r="I50" i="1" s="1"/>
  <c r="I47" i="1"/>
  <c r="I45" i="1"/>
  <c r="I46" i="1"/>
  <c r="K73" i="2" l="1"/>
  <c r="G58" i="1"/>
  <c r="G60" i="1" s="1"/>
  <c r="H58" i="1"/>
  <c r="H60" i="1" s="1"/>
  <c r="H64" i="1" s="1"/>
  <c r="I8" i="1"/>
  <c r="I17" i="1"/>
  <c r="K14" i="2"/>
  <c r="G85" i="2"/>
  <c r="G89" i="2" s="1"/>
  <c r="G93" i="2" s="1"/>
  <c r="K33" i="2"/>
  <c r="E29" i="1" s="1"/>
  <c r="I29" i="1" s="1"/>
  <c r="K57" i="2"/>
  <c r="F35" i="1" s="1"/>
  <c r="I35" i="1" s="1"/>
  <c r="K65" i="2"/>
  <c r="K61" i="2"/>
  <c r="E36" i="1" s="1"/>
  <c r="I36" i="1" s="1"/>
  <c r="K69" i="2"/>
  <c r="F37" i="1" s="1"/>
  <c r="I37" i="1" s="1"/>
  <c r="K45" i="2"/>
  <c r="F32" i="1" s="1"/>
  <c r="I32" i="1" s="1"/>
  <c r="J85" i="2"/>
  <c r="J89" i="2" s="1"/>
  <c r="J93" i="2" s="1"/>
  <c r="I85" i="2"/>
  <c r="I89" i="2" s="1"/>
  <c r="I93" i="2" s="1"/>
  <c r="K36" i="2"/>
  <c r="F30" i="1" s="1"/>
  <c r="I30" i="1" s="1"/>
  <c r="H85" i="2"/>
  <c r="H89" i="2" s="1"/>
  <c r="H93" i="2" s="1"/>
  <c r="K8" i="2"/>
  <c r="I43" i="1"/>
  <c r="I44" i="1"/>
  <c r="I38" i="1"/>
  <c r="K22" i="2"/>
  <c r="H88" i="3"/>
  <c r="F50" i="1"/>
  <c r="G64" i="1"/>
  <c r="I12" i="1"/>
  <c r="E27" i="1" l="1"/>
  <c r="I42" i="1"/>
  <c r="E58" i="1"/>
  <c r="E60" i="1" s="1"/>
  <c r="F27" i="1"/>
  <c r="F58" i="1" s="1"/>
  <c r="F60" i="1" s="1"/>
  <c r="I27" i="1"/>
  <c r="K85" i="2"/>
  <c r="F87" i="2" s="1"/>
  <c r="F89" i="2" s="1"/>
  <c r="F93" i="2" s="1"/>
  <c r="E90" i="3"/>
  <c r="E96" i="3" s="1"/>
  <c r="D90" i="3"/>
  <c r="D96" i="3" s="1"/>
  <c r="I58" i="1" l="1"/>
  <c r="I60" i="1" s="1"/>
  <c r="I62" i="1" s="1"/>
  <c r="E87" i="2"/>
  <c r="H96" i="3"/>
  <c r="K95" i="2" s="1"/>
  <c r="H92" i="3"/>
  <c r="I64" i="1" l="1"/>
  <c r="G68" i="1" s="1"/>
  <c r="E89" i="2"/>
  <c r="E93" i="2" s="1"/>
  <c r="K93" i="2" s="1"/>
  <c r="K98" i="2" s="1"/>
  <c r="K87" i="2"/>
  <c r="K89" i="2" s="1"/>
  <c r="F62" i="1"/>
  <c r="F64" i="1" s="1"/>
  <c r="E62" i="1"/>
  <c r="E64" i="1" s="1"/>
  <c r="E68" i="1" l="1"/>
  <c r="F68" i="1"/>
  <c r="H68" i="1"/>
</calcChain>
</file>

<file path=xl/sharedStrings.xml><?xml version="1.0" encoding="utf-8"?>
<sst xmlns="http://schemas.openxmlformats.org/spreadsheetml/2006/main" count="598" uniqueCount="370">
  <si>
    <t>N03 EP Rheinfelden - Frick</t>
  </si>
  <si>
    <t>Kalkulation Budget auf Basis Ingenieurvertrag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</si>
  <si>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</si>
  <si>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</si>
  <si>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</si>
  <si>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</si>
  <si>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</si>
  <si>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</si>
  <si>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</si>
  <si>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</si>
  <si>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</si>
  <si>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</si>
  <si>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</si>
  <si>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</si>
  <si>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</si>
  <si>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</si>
  <si>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</si>
  <si>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</si>
  <si>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</si>
  <si>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</si>
  <si>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Vorschlag: als Kapitel im Synthesebericht führen</t>
  </si>
  <si>
    <t>Synthesedossier</t>
  </si>
  <si>
    <t>In T. B. enthalten</t>
  </si>
  <si>
    <t>Projektauftrag</t>
  </si>
  <si>
    <t>Organisation und  Struktur</t>
  </si>
  <si>
    <t>Technischer Bericht</t>
  </si>
  <si>
    <t>Nutzungsvereinbarung</t>
  </si>
  <si>
    <t>in T. B. enthalten</t>
  </si>
  <si>
    <t>Grobterminplan</t>
  </si>
  <si>
    <t>Kostenschätzung</t>
  </si>
  <si>
    <t>Übersichten</t>
  </si>
  <si>
    <t>Objektverzeichnis K, T/G</t>
  </si>
  <si>
    <t>Genehmigungen</t>
  </si>
  <si>
    <t>Konfliktplan Umwelt</t>
  </si>
  <si>
    <t>Umweltnotiz</t>
  </si>
  <si>
    <t>Verkehrsführung</t>
  </si>
  <si>
    <t>Ereignismanagem. und Sicherheitsk.</t>
  </si>
  <si>
    <t>Unfallgeschehen - Schwerpunkte</t>
  </si>
  <si>
    <t>Verkehrsgutachten</t>
  </si>
  <si>
    <t>Von Verkehrsingenieur</t>
  </si>
  <si>
    <t>Installationen, Zufahrten / Deponien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</si>
  <si>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</si>
  <si>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</si>
  <si>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</si>
  <si>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</si>
  <si>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</si>
  <si>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</si>
  <si>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</si>
  <si>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</si>
  <si>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</si>
  <si>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</si>
  <si>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</si>
  <si>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in Kap. 20 enthalten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</si>
  <si>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</si>
  <si>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</si>
  <si>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</si>
  <si>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</si>
  <si>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</si>
  <si>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</si>
  <si>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Lärmtechnischer Bericht EK</t>
  </si>
  <si>
    <t>Raumplanerische Grundlagen</t>
  </si>
  <si>
    <t>Akustische Beurteilung Gebäude - Ist</t>
  </si>
  <si>
    <t>Akust. Beurteilung Beläge-Bauwerke</t>
  </si>
  <si>
    <t>Akust. Beurt. Gebäude - Lösungsvorschl.</t>
  </si>
  <si>
    <t>Akustische Beurt. Gebäude - Normprüfung</t>
  </si>
  <si>
    <t>Konfliktplan Lärmschutz</t>
  </si>
  <si>
    <t>EDV-Archiv mit Modelldaten</t>
  </si>
  <si>
    <t>MISTRA LBK Sofo Formular</t>
  </si>
  <si>
    <t>Von PV Umwelt</t>
  </si>
  <si>
    <t>Bemerkung / Verweise / Leistungen Dritte</t>
  </si>
  <si>
    <t>Bemerkung zu Leistungserbringung in IG</t>
  </si>
  <si>
    <t>Grundlagen, erg. Zustandserfassung</t>
  </si>
  <si>
    <t>erg. Zustandserfassungen</t>
  </si>
  <si>
    <t>Lead JS</t>
  </si>
  <si>
    <t>Lead AeBo</t>
  </si>
  <si>
    <t>Angaben von TPL K und T/G</t>
  </si>
  <si>
    <t>AeBo mit Hol</t>
  </si>
  <si>
    <t>Phase EK, Grundleistungen - Übersicht</t>
  </si>
  <si>
    <t>Leistungspakete</t>
  </si>
  <si>
    <t>Wer</t>
  </si>
  <si>
    <t>Leipert</t>
  </si>
  <si>
    <t>Holinger</t>
  </si>
  <si>
    <t>Total</t>
  </si>
  <si>
    <t>Projektstart</t>
  </si>
  <si>
    <t xml:space="preserve">  Variantenstudie SABA</t>
  </si>
  <si>
    <t>Grundsatzentscheide (T.B. ProGen Kap. 5.3</t>
  </si>
  <si>
    <t xml:space="preserve">  AP Lärm ja/nein (Beihilfe PV Lärm)</t>
  </si>
  <si>
    <t xml:space="preserve">  </t>
  </si>
  <si>
    <t xml:space="preserve">  Setzungsmessungen Senkungsmulde Wasserloch </t>
  </si>
  <si>
    <t>FB T-U</t>
  </si>
  <si>
    <t>FB K</t>
  </si>
  <si>
    <t xml:space="preserve">  Strassenbau</t>
  </si>
  <si>
    <t>FBK T-G</t>
  </si>
  <si>
    <t>FB BSA</t>
  </si>
  <si>
    <t xml:space="preserve">  offene Strecke inkl 2 Anschlüsse</t>
  </si>
  <si>
    <t>Projektleitung</t>
  </si>
  <si>
    <t>Zwischentotal</t>
  </si>
  <si>
    <t>Phasentotal</t>
  </si>
  <si>
    <t>EP</t>
  </si>
  <si>
    <t>Anz.</t>
  </si>
  <si>
    <t xml:space="preserve">  Oelabscheider</t>
  </si>
  <si>
    <t xml:space="preserve">  LSW</t>
  </si>
  <si>
    <t xml:space="preserve">  Brücken</t>
  </si>
  <si>
    <t xml:space="preserve">  UEF</t>
  </si>
  <si>
    <t xml:space="preserve">  UNF</t>
  </si>
  <si>
    <t xml:space="preserve">  DL </t>
  </si>
  <si>
    <t xml:space="preserve">  SM</t>
  </si>
  <si>
    <t xml:space="preserve">  erg. ZU K und SM</t>
  </si>
  <si>
    <t xml:space="preserve">  BSA-Tiefbau</t>
  </si>
  <si>
    <t xml:space="preserve">  FZRS, Zäune</t>
  </si>
  <si>
    <t xml:space="preserve">  Ausbau VLS (in FB BSA enthalten)</t>
  </si>
  <si>
    <t xml:space="preserve">  RND best. BSA-Anlagen (in FB BSA enthalten)</t>
  </si>
  <si>
    <t xml:space="preserve">  Entwässerung</t>
  </si>
  <si>
    <t>Anteil in %</t>
  </si>
  <si>
    <t xml:space="preserve">  Massn. zum Schutz der Trinkwassernutzzonen</t>
  </si>
  <si>
    <t xml:space="preserve">  Grundlagenstudium, prüfen Vollständigkeit</t>
  </si>
  <si>
    <t>Kunstbauten, Stützmauern</t>
  </si>
  <si>
    <t>Belag, Kanal-TV, Zäune</t>
  </si>
  <si>
    <t>mittlerer Stundenansatz EK</t>
  </si>
  <si>
    <t>JS inkl Definition Notfallmanagement</t>
  </si>
  <si>
    <t>Akustische Globalbeurteilung</t>
  </si>
  <si>
    <t>AeBo: Koordination LSW zu PV Lärm</t>
  </si>
  <si>
    <t>AeBo: Koord. PV  inkl.Massn. zum Schutz Trinkwasserschutzzonen</t>
  </si>
  <si>
    <t>Liste von Verträgen, Vereinbar. Dienstbark.</t>
  </si>
  <si>
    <t>Zwischentotal exkl PL</t>
  </si>
  <si>
    <t>TOTAL [Std]</t>
  </si>
  <si>
    <t>Grundlagen, ergänzende Zustandsuntersuchungen in Tabelle T-U enthalten</t>
  </si>
  <si>
    <t>K0</t>
  </si>
  <si>
    <t>Dossierinhalt</t>
  </si>
  <si>
    <t>K1</t>
  </si>
  <si>
    <t>IO-Plan / Genehm.plan / Projektperim.</t>
  </si>
  <si>
    <t>in Synthesedossier enthalten</t>
  </si>
  <si>
    <t>K2</t>
  </si>
  <si>
    <t>Überprüfungsbericht</t>
  </si>
  <si>
    <t>K3</t>
  </si>
  <si>
    <t>Nutzungsvereinbarungen</t>
  </si>
  <si>
    <t>Aufteilung der K gemäss Übersicht</t>
  </si>
  <si>
    <t>Beide</t>
  </si>
  <si>
    <t>K4</t>
  </si>
  <si>
    <t>K5</t>
  </si>
  <si>
    <t>Terminplan</t>
  </si>
  <si>
    <t>Von Dok. T-U, 10.5 übernommen</t>
  </si>
  <si>
    <t>K6</t>
  </si>
  <si>
    <t>Kostenschätzung +/-20%</t>
  </si>
  <si>
    <t>K7</t>
  </si>
  <si>
    <t>Variantenstiudium strateg. Varianten</t>
  </si>
  <si>
    <t>Keine, Konzeptvarianten in T. B. beschrieben</t>
  </si>
  <si>
    <t>K8</t>
  </si>
  <si>
    <t>Pläne</t>
  </si>
  <si>
    <t>K8.1</t>
  </si>
  <si>
    <t>K8.2</t>
  </si>
  <si>
    <t>Übersichtsplan 1:25'000</t>
  </si>
  <si>
    <t>Bauwerksskizzen</t>
  </si>
  <si>
    <t>K8.3</t>
  </si>
  <si>
    <t>Syn. Schadenpl. oder Tabelle</t>
  </si>
  <si>
    <t>Tabellen in T.B.</t>
  </si>
  <si>
    <t xml:space="preserve">je Objektkategorie 1 NV </t>
  </si>
  <si>
    <t>Je Objektkategorie 1 ÜB</t>
  </si>
  <si>
    <t>je Objektkategorie 1 T.B.</t>
  </si>
  <si>
    <t>1 Heft über alle Objekte</t>
  </si>
  <si>
    <t>K2.1</t>
  </si>
  <si>
    <t>Brücken</t>
  </si>
  <si>
    <t>UEF</t>
  </si>
  <si>
    <t>UNF</t>
  </si>
  <si>
    <t>DL</t>
  </si>
  <si>
    <t>K2.2</t>
  </si>
  <si>
    <t>K2.3</t>
  </si>
  <si>
    <t>K2.4</t>
  </si>
  <si>
    <t>K3.1</t>
  </si>
  <si>
    <t>K3.2</t>
  </si>
  <si>
    <t>K3.3</t>
  </si>
  <si>
    <t>K3.4</t>
  </si>
  <si>
    <t>K4.1</t>
  </si>
  <si>
    <t>K4.2</t>
  </si>
  <si>
    <t>K4.3</t>
  </si>
  <si>
    <t>K4.4</t>
  </si>
  <si>
    <t>K8.4</t>
  </si>
  <si>
    <t>Syn. Plan Normkonform. oder Tabelle</t>
  </si>
  <si>
    <t>K9</t>
  </si>
  <si>
    <t>Anhänge</t>
  </si>
  <si>
    <t>K9.1</t>
  </si>
  <si>
    <t>K9.2</t>
  </si>
  <si>
    <t>K9.3</t>
  </si>
  <si>
    <t>K9.4</t>
  </si>
  <si>
    <t>K9.6</t>
  </si>
  <si>
    <t>Liste projektspezifischer Grundlagen</t>
  </si>
  <si>
    <t>1 Liste über alle Objekte</t>
  </si>
  <si>
    <t>Bericht Geologie / Geotechnik</t>
  </si>
  <si>
    <t>Von Drittplaner</t>
  </si>
  <si>
    <t>Überwachungsplan</t>
  </si>
  <si>
    <t>K8.5</t>
  </si>
  <si>
    <t>Massnahmenpläne</t>
  </si>
  <si>
    <t>K8.5.1</t>
  </si>
  <si>
    <t xml:space="preserve">BR Möhlinbach Zeiningen </t>
  </si>
  <si>
    <t>K8.5.2</t>
  </si>
  <si>
    <t>K8.5.3</t>
  </si>
  <si>
    <t>K8.5.4</t>
  </si>
  <si>
    <t>K8.5.5</t>
  </si>
  <si>
    <t>K8.5.6</t>
  </si>
  <si>
    <t>K8.5.7</t>
  </si>
  <si>
    <t>K8.5.8</t>
  </si>
  <si>
    <t>K8.5.9</t>
  </si>
  <si>
    <t>K8.5.10</t>
  </si>
  <si>
    <t>K8.5.11</t>
  </si>
  <si>
    <t>K8.5.12</t>
  </si>
  <si>
    <t>K8.5.13</t>
  </si>
  <si>
    <t>K8.5.14</t>
  </si>
  <si>
    <t>K8.5.15</t>
  </si>
  <si>
    <t>K8.5.16</t>
  </si>
  <si>
    <t>BR über KS 491</t>
  </si>
  <si>
    <t>BR Sisselnbach Oeschgen/Frick</t>
  </si>
  <si>
    <t>UEF Wallweg Mühlin</t>
  </si>
  <si>
    <t>UEF Schützenstrasse Möhlin</t>
  </si>
  <si>
    <t>UEF KS 493 Jauchgasse Zeiningen</t>
  </si>
  <si>
    <t>UEF SBB Mumpf</t>
  </si>
  <si>
    <t>UEF FG Steinacker Mumpf</t>
  </si>
  <si>
    <t>UEF Bahnhofstrasse (Ost) Mumpf</t>
  </si>
  <si>
    <t>UEF FG Braubühl Mumpf</t>
  </si>
  <si>
    <t>UEF Weingartenweg Eiken</t>
  </si>
  <si>
    <t>UEFKS 465 Oeschgen</t>
  </si>
  <si>
    <t>UEF FG Dotzmattweg Frick</t>
  </si>
  <si>
    <t>UEF Büttihaldenweg Frick</t>
  </si>
  <si>
    <t>UEF Rampe 200+400 AS Frick</t>
  </si>
  <si>
    <t>K8.5.17</t>
  </si>
  <si>
    <t>K8.5.18</t>
  </si>
  <si>
    <t>K8.5.19</t>
  </si>
  <si>
    <t>K8.5.20</t>
  </si>
  <si>
    <t>K8.5.21</t>
  </si>
  <si>
    <t>K8.5.22</t>
  </si>
  <si>
    <t>K8.5.23</t>
  </si>
  <si>
    <t>K8.5.24</t>
  </si>
  <si>
    <t>K8.5.25</t>
  </si>
  <si>
    <t>K8.5.26</t>
  </si>
  <si>
    <t>K8.5.27</t>
  </si>
  <si>
    <t>K8.5.28</t>
  </si>
  <si>
    <t>K8.5.29</t>
  </si>
  <si>
    <t>K8.5.30</t>
  </si>
  <si>
    <t>K8.5.31</t>
  </si>
  <si>
    <t>UNF Talmattweg Möhlin</t>
  </si>
  <si>
    <t>UNF Bahnhofstrasse (West) Mumpf</t>
  </si>
  <si>
    <t>UNF FG bei Rastplatz Mumpf</t>
  </si>
  <si>
    <t>UNF Seemattstrasse Stein</t>
  </si>
  <si>
    <t>UNF KS 292 Zürcherstrasse Stein inkl LSW</t>
  </si>
  <si>
    <t>UNF FG Bahnhof Stein-Säckingen</t>
  </si>
  <si>
    <t>UNF SBB-Linie Stein-Koblenz Münchwilen</t>
  </si>
  <si>
    <t>UNFRohrmattweg Münchwilen</t>
  </si>
  <si>
    <t>UNF Rampe 100 AS Eiken</t>
  </si>
  <si>
    <t>UNFKS 462 Kaistenbergstrasse Frick</t>
  </si>
  <si>
    <t>UNFKS 292 bei Rampe 200+400 AS Frick</t>
  </si>
  <si>
    <t>DL WLK bei Gehren zeiningen</t>
  </si>
  <si>
    <t>DL WLK Bbeim Bahnhof Steinen</t>
  </si>
  <si>
    <t>DL Münchwilerbach Münchwilen</t>
  </si>
  <si>
    <t>DL WLK Rohrmatt Münchenwilen</t>
  </si>
  <si>
    <t>DL Dorfbach Eiken</t>
  </si>
  <si>
    <t>K8.5.32</t>
  </si>
  <si>
    <t>K8.5.33</t>
  </si>
  <si>
    <t>K8.5.34</t>
  </si>
  <si>
    <t>K8.5.35</t>
  </si>
  <si>
    <t>K8.5.36</t>
  </si>
  <si>
    <t>K8.5.37</t>
  </si>
  <si>
    <t>DL WLK Bläie Eiken</t>
  </si>
  <si>
    <t>DL Foliweidbach Oeschgen</t>
  </si>
  <si>
    <t>DL WLK Zegli Oeschgen</t>
  </si>
  <si>
    <t>DL WLK Lütimatt 01 Oeschgen</t>
  </si>
  <si>
    <t>DL WLK Lütimatt 02 Oeschgen</t>
  </si>
  <si>
    <t>DL WLK Rach Frick</t>
  </si>
  <si>
    <t>K8.5.38</t>
  </si>
  <si>
    <t>K8.5.39</t>
  </si>
  <si>
    <t>K8.5.40</t>
  </si>
  <si>
    <t>DL Büttihalde Frick</t>
  </si>
  <si>
    <t>DL 01 Sisselnbach Frick (inkl Rohrbrücke)</t>
  </si>
  <si>
    <t>DL 02 Sisselnbach Frick</t>
  </si>
  <si>
    <t>keine bestehend</t>
  </si>
  <si>
    <t>Methodik Naturgefahren</t>
  </si>
  <si>
    <t>nicht erforderlich</t>
  </si>
  <si>
    <t xml:space="preserve">K9.5 </t>
  </si>
  <si>
    <t>Expertenbericht</t>
  </si>
  <si>
    <t>Prüfbericht</t>
  </si>
  <si>
    <t>Phase EK, Grundleistungen: Grunldagen, erg. ZU, Synthese, FB T-U</t>
  </si>
  <si>
    <t>Phase EK, Grundleistungen: FB K</t>
  </si>
  <si>
    <t>TOTAL (CHF)</t>
  </si>
  <si>
    <t>Engineering BR</t>
  </si>
  <si>
    <t>Engineering UEF</t>
  </si>
  <si>
    <t>Engineering UNF</t>
  </si>
  <si>
    <t>Engineering DL</t>
  </si>
  <si>
    <t>gem. FHB werden in EK keine Massnahmenpläne
erstellt</t>
  </si>
  <si>
    <t>Lead AeBo, Textbausteine von Partnern</t>
  </si>
  <si>
    <t>Lead AeBo, Textbausteine JS und Hol</t>
  </si>
  <si>
    <t>10%, Davon 80% AeBo / 20% JS</t>
  </si>
  <si>
    <t>Projektleitung 10% (AeBo 8% / JS 2%)</t>
  </si>
  <si>
    <t>Sämtliche Leistungen, Engineering, Sitzungen, 
Koordination, sind einzurechnen</t>
  </si>
  <si>
    <t>Phase EK, Grundleistungen: FB T-G</t>
  </si>
  <si>
    <t>Auszug aus der Landeskarte</t>
  </si>
  <si>
    <t>1 NV für alle Objekte</t>
  </si>
  <si>
    <t>Nutzungsvereinbarung  (Entwurf)</t>
  </si>
  <si>
    <t>Liste projektspezifische Grundlagen</t>
  </si>
  <si>
    <t xml:space="preserve">Engineering </t>
  </si>
  <si>
    <t>Syn. Schadenplan oder Tabelle</t>
  </si>
  <si>
    <t>Engineering</t>
  </si>
  <si>
    <t>Zuarbeit JS</t>
  </si>
  <si>
    <t>TOTAL K</t>
  </si>
  <si>
    <t>Total T-G</t>
  </si>
  <si>
    <t>TOTAL</t>
  </si>
  <si>
    <t>Stand 23.05.2019</t>
  </si>
  <si>
    <t>Spezifisches (T.B. ProGen)</t>
  </si>
  <si>
    <t xml:space="preserve">  Fremdwassermessung</t>
  </si>
  <si>
    <t xml:space="preserve">  erg. ZU Belag (JS), Kanal-TV (AeBo)</t>
  </si>
  <si>
    <t>AeBo: Kanal-TV (Einl.), JS Belag (Konzept, Offertanfrage)</t>
  </si>
  <si>
    <t>Fremdwassermessung</t>
  </si>
  <si>
    <t xml:space="preserve">Hol, (AeBo) </t>
  </si>
  <si>
    <t xml:space="preserve">  Inspektionen fehlender Objekte: keine bekannt </t>
  </si>
  <si>
    <t>Dritte</t>
  </si>
  <si>
    <t>CAD-Grundstrkutur, IO-Plan</t>
  </si>
  <si>
    <t>Studium, Vollständigkeit, Einarbeitung</t>
  </si>
  <si>
    <t xml:space="preserve">  Aufbereiten CAD-Grundlage, IO-Plan</t>
  </si>
  <si>
    <t>AeBo, JS K / JS SM (ZE auf Mauerrückseite, vgl Bem. Sfo)</t>
  </si>
  <si>
    <t>Einholen, Koordination Textbaust. Dritter</t>
  </si>
  <si>
    <t>inkl Sign.portale, Bach-/Flussverbauungen, Unterhaltswege</t>
  </si>
  <si>
    <r>
      <t xml:space="preserve">  </t>
    </r>
    <r>
      <rPr>
        <sz val="10"/>
        <color theme="1"/>
        <rFont val="Arial"/>
        <family val="2"/>
      </rPr>
      <t>Gesamtprojekt T-U</t>
    </r>
  </si>
  <si>
    <t xml:space="preserve">  Landerwerb</t>
  </si>
  <si>
    <t xml:space="preserve">  Signalisation und Markierung</t>
  </si>
  <si>
    <t>inkl hydraulische Überprüfung Leitungsnetz unter Berücksichtigung der Varianten SABA</t>
  </si>
  <si>
    <t>inkl Aufnahmen vor Ort</t>
  </si>
  <si>
    <t>JS, exkl Erstellen neuer Skizzen</t>
  </si>
  <si>
    <t>1 T.B. für alle Objekte</t>
  </si>
  <si>
    <t>Platzhalter für Einrechnen sämtlicher
Ingenieuraufwände, inkl. Statik, stat. Triage,
Sitzungswesen, Koordination IG-intern und Extern
Leistungen Dritter: Lieferung Geländemodell,
geologischer Bericht (charakterische Rechn-
werte der bodenkennwerte), Berichte zu den
geotechnischen Kontrollen 2019</t>
  </si>
  <si>
    <t>JS / Annahme, dass von 8 Winkelstützmauern eine wesentliche Gefährdung ausgeht und daher diese einer stat. Überprüfung unterzogen werden müssen, z.T. evtl "nur" innere Sicherheit</t>
  </si>
  <si>
    <t>Beide, Zuarbeiten JS</t>
  </si>
  <si>
    <t>JS, exkl Überprüfung Abflusskapazität und faunagereche Gestaltung</t>
  </si>
  <si>
    <t>Beide, Textbausteine JS</t>
  </si>
  <si>
    <t>JS, exkl faunagereche Gestaltung</t>
  </si>
  <si>
    <t xml:space="preserve">Triage gem. K4 </t>
  </si>
  <si>
    <t>Aufwandschätzung aufgrund vorlieg. Unterlagen sehr grob</t>
  </si>
  <si>
    <t>eingerechnet, stat. Überprüfung einzelner Bauteile, Anprall</t>
  </si>
  <si>
    <t>Stützen, Schubtragsicherheit. Bei DL Annahme, keine stat. Überpr.</t>
  </si>
  <si>
    <t>Beide, exklusive Zeichnen neuer Bauwerksskizzen</t>
  </si>
  <si>
    <t>Aufteilung Zwischentotal exkl PL auf Objektkategorien</t>
  </si>
  <si>
    <t>UEF JS</t>
  </si>
  <si>
    <t>UEF AeBo</t>
  </si>
  <si>
    <t>Allgem. Teile K0, K6, K8.1ff, K9</t>
  </si>
  <si>
    <t xml:space="preserve">  Objektartunabhängiger Anteil</t>
  </si>
  <si>
    <t>Diverses 10%</t>
  </si>
  <si>
    <t>Phasentotal gemäss Vertrag</t>
  </si>
  <si>
    <t xml:space="preserve">  Beihilfe, Einbezug Resultate von Dritten </t>
  </si>
  <si>
    <t xml:space="preserve">  Verkehsführung, unter Mitwirkung Dritter</t>
  </si>
  <si>
    <r>
      <t xml:space="preserve">  </t>
    </r>
    <r>
      <rPr>
        <sz val="10"/>
        <color theme="1"/>
        <rFont val="Arial"/>
        <family val="2"/>
      </rPr>
      <t xml:space="preserve">Umwelt (u.a. UWN)durch Dritter, eingerechnet Koord.  </t>
    </r>
  </si>
  <si>
    <t xml:space="preserve">  SABA (nur Variantenstudie)</t>
  </si>
  <si>
    <t>Von PV Umwelt (eingerechnet Koordination)</t>
  </si>
  <si>
    <t>JS inkl. Setzungsmulde Wasserloch Rheinfelden (unter Beizug</t>
  </si>
  <si>
    <t>Geotechniker)</t>
  </si>
  <si>
    <t>Platzhalter für Einrechnen sämtlicher
Ingenieuraufw., inkl. stat. Prüf. einz. BWT (exkl. 
DL), Beihilfe Inspektionen, Sitzungswesen,
Koordination IG-intern und Extern</t>
  </si>
  <si>
    <t>Stand 10.11.2019</t>
  </si>
  <si>
    <t>Nr.</t>
  </si>
  <si>
    <t xml:space="preserve">  Lärmschutz</t>
  </si>
  <si>
    <t>2.9</t>
  </si>
  <si>
    <t>in Tab. T-U, enthaltend, per 23.5.19 nicht auf Tab. Übersicht übernommen</t>
  </si>
  <si>
    <t>nur auf Tabelle Übersicht</t>
  </si>
  <si>
    <t>Dossier T-G (Nr. 4)</t>
  </si>
  <si>
    <t>Dossier K (Nr. 3)</t>
  </si>
  <si>
    <t>Dossier T-U (Nr. 2)</t>
  </si>
  <si>
    <t>Synthesedossier (Nr. 1)</t>
  </si>
  <si>
    <t>Restaufwand</t>
  </si>
  <si>
    <t>h</t>
  </si>
  <si>
    <t>CHF</t>
  </si>
  <si>
    <t>Aufgelaufen per 31.10.19</t>
  </si>
  <si>
    <t>Bemerkung</t>
  </si>
  <si>
    <t>Digitalisierung Archiv ASTRA</t>
  </si>
  <si>
    <t>NO1</t>
  </si>
  <si>
    <t>GIS-basiesrte Entwässerung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</si>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</sst>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* #,##0.0_ ;_ * \-#,##0.0_ ;_ * &quot;-&quot;?_ ;_ @_ "/>
    <numFmt numFmtId="167" formatCode="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164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/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0" fillId="0" borderId="1" xfId="0" applyNumberFormat="1" applyBorder="1"/>
    <xf numFmtId="164" fontId="0" fillId="0" borderId="0" xfId="1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164" fontId="2" fillId="0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4" fontId="0" fillId="0" borderId="6" xfId="1" applyNumberFormat="1" applyFont="1" applyBorder="1"/>
    <xf numFmtId="0" fontId="2" fillId="2" borderId="7" xfId="0" applyFont="1" applyFill="1" applyBorder="1"/>
    <xf numFmtId="0" fontId="0" fillId="2" borderId="7" xfId="0" applyFill="1" applyBorder="1"/>
    <xf numFmtId="0" fontId="2" fillId="5" borderId="7" xfId="0" applyFont="1" applyFill="1" applyBorder="1"/>
    <xf numFmtId="0" fontId="0" fillId="5" borderId="7" xfId="0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6" fillId="0" borderId="7" xfId="0" applyFont="1" applyBorder="1"/>
    <xf numFmtId="0" fontId="0" fillId="0" borderId="7" xfId="0" applyBorder="1" applyAlignment="1">
      <alignment vertical="top"/>
    </xf>
    <xf numFmtId="0" fontId="0" fillId="0" borderId="9" xfId="0" applyBorder="1"/>
    <xf numFmtId="0" fontId="2" fillId="3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0" fontId="0" fillId="0" borderId="0" xfId="0" applyFont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0" fillId="0" borderId="8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/>
    <xf numFmtId="164" fontId="11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164" fontId="11" fillId="0" borderId="1" xfId="1" applyNumberFormat="1" applyFont="1" applyBorder="1"/>
    <xf numFmtId="0" fontId="6" fillId="7" borderId="0" xfId="0" applyFont="1" applyFill="1" applyBorder="1"/>
    <xf numFmtId="0" fontId="6" fillId="7" borderId="5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vertical="center"/>
    </xf>
    <xf numFmtId="0" fontId="2" fillId="0" borderId="9" xfId="0" quotePrefix="1" applyFont="1" applyBorder="1" applyAlignment="1">
      <alignment vertical="top" wrapText="1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left"/>
    </xf>
    <xf numFmtId="0" fontId="6" fillId="0" borderId="5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164" fontId="11" fillId="2" borderId="1" xfId="1" applyNumberFormat="1" applyFont="1" applyFill="1" applyBorder="1"/>
    <xf numFmtId="164" fontId="11" fillId="3" borderId="1" xfId="1" applyNumberFormat="1" applyFont="1" applyFill="1" applyBorder="1"/>
    <xf numFmtId="166" fontId="0" fillId="3" borderId="1" xfId="0" applyNumberFormat="1" applyFill="1" applyBorder="1"/>
    <xf numFmtId="164" fontId="2" fillId="3" borderId="1" xfId="1" applyNumberFormat="1" applyFont="1" applyFill="1" applyBorder="1"/>
    <xf numFmtId="0" fontId="2" fillId="2" borderId="5" xfId="0" applyFont="1" applyFill="1" applyBorder="1" applyAlignment="1">
      <alignment horizontal="center"/>
    </xf>
    <xf numFmtId="165" fontId="0" fillId="3" borderId="8" xfId="1" applyNumberFormat="1" applyFont="1" applyFill="1" applyBorder="1" applyAlignment="1">
      <alignment vertical="center"/>
    </xf>
    <xf numFmtId="166" fontId="0" fillId="2" borderId="1" xfId="0" applyNumberFormat="1" applyFill="1" applyBorder="1"/>
    <xf numFmtId="165" fontId="0" fillId="2" borderId="1" xfId="1" applyNumberFormat="1" applyFont="1" applyFill="1" applyBorder="1"/>
    <xf numFmtId="165" fontId="12" fillId="2" borderId="1" xfId="1" applyNumberFormat="1" applyFont="1" applyFill="1" applyBorder="1"/>
    <xf numFmtId="0" fontId="2" fillId="6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0" fillId="2" borderId="1" xfId="0" applyNumberFormat="1" applyFill="1" applyBorder="1"/>
    <xf numFmtId="164" fontId="0" fillId="3" borderId="1" xfId="0" applyNumberFormat="1" applyFill="1" applyBorder="1"/>
    <xf numFmtId="0" fontId="13" fillId="2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164" fontId="13" fillId="2" borderId="1" xfId="1" applyNumberFormat="1" applyFont="1" applyFill="1" applyBorder="1"/>
    <xf numFmtId="164" fontId="12" fillId="0" borderId="7" xfId="1" applyNumberFormat="1" applyFont="1" applyBorder="1"/>
    <xf numFmtId="164" fontId="12" fillId="6" borderId="1" xfId="1" applyNumberFormat="1" applyFont="1" applyFill="1" applyBorder="1"/>
    <xf numFmtId="0" fontId="13" fillId="2" borderId="1" xfId="0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4" fontId="11" fillId="0" borderId="0" xfId="1" applyNumberFormat="1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2" borderId="7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1" xfId="1" applyNumberFormat="1" applyFont="1" applyBorder="1"/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13" fillId="3" borderId="5" xfId="0" applyFont="1" applyFill="1" applyBorder="1" applyAlignment="1">
      <alignment horizontal="center"/>
    </xf>
    <xf numFmtId="43" fontId="0" fillId="0" borderId="0" xfId="1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3" fontId="0" fillId="0" borderId="0" xfId="0" applyNumberFormat="1" applyBorder="1"/>
    <xf numFmtId="164" fontId="2" fillId="0" borderId="11" xfId="1" applyNumberFormat="1" applyFont="1" applyBorder="1"/>
    <xf numFmtId="0" fontId="2" fillId="0" borderId="12" xfId="0" applyFont="1" applyBorder="1"/>
    <xf numFmtId="164" fontId="2" fillId="0" borderId="10" xfId="1" applyNumberFormat="1" applyFont="1" applyBorder="1"/>
    <xf numFmtId="164" fontId="2" fillId="0" borderId="13" xfId="1" applyNumberFormat="1" applyFont="1" applyBorder="1"/>
    <xf numFmtId="164" fontId="2" fillId="0" borderId="5" xfId="1" applyNumberFormat="1" applyFont="1" applyBorder="1"/>
    <xf numFmtId="0" fontId="2" fillId="0" borderId="14" xfId="0" applyFont="1" applyBorder="1"/>
    <xf numFmtId="164" fontId="2" fillId="0" borderId="2" xfId="1" applyNumberFormat="1" applyFont="1" applyBorder="1"/>
    <xf numFmtId="164" fontId="2" fillId="0" borderId="7" xfId="1" applyNumberFormat="1" applyFont="1" applyBorder="1"/>
    <xf numFmtId="0" fontId="3" fillId="0" borderId="0" xfId="0" applyFont="1" applyBorder="1"/>
    <xf numFmtId="164" fontId="2" fillId="0" borderId="0" xfId="0" applyNumberFormat="1" applyFont="1" applyBorder="1"/>
    <xf numFmtId="0" fontId="0" fillId="8" borderId="1" xfId="0" applyFill="1" applyBorder="1"/>
    <xf numFmtId="0" fontId="0" fillId="0" borderId="1" xfId="0" applyFill="1" applyBorder="1"/>
    <xf numFmtId="0" fontId="2" fillId="0" borderId="12" xfId="0" applyFont="1" applyBorder="1" applyAlignment="1">
      <alignment horizontal="center"/>
    </xf>
    <xf numFmtId="164" fontId="0" fillId="0" borderId="5" xfId="1" applyNumberFormat="1" applyFont="1" applyBorder="1"/>
    <xf numFmtId="164" fontId="0" fillId="0" borderId="3" xfId="1" applyNumberFormat="1" applyFont="1" applyBorder="1"/>
    <xf numFmtId="0" fontId="3" fillId="7" borderId="1" xfId="0" applyFont="1" applyFill="1" applyBorder="1"/>
    <xf numFmtId="164" fontId="2" fillId="7" borderId="1" xfId="0" applyNumberFormat="1" applyFont="1" applyFill="1" applyBorder="1"/>
    <xf numFmtId="0" fontId="0" fillId="0" borderId="9" xfId="0" quotePrefix="1" applyFont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8" borderId="3" xfId="0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2" fillId="0" borderId="3" xfId="0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5" fillId="8" borderId="3" xfId="0" applyFont="1" applyFill="1" applyBorder="1" applyAlignment="1">
      <alignment horizontal="left"/>
    </xf>
    <xf numFmtId="2" fontId="15" fillId="0" borderId="1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3" xfId="0" applyBorder="1"/>
    <xf numFmtId="0" fontId="0" fillId="0" borderId="10" xfId="0" applyBorder="1"/>
    <xf numFmtId="0" fontId="0" fillId="0" borderId="13" xfId="0" applyBorder="1"/>
    <xf numFmtId="0" fontId="0" fillId="0" borderId="2" xfId="0" applyBorder="1"/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4" fillId="0" borderId="0" xfId="0" quotePrefix="1" applyFont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quotePrefix="1" applyFont="1" applyBorder="1" applyAlignment="1">
      <alignment horizontal="left" vertical="top" wrapText="1"/>
    </xf>
    <xf numFmtId="0" fontId="0" fillId="0" borderId="9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 vertical="top" wrapText="1"/>
    </xf>
    <xf numFmtId="0" fontId="2" fillId="0" borderId="9" xfId="0" quotePrefix="1" applyFont="1" applyBorder="1" applyAlignment="1">
      <alignment horizontal="left" vertical="top" wrapText="1"/>
    </xf>
    <xf numFmtId="0" fontId="0" fillId="0" borderId="14" xfId="0" applyBorder="1"/>
    <xf numFmtId="0" fontId="0" fillId="0" borderId="11" xfId="0" applyBorder="1"/>
    <xf numFmtId="0" fontId="0" fillId="9" borderId="8" xfId="0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4" xfId="0" applyFill="1" applyBorder="1"/>
    <xf numFmtId="0" fontId="0" fillId="9" borderId="11" xfId="0" applyFill="1" applyBorder="1"/>
    <xf numFmtId="0" fontId="0" fillId="9" borderId="10" xfId="0" applyFill="1" applyBorder="1"/>
    <xf numFmtId="0" fontId="0" fillId="8" borderId="8" xfId="0" applyFill="1" applyBorder="1"/>
    <xf numFmtId="0" fontId="0" fillId="0" borderId="8" xfId="0" applyFill="1" applyBorder="1"/>
    <xf numFmtId="0" fontId="0" fillId="0" borderId="6" xfId="0" applyFill="1" applyBorder="1"/>
    <xf numFmtId="0" fontId="0" fillId="9" borderId="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4" xfId="0" applyBorder="1" applyAlignment="1">
      <alignment vertical="top"/>
    </xf>
    <xf numFmtId="0" fontId="10" fillId="0" borderId="4" xfId="0" applyFont="1" applyBorder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7" fontId="0" fillId="0" borderId="4" xfId="0" applyNumberFormat="1" applyBorder="1"/>
    <xf numFmtId="0" fontId="2" fillId="0" borderId="1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4" xfId="0" applyFill="1" applyBorder="1"/>
    <xf numFmtId="0" fontId="0" fillId="0" borderId="11" xfId="0" applyFill="1" applyBorder="1"/>
    <xf numFmtId="0" fontId="0" fillId="0" borderId="4" xfId="0" applyBorder="1" applyAlignment="1">
      <alignment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3"/>
  <sheetViews>
    <sheetView tabSelected="1" workbookViewId="0">
      <selection activeCell="Y73" sqref="A1:Y73"/>
    </sheetView>
  </sheetViews>
  <sheetFormatPr baseColWidth="10" defaultRowHeight="12.75" x14ac:dyDescent="0.2"/>
  <cols>
    <col min="1" max="1" width="5.28515625" customWidth="1"/>
    <col min="2" max="2" width="45.42578125" customWidth="1"/>
    <col min="3" max="3" width="4.85546875" customWidth="1"/>
    <col min="4" max="4" width="7.5703125" customWidth="1"/>
    <col min="5" max="8" width="8.7109375" customWidth="1"/>
    <col min="9" max="9" width="9.7109375" customWidth="1"/>
    <col min="10" max="10" width="9" customWidth="1"/>
  </cols>
  <sheetData>
    <row r="1" spans="1:25" ht="15.75" x14ac:dyDescent="0.25">
      <c r="B1" s="1" t="s">
        <v>0</v>
      </c>
      <c r="C1" s="1"/>
      <c r="D1" s="1"/>
    </row>
    <row r="2" spans="1:25" ht="18" x14ac:dyDescent="0.25">
      <c r="B2" s="2" t="s">
        <v>1</v>
      </c>
      <c r="C2" s="2"/>
      <c r="D2" s="2"/>
    </row>
    <row r="3" spans="1:25" ht="15.75" x14ac:dyDescent="0.25">
      <c r="B3" s="1" t="s">
        <v>77</v>
      </c>
      <c r="C3" s="1"/>
      <c r="D3" s="1"/>
      <c r="H3" s="226"/>
      <c r="I3" s="226"/>
      <c r="J3" s="226"/>
    </row>
    <row r="4" spans="1:25" ht="15.75" x14ac:dyDescent="0.25">
      <c r="B4" s="1"/>
      <c r="C4" s="282" t="s">
        <v>303</v>
      </c>
      <c r="D4" s="282"/>
      <c r="E4" s="282"/>
      <c r="F4" s="282"/>
      <c r="G4" s="282"/>
      <c r="H4" s="282"/>
      <c r="I4" s="282"/>
      <c r="J4" s="282"/>
      <c r="K4" s="282" t="s">
        <v>351</v>
      </c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</row>
    <row r="6" spans="1:25" ht="15" x14ac:dyDescent="0.25">
      <c r="A6" s="17" t="s">
        <v>352</v>
      </c>
      <c r="B6" s="163" t="s">
        <v>78</v>
      </c>
      <c r="C6" s="11"/>
      <c r="D6" s="12"/>
      <c r="E6" s="223" t="s">
        <v>79</v>
      </c>
      <c r="F6" s="224"/>
      <c r="G6" s="224"/>
      <c r="H6" s="224"/>
      <c r="I6" s="224"/>
      <c r="J6" s="225"/>
      <c r="K6" s="243" t="s">
        <v>364</v>
      </c>
      <c r="L6" s="243"/>
      <c r="M6" s="243"/>
      <c r="N6" s="243"/>
      <c r="O6" s="243"/>
      <c r="P6" s="243" t="s">
        <v>361</v>
      </c>
      <c r="Q6" s="243"/>
      <c r="R6" s="243"/>
      <c r="S6" s="243"/>
      <c r="T6" s="243"/>
      <c r="U6" s="243" t="s">
        <v>82</v>
      </c>
      <c r="V6" s="243"/>
      <c r="W6" s="243"/>
      <c r="X6" s="243"/>
      <c r="Y6" s="243"/>
    </row>
    <row r="7" spans="1:25" x14ac:dyDescent="0.2">
      <c r="A7" s="15"/>
      <c r="B7" s="162"/>
      <c r="C7" s="13" t="s">
        <v>99</v>
      </c>
      <c r="D7" s="13" t="s">
        <v>98</v>
      </c>
      <c r="E7" s="13" t="s">
        <v>5</v>
      </c>
      <c r="F7" s="13" t="s">
        <v>6</v>
      </c>
      <c r="G7" s="13" t="s">
        <v>80</v>
      </c>
      <c r="H7" s="13" t="s">
        <v>81</v>
      </c>
      <c r="I7" s="192" t="s">
        <v>82</v>
      </c>
      <c r="J7" s="283" t="s">
        <v>311</v>
      </c>
      <c r="K7" s="13" t="s">
        <v>5</v>
      </c>
      <c r="L7" s="284" t="s">
        <v>6</v>
      </c>
      <c r="M7" s="13" t="s">
        <v>80</v>
      </c>
      <c r="N7" s="284" t="s">
        <v>81</v>
      </c>
      <c r="O7" s="13" t="s">
        <v>82</v>
      </c>
      <c r="P7" s="284" t="s">
        <v>5</v>
      </c>
      <c r="Q7" s="13" t="s">
        <v>6</v>
      </c>
      <c r="R7" s="284" t="s">
        <v>80</v>
      </c>
      <c r="S7" s="13" t="s">
        <v>81</v>
      </c>
      <c r="T7" s="284" t="s">
        <v>82</v>
      </c>
      <c r="U7" s="13" t="s">
        <v>5</v>
      </c>
      <c r="V7" s="284" t="s">
        <v>6</v>
      </c>
      <c r="W7" s="13" t="s">
        <v>80</v>
      </c>
      <c r="X7" s="284" t="s">
        <v>81</v>
      </c>
      <c r="Y7" s="13" t="s">
        <v>82</v>
      </c>
    </row>
    <row r="8" spans="1:25" x14ac:dyDescent="0.2">
      <c r="A8" s="15"/>
      <c r="B8" s="164" t="s">
        <v>83</v>
      </c>
      <c r="C8" s="160"/>
      <c r="D8" s="160"/>
      <c r="E8" s="16">
        <f>E9+E10</f>
        <v>20000</v>
      </c>
      <c r="F8" s="16">
        <f t="shared" ref="F8:I8" si="0">F9+F10</f>
        <v>20000</v>
      </c>
      <c r="G8" s="16">
        <f t="shared" si="0"/>
        <v>3000</v>
      </c>
      <c r="H8" s="16">
        <f t="shared" si="0"/>
        <v>2000</v>
      </c>
      <c r="I8" s="16">
        <f t="shared" si="0"/>
        <v>45000</v>
      </c>
      <c r="J8" s="217"/>
      <c r="K8" s="15"/>
      <c r="L8" s="218"/>
      <c r="M8" s="15"/>
      <c r="N8" s="218"/>
      <c r="O8" s="15"/>
      <c r="P8" s="218"/>
      <c r="Q8" s="15"/>
      <c r="R8" s="218"/>
      <c r="S8" s="15"/>
      <c r="T8" s="218"/>
      <c r="U8" s="15"/>
      <c r="V8" s="218"/>
      <c r="W8" s="15"/>
      <c r="X8" s="218"/>
      <c r="Y8" s="15"/>
    </row>
    <row r="9" spans="1:25" x14ac:dyDescent="0.2">
      <c r="A9" s="204">
        <v>0.1</v>
      </c>
      <c r="B9" s="199" t="s">
        <v>115</v>
      </c>
      <c r="C9" s="17"/>
      <c r="D9" s="18"/>
      <c r="E9" s="19">
        <v>12000</v>
      </c>
      <c r="F9" s="19">
        <v>12000</v>
      </c>
      <c r="G9" s="19">
        <v>3000</v>
      </c>
      <c r="H9" s="19">
        <v>2000</v>
      </c>
      <c r="I9" s="19">
        <f>SUM(E9:H9)</f>
        <v>29000</v>
      </c>
      <c r="J9" s="217"/>
      <c r="K9" s="15"/>
      <c r="L9" s="218"/>
      <c r="M9" s="15"/>
      <c r="N9" s="218"/>
      <c r="O9" s="15"/>
      <c r="P9" s="218"/>
      <c r="Q9" s="15"/>
      <c r="R9" s="218"/>
      <c r="S9" s="15"/>
      <c r="T9" s="218"/>
      <c r="U9" s="15"/>
      <c r="V9" s="218"/>
      <c r="W9" s="15"/>
      <c r="X9" s="218"/>
      <c r="Y9" s="15"/>
    </row>
    <row r="10" spans="1:25" x14ac:dyDescent="0.2">
      <c r="A10" s="204">
        <v>0.2</v>
      </c>
      <c r="B10" s="199" t="s">
        <v>314</v>
      </c>
      <c r="C10" s="17"/>
      <c r="D10" s="18"/>
      <c r="E10" s="19">
        <v>8000</v>
      </c>
      <c r="F10" s="19">
        <v>8000</v>
      </c>
      <c r="G10" s="19"/>
      <c r="H10" s="19"/>
      <c r="I10" s="19">
        <f t="shared" ref="I10:I56" si="1">SUM(E10:H10)</f>
        <v>16000</v>
      </c>
      <c r="J10" s="217"/>
      <c r="K10" s="15"/>
      <c r="L10" s="218"/>
      <c r="M10" s="15"/>
      <c r="N10" s="218"/>
      <c r="O10" s="15"/>
      <c r="P10" s="218"/>
      <c r="Q10" s="15"/>
      <c r="R10" s="218"/>
      <c r="S10" s="15"/>
      <c r="T10" s="218"/>
      <c r="U10" s="15"/>
      <c r="V10" s="218"/>
      <c r="W10" s="15"/>
      <c r="X10" s="218"/>
      <c r="Y10" s="15"/>
    </row>
    <row r="11" spans="1:25" x14ac:dyDescent="0.2">
      <c r="A11" s="204"/>
      <c r="B11" s="121"/>
      <c r="C11" s="122"/>
      <c r="D11" s="123"/>
      <c r="E11" s="101"/>
      <c r="F11" s="101"/>
      <c r="G11" s="101"/>
      <c r="H11" s="101"/>
      <c r="I11" s="193"/>
      <c r="J11" s="44"/>
      <c r="K11" s="73"/>
      <c r="M11" s="73"/>
      <c r="O11" s="73"/>
      <c r="Q11" s="73"/>
      <c r="S11" s="73"/>
      <c r="U11" s="73"/>
      <c r="W11" s="73"/>
      <c r="Y11" s="73"/>
    </row>
    <row r="12" spans="1:25" x14ac:dyDescent="0.2">
      <c r="A12" s="204"/>
      <c r="B12" s="164" t="s">
        <v>85</v>
      </c>
      <c r="C12" s="161"/>
      <c r="D12" s="20"/>
      <c r="E12" s="21">
        <f t="shared" ref="E12:H12" si="2">E13+E14+E15</f>
        <v>3000</v>
      </c>
      <c r="F12" s="21">
        <f t="shared" si="2"/>
        <v>0</v>
      </c>
      <c r="G12" s="21">
        <f t="shared" si="2"/>
        <v>0</v>
      </c>
      <c r="H12" s="21">
        <f t="shared" si="2"/>
        <v>15000</v>
      </c>
      <c r="I12" s="21">
        <f>I13+I14+I15</f>
        <v>18000</v>
      </c>
      <c r="J12" s="217"/>
      <c r="K12" s="15"/>
      <c r="L12" s="218"/>
      <c r="M12" s="15"/>
      <c r="N12" s="218"/>
      <c r="O12" s="15"/>
      <c r="P12" s="218"/>
      <c r="Q12" s="15"/>
      <c r="R12" s="218"/>
      <c r="S12" s="15"/>
      <c r="T12" s="218"/>
      <c r="U12" s="15"/>
      <c r="V12" s="218"/>
      <c r="W12" s="15"/>
      <c r="X12" s="218"/>
      <c r="Y12" s="15"/>
    </row>
    <row r="13" spans="1:25" x14ac:dyDescent="0.2">
      <c r="A13" s="209">
        <v>0.11</v>
      </c>
      <c r="B13" s="210" t="s">
        <v>84</v>
      </c>
      <c r="C13" s="17"/>
      <c r="D13" s="18"/>
      <c r="E13" s="19"/>
      <c r="F13" s="19"/>
      <c r="G13" s="19"/>
      <c r="H13" s="19">
        <v>15000</v>
      </c>
      <c r="I13" s="19">
        <f t="shared" si="1"/>
        <v>15000</v>
      </c>
      <c r="J13" s="217"/>
      <c r="K13" s="15"/>
      <c r="L13" s="218"/>
      <c r="M13" s="15"/>
      <c r="N13" s="218"/>
      <c r="O13" s="15"/>
      <c r="P13" s="218"/>
      <c r="Q13" s="15"/>
      <c r="R13" s="218"/>
      <c r="S13" s="15"/>
      <c r="T13" s="218"/>
      <c r="U13" s="15"/>
      <c r="V13" s="218"/>
      <c r="W13" s="15"/>
      <c r="X13" s="218"/>
      <c r="Y13" s="15"/>
    </row>
    <row r="14" spans="1:25" x14ac:dyDescent="0.2">
      <c r="A14" s="209">
        <v>0.12</v>
      </c>
      <c r="B14" s="210" t="s">
        <v>86</v>
      </c>
      <c r="C14" s="17"/>
      <c r="D14" s="18"/>
      <c r="E14" s="19">
        <v>3000</v>
      </c>
      <c r="F14" s="19"/>
      <c r="G14" s="19"/>
      <c r="H14" s="19"/>
      <c r="I14" s="19">
        <f t="shared" si="1"/>
        <v>3000</v>
      </c>
      <c r="J14" s="217"/>
      <c r="K14" s="15"/>
      <c r="L14" s="218"/>
      <c r="M14" s="15"/>
      <c r="N14" s="218"/>
      <c r="O14" s="15"/>
      <c r="P14" s="218"/>
      <c r="Q14" s="15"/>
      <c r="R14" s="218"/>
      <c r="S14" s="15"/>
      <c r="T14" s="218"/>
      <c r="U14" s="15"/>
      <c r="V14" s="218"/>
      <c r="W14" s="15"/>
      <c r="X14" s="218"/>
      <c r="Y14" s="15"/>
    </row>
    <row r="15" spans="1:25" x14ac:dyDescent="0.2">
      <c r="A15" s="209">
        <v>0.13</v>
      </c>
      <c r="B15" s="210" t="s">
        <v>110</v>
      </c>
      <c r="C15" s="17"/>
      <c r="D15" s="18"/>
      <c r="E15" s="19"/>
      <c r="F15" s="19"/>
      <c r="G15" s="19"/>
      <c r="H15" s="19"/>
      <c r="I15" s="19">
        <f t="shared" si="1"/>
        <v>0</v>
      </c>
      <c r="J15" s="217"/>
      <c r="K15" s="73"/>
      <c r="M15" s="73"/>
      <c r="O15" s="73"/>
      <c r="Q15" s="73"/>
      <c r="S15" s="73"/>
      <c r="U15" s="73"/>
      <c r="W15" s="73"/>
      <c r="Y15" s="73"/>
    </row>
    <row r="16" spans="1:25" x14ac:dyDescent="0.2">
      <c r="A16" s="204"/>
      <c r="B16" s="121" t="s">
        <v>87</v>
      </c>
      <c r="C16" s="122"/>
      <c r="D16" s="123"/>
      <c r="E16" s="45"/>
      <c r="F16" s="45"/>
      <c r="G16" s="45"/>
      <c r="H16" s="45"/>
      <c r="I16" s="193"/>
      <c r="J16" s="44"/>
      <c r="K16" s="73"/>
      <c r="M16" s="73"/>
      <c r="O16" s="73"/>
      <c r="Q16" s="73"/>
      <c r="S16" s="73"/>
      <c r="U16" s="73"/>
      <c r="W16" s="73"/>
      <c r="Y16" s="73"/>
    </row>
    <row r="17" spans="1:25" x14ac:dyDescent="0.2">
      <c r="A17" s="204"/>
      <c r="B17" s="164" t="s">
        <v>304</v>
      </c>
      <c r="C17" s="161"/>
      <c r="D17" s="20"/>
      <c r="E17" s="21">
        <f>SUM(E18:E25)</f>
        <v>56000</v>
      </c>
      <c r="F17" s="21">
        <f>SUM(F18:F25)</f>
        <v>46000</v>
      </c>
      <c r="G17" s="21">
        <f>SUM(G18:G25)</f>
        <v>0</v>
      </c>
      <c r="H17" s="21">
        <f>SUM(H18:H25)</f>
        <v>20000</v>
      </c>
      <c r="I17" s="21">
        <f>SUM(I18:I25)</f>
        <v>122000</v>
      </c>
      <c r="J17" s="217"/>
      <c r="K17" s="15"/>
      <c r="L17" s="218"/>
      <c r="M17" s="15"/>
      <c r="N17" s="218"/>
      <c r="O17" s="15"/>
      <c r="P17" s="218"/>
      <c r="Q17" s="15"/>
      <c r="R17" s="218"/>
      <c r="S17" s="15"/>
      <c r="T17" s="218"/>
      <c r="U17" s="15"/>
      <c r="V17" s="218"/>
      <c r="W17" s="15"/>
      <c r="X17" s="218"/>
      <c r="Y17" s="15"/>
    </row>
    <row r="18" spans="1:25" x14ac:dyDescent="0.2">
      <c r="A18" s="204">
        <v>0.3</v>
      </c>
      <c r="B18" s="199" t="s">
        <v>306</v>
      </c>
      <c r="C18" s="17"/>
      <c r="D18" s="18"/>
      <c r="E18" s="22">
        <v>32000</v>
      </c>
      <c r="F18" s="22">
        <v>12000</v>
      </c>
      <c r="G18" s="22"/>
      <c r="H18" s="22"/>
      <c r="I18" s="19">
        <f t="shared" si="1"/>
        <v>44000</v>
      </c>
      <c r="J18" s="217"/>
      <c r="K18" s="15"/>
      <c r="L18" s="218"/>
      <c r="M18" s="15"/>
      <c r="N18" s="218"/>
      <c r="O18" s="15"/>
      <c r="P18" s="218"/>
      <c r="Q18" s="15"/>
      <c r="R18" s="218"/>
      <c r="S18" s="15"/>
      <c r="T18" s="218"/>
      <c r="U18" s="15"/>
      <c r="V18" s="218"/>
      <c r="W18" s="15"/>
      <c r="X18" s="218"/>
      <c r="Y18" s="15"/>
    </row>
    <row r="19" spans="1:25" x14ac:dyDescent="0.2">
      <c r="A19" s="204">
        <v>0.4</v>
      </c>
      <c r="B19" s="199" t="s">
        <v>107</v>
      </c>
      <c r="C19" s="17"/>
      <c r="D19" s="18"/>
      <c r="E19" s="22">
        <v>10000</v>
      </c>
      <c r="F19" s="22">
        <v>24000</v>
      </c>
      <c r="G19" s="22"/>
      <c r="H19" s="22"/>
      <c r="I19" s="19">
        <f t="shared" si="1"/>
        <v>34000</v>
      </c>
      <c r="J19" s="217"/>
      <c r="K19" s="15"/>
      <c r="L19" s="218"/>
      <c r="M19" s="15"/>
      <c r="N19" s="218"/>
      <c r="O19" s="15"/>
      <c r="P19" s="218"/>
      <c r="Q19" s="15"/>
      <c r="R19" s="218"/>
      <c r="S19" s="15"/>
      <c r="T19" s="218"/>
      <c r="U19" s="15"/>
      <c r="V19" s="218"/>
      <c r="W19" s="15"/>
      <c r="X19" s="218"/>
      <c r="Y19" s="15"/>
    </row>
    <row r="20" spans="1:25" x14ac:dyDescent="0.2">
      <c r="A20" s="209">
        <v>0.5</v>
      </c>
      <c r="B20" s="210" t="s">
        <v>305</v>
      </c>
      <c r="C20" s="17"/>
      <c r="D20" s="18"/>
      <c r="E20" s="22">
        <v>4000</v>
      </c>
      <c r="F20" s="22"/>
      <c r="G20" s="22"/>
      <c r="H20" s="22">
        <v>20000</v>
      </c>
      <c r="I20" s="19">
        <f t="shared" si="1"/>
        <v>24000</v>
      </c>
      <c r="J20" s="217"/>
      <c r="K20" s="15"/>
      <c r="L20" s="218"/>
      <c r="M20" s="15"/>
      <c r="N20" s="218"/>
      <c r="O20" s="15"/>
      <c r="P20" s="218"/>
      <c r="Q20" s="15"/>
      <c r="R20" s="218"/>
      <c r="S20" s="15"/>
      <c r="T20" s="218"/>
      <c r="U20" s="15"/>
      <c r="V20" s="218"/>
      <c r="W20" s="15"/>
      <c r="X20" s="218"/>
      <c r="Y20" s="15"/>
    </row>
    <row r="21" spans="1:25" x14ac:dyDescent="0.2">
      <c r="A21" s="209">
        <v>0.6</v>
      </c>
      <c r="B21" s="210" t="s">
        <v>310</v>
      </c>
      <c r="C21" s="167"/>
      <c r="D21" s="168"/>
      <c r="E21" s="190"/>
      <c r="F21" s="190"/>
      <c r="G21" s="190"/>
      <c r="H21" s="190"/>
      <c r="I21" s="190">
        <f t="shared" si="1"/>
        <v>0</v>
      </c>
      <c r="J21" s="217"/>
      <c r="K21" s="73"/>
      <c r="M21" s="73"/>
      <c r="O21" s="73"/>
      <c r="Q21" s="73"/>
      <c r="S21" s="73"/>
      <c r="U21" s="73"/>
      <c r="W21" s="73"/>
      <c r="Y21" s="73"/>
    </row>
    <row r="22" spans="1:25" x14ac:dyDescent="0.2">
      <c r="A22" s="209">
        <v>0.7</v>
      </c>
      <c r="B22" s="212" t="s">
        <v>114</v>
      </c>
      <c r="C22" s="17"/>
      <c r="D22" s="18"/>
      <c r="E22" s="22"/>
      <c r="F22" s="22"/>
      <c r="G22" s="22"/>
      <c r="H22" s="22"/>
      <c r="I22" s="19">
        <f t="shared" si="1"/>
        <v>0</v>
      </c>
      <c r="J22" s="272"/>
      <c r="K22" s="73"/>
      <c r="M22" s="73"/>
      <c r="O22" s="73"/>
      <c r="Q22" s="73"/>
      <c r="S22" s="73"/>
      <c r="U22" s="73"/>
      <c r="W22" s="73"/>
      <c r="Y22" s="73"/>
    </row>
    <row r="23" spans="1:25" x14ac:dyDescent="0.2">
      <c r="A23" s="209">
        <v>0.8</v>
      </c>
      <c r="B23" s="210" t="s">
        <v>111</v>
      </c>
      <c r="C23" s="17"/>
      <c r="D23" s="18"/>
      <c r="E23" s="22"/>
      <c r="F23" s="22"/>
      <c r="G23" s="22"/>
      <c r="H23" s="22"/>
      <c r="I23" s="19">
        <f t="shared" si="1"/>
        <v>0</v>
      </c>
      <c r="J23" s="217"/>
      <c r="K23" s="73"/>
      <c r="M23" s="73"/>
      <c r="O23" s="73"/>
      <c r="Q23" s="73"/>
      <c r="S23" s="73"/>
      <c r="U23" s="73"/>
      <c r="W23" s="73"/>
      <c r="Y23" s="73"/>
    </row>
    <row r="24" spans="1:25" x14ac:dyDescent="0.2">
      <c r="A24" s="209">
        <v>0.9</v>
      </c>
      <c r="B24" s="212" t="s">
        <v>88</v>
      </c>
      <c r="C24" s="17"/>
      <c r="D24" s="18"/>
      <c r="E24" s="22"/>
      <c r="F24" s="22"/>
      <c r="G24" s="22"/>
      <c r="H24" s="22"/>
      <c r="I24" s="19">
        <f t="shared" si="1"/>
        <v>0</v>
      </c>
      <c r="J24" s="272"/>
      <c r="K24" s="73"/>
      <c r="M24" s="73"/>
      <c r="O24" s="73"/>
      <c r="Q24" s="73"/>
      <c r="S24" s="73"/>
      <c r="U24" s="73"/>
      <c r="W24" s="73"/>
      <c r="Y24" s="73"/>
    </row>
    <row r="25" spans="1:25" x14ac:dyDescent="0.2">
      <c r="A25" s="213">
        <v>0.1</v>
      </c>
      <c r="B25" s="214" t="s">
        <v>343</v>
      </c>
      <c r="C25" s="17"/>
      <c r="D25" s="18"/>
      <c r="E25" s="22">
        <v>10000</v>
      </c>
      <c r="F25" s="22">
        <v>10000</v>
      </c>
      <c r="G25" s="22"/>
      <c r="H25" s="22"/>
      <c r="I25" s="19">
        <f t="shared" si="1"/>
        <v>20000</v>
      </c>
      <c r="J25" s="273"/>
      <c r="K25" s="15"/>
      <c r="L25" s="218"/>
      <c r="M25" s="15"/>
      <c r="N25" s="218"/>
      <c r="O25" s="15"/>
      <c r="P25" s="218"/>
      <c r="Q25" s="15"/>
      <c r="R25" s="218"/>
      <c r="S25" s="15"/>
      <c r="T25" s="218"/>
      <c r="U25" s="15"/>
      <c r="V25" s="218"/>
      <c r="W25" s="15"/>
      <c r="X25" s="218"/>
      <c r="Y25" s="15"/>
    </row>
    <row r="26" spans="1:25" x14ac:dyDescent="0.2">
      <c r="A26" s="204"/>
      <c r="B26" s="121"/>
      <c r="C26" s="122"/>
      <c r="D26" s="123"/>
      <c r="E26" s="45"/>
      <c r="F26" s="45"/>
      <c r="G26" s="45"/>
      <c r="H26" s="45"/>
      <c r="I26" s="193"/>
      <c r="J26" s="44"/>
      <c r="K26" s="73"/>
      <c r="M26" s="73"/>
      <c r="O26" s="73"/>
      <c r="Q26" s="73"/>
      <c r="S26" s="73"/>
      <c r="U26" s="73"/>
      <c r="W26" s="73"/>
      <c r="Y26" s="73"/>
    </row>
    <row r="27" spans="1:25" x14ac:dyDescent="0.2">
      <c r="A27" s="204"/>
      <c r="B27" s="164" t="s">
        <v>89</v>
      </c>
      <c r="C27" s="161"/>
      <c r="D27" s="20"/>
      <c r="E27" s="21">
        <f>SUM(E28:E39)</f>
        <v>253600</v>
      </c>
      <c r="F27" s="21">
        <f>SUM(F28:F39)</f>
        <v>180800</v>
      </c>
      <c r="G27" s="21">
        <f>SUM(G28:G39)</f>
        <v>0</v>
      </c>
      <c r="H27" s="21">
        <f>SUM(H28:H39)</f>
        <v>6400</v>
      </c>
      <c r="I27" s="21">
        <f>SUM(I28:I39)</f>
        <v>440800</v>
      </c>
      <c r="J27" s="217"/>
      <c r="K27" s="15"/>
      <c r="L27" s="218"/>
      <c r="M27" s="15"/>
      <c r="N27" s="218"/>
      <c r="O27" s="15"/>
      <c r="P27" s="218"/>
      <c r="Q27" s="15"/>
      <c r="R27" s="218"/>
      <c r="S27" s="15"/>
      <c r="T27" s="218"/>
      <c r="U27" s="15"/>
      <c r="V27" s="218"/>
      <c r="W27" s="15"/>
      <c r="X27" s="218"/>
      <c r="Y27" s="15"/>
    </row>
    <row r="28" spans="1:25" x14ac:dyDescent="0.2">
      <c r="A28" s="204">
        <v>2.1</v>
      </c>
      <c r="B28" s="164" t="s">
        <v>318</v>
      </c>
      <c r="C28" s="161"/>
      <c r="D28" s="20"/>
      <c r="E28" s="170">
        <v>24000</v>
      </c>
      <c r="F28" s="170">
        <v>44000</v>
      </c>
      <c r="G28" s="170">
        <v>0</v>
      </c>
      <c r="H28" s="170">
        <v>0</v>
      </c>
      <c r="I28" s="19">
        <f t="shared" si="1"/>
        <v>68000</v>
      </c>
      <c r="J28" s="217"/>
      <c r="K28" s="15"/>
      <c r="L28" s="218"/>
      <c r="M28" s="15"/>
      <c r="N28" s="218"/>
      <c r="O28" s="15"/>
      <c r="P28" s="218"/>
      <c r="Q28" s="15"/>
      <c r="R28" s="218"/>
      <c r="S28" s="15"/>
      <c r="T28" s="218"/>
      <c r="U28" s="15"/>
      <c r="V28" s="218"/>
      <c r="W28" s="15"/>
      <c r="X28" s="218"/>
      <c r="Y28" s="15"/>
    </row>
    <row r="29" spans="1:25" x14ac:dyDescent="0.2">
      <c r="A29" s="204">
        <v>2.2000000000000002</v>
      </c>
      <c r="B29" s="201" t="s">
        <v>345</v>
      </c>
      <c r="C29" s="161"/>
      <c r="D29" s="20"/>
      <c r="E29" s="170">
        <f>'T-U'!K33*80</f>
        <v>4800</v>
      </c>
      <c r="F29" s="170"/>
      <c r="G29" s="170"/>
      <c r="H29" s="170"/>
      <c r="I29" s="19">
        <f t="shared" si="1"/>
        <v>4800</v>
      </c>
      <c r="J29" s="272"/>
      <c r="K29" s="15"/>
      <c r="L29" s="218"/>
      <c r="M29" s="15"/>
      <c r="N29" s="218"/>
      <c r="O29" s="15"/>
      <c r="P29" s="218"/>
      <c r="Q29" s="15"/>
      <c r="R29" s="218"/>
      <c r="S29" s="15"/>
      <c r="T29" s="218"/>
      <c r="U29" s="15"/>
      <c r="V29" s="218"/>
      <c r="W29" s="15"/>
      <c r="X29" s="218"/>
      <c r="Y29" s="15"/>
    </row>
    <row r="30" spans="1:25" x14ac:dyDescent="0.2">
      <c r="A30" s="204">
        <v>2.2999999999999998</v>
      </c>
      <c r="B30" s="200" t="s">
        <v>344</v>
      </c>
      <c r="C30" s="161"/>
      <c r="D30" s="20"/>
      <c r="E30" s="170"/>
      <c r="F30" s="170">
        <f>'T-U'!K36*80</f>
        <v>52000</v>
      </c>
      <c r="G30" s="170"/>
      <c r="H30" s="170"/>
      <c r="I30" s="19">
        <f t="shared" si="1"/>
        <v>52000</v>
      </c>
      <c r="J30" s="272"/>
      <c r="K30" s="15"/>
      <c r="L30" s="218"/>
      <c r="M30" s="15"/>
      <c r="N30" s="218"/>
      <c r="O30" s="15"/>
      <c r="P30" s="218"/>
      <c r="Q30" s="15"/>
      <c r="R30" s="218"/>
      <c r="S30" s="15"/>
      <c r="T30" s="218"/>
      <c r="U30" s="15"/>
      <c r="V30" s="218"/>
      <c r="W30" s="15"/>
      <c r="X30" s="218"/>
      <c r="Y30" s="15"/>
    </row>
    <row r="31" spans="1:25" x14ac:dyDescent="0.2">
      <c r="A31" s="204">
        <v>2.4</v>
      </c>
      <c r="B31" s="199" t="s">
        <v>319</v>
      </c>
      <c r="C31" s="161"/>
      <c r="D31" s="20"/>
      <c r="E31" s="170"/>
      <c r="F31" s="170">
        <f>'T-U'!K42*80</f>
        <v>12000</v>
      </c>
      <c r="G31" s="170"/>
      <c r="H31" s="170"/>
      <c r="I31" s="19">
        <f t="shared" si="1"/>
        <v>12000</v>
      </c>
      <c r="J31" s="217"/>
      <c r="K31" s="15"/>
      <c r="L31" s="218"/>
      <c r="M31" s="15"/>
      <c r="N31" s="218"/>
      <c r="O31" s="15"/>
      <c r="P31" s="218"/>
      <c r="Q31" s="15"/>
      <c r="R31" s="218"/>
      <c r="S31" s="15"/>
      <c r="T31" s="218"/>
      <c r="U31" s="15"/>
      <c r="V31" s="218"/>
      <c r="W31" s="15"/>
      <c r="X31" s="218"/>
      <c r="Y31" s="15"/>
    </row>
    <row r="32" spans="1:25" x14ac:dyDescent="0.2">
      <c r="A32" s="204">
        <v>2.5</v>
      </c>
      <c r="B32" s="199" t="s">
        <v>91</v>
      </c>
      <c r="C32" s="17"/>
      <c r="D32" s="18"/>
      <c r="E32" s="19"/>
      <c r="F32" s="19">
        <f>'T-U'!K45*80</f>
        <v>52000</v>
      </c>
      <c r="G32" s="19"/>
      <c r="H32" s="19"/>
      <c r="I32" s="19">
        <f t="shared" si="1"/>
        <v>52000</v>
      </c>
      <c r="J32" s="217"/>
      <c r="K32" s="15"/>
      <c r="L32" s="218"/>
      <c r="M32" s="15"/>
      <c r="N32" s="218"/>
      <c r="O32" s="15"/>
      <c r="P32" s="218"/>
      <c r="Q32" s="15"/>
      <c r="R32" s="218"/>
      <c r="S32" s="15"/>
      <c r="T32" s="218"/>
      <c r="U32" s="15"/>
      <c r="V32" s="218"/>
      <c r="W32" s="15"/>
      <c r="X32" s="218"/>
      <c r="Y32" s="15"/>
    </row>
    <row r="33" spans="1:25" x14ac:dyDescent="0.2">
      <c r="A33" s="204">
        <v>2.6</v>
      </c>
      <c r="B33" s="199" t="s">
        <v>112</v>
      </c>
      <c r="C33" s="17"/>
      <c r="D33" s="18"/>
      <c r="E33" s="19">
        <f>'T-U'!G51*80</f>
        <v>95200</v>
      </c>
      <c r="F33" s="19">
        <v>0</v>
      </c>
      <c r="G33" s="19">
        <v>0</v>
      </c>
      <c r="H33" s="19">
        <f>'T-U'!J52*80</f>
        <v>6400</v>
      </c>
      <c r="I33" s="19">
        <f t="shared" si="1"/>
        <v>101600</v>
      </c>
      <c r="J33" s="217"/>
      <c r="K33" s="15"/>
      <c r="L33" s="218"/>
      <c r="M33" s="15"/>
      <c r="N33" s="218"/>
      <c r="O33" s="15"/>
      <c r="P33" s="218"/>
      <c r="Q33" s="15"/>
      <c r="R33" s="218"/>
      <c r="S33" s="15"/>
      <c r="T33" s="218"/>
      <c r="U33" s="15"/>
      <c r="V33" s="218"/>
      <c r="W33" s="15"/>
      <c r="X33" s="218"/>
      <c r="Y33" s="15"/>
    </row>
    <row r="34" spans="1:25" x14ac:dyDescent="0.2">
      <c r="A34" s="204">
        <v>2.7</v>
      </c>
      <c r="B34" s="199" t="s">
        <v>346</v>
      </c>
      <c r="C34" s="17"/>
      <c r="D34" s="18"/>
      <c r="E34" s="19">
        <v>0</v>
      </c>
      <c r="F34" s="19">
        <v>0</v>
      </c>
      <c r="G34" s="19">
        <v>0</v>
      </c>
      <c r="H34" s="19">
        <v>0</v>
      </c>
      <c r="I34" s="19">
        <f t="shared" si="1"/>
        <v>0</v>
      </c>
      <c r="J34" s="217"/>
      <c r="K34" s="73"/>
      <c r="M34" s="73"/>
      <c r="O34" s="73"/>
      <c r="Q34" s="73"/>
      <c r="S34" s="73"/>
      <c r="U34" s="73"/>
      <c r="W34" s="73"/>
      <c r="Y34" s="73"/>
    </row>
    <row r="35" spans="1:25" x14ac:dyDescent="0.2">
      <c r="A35" s="204">
        <v>2.8</v>
      </c>
      <c r="B35" s="199" t="s">
        <v>108</v>
      </c>
      <c r="C35" s="17"/>
      <c r="D35" s="18"/>
      <c r="E35" s="19"/>
      <c r="F35" s="19">
        <f>'T-U'!K57*80</f>
        <v>10400</v>
      </c>
      <c r="G35" s="19"/>
      <c r="H35" s="19"/>
      <c r="I35" s="19">
        <f t="shared" si="1"/>
        <v>10400</v>
      </c>
      <c r="J35" s="217"/>
      <c r="K35" s="15"/>
      <c r="L35" s="218"/>
      <c r="M35" s="15"/>
      <c r="N35" s="218"/>
      <c r="O35" s="15"/>
      <c r="P35" s="218"/>
      <c r="Q35" s="15"/>
      <c r="R35" s="218"/>
      <c r="S35" s="15"/>
      <c r="T35" s="218"/>
      <c r="U35" s="15"/>
      <c r="V35" s="218"/>
      <c r="W35" s="15"/>
      <c r="X35" s="218"/>
      <c r="Y35" s="15"/>
    </row>
    <row r="36" spans="1:25" x14ac:dyDescent="0.2">
      <c r="A36" s="204">
        <v>2.9</v>
      </c>
      <c r="B36" s="199" t="s">
        <v>109</v>
      </c>
      <c r="C36" s="17"/>
      <c r="D36" s="18"/>
      <c r="E36" s="19">
        <f>('T-U'!K61+'T-U'!K65)*80</f>
        <v>37600</v>
      </c>
      <c r="F36" s="19"/>
      <c r="G36" s="19"/>
      <c r="H36" s="19"/>
      <c r="I36" s="19">
        <f t="shared" si="1"/>
        <v>37600</v>
      </c>
      <c r="J36" s="217"/>
      <c r="K36" s="15"/>
      <c r="L36" s="218"/>
      <c r="M36" s="15"/>
      <c r="N36" s="218"/>
      <c r="O36" s="15"/>
      <c r="P36" s="218"/>
      <c r="Q36" s="15"/>
      <c r="R36" s="218"/>
      <c r="S36" s="15"/>
      <c r="T36" s="218"/>
      <c r="U36" s="15"/>
      <c r="V36" s="218"/>
      <c r="W36" s="15"/>
      <c r="X36" s="218"/>
      <c r="Y36" s="15"/>
    </row>
    <row r="37" spans="1:25" x14ac:dyDescent="0.2">
      <c r="A37" s="205">
        <v>2.1</v>
      </c>
      <c r="B37" s="199" t="s">
        <v>320</v>
      </c>
      <c r="C37" s="17"/>
      <c r="D37" s="18"/>
      <c r="E37" s="19"/>
      <c r="F37" s="19">
        <f>'T-U'!K69*80</f>
        <v>10400</v>
      </c>
      <c r="G37" s="19"/>
      <c r="H37" s="19"/>
      <c r="I37" s="19">
        <f t="shared" si="1"/>
        <v>10400</v>
      </c>
      <c r="J37" s="217"/>
      <c r="K37" s="15"/>
      <c r="L37" s="218"/>
      <c r="M37" s="15"/>
      <c r="N37" s="218"/>
      <c r="O37" s="15"/>
      <c r="P37" s="218"/>
      <c r="Q37" s="15"/>
      <c r="R37" s="218"/>
      <c r="S37" s="15"/>
      <c r="T37" s="218"/>
      <c r="U37" s="15"/>
      <c r="V37" s="218"/>
      <c r="W37" s="15"/>
      <c r="X37" s="218"/>
      <c r="Y37" s="15"/>
    </row>
    <row r="38" spans="1:25" x14ac:dyDescent="0.2">
      <c r="A38" s="209">
        <v>2.11</v>
      </c>
      <c r="B38" s="210" t="s">
        <v>100</v>
      </c>
      <c r="C38" s="17">
        <v>12</v>
      </c>
      <c r="D38" s="18">
        <v>3000</v>
      </c>
      <c r="E38" s="19">
        <f>C38*D38</f>
        <v>36000</v>
      </c>
      <c r="F38" s="19"/>
      <c r="G38" s="19"/>
      <c r="H38" s="19"/>
      <c r="I38" s="19">
        <f t="shared" si="1"/>
        <v>36000</v>
      </c>
      <c r="J38" s="217"/>
      <c r="K38" s="15"/>
      <c r="L38" s="218"/>
      <c r="M38" s="15"/>
      <c r="N38" s="218"/>
      <c r="O38" s="15"/>
      <c r="P38" s="218"/>
      <c r="Q38" s="15"/>
      <c r="R38" s="218"/>
      <c r="S38" s="15"/>
      <c r="T38" s="218"/>
      <c r="U38" s="15"/>
      <c r="V38" s="218"/>
      <c r="W38" s="15"/>
      <c r="X38" s="218"/>
      <c r="Y38" s="15"/>
    </row>
    <row r="39" spans="1:25" x14ac:dyDescent="0.2">
      <c r="A39" s="209">
        <v>2.12</v>
      </c>
      <c r="B39" s="210" t="s">
        <v>101</v>
      </c>
      <c r="C39" s="17">
        <v>14</v>
      </c>
      <c r="D39" s="18">
        <v>4000</v>
      </c>
      <c r="E39" s="19">
        <f>C39*D39</f>
        <v>56000</v>
      </c>
      <c r="F39" s="19"/>
      <c r="G39" s="19"/>
      <c r="H39" s="19"/>
      <c r="I39" s="19">
        <f t="shared" si="1"/>
        <v>56000</v>
      </c>
      <c r="J39" s="217"/>
      <c r="K39" s="15"/>
      <c r="L39" s="218"/>
      <c r="M39" s="15"/>
      <c r="N39" s="218"/>
      <c r="O39" s="15"/>
      <c r="P39" s="218"/>
      <c r="Q39" s="15"/>
      <c r="R39" s="218"/>
      <c r="S39" s="15"/>
      <c r="T39" s="218"/>
      <c r="U39" s="15"/>
      <c r="V39" s="218"/>
      <c r="W39" s="15"/>
      <c r="X39" s="218"/>
      <c r="Y39" s="15"/>
    </row>
    <row r="40" spans="1:25" x14ac:dyDescent="0.2">
      <c r="A40" s="206">
        <v>2.13</v>
      </c>
      <c r="B40" s="202" t="s">
        <v>353</v>
      </c>
      <c r="C40" s="122"/>
      <c r="D40" s="123"/>
      <c r="E40" s="101"/>
      <c r="F40" s="101"/>
      <c r="G40" s="101"/>
      <c r="H40" s="101"/>
      <c r="I40" s="193"/>
      <c r="J40" s="44"/>
      <c r="K40" s="73"/>
      <c r="M40" s="73"/>
      <c r="O40" s="73"/>
      <c r="Q40" s="73"/>
      <c r="S40" s="73"/>
      <c r="U40" s="73"/>
      <c r="W40" s="73"/>
      <c r="Y40" s="73"/>
    </row>
    <row r="41" spans="1:25" x14ac:dyDescent="0.2">
      <c r="A41" s="204"/>
      <c r="B41" s="121"/>
      <c r="C41" s="122"/>
      <c r="D41" s="123"/>
      <c r="E41" s="101"/>
      <c r="F41" s="101"/>
      <c r="G41" s="101"/>
      <c r="H41" s="101"/>
      <c r="I41" s="193"/>
      <c r="J41" s="44"/>
      <c r="K41" s="73"/>
      <c r="M41" s="73"/>
      <c r="O41" s="73"/>
      <c r="Q41" s="73"/>
      <c r="S41" s="73"/>
      <c r="U41" s="73"/>
      <c r="W41" s="73"/>
      <c r="Y41" s="73"/>
    </row>
    <row r="42" spans="1:25" x14ac:dyDescent="0.2">
      <c r="A42" s="204"/>
      <c r="B42" s="164" t="s">
        <v>90</v>
      </c>
      <c r="C42" s="161"/>
      <c r="D42" s="20"/>
      <c r="E42" s="21">
        <f>SUM(E43:E48)</f>
        <v>157600</v>
      </c>
      <c r="F42" s="21">
        <f>SUM(F43:F48)</f>
        <v>78800</v>
      </c>
      <c r="G42" s="21">
        <f t="shared" ref="G42:I42" si="3">SUM(G43:G48)</f>
        <v>0</v>
      </c>
      <c r="H42" s="21">
        <f t="shared" si="3"/>
        <v>0</v>
      </c>
      <c r="I42" s="21">
        <f t="shared" si="3"/>
        <v>236400</v>
      </c>
      <c r="J42" s="217"/>
      <c r="K42" s="15"/>
      <c r="L42" s="218"/>
      <c r="M42" s="15"/>
      <c r="N42" s="218"/>
      <c r="O42" s="15"/>
      <c r="P42" s="218"/>
      <c r="Q42" s="15"/>
      <c r="R42" s="218"/>
      <c r="S42" s="15"/>
      <c r="T42" s="218"/>
      <c r="U42" s="15"/>
      <c r="V42" s="218"/>
      <c r="W42" s="15"/>
      <c r="X42" s="218"/>
      <c r="Y42" s="15"/>
    </row>
    <row r="43" spans="1:25" x14ac:dyDescent="0.2">
      <c r="A43" s="204">
        <v>3.1</v>
      </c>
      <c r="B43" s="199" t="s">
        <v>102</v>
      </c>
      <c r="C43" s="17">
        <v>3</v>
      </c>
      <c r="D43" s="18">
        <v>12500</v>
      </c>
      <c r="E43" s="19">
        <f>K!F101*80</f>
        <v>37600</v>
      </c>
      <c r="F43" s="19"/>
      <c r="G43" s="19"/>
      <c r="H43" s="19"/>
      <c r="I43" s="19">
        <f t="shared" si="1"/>
        <v>37600</v>
      </c>
      <c r="J43" s="217"/>
      <c r="K43" s="15"/>
      <c r="L43" s="218"/>
      <c r="M43" s="198"/>
      <c r="N43" s="114"/>
      <c r="O43" s="18"/>
      <c r="P43" s="285"/>
      <c r="Q43" s="22"/>
      <c r="R43" s="285"/>
      <c r="S43" s="22"/>
      <c r="T43" s="65"/>
      <c r="U43" s="15"/>
      <c r="V43" s="218"/>
      <c r="W43" s="15"/>
      <c r="X43" s="218"/>
      <c r="Y43" s="15"/>
    </row>
    <row r="44" spans="1:25" x14ac:dyDescent="0.2">
      <c r="A44" s="204">
        <v>3.2</v>
      </c>
      <c r="B44" s="199" t="s">
        <v>103</v>
      </c>
      <c r="C44" s="17">
        <v>4</v>
      </c>
      <c r="D44" s="18">
        <v>9400</v>
      </c>
      <c r="E44" s="19"/>
      <c r="F44" s="19">
        <f>K!G103*80</f>
        <v>37600</v>
      </c>
      <c r="G44" s="19"/>
      <c r="H44" s="19"/>
      <c r="I44" s="19">
        <f t="shared" si="1"/>
        <v>37600</v>
      </c>
      <c r="J44" s="217"/>
      <c r="K44" s="15"/>
      <c r="L44" s="218"/>
      <c r="M44" s="15"/>
      <c r="N44" s="218"/>
      <c r="O44" s="15"/>
      <c r="P44" s="218"/>
      <c r="Q44" s="15"/>
      <c r="R44" s="218"/>
      <c r="S44" s="15"/>
      <c r="T44" s="218"/>
      <c r="U44" s="15"/>
      <c r="V44" s="218"/>
      <c r="W44" s="15"/>
      <c r="X44" s="218"/>
      <c r="Y44" s="15"/>
    </row>
    <row r="45" spans="1:25" x14ac:dyDescent="0.2">
      <c r="A45" s="204">
        <v>3.2</v>
      </c>
      <c r="B45" s="199" t="s">
        <v>103</v>
      </c>
      <c r="C45" s="17">
        <v>9</v>
      </c>
      <c r="D45" s="18">
        <v>5800</v>
      </c>
      <c r="E45" s="19">
        <f>K!F102*80</f>
        <v>52400</v>
      </c>
      <c r="F45" s="19"/>
      <c r="G45" s="19"/>
      <c r="H45" s="19"/>
      <c r="I45" s="19">
        <f t="shared" si="1"/>
        <v>52400</v>
      </c>
      <c r="J45" s="217"/>
      <c r="K45" s="15"/>
      <c r="L45" s="218"/>
      <c r="M45" s="15"/>
      <c r="N45" s="218"/>
      <c r="O45" s="15"/>
      <c r="P45" s="218"/>
      <c r="Q45" s="15"/>
      <c r="R45" s="218"/>
      <c r="S45" s="15"/>
      <c r="T45" s="218"/>
      <c r="U45" s="15"/>
      <c r="V45" s="218"/>
      <c r="W45" s="15"/>
      <c r="X45" s="218"/>
      <c r="Y45" s="15"/>
    </row>
    <row r="46" spans="1:25" x14ac:dyDescent="0.2">
      <c r="A46" s="204">
        <v>3.3</v>
      </c>
      <c r="B46" s="199" t="s">
        <v>104</v>
      </c>
      <c r="C46" s="17">
        <v>11</v>
      </c>
      <c r="D46" s="18">
        <v>3800</v>
      </c>
      <c r="E46" s="19">
        <f>K!F104*80</f>
        <v>41600</v>
      </c>
      <c r="F46" s="19"/>
      <c r="G46" s="19"/>
      <c r="H46" s="19"/>
      <c r="I46" s="19">
        <f t="shared" si="1"/>
        <v>41600</v>
      </c>
      <c r="J46" s="217"/>
      <c r="K46" s="15"/>
      <c r="L46" s="218"/>
      <c r="M46" s="15"/>
      <c r="N46" s="218"/>
      <c r="O46" s="15"/>
      <c r="P46" s="218"/>
      <c r="Q46" s="15"/>
      <c r="R46" s="218"/>
      <c r="S46" s="15"/>
      <c r="T46" s="218"/>
      <c r="U46" s="15"/>
      <c r="V46" s="218"/>
      <c r="W46" s="15"/>
      <c r="X46" s="218"/>
      <c r="Y46" s="15"/>
    </row>
    <row r="47" spans="1:25" x14ac:dyDescent="0.2">
      <c r="A47" s="204">
        <v>3.4</v>
      </c>
      <c r="B47" s="199" t="s">
        <v>105</v>
      </c>
      <c r="C47" s="17">
        <v>14</v>
      </c>
      <c r="D47" s="18">
        <v>2000</v>
      </c>
      <c r="E47" s="19"/>
      <c r="F47" s="19">
        <f>K!G105*80</f>
        <v>28400</v>
      </c>
      <c r="G47" s="19"/>
      <c r="H47" s="19"/>
      <c r="I47" s="19">
        <f t="shared" si="1"/>
        <v>28400</v>
      </c>
      <c r="J47" s="217"/>
      <c r="K47" s="15"/>
      <c r="L47" s="218"/>
      <c r="M47" s="15"/>
      <c r="N47" s="218"/>
      <c r="O47" s="15"/>
      <c r="P47" s="218"/>
      <c r="Q47" s="15"/>
      <c r="R47" s="218"/>
      <c r="S47" s="15"/>
      <c r="T47" s="218"/>
      <c r="U47" s="15"/>
      <c r="V47" s="218"/>
      <c r="W47" s="15"/>
      <c r="X47" s="218"/>
      <c r="Y47" s="15"/>
    </row>
    <row r="48" spans="1:25" x14ac:dyDescent="0.2">
      <c r="A48" s="204">
        <v>3.5</v>
      </c>
      <c r="B48" s="199" t="s">
        <v>340</v>
      </c>
      <c r="C48" s="17"/>
      <c r="D48" s="18"/>
      <c r="E48" s="19">
        <f>K!F106*80</f>
        <v>26000</v>
      </c>
      <c r="F48" s="19">
        <f>K!G106*80</f>
        <v>12800</v>
      </c>
      <c r="G48" s="19"/>
      <c r="H48" s="19"/>
      <c r="I48" s="19">
        <f t="shared" si="1"/>
        <v>38800</v>
      </c>
      <c r="J48" s="217"/>
      <c r="K48" s="15"/>
      <c r="L48" s="218"/>
      <c r="M48" s="15"/>
      <c r="N48" s="218"/>
      <c r="O48" s="15"/>
      <c r="P48" s="218"/>
      <c r="Q48" s="15"/>
      <c r="R48" s="218"/>
      <c r="S48" s="15"/>
      <c r="T48" s="218"/>
      <c r="U48" s="15"/>
      <c r="V48" s="218"/>
      <c r="W48" s="15"/>
      <c r="X48" s="218"/>
      <c r="Y48" s="15"/>
    </row>
    <row r="49" spans="1:25" x14ac:dyDescent="0.2">
      <c r="A49" s="204"/>
      <c r="B49" s="121"/>
      <c r="C49" s="122"/>
      <c r="D49" s="123"/>
      <c r="E49" s="101"/>
      <c r="F49" s="101"/>
      <c r="G49" s="101"/>
      <c r="H49" s="101"/>
      <c r="I49" s="193"/>
      <c r="J49" s="44"/>
      <c r="K49" s="73"/>
      <c r="M49" s="73"/>
      <c r="O49" s="73"/>
      <c r="Q49" s="73"/>
      <c r="S49" s="73"/>
      <c r="U49" s="73"/>
      <c r="W49" s="73"/>
      <c r="Y49" s="73"/>
    </row>
    <row r="50" spans="1:25" x14ac:dyDescent="0.2">
      <c r="A50" s="204">
        <v>4</v>
      </c>
      <c r="B50" s="164" t="s">
        <v>92</v>
      </c>
      <c r="C50" s="161"/>
      <c r="D50" s="20"/>
      <c r="E50" s="21">
        <f t="shared" ref="E50:H50" si="4">E51</f>
        <v>0</v>
      </c>
      <c r="F50" s="21">
        <f t="shared" si="4"/>
        <v>70800</v>
      </c>
      <c r="G50" s="21">
        <f t="shared" si="4"/>
        <v>0</v>
      </c>
      <c r="H50" s="21">
        <f t="shared" si="4"/>
        <v>0</v>
      </c>
      <c r="I50" s="21">
        <f>I51</f>
        <v>70800</v>
      </c>
      <c r="J50" s="217"/>
      <c r="K50" s="15"/>
      <c r="L50" s="218"/>
      <c r="M50" s="15"/>
      <c r="N50" s="218"/>
      <c r="O50" s="15"/>
      <c r="P50" s="218"/>
      <c r="Q50" s="15"/>
      <c r="R50" s="218"/>
      <c r="S50" s="15"/>
      <c r="T50" s="218"/>
      <c r="U50" s="15"/>
      <c r="V50" s="218"/>
      <c r="W50" s="15"/>
      <c r="X50" s="218"/>
      <c r="Y50" s="15"/>
    </row>
    <row r="51" spans="1:25" x14ac:dyDescent="0.2">
      <c r="A51" s="204"/>
      <c r="B51" s="199" t="s">
        <v>106</v>
      </c>
      <c r="C51" s="17">
        <v>12</v>
      </c>
      <c r="D51" s="18">
        <v>5900</v>
      </c>
      <c r="E51" s="19"/>
      <c r="F51" s="19">
        <f>'T-G'!H28*80</f>
        <v>70800</v>
      </c>
      <c r="G51" s="19"/>
      <c r="H51" s="19"/>
      <c r="I51" s="19">
        <f t="shared" si="1"/>
        <v>70800</v>
      </c>
      <c r="J51" s="217"/>
      <c r="K51" s="15"/>
      <c r="L51" s="218"/>
      <c r="M51" s="15"/>
      <c r="N51" s="218"/>
      <c r="O51" s="15"/>
      <c r="P51" s="218"/>
      <c r="Q51" s="15"/>
      <c r="R51" s="218"/>
      <c r="S51" s="15"/>
      <c r="T51" s="218"/>
      <c r="U51" s="15"/>
      <c r="V51" s="218"/>
      <c r="W51" s="15"/>
      <c r="X51" s="218"/>
      <c r="Y51" s="15"/>
    </row>
    <row r="52" spans="1:25" x14ac:dyDescent="0.2">
      <c r="A52" s="204"/>
      <c r="B52" s="121"/>
      <c r="C52" s="122"/>
      <c r="D52" s="123"/>
      <c r="E52" s="101"/>
      <c r="F52" s="101"/>
      <c r="G52" s="101"/>
      <c r="H52" s="101"/>
      <c r="I52" s="193"/>
      <c r="J52" s="44"/>
      <c r="K52" s="73"/>
      <c r="M52" s="73"/>
      <c r="O52" s="73"/>
      <c r="Q52" s="73"/>
      <c r="S52" s="73"/>
      <c r="U52" s="73"/>
      <c r="W52" s="73"/>
      <c r="Y52" s="73"/>
    </row>
    <row r="53" spans="1:25" x14ac:dyDescent="0.2">
      <c r="A53" s="209">
        <v>5</v>
      </c>
      <c r="B53" s="211" t="s">
        <v>93</v>
      </c>
      <c r="C53" s="161"/>
      <c r="D53" s="20"/>
      <c r="E53" s="21">
        <f t="shared" ref="E53:H53" si="5">E54</f>
        <v>0</v>
      </c>
      <c r="F53" s="21">
        <f t="shared" si="5"/>
        <v>0</v>
      </c>
      <c r="G53" s="21">
        <f t="shared" si="5"/>
        <v>123000</v>
      </c>
      <c r="H53" s="21">
        <f t="shared" si="5"/>
        <v>0</v>
      </c>
      <c r="I53" s="21">
        <f>I54</f>
        <v>123000</v>
      </c>
      <c r="J53" s="217"/>
      <c r="K53" s="15"/>
      <c r="L53" s="218"/>
      <c r="M53" s="15"/>
      <c r="N53" s="218"/>
      <c r="O53" s="15"/>
      <c r="P53" s="218"/>
      <c r="Q53" s="15"/>
      <c r="R53" s="218"/>
      <c r="S53" s="15"/>
      <c r="T53" s="218"/>
      <c r="U53" s="15"/>
      <c r="V53" s="218"/>
      <c r="W53" s="15"/>
      <c r="X53" s="218"/>
      <c r="Y53" s="15"/>
    </row>
    <row r="54" spans="1:25" x14ac:dyDescent="0.2">
      <c r="A54" s="204"/>
      <c r="B54" s="199" t="s">
        <v>94</v>
      </c>
      <c r="C54" s="17"/>
      <c r="D54" s="18"/>
      <c r="E54" s="19"/>
      <c r="F54" s="19"/>
      <c r="G54" s="19">
        <v>123000</v>
      </c>
      <c r="H54" s="19"/>
      <c r="I54" s="19">
        <f t="shared" si="1"/>
        <v>123000</v>
      </c>
      <c r="J54" s="217"/>
      <c r="K54" s="15"/>
      <c r="L54" s="218"/>
      <c r="M54" s="15"/>
      <c r="N54" s="218"/>
      <c r="O54" s="15"/>
      <c r="P54" s="218"/>
      <c r="Q54" s="15"/>
      <c r="R54" s="218"/>
      <c r="S54" s="15"/>
      <c r="T54" s="218"/>
      <c r="U54" s="15"/>
      <c r="V54" s="218"/>
      <c r="W54" s="15"/>
      <c r="X54" s="218"/>
      <c r="Y54" s="15"/>
    </row>
    <row r="55" spans="1:25" x14ac:dyDescent="0.2">
      <c r="A55" s="204"/>
      <c r="B55" s="45"/>
      <c r="C55" s="122"/>
      <c r="D55" s="101"/>
      <c r="E55" s="101"/>
      <c r="F55" s="101"/>
      <c r="G55" s="101"/>
      <c r="H55" s="101"/>
      <c r="I55" s="193"/>
      <c r="J55" s="44"/>
      <c r="K55" s="73"/>
      <c r="M55" s="73"/>
      <c r="O55" s="73"/>
      <c r="Q55" s="73"/>
      <c r="S55" s="73"/>
      <c r="U55" s="73"/>
      <c r="W55" s="73"/>
      <c r="Y55" s="73"/>
    </row>
    <row r="56" spans="1:25" x14ac:dyDescent="0.2">
      <c r="A56" s="204">
        <v>1</v>
      </c>
      <c r="B56" s="203" t="s">
        <v>21</v>
      </c>
      <c r="C56" s="161"/>
      <c r="D56" s="21"/>
      <c r="E56" s="21">
        <v>24000</v>
      </c>
      <c r="F56" s="21">
        <v>4000</v>
      </c>
      <c r="G56" s="19"/>
      <c r="H56" s="19"/>
      <c r="I56" s="21">
        <f t="shared" si="1"/>
        <v>28000</v>
      </c>
      <c r="J56" s="217"/>
      <c r="K56" s="15"/>
      <c r="L56" s="218"/>
      <c r="M56" s="15"/>
      <c r="N56" s="218"/>
      <c r="O56" s="15"/>
      <c r="P56" s="218"/>
      <c r="Q56" s="15"/>
      <c r="R56" s="218"/>
      <c r="S56" s="15"/>
      <c r="T56" s="218"/>
      <c r="U56" s="15"/>
      <c r="V56" s="218"/>
      <c r="W56" s="15"/>
      <c r="X56" s="218"/>
      <c r="Y56" s="15"/>
    </row>
    <row r="57" spans="1:25" x14ac:dyDescent="0.2">
      <c r="B57" s="44"/>
      <c r="C57" s="122"/>
      <c r="D57" s="101"/>
      <c r="E57" s="101"/>
      <c r="F57" s="101"/>
      <c r="G57" s="101"/>
      <c r="H57" s="101"/>
      <c r="I57" s="193"/>
      <c r="J57" s="44"/>
      <c r="K57" s="73"/>
      <c r="M57" s="222"/>
      <c r="O57" s="222"/>
      <c r="Q57" s="222"/>
      <c r="S57" s="222"/>
      <c r="U57" s="222"/>
      <c r="W57" s="222"/>
      <c r="Y57" s="222"/>
    </row>
    <row r="58" spans="1:25" x14ac:dyDescent="0.2">
      <c r="B58" s="113" t="s">
        <v>341</v>
      </c>
      <c r="C58" s="114"/>
      <c r="D58" s="65"/>
      <c r="E58" s="65">
        <f>0.1*(E8+E12+E17+E27+E42+E50+E53+E56)</f>
        <v>51420</v>
      </c>
      <c r="F58" s="65">
        <f>0.1*(F8+F12+F17+F27+F42+F50+F53+F56)</f>
        <v>40040</v>
      </c>
      <c r="G58" s="65">
        <f>0.1*(G8+G12+G17+G27+G42+G50+G53+G56)</f>
        <v>12600</v>
      </c>
      <c r="H58" s="65">
        <f>0.1*(H8+H12+H17+H27+H42+H50+H53+H56)</f>
        <v>4340</v>
      </c>
      <c r="I58" s="194">
        <f>0.1*(I8+I12+I17+I27+I42+I50+I53+I56)</f>
        <v>108400</v>
      </c>
      <c r="J58" s="44"/>
      <c r="K58" s="15"/>
      <c r="L58" s="218"/>
      <c r="M58" s="15"/>
      <c r="N58" s="218"/>
      <c r="O58" s="15"/>
      <c r="P58" s="218"/>
      <c r="Q58" s="15"/>
      <c r="R58" s="218"/>
      <c r="S58" s="15"/>
      <c r="T58" s="218"/>
      <c r="U58" s="15"/>
      <c r="V58" s="218"/>
      <c r="W58" s="15"/>
      <c r="X58" s="218"/>
      <c r="Y58" s="15"/>
    </row>
    <row r="59" spans="1:25" x14ac:dyDescent="0.2">
      <c r="B59" s="44"/>
      <c r="C59" s="122"/>
      <c r="D59" s="101"/>
      <c r="E59" s="101"/>
      <c r="F59" s="101"/>
      <c r="G59" s="101"/>
      <c r="H59" s="101"/>
      <c r="I59" s="184"/>
      <c r="J59" s="44"/>
      <c r="K59" s="73"/>
      <c r="M59" s="73"/>
      <c r="O59" s="73"/>
      <c r="Q59" s="73"/>
      <c r="S59" s="73"/>
      <c r="U59" s="73"/>
      <c r="W59" s="73"/>
      <c r="Y59" s="73"/>
    </row>
    <row r="60" spans="1:25" ht="15" x14ac:dyDescent="0.25">
      <c r="B60" s="24" t="s">
        <v>96</v>
      </c>
      <c r="C60" s="159"/>
      <c r="D60" s="25"/>
      <c r="E60" s="26">
        <f>E58+E56+E54+E50+E42+E27+E12+E17+E8</f>
        <v>565620</v>
      </c>
      <c r="F60" s="26">
        <f>F58+F56+F54+F50+F42+F27+F12+F17+F8</f>
        <v>440440</v>
      </c>
      <c r="G60" s="26">
        <f>G58+G56+G54+G50+G42+G27+G12+G17+G8</f>
        <v>138600</v>
      </c>
      <c r="H60" s="26">
        <f>H58+H56+H54+H50+H42+H27+H12+H17+H8</f>
        <v>47740</v>
      </c>
      <c r="I60" s="16">
        <f>I58+I56+I54+I50+I42+I27+I12+I17+I8</f>
        <v>1192400</v>
      </c>
      <c r="J60" s="44"/>
      <c r="K60" s="15"/>
      <c r="L60" s="218"/>
      <c r="M60" s="15"/>
      <c r="N60" s="218"/>
      <c r="O60" s="15"/>
      <c r="P60" s="218"/>
      <c r="Q60" s="15"/>
      <c r="R60" s="218"/>
      <c r="S60" s="15"/>
      <c r="T60" s="218"/>
      <c r="U60" s="15"/>
      <c r="V60" s="218"/>
      <c r="W60" s="15"/>
      <c r="X60" s="218"/>
      <c r="Y60" s="15"/>
    </row>
    <row r="61" spans="1:25" x14ac:dyDescent="0.2">
      <c r="B61" s="44"/>
      <c r="C61" s="45"/>
      <c r="D61" s="101"/>
      <c r="E61" s="101"/>
      <c r="F61" s="101"/>
      <c r="G61" s="101"/>
      <c r="H61" s="101"/>
      <c r="I61" s="184"/>
      <c r="J61" s="44"/>
      <c r="K61" s="73"/>
      <c r="M61" s="73"/>
      <c r="O61" s="73"/>
      <c r="Q61" s="73"/>
      <c r="S61" s="73"/>
      <c r="U61" s="73"/>
      <c r="W61" s="73"/>
      <c r="Y61" s="73"/>
    </row>
    <row r="62" spans="1:25" x14ac:dyDescent="0.2">
      <c r="B62" s="23" t="s">
        <v>289</v>
      </c>
      <c r="C62" s="23"/>
      <c r="D62" s="21"/>
      <c r="E62" s="19">
        <f>0.8*I62</f>
        <v>95392</v>
      </c>
      <c r="F62" s="19">
        <f>0.2*I62</f>
        <v>23848</v>
      </c>
      <c r="G62" s="19"/>
      <c r="H62" s="19"/>
      <c r="I62" s="16">
        <f>0.1*I60</f>
        <v>119240</v>
      </c>
      <c r="J62" s="44"/>
      <c r="K62" s="15"/>
      <c r="L62" s="218"/>
      <c r="M62" s="73"/>
      <c r="O62" s="73"/>
      <c r="P62" s="218"/>
      <c r="Q62" s="15"/>
      <c r="S62" s="73"/>
      <c r="U62" s="15"/>
      <c r="V62" s="218"/>
      <c r="W62" s="73"/>
      <c r="Y62" s="73"/>
    </row>
    <row r="63" spans="1:25" x14ac:dyDescent="0.2">
      <c r="B63" s="44"/>
      <c r="C63" s="45"/>
      <c r="D63" s="45"/>
      <c r="E63" s="101"/>
      <c r="F63" s="101"/>
      <c r="G63" s="101"/>
      <c r="H63" s="101"/>
      <c r="I63" s="193"/>
      <c r="J63" s="44"/>
      <c r="K63" s="73"/>
      <c r="M63" s="73"/>
      <c r="O63" s="73"/>
      <c r="Q63" s="73"/>
      <c r="S63" s="73"/>
      <c r="U63" s="73"/>
      <c r="W63" s="73"/>
      <c r="Y63" s="73"/>
    </row>
    <row r="64" spans="1:25" ht="15" x14ac:dyDescent="0.25">
      <c r="B64" s="195" t="s">
        <v>97</v>
      </c>
      <c r="C64" s="24"/>
      <c r="D64" s="24"/>
      <c r="E64" s="16">
        <f t="shared" ref="E64:H64" si="6">E60+E62</f>
        <v>661012</v>
      </c>
      <c r="F64" s="16">
        <f t="shared" si="6"/>
        <v>464288</v>
      </c>
      <c r="G64" s="16">
        <f t="shared" si="6"/>
        <v>138600</v>
      </c>
      <c r="H64" s="16">
        <f t="shared" si="6"/>
        <v>47740</v>
      </c>
      <c r="I64" s="196">
        <f>I60+I62</f>
        <v>1311640</v>
      </c>
      <c r="J64" s="259"/>
      <c r="K64" s="15"/>
      <c r="L64" s="218"/>
      <c r="M64" s="15"/>
      <c r="N64" s="218"/>
      <c r="O64" s="15"/>
      <c r="P64" s="218"/>
      <c r="Q64" s="15"/>
      <c r="R64" s="218"/>
      <c r="S64" s="15"/>
      <c r="T64" s="218"/>
      <c r="U64" s="15"/>
      <c r="V64" s="218"/>
      <c r="W64" s="15"/>
      <c r="X64" s="218"/>
      <c r="Y64" s="15"/>
    </row>
    <row r="65" spans="1:25" ht="15" x14ac:dyDescent="0.25">
      <c r="B65" s="188"/>
      <c r="C65" s="188"/>
      <c r="D65" s="188"/>
      <c r="E65" s="189"/>
      <c r="F65" s="189"/>
      <c r="G65" s="189"/>
      <c r="H65" s="189"/>
      <c r="I65" s="189"/>
      <c r="K65" s="73"/>
      <c r="M65" s="73"/>
      <c r="O65" s="73"/>
      <c r="Q65" s="73"/>
      <c r="S65" s="73"/>
      <c r="U65" s="73"/>
      <c r="W65" s="73"/>
      <c r="Y65" s="73"/>
    </row>
    <row r="66" spans="1:25" ht="15" x14ac:dyDescent="0.25">
      <c r="B66" s="195" t="s">
        <v>342</v>
      </c>
      <c r="C66" s="24"/>
      <c r="D66" s="24"/>
      <c r="E66" s="16"/>
      <c r="F66" s="16"/>
      <c r="G66" s="16"/>
      <c r="H66" s="16"/>
      <c r="I66" s="196">
        <v>1030475</v>
      </c>
      <c r="J66" s="189"/>
      <c r="K66" s="15"/>
      <c r="L66" s="218"/>
      <c r="M66" s="15"/>
      <c r="N66" s="218"/>
      <c r="O66" s="15"/>
      <c r="P66" s="218"/>
      <c r="Q66" s="15"/>
      <c r="R66" s="218"/>
      <c r="S66" s="15"/>
      <c r="T66" s="218"/>
      <c r="U66" s="15"/>
      <c r="V66" s="218"/>
      <c r="W66" s="15"/>
      <c r="X66" s="218"/>
      <c r="Y66" s="15"/>
    </row>
    <row r="67" spans="1:25" ht="12.75" customHeight="1" x14ac:dyDescent="0.2">
      <c r="E67" s="5"/>
      <c r="F67" s="5"/>
      <c r="G67" s="5"/>
      <c r="H67" s="5"/>
      <c r="I67" s="5"/>
      <c r="J67" s="10"/>
    </row>
    <row r="68" spans="1:25" hidden="1" x14ac:dyDescent="0.2">
      <c r="B68" s="15" t="s">
        <v>113</v>
      </c>
      <c r="C68" s="15"/>
      <c r="D68" s="15"/>
      <c r="E68" s="19">
        <f>100*E64/$I64</f>
        <v>50.395840322039582</v>
      </c>
      <c r="F68" s="19">
        <f t="shared" ref="F68:H68" si="7">100*F64/$I64</f>
        <v>35.397517611539755</v>
      </c>
      <c r="G68" s="19">
        <f t="shared" si="7"/>
        <v>10.566923851056693</v>
      </c>
      <c r="H68" s="19">
        <f t="shared" si="7"/>
        <v>3.6397182153639718</v>
      </c>
      <c r="I68" s="5"/>
    </row>
    <row r="69" spans="1:25" ht="12.75" customHeight="1" x14ac:dyDescent="0.2">
      <c r="B69" s="227" t="s">
        <v>355</v>
      </c>
      <c r="C69" s="227"/>
      <c r="D69" s="227"/>
      <c r="E69" s="227"/>
      <c r="F69" s="227"/>
      <c r="G69" s="227"/>
      <c r="H69" s="227"/>
      <c r="I69" s="227"/>
    </row>
    <row r="70" spans="1:25" x14ac:dyDescent="0.2">
      <c r="B70" s="228" t="s">
        <v>356</v>
      </c>
      <c r="C70" s="228"/>
      <c r="D70" s="228"/>
      <c r="E70" s="228"/>
      <c r="F70" s="228"/>
      <c r="G70" s="228"/>
      <c r="H70" s="228"/>
      <c r="I70" s="228"/>
    </row>
    <row r="71" spans="1:25" x14ac:dyDescent="0.2">
      <c r="B71" s="7"/>
      <c r="C71" s="7"/>
      <c r="D71" s="7"/>
    </row>
    <row r="72" spans="1:25" x14ac:dyDescent="0.2">
      <c r="A72" s="23" t="s">
        <v>367</v>
      </c>
      <c r="B72" s="287" t="s">
        <v>366</v>
      </c>
      <c r="C72" s="288"/>
      <c r="D72" s="288"/>
      <c r="E72" s="220"/>
      <c r="F72" s="220"/>
      <c r="G72" s="220"/>
      <c r="H72" s="220"/>
      <c r="I72" s="23"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x14ac:dyDescent="0.2">
      <c r="A73" s="23" t="s">
        <v>369</v>
      </c>
      <c r="B73" s="287" t="s">
        <v>368</v>
      </c>
      <c r="C73" s="289"/>
      <c r="D73" s="289"/>
      <c r="E73" s="260"/>
      <c r="F73" s="260"/>
      <c r="G73" s="260"/>
      <c r="H73" s="260"/>
      <c r="I73" s="23">
        <v>0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</sheetData>
  <mergeCells count="9">
    <mergeCell ref="K6:O6"/>
    <mergeCell ref="P6:T6"/>
    <mergeCell ref="U6:Y6"/>
    <mergeCell ref="K4:Y4"/>
    <mergeCell ref="E6:J6"/>
    <mergeCell ref="H3:J3"/>
    <mergeCell ref="B69:I69"/>
    <mergeCell ref="B70:I70"/>
    <mergeCell ref="C4:J4"/>
  </mergeCells>
  <pageMargins left="0.70866141732283472" right="0.70866141732283472" top="0.78740157480314965" bottom="0.78740157480314965" header="0.31496062992125984" footer="0.31496062992125984"/>
  <pageSetup paperSize="8" scale="68" orientation="landscape" r:id="rId1"/>
  <headerFooter>
    <oddFooter>&amp;LIG RF-BB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6"/>
  <sheetViews>
    <sheetView topLeftCell="L1" workbookViewId="0">
      <selection activeCell="B98" sqref="B1:T98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29" customWidth="1"/>
    <col min="5" max="6" width="6.28515625" customWidth="1"/>
    <col min="7" max="7" width="7.28515625" customWidth="1"/>
    <col min="8" max="8" width="7.140625" customWidth="1"/>
    <col min="9" max="10" width="6.28515625" customWidth="1"/>
    <col min="11" max="11" width="9" customWidth="1"/>
    <col min="12" max="12" width="41.85546875" customWidth="1"/>
    <col min="13" max="13" width="59" customWidth="1"/>
    <col min="20" max="20" width="55.7109375" customWidth="1"/>
  </cols>
  <sheetData>
    <row r="1" spans="1:20" ht="15.75" x14ac:dyDescent="0.25">
      <c r="B1" s="1" t="s">
        <v>0</v>
      </c>
    </row>
    <row r="2" spans="1:20" ht="18" x14ac:dyDescent="0.25">
      <c r="B2" s="2" t="s">
        <v>1</v>
      </c>
    </row>
    <row r="3" spans="1:20" ht="15.75" x14ac:dyDescent="0.25">
      <c r="B3" s="1" t="s">
        <v>278</v>
      </c>
    </row>
    <row r="4" spans="1:20" ht="15.75" x14ac:dyDescent="0.25">
      <c r="B4" s="1"/>
      <c r="E4" s="244" t="s">
        <v>303</v>
      </c>
      <c r="F4" s="245"/>
      <c r="G4" s="245"/>
      <c r="H4" s="245"/>
      <c r="I4" s="245"/>
      <c r="J4" s="245"/>
      <c r="K4" s="245"/>
      <c r="L4" s="245"/>
      <c r="M4" s="236"/>
      <c r="N4" s="244" t="s">
        <v>351</v>
      </c>
      <c r="O4" s="245"/>
      <c r="P4" s="245"/>
      <c r="Q4" s="245"/>
      <c r="R4" s="245"/>
      <c r="S4" s="245"/>
      <c r="T4" s="236"/>
    </row>
    <row r="6" spans="1:20" x14ac:dyDescent="0.2">
      <c r="A6" s="204" t="s">
        <v>352</v>
      </c>
      <c r="B6" s="40" t="s">
        <v>2</v>
      </c>
      <c r="C6" s="40" t="s">
        <v>3</v>
      </c>
      <c r="D6" s="23" t="s">
        <v>4</v>
      </c>
      <c r="E6" s="236" t="s">
        <v>9</v>
      </c>
      <c r="F6" s="237"/>
      <c r="G6" s="63" t="s">
        <v>5</v>
      </c>
      <c r="H6" s="38" t="s">
        <v>6</v>
      </c>
      <c r="I6" s="64" t="s">
        <v>7</v>
      </c>
      <c r="J6" s="39" t="s">
        <v>8</v>
      </c>
      <c r="K6" s="72" t="s">
        <v>82</v>
      </c>
      <c r="L6" s="23" t="s">
        <v>69</v>
      </c>
      <c r="M6" s="14" t="s">
        <v>70</v>
      </c>
      <c r="N6" s="243" t="s">
        <v>364</v>
      </c>
      <c r="O6" s="243"/>
      <c r="P6" s="243" t="s">
        <v>361</v>
      </c>
      <c r="Q6" s="243"/>
      <c r="R6" s="243" t="s">
        <v>82</v>
      </c>
      <c r="S6" s="243"/>
      <c r="T6" s="15" t="s">
        <v>365</v>
      </c>
    </row>
    <row r="7" spans="1:20" x14ac:dyDescent="0.2">
      <c r="A7" s="208"/>
      <c r="B7" s="41"/>
      <c r="C7" s="42"/>
      <c r="D7" s="43"/>
      <c r="E7" s="55" t="s">
        <v>5</v>
      </c>
      <c r="F7" s="38" t="s">
        <v>6</v>
      </c>
      <c r="G7" s="34"/>
      <c r="H7" s="66"/>
      <c r="I7" s="35"/>
      <c r="J7" s="68"/>
      <c r="K7" s="9"/>
      <c r="L7" s="73"/>
      <c r="M7" s="233" t="s">
        <v>290</v>
      </c>
      <c r="N7" s="216" t="s">
        <v>362</v>
      </c>
      <c r="O7" s="215" t="s">
        <v>363</v>
      </c>
      <c r="P7" s="114" t="s">
        <v>362</v>
      </c>
      <c r="Q7" s="215" t="s">
        <v>363</v>
      </c>
      <c r="R7" s="114" t="s">
        <v>362</v>
      </c>
      <c r="S7" s="215" t="s">
        <v>363</v>
      </c>
      <c r="T7" s="73"/>
    </row>
    <row r="8" spans="1:20" ht="15" x14ac:dyDescent="0.25">
      <c r="A8" s="208"/>
      <c r="B8" s="238" t="s">
        <v>71</v>
      </c>
      <c r="C8" s="238"/>
      <c r="D8" s="238"/>
      <c r="E8" s="81"/>
      <c r="F8" s="82"/>
      <c r="G8" s="166">
        <f>SUM(G9:G13)</f>
        <v>920</v>
      </c>
      <c r="H8" s="166">
        <f>SUM(H9:H13)</f>
        <v>800</v>
      </c>
      <c r="I8" s="166">
        <f>SUM(I9:I13)</f>
        <v>40</v>
      </c>
      <c r="J8" s="166">
        <f>SUM(J9:J13)</f>
        <v>275</v>
      </c>
      <c r="K8" s="56">
        <f>SUM(E8:J8)</f>
        <v>2035</v>
      </c>
      <c r="L8" s="73"/>
      <c r="M8" s="234"/>
      <c r="N8" s="44"/>
      <c r="O8" s="73"/>
      <c r="P8" s="45"/>
      <c r="Q8" s="73"/>
      <c r="R8" s="45"/>
      <c r="S8" s="73"/>
      <c r="T8" s="73"/>
    </row>
    <row r="9" spans="1:20" x14ac:dyDescent="0.2">
      <c r="A9" s="204">
        <v>0.1</v>
      </c>
      <c r="B9" s="286">
        <v>0.1</v>
      </c>
      <c r="C9" s="45"/>
      <c r="D9" s="46" t="s">
        <v>313</v>
      </c>
      <c r="E9" s="89"/>
      <c r="F9" s="90"/>
      <c r="G9" s="29">
        <v>250</v>
      </c>
      <c r="H9" s="67">
        <v>250</v>
      </c>
      <c r="I9" s="32">
        <v>40</v>
      </c>
      <c r="J9" s="69">
        <v>25</v>
      </c>
      <c r="K9" s="5"/>
      <c r="L9" s="73"/>
      <c r="M9" s="73"/>
      <c r="N9" s="261"/>
      <c r="O9" s="262"/>
      <c r="P9" s="263"/>
      <c r="Q9" s="262"/>
      <c r="R9" s="263"/>
      <c r="S9" s="262"/>
      <c r="T9" s="262"/>
    </row>
    <row r="10" spans="1:20" x14ac:dyDescent="0.2">
      <c r="A10" s="204">
        <v>0.2</v>
      </c>
      <c r="B10" s="286">
        <v>0.2</v>
      </c>
      <c r="C10" s="45"/>
      <c r="D10" s="46" t="s">
        <v>312</v>
      </c>
      <c r="E10" s="89"/>
      <c r="F10" s="90"/>
      <c r="G10" s="29">
        <v>100</v>
      </c>
      <c r="H10" s="165">
        <v>100</v>
      </c>
      <c r="I10" s="32"/>
      <c r="J10" s="69"/>
      <c r="K10" s="5"/>
      <c r="L10" s="73"/>
      <c r="M10" s="73"/>
      <c r="N10" s="261"/>
      <c r="O10" s="262"/>
      <c r="P10" s="263"/>
      <c r="Q10" s="262"/>
      <c r="R10" s="263"/>
      <c r="S10" s="262"/>
      <c r="T10" s="264"/>
    </row>
    <row r="11" spans="1:20" x14ac:dyDescent="0.2">
      <c r="A11" s="204">
        <v>0.3</v>
      </c>
      <c r="B11" s="286">
        <v>0.3</v>
      </c>
      <c r="C11" s="45"/>
      <c r="D11" s="46" t="s">
        <v>72</v>
      </c>
      <c r="E11" s="89"/>
      <c r="F11" s="90"/>
      <c r="G11" s="29">
        <v>400</v>
      </c>
      <c r="H11" s="165">
        <v>150</v>
      </c>
      <c r="I11" s="32"/>
      <c r="J11" s="69"/>
      <c r="K11" s="5"/>
      <c r="L11" s="73" t="s">
        <v>117</v>
      </c>
      <c r="M11" s="73" t="s">
        <v>307</v>
      </c>
      <c r="N11" s="265"/>
      <c r="O11" s="266"/>
      <c r="P11" s="267"/>
      <c r="Q11" s="266"/>
      <c r="R11" s="267"/>
      <c r="S11" s="266"/>
      <c r="T11" s="262"/>
    </row>
    <row r="12" spans="1:20" x14ac:dyDescent="0.2">
      <c r="A12" s="204">
        <v>0.4</v>
      </c>
      <c r="B12" s="286">
        <v>0.4</v>
      </c>
      <c r="C12" s="45"/>
      <c r="D12" s="46" t="s">
        <v>72</v>
      </c>
      <c r="E12" s="89"/>
      <c r="F12" s="90"/>
      <c r="G12" s="29">
        <v>120</v>
      </c>
      <c r="H12" s="165">
        <v>300</v>
      </c>
      <c r="I12" s="32"/>
      <c r="J12" s="69"/>
      <c r="K12" s="5"/>
      <c r="L12" s="73" t="s">
        <v>116</v>
      </c>
      <c r="M12" s="73" t="s">
        <v>315</v>
      </c>
      <c r="N12" s="261"/>
      <c r="O12" s="262"/>
      <c r="P12" s="263"/>
      <c r="Q12" s="262"/>
      <c r="R12" s="263"/>
      <c r="S12" s="262"/>
      <c r="T12" s="268"/>
    </row>
    <row r="13" spans="1:20" x14ac:dyDescent="0.2">
      <c r="A13" s="204"/>
      <c r="B13" s="286">
        <v>0.5</v>
      </c>
      <c r="C13" s="45"/>
      <c r="D13" s="46" t="s">
        <v>308</v>
      </c>
      <c r="E13" s="89"/>
      <c r="F13" s="90"/>
      <c r="G13" s="29">
        <v>50</v>
      </c>
      <c r="H13" s="67"/>
      <c r="I13" s="32"/>
      <c r="J13" s="69">
        <v>250</v>
      </c>
      <c r="K13" s="5"/>
      <c r="L13" s="73"/>
      <c r="M13" s="73" t="s">
        <v>309</v>
      </c>
      <c r="N13" s="261"/>
      <c r="O13" s="262"/>
      <c r="P13" s="263"/>
      <c r="Q13" s="262"/>
      <c r="R13" s="263"/>
      <c r="S13" s="262"/>
      <c r="T13" s="268"/>
    </row>
    <row r="14" spans="1:20" ht="15" x14ac:dyDescent="0.25">
      <c r="A14" s="204">
        <v>1</v>
      </c>
      <c r="B14" s="238" t="s">
        <v>360</v>
      </c>
      <c r="C14" s="238"/>
      <c r="D14" s="238"/>
      <c r="E14" s="81"/>
      <c r="F14" s="82"/>
      <c r="G14" s="174">
        <f>SUM(G15:G20)</f>
        <v>385</v>
      </c>
      <c r="H14" s="174">
        <f t="shared" ref="H14:J14" si="0">SUM(H15:H20)</f>
        <v>50</v>
      </c>
      <c r="I14" s="174">
        <f t="shared" si="0"/>
        <v>0</v>
      </c>
      <c r="J14" s="174">
        <f t="shared" si="0"/>
        <v>0</v>
      </c>
      <c r="K14" s="58">
        <f>SUM(E14:J14)</f>
        <v>435</v>
      </c>
      <c r="L14" s="73"/>
      <c r="M14" s="73"/>
      <c r="N14" s="44"/>
      <c r="O14" s="73"/>
      <c r="P14" s="45"/>
      <c r="Q14" s="73"/>
      <c r="R14" s="45"/>
      <c r="S14" s="73"/>
      <c r="T14" s="73"/>
    </row>
    <row r="15" spans="1:20" x14ac:dyDescent="0.2">
      <c r="A15" s="208"/>
      <c r="B15" s="48" t="s">
        <v>10</v>
      </c>
      <c r="C15" s="45"/>
      <c r="D15" s="46" t="s">
        <v>11</v>
      </c>
      <c r="E15" s="91"/>
      <c r="F15" s="92"/>
      <c r="G15" s="30">
        <v>120</v>
      </c>
      <c r="H15" s="60">
        <v>50</v>
      </c>
      <c r="I15" s="33"/>
      <c r="J15" s="70"/>
      <c r="K15" s="5"/>
      <c r="L15" s="73"/>
      <c r="M15" s="73" t="s">
        <v>286</v>
      </c>
      <c r="N15" s="44"/>
      <c r="O15" s="73"/>
      <c r="P15" s="45"/>
      <c r="Q15" s="73"/>
      <c r="R15" s="45"/>
      <c r="S15" s="73"/>
      <c r="T15" s="73"/>
    </row>
    <row r="16" spans="1:20" x14ac:dyDescent="0.2">
      <c r="A16" s="208"/>
      <c r="B16" s="48" t="s">
        <v>12</v>
      </c>
      <c r="C16" s="45"/>
      <c r="D16" s="46" t="s">
        <v>13</v>
      </c>
      <c r="E16" s="91"/>
      <c r="F16" s="92"/>
      <c r="G16" s="30">
        <v>10</v>
      </c>
      <c r="H16" s="92"/>
      <c r="I16" s="91"/>
      <c r="J16" s="92"/>
      <c r="K16" s="5"/>
      <c r="L16" s="73"/>
      <c r="M16" s="73"/>
      <c r="N16" s="261"/>
      <c r="O16" s="262"/>
      <c r="P16" s="263"/>
      <c r="Q16" s="262"/>
      <c r="R16" s="263"/>
      <c r="S16" s="262"/>
      <c r="T16" s="262"/>
    </row>
    <row r="17" spans="1:20" x14ac:dyDescent="0.2">
      <c r="A17" s="208"/>
      <c r="B17" s="48" t="s">
        <v>14</v>
      </c>
      <c r="C17" s="45"/>
      <c r="D17" s="46" t="s">
        <v>15</v>
      </c>
      <c r="E17" s="91"/>
      <c r="F17" s="92"/>
      <c r="G17" s="30">
        <v>70</v>
      </c>
      <c r="H17" s="92"/>
      <c r="I17" s="91"/>
      <c r="J17" s="92"/>
      <c r="K17" s="5"/>
      <c r="L17" s="73"/>
      <c r="M17" s="44"/>
      <c r="N17" s="222"/>
      <c r="O17" s="45"/>
      <c r="P17" s="222"/>
      <c r="Q17" s="45"/>
      <c r="R17" s="222"/>
      <c r="S17" s="45"/>
      <c r="T17" s="222"/>
    </row>
    <row r="18" spans="1:20" x14ac:dyDescent="0.2">
      <c r="A18" s="208"/>
      <c r="B18" s="48" t="s">
        <v>16</v>
      </c>
      <c r="C18" s="45"/>
      <c r="D18" s="46" t="s">
        <v>17</v>
      </c>
      <c r="E18" s="91"/>
      <c r="F18" s="92"/>
      <c r="G18" s="30">
        <v>5</v>
      </c>
      <c r="H18" s="92"/>
      <c r="I18" s="91"/>
      <c r="J18" s="92"/>
      <c r="K18" s="5"/>
      <c r="L18" s="73" t="s">
        <v>20</v>
      </c>
      <c r="M18" s="44"/>
      <c r="N18" s="73"/>
      <c r="O18" s="45"/>
      <c r="P18" s="73"/>
      <c r="Q18" s="45"/>
      <c r="R18" s="73"/>
      <c r="S18" s="45"/>
      <c r="T18" s="73"/>
    </row>
    <row r="19" spans="1:20" x14ac:dyDescent="0.2">
      <c r="A19" s="208"/>
      <c r="B19" s="48" t="s">
        <v>18</v>
      </c>
      <c r="C19" s="45"/>
      <c r="D19" s="46" t="s">
        <v>19</v>
      </c>
      <c r="E19" s="91"/>
      <c r="F19" s="92"/>
      <c r="G19" s="30">
        <v>100</v>
      </c>
      <c r="H19" s="92"/>
      <c r="I19" s="91"/>
      <c r="J19" s="92"/>
      <c r="K19" s="5"/>
      <c r="L19" s="73"/>
      <c r="M19" s="44"/>
      <c r="N19" s="73"/>
      <c r="O19" s="45"/>
      <c r="P19" s="73"/>
      <c r="Q19" s="45"/>
      <c r="R19" s="73"/>
      <c r="S19" s="45"/>
      <c r="T19" s="73"/>
    </row>
    <row r="20" spans="1:20" x14ac:dyDescent="0.2">
      <c r="A20" s="208"/>
      <c r="B20" s="44"/>
      <c r="C20" s="45"/>
      <c r="D20" s="46" t="s">
        <v>316</v>
      </c>
      <c r="E20" s="91"/>
      <c r="F20" s="92"/>
      <c r="G20" s="30">
        <v>80</v>
      </c>
      <c r="H20" s="60"/>
      <c r="I20" s="33"/>
      <c r="J20" s="70"/>
      <c r="K20" s="5"/>
      <c r="L20" s="73"/>
      <c r="M20" s="44"/>
      <c r="N20" s="73"/>
      <c r="O20" s="45"/>
      <c r="P20" s="73"/>
      <c r="Q20" s="45"/>
      <c r="R20" s="73"/>
      <c r="S20" s="45"/>
      <c r="T20" s="73"/>
    </row>
    <row r="21" spans="1:20" ht="15" x14ac:dyDescent="0.25">
      <c r="A21" s="208"/>
      <c r="B21" s="239" t="s">
        <v>359</v>
      </c>
      <c r="C21" s="240"/>
      <c r="D21" s="241"/>
      <c r="E21" s="91"/>
      <c r="F21" s="92"/>
      <c r="G21" s="30"/>
      <c r="H21" s="60"/>
      <c r="I21" s="33"/>
      <c r="J21" s="70"/>
      <c r="K21" s="5"/>
      <c r="L21" s="73"/>
      <c r="M21" s="44"/>
      <c r="N21" s="73"/>
      <c r="O21" s="45"/>
      <c r="P21" s="73"/>
      <c r="Q21" s="45"/>
      <c r="R21" s="73"/>
      <c r="S21" s="45"/>
      <c r="T21" s="73"/>
    </row>
    <row r="22" spans="1:20" x14ac:dyDescent="0.2">
      <c r="A22" s="204">
        <v>2.1</v>
      </c>
      <c r="B22" s="14"/>
      <c r="C22" s="229" t="s">
        <v>41</v>
      </c>
      <c r="D22" s="229"/>
      <c r="E22" s="81"/>
      <c r="F22" s="82"/>
      <c r="G22" s="55">
        <f>SUM(G23:G32)</f>
        <v>302</v>
      </c>
      <c r="H22" s="38">
        <f>SUM(H23:H32)</f>
        <v>540</v>
      </c>
      <c r="I22" s="64">
        <f t="shared" ref="I22:J22" si="1">SUM(I24:I32)</f>
        <v>0</v>
      </c>
      <c r="J22" s="39">
        <f t="shared" si="1"/>
        <v>0</v>
      </c>
      <c r="K22" s="58">
        <f>SUM(E22:J22)</f>
        <v>842</v>
      </c>
      <c r="L22" s="73"/>
      <c r="M22" s="44"/>
      <c r="N22" s="262"/>
      <c r="O22" s="263"/>
      <c r="P22" s="262"/>
      <c r="Q22" s="263"/>
      <c r="R22" s="262"/>
      <c r="S22" s="263"/>
      <c r="T22" s="262"/>
    </row>
    <row r="23" spans="1:20" x14ac:dyDescent="0.2">
      <c r="A23" s="208"/>
      <c r="B23" s="151"/>
      <c r="C23" s="152"/>
      <c r="D23" s="169" t="s">
        <v>298</v>
      </c>
      <c r="E23" s="87"/>
      <c r="F23" s="88"/>
      <c r="G23" s="30"/>
      <c r="H23" s="60">
        <v>275</v>
      </c>
      <c r="I23" s="153"/>
      <c r="J23" s="154"/>
      <c r="K23" s="155"/>
      <c r="L23" s="73"/>
      <c r="M23" s="44" t="s">
        <v>317</v>
      </c>
      <c r="N23" s="73"/>
      <c r="O23" s="45"/>
      <c r="P23" s="73"/>
      <c r="Q23" s="45"/>
      <c r="R23" s="73"/>
      <c r="S23" s="45"/>
      <c r="T23" s="73"/>
    </row>
    <row r="24" spans="1:20" x14ac:dyDescent="0.2">
      <c r="A24" s="208"/>
      <c r="B24" s="44"/>
      <c r="C24" s="49">
        <v>10.1</v>
      </c>
      <c r="D24" s="46" t="s">
        <v>23</v>
      </c>
      <c r="E24" s="91"/>
      <c r="F24" s="92"/>
      <c r="G24" s="30">
        <v>5</v>
      </c>
      <c r="H24" s="60"/>
      <c r="I24" s="91"/>
      <c r="J24" s="92"/>
      <c r="K24" s="5"/>
      <c r="L24" s="73"/>
      <c r="M24" s="44"/>
      <c r="N24" s="73"/>
      <c r="O24" s="45"/>
      <c r="P24" s="73"/>
      <c r="Q24" s="45"/>
      <c r="R24" s="73"/>
      <c r="S24" s="45"/>
      <c r="T24" s="73"/>
    </row>
    <row r="25" spans="1:20" x14ac:dyDescent="0.2">
      <c r="A25" s="208"/>
      <c r="B25" s="44"/>
      <c r="C25" s="49">
        <v>10.199999999999999</v>
      </c>
      <c r="D25" s="46" t="s">
        <v>24</v>
      </c>
      <c r="E25" s="91"/>
      <c r="F25" s="92"/>
      <c r="G25" s="30">
        <v>5</v>
      </c>
      <c r="H25" s="60"/>
      <c r="I25" s="91"/>
      <c r="J25" s="92"/>
      <c r="K25" s="5"/>
      <c r="L25" s="73" t="s">
        <v>22</v>
      </c>
      <c r="M25" s="44"/>
      <c r="N25" s="73"/>
      <c r="O25" s="45"/>
      <c r="P25" s="73"/>
      <c r="Q25" s="45"/>
      <c r="R25" s="73"/>
      <c r="S25" s="45"/>
      <c r="T25" s="73"/>
    </row>
    <row r="26" spans="1:20" x14ac:dyDescent="0.2">
      <c r="A26" s="208"/>
      <c r="B26" s="44"/>
      <c r="C26" s="49">
        <v>10.3</v>
      </c>
      <c r="D26" s="46" t="s">
        <v>25</v>
      </c>
      <c r="E26" s="91"/>
      <c r="F26" s="92"/>
      <c r="G26" s="30">
        <v>100</v>
      </c>
      <c r="H26" s="60">
        <v>50</v>
      </c>
      <c r="I26" s="91"/>
      <c r="J26" s="70"/>
      <c r="K26" s="5"/>
      <c r="L26" s="73"/>
      <c r="M26" s="44" t="s">
        <v>287</v>
      </c>
      <c r="N26" s="73"/>
      <c r="O26" s="45"/>
      <c r="P26" s="73"/>
      <c r="Q26" s="45"/>
      <c r="R26" s="73"/>
      <c r="S26" s="45"/>
      <c r="T26" s="73"/>
    </row>
    <row r="27" spans="1:20" x14ac:dyDescent="0.2">
      <c r="A27" s="208"/>
      <c r="B27" s="44"/>
      <c r="C27" s="49">
        <v>10.4</v>
      </c>
      <c r="D27" s="46" t="s">
        <v>26</v>
      </c>
      <c r="E27" s="91"/>
      <c r="F27" s="92"/>
      <c r="G27" s="30">
        <v>2</v>
      </c>
      <c r="H27" s="60">
        <v>55</v>
      </c>
      <c r="I27" s="91"/>
      <c r="J27" s="92"/>
      <c r="K27" s="5"/>
      <c r="L27" s="73" t="s">
        <v>27</v>
      </c>
      <c r="M27" s="44" t="s">
        <v>73</v>
      </c>
      <c r="N27" s="73"/>
      <c r="O27" s="45"/>
      <c r="P27" s="73"/>
      <c r="Q27" s="45"/>
      <c r="R27" s="73"/>
      <c r="S27" s="45"/>
      <c r="T27" s="73"/>
    </row>
    <row r="28" spans="1:20" x14ac:dyDescent="0.2">
      <c r="A28" s="208"/>
      <c r="B28" s="44"/>
      <c r="C28" s="49">
        <v>10.5</v>
      </c>
      <c r="D28" s="46" t="s">
        <v>28</v>
      </c>
      <c r="E28" s="91"/>
      <c r="F28" s="92"/>
      <c r="G28" s="30">
        <v>30</v>
      </c>
      <c r="H28" s="60">
        <v>15</v>
      </c>
      <c r="I28" s="91"/>
      <c r="J28" s="92"/>
      <c r="K28" s="5"/>
      <c r="L28" s="73"/>
      <c r="M28" s="44" t="s">
        <v>299</v>
      </c>
      <c r="N28" s="73"/>
      <c r="O28" s="45"/>
      <c r="P28" s="73"/>
      <c r="Q28" s="45"/>
      <c r="R28" s="73"/>
      <c r="S28" s="45"/>
      <c r="T28" s="73"/>
    </row>
    <row r="29" spans="1:20" x14ac:dyDescent="0.2">
      <c r="A29" s="208"/>
      <c r="B29" s="44"/>
      <c r="C29" s="49">
        <v>10.6</v>
      </c>
      <c r="D29" s="46" t="s">
        <v>29</v>
      </c>
      <c r="E29" s="91"/>
      <c r="F29" s="92"/>
      <c r="G29" s="30">
        <v>60</v>
      </c>
      <c r="H29" s="60">
        <v>120</v>
      </c>
      <c r="I29" s="91"/>
      <c r="J29" s="92"/>
      <c r="K29" s="5"/>
      <c r="L29" s="73"/>
      <c r="M29" s="44" t="s">
        <v>73</v>
      </c>
      <c r="N29" s="73"/>
      <c r="O29" s="45"/>
      <c r="P29" s="73"/>
      <c r="Q29" s="45"/>
      <c r="R29" s="73"/>
      <c r="S29" s="45"/>
      <c r="T29" s="73"/>
    </row>
    <row r="30" spans="1:20" x14ac:dyDescent="0.2">
      <c r="A30" s="208"/>
      <c r="B30" s="44"/>
      <c r="C30" s="49">
        <v>10.7</v>
      </c>
      <c r="D30" s="46" t="s">
        <v>30</v>
      </c>
      <c r="E30" s="91"/>
      <c r="F30" s="92"/>
      <c r="G30" s="30">
        <v>80</v>
      </c>
      <c r="H30" s="60"/>
      <c r="I30" s="91"/>
      <c r="J30" s="92"/>
      <c r="K30" s="5"/>
      <c r="L30" s="73"/>
      <c r="M30" s="44" t="s">
        <v>74</v>
      </c>
      <c r="N30" s="73"/>
      <c r="O30" s="45"/>
      <c r="P30" s="73"/>
      <c r="Q30" s="45"/>
      <c r="R30" s="73"/>
      <c r="S30" s="45"/>
      <c r="T30" s="73"/>
    </row>
    <row r="31" spans="1:20" x14ac:dyDescent="0.2">
      <c r="A31" s="208"/>
      <c r="B31" s="44"/>
      <c r="C31" s="49">
        <v>10.8</v>
      </c>
      <c r="D31" s="46" t="s">
        <v>31</v>
      </c>
      <c r="E31" s="91"/>
      <c r="F31" s="92"/>
      <c r="G31" s="30">
        <v>5</v>
      </c>
      <c r="H31" s="60">
        <v>5</v>
      </c>
      <c r="I31" s="91"/>
      <c r="J31" s="92"/>
      <c r="K31" s="5"/>
      <c r="L31" s="73"/>
      <c r="M31" s="44" t="s">
        <v>75</v>
      </c>
      <c r="N31" s="73"/>
      <c r="O31" s="45"/>
      <c r="P31" s="73"/>
      <c r="Q31" s="45"/>
      <c r="R31" s="73"/>
      <c r="S31" s="45"/>
      <c r="T31" s="73"/>
    </row>
    <row r="32" spans="1:20" x14ac:dyDescent="0.2">
      <c r="A32" s="208"/>
      <c r="B32" s="44"/>
      <c r="C32" s="49">
        <v>10.9</v>
      </c>
      <c r="D32" s="46" t="s">
        <v>32</v>
      </c>
      <c r="E32" s="91"/>
      <c r="F32" s="92"/>
      <c r="G32" s="30">
        <v>15</v>
      </c>
      <c r="H32" s="60">
        <v>20</v>
      </c>
      <c r="I32" s="91"/>
      <c r="J32" s="92"/>
      <c r="K32" s="5"/>
      <c r="L32" s="73"/>
      <c r="M32" s="44" t="s">
        <v>74</v>
      </c>
      <c r="N32" s="78"/>
      <c r="O32" s="45"/>
      <c r="P32" s="78"/>
      <c r="Q32" s="45"/>
      <c r="R32" s="78"/>
      <c r="S32" s="45"/>
      <c r="T32" s="78"/>
    </row>
    <row r="33" spans="1:20" x14ac:dyDescent="0.2">
      <c r="A33" s="204">
        <v>2.2000000000000002</v>
      </c>
      <c r="B33" s="15"/>
      <c r="C33" s="229" t="s">
        <v>42</v>
      </c>
      <c r="D33" s="229"/>
      <c r="E33" s="81"/>
      <c r="F33" s="82"/>
      <c r="G33" s="55">
        <f t="shared" ref="G33:J33" si="2">SUM(G34:G35)</f>
        <v>60</v>
      </c>
      <c r="H33" s="38">
        <f t="shared" si="2"/>
        <v>0</v>
      </c>
      <c r="I33" s="64">
        <f t="shared" si="2"/>
        <v>0</v>
      </c>
      <c r="J33" s="39">
        <f t="shared" si="2"/>
        <v>0</v>
      </c>
      <c r="K33" s="58">
        <f>SUM(E33:J33)</f>
        <v>60</v>
      </c>
      <c r="L33" s="73"/>
      <c r="M33" s="73"/>
      <c r="N33" s="269"/>
      <c r="O33" s="262"/>
      <c r="P33" s="270"/>
      <c r="Q33" s="262"/>
      <c r="R33" s="270"/>
      <c r="S33" s="262"/>
      <c r="T33" s="268"/>
    </row>
    <row r="34" spans="1:20" x14ac:dyDescent="0.2">
      <c r="A34" s="208"/>
      <c r="B34" s="44"/>
      <c r="C34" s="49">
        <v>11.2</v>
      </c>
      <c r="D34" s="46" t="s">
        <v>34</v>
      </c>
      <c r="E34" s="91"/>
      <c r="F34" s="92"/>
      <c r="G34" s="30">
        <v>60</v>
      </c>
      <c r="H34" s="92"/>
      <c r="I34" s="91"/>
      <c r="J34" s="92"/>
      <c r="K34" s="5"/>
      <c r="L34" s="73" t="s">
        <v>347</v>
      </c>
      <c r="M34" s="76" t="s">
        <v>122</v>
      </c>
      <c r="N34" s="44"/>
      <c r="O34" s="73"/>
      <c r="P34" s="45"/>
      <c r="Q34" s="73"/>
      <c r="R34" s="45"/>
      <c r="S34" s="73"/>
      <c r="T34" s="73"/>
    </row>
    <row r="35" spans="1:20" x14ac:dyDescent="0.2">
      <c r="A35" s="208"/>
      <c r="B35" s="44"/>
      <c r="C35" s="49">
        <v>11.2</v>
      </c>
      <c r="D35" s="46" t="s">
        <v>33</v>
      </c>
      <c r="E35" s="91"/>
      <c r="F35" s="92"/>
      <c r="G35" s="30"/>
      <c r="H35" s="92"/>
      <c r="I35" s="91"/>
      <c r="J35" s="92"/>
      <c r="K35" s="5"/>
      <c r="L35" s="73" t="s">
        <v>347</v>
      </c>
      <c r="M35" s="73"/>
      <c r="N35" s="44"/>
      <c r="O35" s="73"/>
      <c r="P35" s="45"/>
      <c r="Q35" s="73"/>
      <c r="R35" s="45"/>
      <c r="S35" s="73"/>
      <c r="T35" s="73"/>
    </row>
    <row r="36" spans="1:20" x14ac:dyDescent="0.2">
      <c r="A36" s="204">
        <v>2.2999999999999998</v>
      </c>
      <c r="B36" s="15"/>
      <c r="C36" s="229" t="s">
        <v>35</v>
      </c>
      <c r="D36" s="229"/>
      <c r="E36" s="81"/>
      <c r="F36" s="82"/>
      <c r="G36" s="55">
        <f>SUM(G37:G41)</f>
        <v>0</v>
      </c>
      <c r="H36" s="38">
        <f>SUM(H37:H41)</f>
        <v>650</v>
      </c>
      <c r="I36" s="64">
        <f t="shared" ref="I36:J36" si="3">SUM(I38:I41)</f>
        <v>0</v>
      </c>
      <c r="J36" s="39">
        <f t="shared" si="3"/>
        <v>0</v>
      </c>
      <c r="K36" s="72">
        <f>SUM(E36:J36)</f>
        <v>650</v>
      </c>
      <c r="L36" s="73"/>
      <c r="M36" s="73" t="s">
        <v>119</v>
      </c>
      <c r="N36" s="44"/>
      <c r="O36" s="73"/>
      <c r="P36" s="45"/>
      <c r="Q36" s="73"/>
      <c r="R36" s="45"/>
      <c r="S36" s="73"/>
      <c r="T36" s="73"/>
    </row>
    <row r="37" spans="1:20" x14ac:dyDescent="0.2">
      <c r="A37" s="208"/>
      <c r="B37" s="44"/>
      <c r="C37" s="152"/>
      <c r="D37" s="169" t="s">
        <v>298</v>
      </c>
      <c r="E37" s="87"/>
      <c r="F37" s="88"/>
      <c r="G37" s="89"/>
      <c r="H37" s="156">
        <v>200</v>
      </c>
      <c r="I37" s="153"/>
      <c r="J37" s="154"/>
      <c r="K37" s="84"/>
      <c r="L37" s="73"/>
      <c r="M37" s="73"/>
      <c r="N37" s="44"/>
      <c r="O37" s="73"/>
      <c r="P37" s="45"/>
      <c r="Q37" s="73"/>
      <c r="R37" s="45"/>
      <c r="S37" s="73"/>
      <c r="T37" s="73"/>
    </row>
    <row r="38" spans="1:20" x14ac:dyDescent="0.2">
      <c r="A38" s="208"/>
      <c r="B38" s="44"/>
      <c r="C38" s="49">
        <v>12.1</v>
      </c>
      <c r="D38" s="46" t="s">
        <v>35</v>
      </c>
      <c r="E38" s="89"/>
      <c r="F38" s="90"/>
      <c r="G38" s="89"/>
      <c r="H38" s="59">
        <v>250</v>
      </c>
      <c r="I38" s="31"/>
      <c r="J38" s="71"/>
      <c r="K38" s="4"/>
      <c r="L38" s="73"/>
      <c r="M38" s="73"/>
      <c r="N38" s="44"/>
      <c r="O38" s="73"/>
      <c r="P38" s="45"/>
      <c r="Q38" s="73"/>
      <c r="R38" s="45"/>
      <c r="S38" s="73"/>
      <c r="T38" s="73"/>
    </row>
    <row r="39" spans="1:20" x14ac:dyDescent="0.2">
      <c r="A39" s="208"/>
      <c r="B39" s="44"/>
      <c r="C39" s="49">
        <v>12.2</v>
      </c>
      <c r="D39" s="46" t="s">
        <v>36</v>
      </c>
      <c r="E39" s="89"/>
      <c r="F39" s="90"/>
      <c r="G39" s="89"/>
      <c r="H39" s="59">
        <v>200</v>
      </c>
      <c r="I39" s="31"/>
      <c r="J39" s="71"/>
      <c r="K39" s="4"/>
      <c r="L39" s="73"/>
      <c r="M39" s="73"/>
      <c r="N39" s="44"/>
      <c r="O39" s="73"/>
      <c r="P39" s="45"/>
      <c r="Q39" s="73"/>
      <c r="R39" s="45"/>
      <c r="S39" s="73"/>
      <c r="T39" s="73"/>
    </row>
    <row r="40" spans="1:20" x14ac:dyDescent="0.2">
      <c r="A40" s="208"/>
      <c r="B40" s="44"/>
      <c r="C40" s="49">
        <v>12.3</v>
      </c>
      <c r="D40" s="46" t="s">
        <v>37</v>
      </c>
      <c r="E40" s="89"/>
      <c r="F40" s="90"/>
      <c r="G40" s="89"/>
      <c r="H40" s="90"/>
      <c r="I40" s="89"/>
      <c r="J40" s="90"/>
      <c r="K40" s="4"/>
      <c r="L40" s="73" t="s">
        <v>39</v>
      </c>
      <c r="M40" s="73"/>
      <c r="N40" s="44"/>
      <c r="O40" s="73"/>
      <c r="P40" s="45"/>
      <c r="Q40" s="73"/>
      <c r="R40" s="45"/>
      <c r="S40" s="73"/>
      <c r="T40" s="73"/>
    </row>
    <row r="41" spans="1:20" x14ac:dyDescent="0.2">
      <c r="A41" s="208"/>
      <c r="B41" s="44"/>
      <c r="C41" s="49">
        <v>12.4</v>
      </c>
      <c r="D41" s="46" t="s">
        <v>38</v>
      </c>
      <c r="E41" s="89"/>
      <c r="F41" s="90"/>
      <c r="G41" s="89"/>
      <c r="H41" s="90"/>
      <c r="I41" s="89"/>
      <c r="J41" s="90"/>
      <c r="K41" s="4"/>
      <c r="L41" s="73" t="s">
        <v>39</v>
      </c>
      <c r="M41" s="73"/>
      <c r="N41" s="44"/>
      <c r="O41" s="73"/>
      <c r="P41" s="45"/>
      <c r="Q41" s="73"/>
      <c r="R41" s="45"/>
      <c r="S41" s="73"/>
      <c r="T41" s="73"/>
    </row>
    <row r="42" spans="1:20" x14ac:dyDescent="0.2">
      <c r="A42" s="204">
        <v>2.4</v>
      </c>
      <c r="B42" s="15"/>
      <c r="C42" s="229" t="s">
        <v>43</v>
      </c>
      <c r="D42" s="229"/>
      <c r="E42" s="81"/>
      <c r="F42" s="82"/>
      <c r="G42" s="55">
        <f t="shared" ref="G42:J42" si="4">SUM(G43:G44)</f>
        <v>0</v>
      </c>
      <c r="H42" s="38">
        <f t="shared" si="4"/>
        <v>150</v>
      </c>
      <c r="I42" s="64">
        <f t="shared" si="4"/>
        <v>0</v>
      </c>
      <c r="J42" s="39">
        <f t="shared" si="4"/>
        <v>0</v>
      </c>
      <c r="K42" s="72">
        <f>SUM(E42:J42)</f>
        <v>150</v>
      </c>
      <c r="L42" s="73"/>
      <c r="M42" s="73" t="s">
        <v>6</v>
      </c>
      <c r="N42" s="261"/>
      <c r="O42" s="262"/>
      <c r="P42" s="263"/>
      <c r="Q42" s="262"/>
      <c r="R42" s="263"/>
      <c r="S42" s="262"/>
      <c r="T42" s="262"/>
    </row>
    <row r="43" spans="1:20" x14ac:dyDescent="0.2">
      <c r="A43" s="208"/>
      <c r="B43" s="44"/>
      <c r="C43" s="49">
        <v>13.1</v>
      </c>
      <c r="D43" s="46" t="s">
        <v>123</v>
      </c>
      <c r="E43" s="89"/>
      <c r="F43" s="90"/>
      <c r="G43" s="89"/>
      <c r="H43" s="59">
        <v>50</v>
      </c>
      <c r="I43" s="31"/>
      <c r="J43" s="71"/>
      <c r="K43" s="4"/>
      <c r="L43" s="73"/>
      <c r="M43" s="73"/>
      <c r="N43" s="44"/>
      <c r="O43" s="73"/>
      <c r="P43" s="45"/>
      <c r="Q43" s="73"/>
      <c r="R43" s="45"/>
      <c r="S43" s="73"/>
      <c r="T43" s="73"/>
    </row>
    <row r="44" spans="1:20" x14ac:dyDescent="0.2">
      <c r="A44" s="208"/>
      <c r="B44" s="44"/>
      <c r="C44" s="49">
        <v>13.2</v>
      </c>
      <c r="D44" s="46" t="s">
        <v>40</v>
      </c>
      <c r="E44" s="89"/>
      <c r="F44" s="90"/>
      <c r="G44" s="89"/>
      <c r="H44" s="59">
        <v>100</v>
      </c>
      <c r="I44" s="31"/>
      <c r="J44" s="71"/>
      <c r="K44" s="4"/>
      <c r="L44" s="73"/>
      <c r="M44" s="73"/>
      <c r="N44" s="44"/>
      <c r="O44" s="73"/>
      <c r="P44" s="45"/>
      <c r="Q44" s="73"/>
      <c r="R44" s="45"/>
      <c r="S44" s="73"/>
      <c r="T44" s="73"/>
    </row>
    <row r="45" spans="1:20" x14ac:dyDescent="0.2">
      <c r="A45" s="204">
        <v>2.5</v>
      </c>
      <c r="B45" s="15"/>
      <c r="C45" s="229" t="s">
        <v>44</v>
      </c>
      <c r="D45" s="229"/>
      <c r="E45" s="81"/>
      <c r="F45" s="82"/>
      <c r="G45" s="166">
        <f>SUM(G46:G50)</f>
        <v>0</v>
      </c>
      <c r="H45" s="166">
        <f t="shared" ref="H45:J45" si="5">SUM(H46:H50)</f>
        <v>650</v>
      </c>
      <c r="I45" s="166">
        <f t="shared" si="5"/>
        <v>0</v>
      </c>
      <c r="J45" s="166">
        <f t="shared" si="5"/>
        <v>0</v>
      </c>
      <c r="K45" s="72">
        <f>SUM(E45:J45)</f>
        <v>650</v>
      </c>
      <c r="L45" s="73"/>
      <c r="M45" s="73" t="s">
        <v>348</v>
      </c>
      <c r="N45" s="261"/>
      <c r="O45" s="262"/>
      <c r="P45" s="263"/>
      <c r="Q45" s="262"/>
      <c r="R45" s="263"/>
      <c r="S45" s="262"/>
      <c r="T45" s="262"/>
    </row>
    <row r="46" spans="1:20" x14ac:dyDescent="0.2">
      <c r="A46" s="208"/>
      <c r="B46" s="44"/>
      <c r="C46" s="171"/>
      <c r="D46" s="169" t="s">
        <v>298</v>
      </c>
      <c r="E46" s="87"/>
      <c r="F46" s="88"/>
      <c r="G46" s="89"/>
      <c r="H46" s="156">
        <v>200</v>
      </c>
      <c r="I46" s="153"/>
      <c r="J46" s="154"/>
      <c r="K46" s="84"/>
      <c r="L46" s="73"/>
      <c r="M46" s="73" t="s">
        <v>349</v>
      </c>
      <c r="N46" s="44"/>
      <c r="O46" s="73"/>
      <c r="P46" s="45"/>
      <c r="Q46" s="73"/>
      <c r="R46" s="45"/>
      <c r="S46" s="73"/>
      <c r="T46" s="73"/>
    </row>
    <row r="47" spans="1:20" x14ac:dyDescent="0.2">
      <c r="A47" s="208"/>
      <c r="B47" s="44"/>
      <c r="C47" s="172">
        <v>20.100000000000001</v>
      </c>
      <c r="D47" s="173" t="s">
        <v>45</v>
      </c>
      <c r="E47" s="89"/>
      <c r="F47" s="90"/>
      <c r="G47" s="89"/>
      <c r="H47" s="59">
        <v>200</v>
      </c>
      <c r="I47" s="89"/>
      <c r="J47" s="90"/>
      <c r="K47" s="4"/>
      <c r="L47" s="73"/>
      <c r="M47" s="73"/>
      <c r="N47" s="44"/>
      <c r="O47" s="73"/>
      <c r="P47" s="45"/>
      <c r="Q47" s="73"/>
      <c r="R47" s="45"/>
      <c r="S47" s="73"/>
      <c r="T47" s="73"/>
    </row>
    <row r="48" spans="1:20" x14ac:dyDescent="0.2">
      <c r="A48" s="208"/>
      <c r="B48" s="44"/>
      <c r="C48" s="172">
        <v>20.2</v>
      </c>
      <c r="D48" s="173" t="s">
        <v>46</v>
      </c>
      <c r="E48" s="89"/>
      <c r="F48" s="90"/>
      <c r="G48" s="89"/>
      <c r="H48" s="59">
        <v>80</v>
      </c>
      <c r="I48" s="89"/>
      <c r="J48" s="90"/>
      <c r="K48" s="4"/>
      <c r="L48" s="73"/>
      <c r="M48" s="73"/>
      <c r="N48" s="44"/>
      <c r="O48" s="73"/>
      <c r="P48" s="45"/>
      <c r="Q48" s="73"/>
      <c r="R48" s="45"/>
      <c r="S48" s="73"/>
      <c r="T48" s="73"/>
    </row>
    <row r="49" spans="1:20" x14ac:dyDescent="0.2">
      <c r="A49" s="208"/>
      <c r="B49" s="44"/>
      <c r="C49" s="172">
        <v>20.3</v>
      </c>
      <c r="D49" s="173" t="s">
        <v>47</v>
      </c>
      <c r="E49" s="89"/>
      <c r="F49" s="90"/>
      <c r="G49" s="89"/>
      <c r="H49" s="59">
        <v>110</v>
      </c>
      <c r="I49" s="89"/>
      <c r="J49" s="90"/>
      <c r="K49" s="4"/>
      <c r="L49" s="73"/>
      <c r="M49" s="73"/>
      <c r="N49" s="44"/>
      <c r="O49" s="73"/>
      <c r="P49" s="45"/>
      <c r="Q49" s="73"/>
      <c r="R49" s="45"/>
      <c r="S49" s="73"/>
      <c r="T49" s="73"/>
    </row>
    <row r="50" spans="1:20" x14ac:dyDescent="0.2">
      <c r="A50" s="208"/>
      <c r="B50" s="44"/>
      <c r="C50" s="172">
        <v>20.399999999999999</v>
      </c>
      <c r="D50" s="173" t="s">
        <v>48</v>
      </c>
      <c r="E50" s="89"/>
      <c r="F50" s="90"/>
      <c r="G50" s="89"/>
      <c r="H50" s="59">
        <v>60</v>
      </c>
      <c r="I50" s="89"/>
      <c r="J50" s="90"/>
      <c r="K50" s="4"/>
      <c r="L50" s="73"/>
      <c r="M50" s="73"/>
      <c r="N50" s="44"/>
      <c r="O50" s="73"/>
      <c r="P50" s="45"/>
      <c r="Q50" s="73"/>
      <c r="R50" s="45"/>
      <c r="S50" s="73"/>
      <c r="T50" s="73"/>
    </row>
    <row r="51" spans="1:20" x14ac:dyDescent="0.2">
      <c r="A51" s="204">
        <v>2.6</v>
      </c>
      <c r="B51" s="15"/>
      <c r="C51" s="242" t="s">
        <v>49</v>
      </c>
      <c r="D51" s="242"/>
      <c r="E51" s="81"/>
      <c r="F51" s="82"/>
      <c r="G51" s="166">
        <f>SUM(G52:G56)</f>
        <v>1190</v>
      </c>
      <c r="H51" s="166">
        <f t="shared" ref="H51:J51" si="6">SUM(H52:H56)</f>
        <v>0</v>
      </c>
      <c r="I51" s="166">
        <f t="shared" si="6"/>
        <v>0</v>
      </c>
      <c r="J51" s="166">
        <f t="shared" si="6"/>
        <v>80</v>
      </c>
      <c r="K51" s="72">
        <f>SUM(E51:J51)</f>
        <v>1270</v>
      </c>
      <c r="L51" s="73"/>
      <c r="M51" s="73" t="s">
        <v>76</v>
      </c>
      <c r="N51" s="261"/>
      <c r="O51" s="262"/>
      <c r="P51" s="263"/>
      <c r="Q51" s="262"/>
      <c r="R51" s="263"/>
      <c r="S51" s="262"/>
      <c r="T51" s="262"/>
    </row>
    <row r="52" spans="1:20" x14ac:dyDescent="0.2">
      <c r="A52" s="208"/>
      <c r="B52" s="44"/>
      <c r="C52" s="171"/>
      <c r="D52" s="169" t="s">
        <v>298</v>
      </c>
      <c r="E52" s="87"/>
      <c r="F52" s="88"/>
      <c r="G52" s="79">
        <v>750</v>
      </c>
      <c r="H52" s="90"/>
      <c r="I52" s="153"/>
      <c r="J52" s="154">
        <v>80</v>
      </c>
      <c r="K52" s="84"/>
      <c r="L52" s="73"/>
      <c r="M52" s="73"/>
      <c r="N52" s="44"/>
      <c r="O52" s="73"/>
      <c r="P52" s="45"/>
      <c r="Q52" s="73"/>
      <c r="R52" s="45"/>
      <c r="S52" s="73"/>
      <c r="T52" s="73"/>
    </row>
    <row r="53" spans="1:20" ht="12.75" customHeight="1" x14ac:dyDescent="0.2">
      <c r="A53" s="208"/>
      <c r="B53" s="44"/>
      <c r="C53" s="49">
        <v>30.1</v>
      </c>
      <c r="D53" s="46" t="s">
        <v>50</v>
      </c>
      <c r="E53" s="89"/>
      <c r="F53" s="90"/>
      <c r="G53" s="28">
        <v>120</v>
      </c>
      <c r="H53" s="90"/>
      <c r="I53" s="89"/>
      <c r="J53" s="71"/>
      <c r="K53" s="4"/>
      <c r="L53" s="73"/>
      <c r="M53" s="235" t="s">
        <v>321</v>
      </c>
      <c r="N53" s="44"/>
      <c r="O53" s="73"/>
      <c r="P53" s="45"/>
      <c r="Q53" s="73"/>
      <c r="R53" s="45"/>
      <c r="S53" s="73"/>
      <c r="T53" s="73"/>
    </row>
    <row r="54" spans="1:20" x14ac:dyDescent="0.2">
      <c r="A54" s="208"/>
      <c r="B54" s="44"/>
      <c r="C54" s="49">
        <v>30.2</v>
      </c>
      <c r="D54" s="46" t="s">
        <v>45</v>
      </c>
      <c r="E54" s="89"/>
      <c r="F54" s="90"/>
      <c r="G54" s="28">
        <v>120</v>
      </c>
      <c r="H54" s="90"/>
      <c r="I54" s="89"/>
      <c r="J54" s="71"/>
      <c r="K54" s="4"/>
      <c r="L54" s="73"/>
      <c r="M54" s="235"/>
      <c r="N54" s="44"/>
      <c r="O54" s="73"/>
      <c r="P54" s="45"/>
      <c r="Q54" s="73"/>
      <c r="R54" s="45"/>
      <c r="S54" s="73"/>
      <c r="T54" s="73"/>
    </row>
    <row r="55" spans="1:20" x14ac:dyDescent="0.2">
      <c r="A55" s="208"/>
      <c r="B55" s="44"/>
      <c r="C55" s="49">
        <v>30.3</v>
      </c>
      <c r="D55" s="46" t="s">
        <v>51</v>
      </c>
      <c r="E55" s="89"/>
      <c r="F55" s="90"/>
      <c r="G55" s="28">
        <v>100</v>
      </c>
      <c r="H55" s="90"/>
      <c r="I55" s="89"/>
      <c r="J55" s="71"/>
      <c r="K55" s="4"/>
      <c r="L55" s="73" t="s">
        <v>52</v>
      </c>
      <c r="M55" s="235"/>
      <c r="N55" s="44"/>
      <c r="O55" s="73"/>
      <c r="P55" s="45"/>
      <c r="Q55" s="73"/>
      <c r="R55" s="45"/>
      <c r="S55" s="73"/>
      <c r="T55" s="73"/>
    </row>
    <row r="56" spans="1:20" x14ac:dyDescent="0.2">
      <c r="A56" s="208"/>
      <c r="B56" s="44"/>
      <c r="C56" s="49">
        <v>30.4</v>
      </c>
      <c r="D56" s="46" t="s">
        <v>53</v>
      </c>
      <c r="E56" s="89"/>
      <c r="F56" s="90"/>
      <c r="G56" s="28">
        <v>100</v>
      </c>
      <c r="H56" s="90"/>
      <c r="I56" s="89"/>
      <c r="J56" s="71"/>
      <c r="K56" s="4"/>
      <c r="L56" s="73"/>
      <c r="M56" s="235"/>
      <c r="N56" s="44"/>
      <c r="O56" s="73"/>
      <c r="P56" s="45"/>
      <c r="Q56" s="73"/>
      <c r="R56" s="45"/>
      <c r="S56" s="73"/>
      <c r="T56" s="73"/>
    </row>
    <row r="57" spans="1:20" x14ac:dyDescent="0.2">
      <c r="A57" s="204">
        <v>2.8</v>
      </c>
      <c r="B57" s="15"/>
      <c r="C57" s="229" t="s">
        <v>54</v>
      </c>
      <c r="D57" s="229"/>
      <c r="E57" s="81"/>
      <c r="F57" s="82"/>
      <c r="G57" s="55">
        <f>SUM(G58:G60)</f>
        <v>0</v>
      </c>
      <c r="H57" s="38">
        <f>SUM(H58:H60)</f>
        <v>130</v>
      </c>
      <c r="I57" s="64">
        <f t="shared" ref="I57:J57" si="7">SUM(I59:I60)</f>
        <v>0</v>
      </c>
      <c r="J57" s="39">
        <f t="shared" si="7"/>
        <v>0</v>
      </c>
      <c r="K57" s="72">
        <f>SUM(E57:J57)</f>
        <v>130</v>
      </c>
      <c r="L57" s="73"/>
      <c r="M57" s="77" t="s">
        <v>6</v>
      </c>
      <c r="N57" s="261"/>
      <c r="O57" s="262"/>
      <c r="P57" s="263"/>
      <c r="Q57" s="262"/>
      <c r="R57" s="263"/>
      <c r="S57" s="262"/>
      <c r="T57" s="262"/>
    </row>
    <row r="58" spans="1:20" x14ac:dyDescent="0.2">
      <c r="A58" s="208"/>
      <c r="B58" s="44"/>
      <c r="C58" s="152"/>
      <c r="D58" s="169" t="s">
        <v>298</v>
      </c>
      <c r="E58" s="87"/>
      <c r="F58" s="88"/>
      <c r="G58" s="89"/>
      <c r="H58" s="156">
        <v>70</v>
      </c>
      <c r="I58" s="153"/>
      <c r="J58" s="154"/>
      <c r="K58" s="84"/>
      <c r="L58" s="73"/>
      <c r="M58" s="77"/>
      <c r="N58" s="44"/>
      <c r="O58" s="73"/>
      <c r="P58" s="45"/>
      <c r="Q58" s="73"/>
      <c r="R58" s="45"/>
      <c r="S58" s="73"/>
      <c r="T58" s="73"/>
    </row>
    <row r="59" spans="1:20" x14ac:dyDescent="0.2">
      <c r="A59" s="208"/>
      <c r="B59" s="44"/>
      <c r="C59" s="49">
        <v>40.1</v>
      </c>
      <c r="D59" s="46" t="s">
        <v>45</v>
      </c>
      <c r="E59" s="89"/>
      <c r="F59" s="90"/>
      <c r="G59" s="89"/>
      <c r="H59" s="59">
        <v>60</v>
      </c>
      <c r="I59" s="89"/>
      <c r="J59" s="90"/>
      <c r="K59" s="4"/>
      <c r="L59" s="73"/>
      <c r="M59" s="73"/>
      <c r="N59" s="44"/>
      <c r="O59" s="73"/>
      <c r="P59" s="45"/>
      <c r="Q59" s="73"/>
      <c r="R59" s="45"/>
      <c r="S59" s="73"/>
      <c r="T59" s="73"/>
    </row>
    <row r="60" spans="1:20" x14ac:dyDescent="0.2">
      <c r="A60" s="208"/>
      <c r="B60" s="44"/>
      <c r="C60" s="49">
        <v>40.200000000000003</v>
      </c>
      <c r="D60" s="46" t="s">
        <v>51</v>
      </c>
      <c r="E60" s="89"/>
      <c r="F60" s="90"/>
      <c r="G60" s="89"/>
      <c r="H60" s="59"/>
      <c r="I60" s="89"/>
      <c r="J60" s="90"/>
      <c r="K60" s="4"/>
      <c r="L60" s="73" t="s">
        <v>52</v>
      </c>
      <c r="M60" s="73"/>
      <c r="N60" s="44"/>
      <c r="O60" s="73"/>
      <c r="P60" s="45"/>
      <c r="Q60" s="73"/>
      <c r="R60" s="45"/>
      <c r="S60" s="73"/>
      <c r="T60" s="73"/>
    </row>
    <row r="61" spans="1:20" x14ac:dyDescent="0.2">
      <c r="A61" s="207" t="s">
        <v>354</v>
      </c>
      <c r="B61" s="15"/>
      <c r="C61" s="229" t="s">
        <v>55</v>
      </c>
      <c r="D61" s="229"/>
      <c r="E61" s="81"/>
      <c r="F61" s="82"/>
      <c r="G61" s="55">
        <f>SUM(G62:G64)</f>
        <v>310</v>
      </c>
      <c r="H61" s="38">
        <f>SUM(H62:H64)</f>
        <v>0</v>
      </c>
      <c r="I61" s="64">
        <f t="shared" ref="I61:J61" si="8">SUM(I63:I64)</f>
        <v>0</v>
      </c>
      <c r="J61" s="39">
        <f t="shared" si="8"/>
        <v>0</v>
      </c>
      <c r="K61" s="72">
        <f>SUM(E61:J61)</f>
        <v>310</v>
      </c>
      <c r="L61" s="73"/>
      <c r="M61" s="73" t="s">
        <v>5</v>
      </c>
      <c r="N61" s="261"/>
      <c r="O61" s="262"/>
      <c r="P61" s="263"/>
      <c r="Q61" s="262"/>
      <c r="R61" s="263"/>
      <c r="S61" s="262"/>
      <c r="T61" s="262"/>
    </row>
    <row r="62" spans="1:20" x14ac:dyDescent="0.2">
      <c r="A62" s="208"/>
      <c r="B62" s="44"/>
      <c r="C62" s="152"/>
      <c r="D62" s="169" t="s">
        <v>298</v>
      </c>
      <c r="E62" s="87"/>
      <c r="F62" s="88"/>
      <c r="G62" s="79">
        <v>160</v>
      </c>
      <c r="H62" s="90"/>
      <c r="I62" s="153"/>
      <c r="J62" s="154"/>
      <c r="K62" s="84"/>
      <c r="L62" s="73"/>
      <c r="M62" s="73"/>
      <c r="N62" s="44"/>
      <c r="O62" s="73"/>
      <c r="P62" s="45"/>
      <c r="Q62" s="73"/>
      <c r="R62" s="45"/>
      <c r="S62" s="73"/>
      <c r="T62" s="73"/>
    </row>
    <row r="63" spans="1:20" x14ac:dyDescent="0.2">
      <c r="A63" s="208"/>
      <c r="B63" s="44"/>
      <c r="C63" s="45">
        <v>50.1</v>
      </c>
      <c r="D63" s="47" t="s">
        <v>45</v>
      </c>
      <c r="E63" s="89"/>
      <c r="F63" s="90"/>
      <c r="G63" s="28">
        <v>100</v>
      </c>
      <c r="H63" s="90"/>
      <c r="I63" s="89"/>
      <c r="J63" s="90"/>
      <c r="K63" s="4"/>
      <c r="L63" s="73"/>
      <c r="M63" s="73"/>
      <c r="N63" s="44"/>
      <c r="O63" s="73"/>
      <c r="P63" s="45"/>
      <c r="Q63" s="73"/>
      <c r="R63" s="45"/>
      <c r="S63" s="73"/>
      <c r="T63" s="73"/>
    </row>
    <row r="64" spans="1:20" x14ac:dyDescent="0.2">
      <c r="A64" s="208"/>
      <c r="B64" s="44"/>
      <c r="C64" s="45">
        <v>50.2</v>
      </c>
      <c r="D64" s="47" t="s">
        <v>51</v>
      </c>
      <c r="E64" s="89"/>
      <c r="F64" s="90"/>
      <c r="G64" s="28">
        <v>50</v>
      </c>
      <c r="H64" s="90"/>
      <c r="I64" s="89"/>
      <c r="J64" s="90"/>
      <c r="K64" s="4"/>
      <c r="L64" s="73" t="s">
        <v>52</v>
      </c>
      <c r="M64" s="73"/>
      <c r="N64" s="44"/>
      <c r="O64" s="73"/>
      <c r="P64" s="45"/>
      <c r="Q64" s="73"/>
      <c r="R64" s="45"/>
      <c r="S64" s="73"/>
      <c r="T64" s="73"/>
    </row>
    <row r="65" spans="1:20" x14ac:dyDescent="0.2">
      <c r="A65" s="204">
        <v>2.9</v>
      </c>
      <c r="B65" s="15"/>
      <c r="C65" s="229" t="s">
        <v>56</v>
      </c>
      <c r="D65" s="229"/>
      <c r="E65" s="81"/>
      <c r="F65" s="82"/>
      <c r="G65" s="55">
        <f>SUM(G66:G68)</f>
        <v>160</v>
      </c>
      <c r="H65" s="38">
        <f>SUM(H66:H68)</f>
        <v>0</v>
      </c>
      <c r="I65" s="64">
        <f t="shared" ref="I65:J65" si="9">SUM(I67:I68)</f>
        <v>0</v>
      </c>
      <c r="J65" s="39">
        <f t="shared" si="9"/>
        <v>0</v>
      </c>
      <c r="K65" s="72">
        <f>SUM(E65:J65)</f>
        <v>160</v>
      </c>
      <c r="L65" s="73"/>
      <c r="M65" s="73" t="s">
        <v>5</v>
      </c>
      <c r="N65" s="261"/>
      <c r="O65" s="262"/>
      <c r="P65" s="263"/>
      <c r="Q65" s="262"/>
      <c r="R65" s="271"/>
      <c r="S65" s="262"/>
      <c r="T65" s="262"/>
    </row>
    <row r="66" spans="1:20" x14ac:dyDescent="0.2">
      <c r="A66" s="208"/>
      <c r="B66" s="44"/>
      <c r="C66" s="152"/>
      <c r="D66" s="169" t="s">
        <v>298</v>
      </c>
      <c r="E66" s="87"/>
      <c r="F66" s="88"/>
      <c r="G66" s="79">
        <v>60</v>
      </c>
      <c r="H66" s="90"/>
      <c r="I66" s="153"/>
      <c r="J66" s="154"/>
      <c r="K66" s="84"/>
      <c r="L66" s="73"/>
      <c r="M66" s="73"/>
      <c r="N66" s="44"/>
      <c r="O66" s="73"/>
      <c r="P66" s="45"/>
      <c r="Q66" s="44"/>
      <c r="R66" s="222"/>
      <c r="S66" s="47"/>
      <c r="T66" s="73"/>
    </row>
    <row r="67" spans="1:20" x14ac:dyDescent="0.2">
      <c r="A67" s="208"/>
      <c r="B67" s="44"/>
      <c r="C67" s="45">
        <v>60.1</v>
      </c>
      <c r="D67" s="47" t="s">
        <v>45</v>
      </c>
      <c r="E67" s="89"/>
      <c r="F67" s="90"/>
      <c r="G67" s="28">
        <v>70</v>
      </c>
      <c r="H67" s="90"/>
      <c r="I67" s="89"/>
      <c r="J67" s="90"/>
      <c r="K67" s="4"/>
      <c r="L67" s="73"/>
      <c r="M67" s="73"/>
      <c r="N67" s="44"/>
      <c r="O67" s="73"/>
      <c r="P67" s="45"/>
      <c r="Q67" s="44"/>
      <c r="R67" s="73"/>
      <c r="S67" s="47"/>
      <c r="T67" s="73"/>
    </row>
    <row r="68" spans="1:20" x14ac:dyDescent="0.2">
      <c r="A68" s="208"/>
      <c r="B68" s="44"/>
      <c r="C68" s="45">
        <v>60.2</v>
      </c>
      <c r="D68" s="47" t="s">
        <v>51</v>
      </c>
      <c r="E68" s="89"/>
      <c r="F68" s="90"/>
      <c r="G68" s="28">
        <v>30</v>
      </c>
      <c r="H68" s="90"/>
      <c r="I68" s="89"/>
      <c r="J68" s="90"/>
      <c r="K68" s="4"/>
      <c r="L68" s="73" t="s">
        <v>52</v>
      </c>
      <c r="M68" s="73"/>
      <c r="N68" s="44"/>
      <c r="O68" s="73"/>
      <c r="P68" s="45"/>
      <c r="Q68" s="44"/>
      <c r="R68" s="78"/>
      <c r="S68" s="47"/>
      <c r="T68" s="73"/>
    </row>
    <row r="69" spans="1:20" x14ac:dyDescent="0.2">
      <c r="A69" s="204">
        <v>2.1</v>
      </c>
      <c r="B69" s="15"/>
      <c r="C69" s="229" t="s">
        <v>57</v>
      </c>
      <c r="D69" s="229"/>
      <c r="E69" s="81"/>
      <c r="F69" s="82"/>
      <c r="G69" s="55">
        <f>SUM(G70:G72)</f>
        <v>0</v>
      </c>
      <c r="H69" s="38">
        <f>SUM(H70:H72)</f>
        <v>130</v>
      </c>
      <c r="I69" s="64">
        <f t="shared" ref="I69:J69" si="10">SUM(I71:I72)</f>
        <v>0</v>
      </c>
      <c r="J69" s="39">
        <f t="shared" si="10"/>
        <v>0</v>
      </c>
      <c r="K69" s="72">
        <f>SUM(E69:J69)</f>
        <v>130</v>
      </c>
      <c r="L69" s="73"/>
      <c r="M69" s="73" t="s">
        <v>6</v>
      </c>
      <c r="N69" s="261"/>
      <c r="O69" s="262"/>
      <c r="P69" s="263"/>
      <c r="Q69" s="262"/>
      <c r="R69" s="263"/>
      <c r="S69" s="262"/>
      <c r="T69" s="262"/>
    </row>
    <row r="70" spans="1:20" x14ac:dyDescent="0.2">
      <c r="A70" s="208"/>
      <c r="B70" s="44"/>
      <c r="C70" s="152"/>
      <c r="D70" s="169" t="s">
        <v>298</v>
      </c>
      <c r="E70" s="87"/>
      <c r="F70" s="88"/>
      <c r="G70" s="89"/>
      <c r="H70" s="156">
        <v>80</v>
      </c>
      <c r="I70" s="153"/>
      <c r="J70" s="154"/>
      <c r="K70" s="84"/>
      <c r="L70" s="73"/>
      <c r="M70" s="73"/>
      <c r="N70" s="44"/>
      <c r="O70" s="73"/>
      <c r="P70" s="45"/>
      <c r="Q70" s="73"/>
      <c r="R70" s="45"/>
      <c r="S70" s="73"/>
      <c r="T70" s="73"/>
    </row>
    <row r="71" spans="1:20" x14ac:dyDescent="0.2">
      <c r="A71" s="208"/>
      <c r="B71" s="44"/>
      <c r="C71" s="49">
        <v>70.099999999999994</v>
      </c>
      <c r="D71" s="46" t="s">
        <v>45</v>
      </c>
      <c r="E71" s="89"/>
      <c r="F71" s="90"/>
      <c r="G71" s="89"/>
      <c r="H71" s="59">
        <v>50</v>
      </c>
      <c r="I71" s="89"/>
      <c r="J71" s="90"/>
      <c r="K71" s="4"/>
      <c r="L71" s="73"/>
      <c r="M71" s="73"/>
      <c r="N71" s="44"/>
      <c r="O71" s="73"/>
      <c r="P71" s="45"/>
      <c r="Q71" s="73"/>
      <c r="R71" s="45"/>
      <c r="S71" s="73"/>
      <c r="T71" s="73"/>
    </row>
    <row r="72" spans="1:20" x14ac:dyDescent="0.2">
      <c r="A72" s="208"/>
      <c r="B72" s="44"/>
      <c r="C72" s="49">
        <v>70.2</v>
      </c>
      <c r="D72" s="46" t="s">
        <v>51</v>
      </c>
      <c r="E72" s="89"/>
      <c r="F72" s="90"/>
      <c r="G72" s="89"/>
      <c r="H72" s="59"/>
      <c r="I72" s="89"/>
      <c r="J72" s="90"/>
      <c r="K72" s="4"/>
      <c r="L72" s="73" t="s">
        <v>52</v>
      </c>
      <c r="M72" s="73"/>
      <c r="N72" s="44"/>
      <c r="O72" s="73"/>
      <c r="P72" s="45"/>
      <c r="Q72" s="73"/>
      <c r="R72" s="45"/>
      <c r="S72" s="73"/>
      <c r="T72" s="73"/>
    </row>
    <row r="73" spans="1:20" x14ac:dyDescent="0.2">
      <c r="A73" s="204">
        <v>2.13</v>
      </c>
      <c r="B73" s="15"/>
      <c r="C73" s="229" t="s">
        <v>58</v>
      </c>
      <c r="D73" s="229"/>
      <c r="E73" s="81"/>
      <c r="F73" s="82"/>
      <c r="G73" s="55">
        <v>40</v>
      </c>
      <c r="H73" s="38">
        <f t="shared" ref="H73:J73" si="11">SUM(H74:H83)</f>
        <v>0</v>
      </c>
      <c r="I73" s="64">
        <f t="shared" si="11"/>
        <v>0</v>
      </c>
      <c r="J73" s="39">
        <f t="shared" si="11"/>
        <v>0</v>
      </c>
      <c r="K73" s="72">
        <f>SUM(E73:J73)</f>
        <v>40</v>
      </c>
      <c r="L73" s="73"/>
      <c r="M73" s="73" t="s">
        <v>121</v>
      </c>
      <c r="N73" s="261"/>
      <c r="O73" s="262"/>
      <c r="P73" s="263"/>
      <c r="Q73" s="262"/>
      <c r="R73" s="263"/>
      <c r="S73" s="262"/>
      <c r="T73" s="262"/>
    </row>
    <row r="74" spans="1:20" x14ac:dyDescent="0.2">
      <c r="B74" s="44"/>
      <c r="C74" s="50">
        <v>80.099999999999994</v>
      </c>
      <c r="D74" s="46" t="s">
        <v>59</v>
      </c>
      <c r="E74" s="89"/>
      <c r="F74" s="90"/>
      <c r="G74" s="89"/>
      <c r="H74" s="90"/>
      <c r="I74" s="89"/>
      <c r="J74" s="90"/>
      <c r="K74" s="4"/>
      <c r="L74" s="231" t="s">
        <v>68</v>
      </c>
      <c r="M74" s="44"/>
      <c r="N74" s="222"/>
      <c r="O74" s="45"/>
      <c r="P74" s="222"/>
      <c r="Q74" s="45"/>
      <c r="R74" s="222"/>
      <c r="S74" s="45"/>
      <c r="T74" s="222"/>
    </row>
    <row r="75" spans="1:20" x14ac:dyDescent="0.2">
      <c r="B75" s="44"/>
      <c r="C75" s="50">
        <v>80.2</v>
      </c>
      <c r="D75" s="46" t="s">
        <v>120</v>
      </c>
      <c r="E75" s="89"/>
      <c r="F75" s="90"/>
      <c r="G75" s="89"/>
      <c r="H75" s="90"/>
      <c r="I75" s="89"/>
      <c r="J75" s="90"/>
      <c r="K75" s="4"/>
      <c r="L75" s="231"/>
      <c r="M75" s="44"/>
      <c r="N75" s="73"/>
      <c r="O75" s="45"/>
      <c r="P75" s="73"/>
      <c r="Q75" s="45"/>
      <c r="R75" s="73"/>
      <c r="S75" s="45"/>
      <c r="T75" s="73"/>
    </row>
    <row r="76" spans="1:20" x14ac:dyDescent="0.2">
      <c r="B76" s="44"/>
      <c r="C76" s="50">
        <v>80.3</v>
      </c>
      <c r="D76" s="46" t="s">
        <v>60</v>
      </c>
      <c r="E76" s="89"/>
      <c r="F76" s="90"/>
      <c r="G76" s="89"/>
      <c r="H76" s="90"/>
      <c r="I76" s="89"/>
      <c r="J76" s="90"/>
      <c r="K76" s="4"/>
      <c r="L76" s="231"/>
      <c r="M76" s="44"/>
      <c r="N76" s="73"/>
      <c r="O76" s="45"/>
      <c r="P76" s="73"/>
      <c r="Q76" s="45"/>
      <c r="R76" s="73"/>
      <c r="S76" s="45"/>
      <c r="T76" s="73"/>
    </row>
    <row r="77" spans="1:20" ht="13.5" x14ac:dyDescent="0.25">
      <c r="B77" s="44"/>
      <c r="C77" s="50">
        <v>80.400000000000006</v>
      </c>
      <c r="D77" s="51" t="s">
        <v>61</v>
      </c>
      <c r="E77" s="89"/>
      <c r="F77" s="90"/>
      <c r="G77" s="89"/>
      <c r="H77" s="90"/>
      <c r="I77" s="89"/>
      <c r="J77" s="90"/>
      <c r="K77" s="4"/>
      <c r="L77" s="231"/>
      <c r="M77" s="44"/>
      <c r="N77" s="73"/>
      <c r="O77" s="45"/>
      <c r="P77" s="73"/>
      <c r="Q77" s="45"/>
      <c r="R77" s="73"/>
      <c r="S77" s="45"/>
      <c r="T77" s="73"/>
    </row>
    <row r="78" spans="1:20" ht="13.5" x14ac:dyDescent="0.25">
      <c r="B78" s="44"/>
      <c r="C78" s="50">
        <v>80.5</v>
      </c>
      <c r="D78" s="51" t="s">
        <v>64</v>
      </c>
      <c r="E78" s="89"/>
      <c r="F78" s="90"/>
      <c r="G78" s="89"/>
      <c r="H78" s="90"/>
      <c r="I78" s="89"/>
      <c r="J78" s="90"/>
      <c r="K78" s="4"/>
      <c r="L78" s="231"/>
      <c r="M78" s="44"/>
      <c r="N78" s="73"/>
      <c r="O78" s="45"/>
      <c r="P78" s="73"/>
      <c r="Q78" s="45"/>
      <c r="R78" s="73"/>
      <c r="S78" s="45"/>
      <c r="T78" s="73"/>
    </row>
    <row r="79" spans="1:20" ht="13.5" x14ac:dyDescent="0.25">
      <c r="B79" s="44"/>
      <c r="C79" s="50">
        <v>80.599999999999994</v>
      </c>
      <c r="D79" s="51" t="s">
        <v>63</v>
      </c>
      <c r="E79" s="89"/>
      <c r="F79" s="90"/>
      <c r="G79" s="89"/>
      <c r="H79" s="90"/>
      <c r="I79" s="89"/>
      <c r="J79" s="90"/>
      <c r="K79" s="4"/>
      <c r="L79" s="231"/>
      <c r="M79" s="44"/>
      <c r="N79" s="73"/>
      <c r="O79" s="45"/>
      <c r="P79" s="73"/>
      <c r="Q79" s="45"/>
      <c r="R79" s="73"/>
      <c r="S79" s="45"/>
      <c r="T79" s="73"/>
    </row>
    <row r="80" spans="1:20" x14ac:dyDescent="0.2">
      <c r="B80" s="44"/>
      <c r="C80" s="50">
        <v>80.7</v>
      </c>
      <c r="D80" s="46" t="s">
        <v>62</v>
      </c>
      <c r="E80" s="89"/>
      <c r="F80" s="90"/>
      <c r="G80" s="89"/>
      <c r="H80" s="90"/>
      <c r="I80" s="89"/>
      <c r="J80" s="90"/>
      <c r="K80" s="4"/>
      <c r="L80" s="231"/>
      <c r="M80" s="44"/>
      <c r="N80" s="73"/>
      <c r="O80" s="45"/>
      <c r="P80" s="73"/>
      <c r="Q80" s="45"/>
      <c r="R80" s="73"/>
      <c r="S80" s="45"/>
      <c r="T80" s="73"/>
    </row>
    <row r="81" spans="2:20" ht="13.5" x14ac:dyDescent="0.25">
      <c r="B81" s="44"/>
      <c r="C81" s="50">
        <v>80.800000000000097</v>
      </c>
      <c r="D81" s="51" t="s">
        <v>65</v>
      </c>
      <c r="E81" s="89"/>
      <c r="F81" s="90"/>
      <c r="G81" s="89"/>
      <c r="H81" s="90"/>
      <c r="I81" s="89"/>
      <c r="J81" s="90"/>
      <c r="K81" s="4"/>
      <c r="L81" s="231"/>
      <c r="M81" s="44"/>
      <c r="N81" s="73"/>
      <c r="O81" s="45"/>
      <c r="P81" s="73"/>
      <c r="Q81" s="45"/>
      <c r="R81" s="73"/>
      <c r="S81" s="45"/>
      <c r="T81" s="73"/>
    </row>
    <row r="82" spans="2:20" ht="13.5" x14ac:dyDescent="0.25">
      <c r="B82" s="44"/>
      <c r="C82" s="50">
        <v>80.900000000000105</v>
      </c>
      <c r="D82" s="51" t="s">
        <v>66</v>
      </c>
      <c r="E82" s="89"/>
      <c r="F82" s="90"/>
      <c r="G82" s="89"/>
      <c r="H82" s="90"/>
      <c r="I82" s="89"/>
      <c r="J82" s="90"/>
      <c r="K82" s="4"/>
      <c r="L82" s="231"/>
      <c r="M82" s="44"/>
      <c r="N82" s="73"/>
      <c r="O82" s="45"/>
      <c r="P82" s="73"/>
      <c r="Q82" s="45"/>
      <c r="R82" s="73"/>
      <c r="S82" s="45"/>
      <c r="T82" s="73"/>
    </row>
    <row r="83" spans="2:20" ht="13.5" x14ac:dyDescent="0.25">
      <c r="B83" s="44"/>
      <c r="C83" s="52">
        <v>80.099999999999994</v>
      </c>
      <c r="D83" s="51" t="s">
        <v>67</v>
      </c>
      <c r="E83" s="89"/>
      <c r="F83" s="90"/>
      <c r="G83" s="89"/>
      <c r="H83" s="90"/>
      <c r="I83" s="89"/>
      <c r="J83" s="90"/>
      <c r="K83" s="4"/>
      <c r="L83" s="231"/>
      <c r="M83" s="44"/>
      <c r="N83" s="73"/>
      <c r="O83" s="45"/>
      <c r="P83" s="73"/>
      <c r="Q83" s="45"/>
      <c r="R83" s="73"/>
      <c r="S83" s="45"/>
      <c r="T83" s="73"/>
    </row>
    <row r="84" spans="2:20" x14ac:dyDescent="0.2">
      <c r="B84" s="44"/>
      <c r="C84" s="53"/>
      <c r="D84" s="54"/>
      <c r="E84" s="91"/>
      <c r="F84" s="92"/>
      <c r="G84" s="27"/>
      <c r="H84" s="62"/>
      <c r="I84" s="5"/>
      <c r="J84" s="62"/>
      <c r="K84" s="5"/>
      <c r="L84" s="74"/>
      <c r="M84" s="44"/>
      <c r="N84" s="78"/>
      <c r="O84" s="45"/>
      <c r="P84" s="78"/>
      <c r="Q84" s="45"/>
      <c r="R84" s="78"/>
      <c r="S84" s="45"/>
      <c r="T84" s="78"/>
    </row>
    <row r="85" spans="2:20" x14ac:dyDescent="0.2">
      <c r="B85" s="15"/>
      <c r="C85" s="232" t="s">
        <v>124</v>
      </c>
      <c r="D85" s="232"/>
      <c r="E85" s="83"/>
      <c r="F85" s="93"/>
      <c r="G85" s="56">
        <f>G8+G14+G22+G33+G36+G42+G45+G51+G57+G61+G65+G69+G73</f>
        <v>3367</v>
      </c>
      <c r="H85" s="37">
        <f>H8+H14+H22+H33+H36+H42+H45+H51+H57+H61+H65+H69+H73</f>
        <v>3100</v>
      </c>
      <c r="I85" s="56">
        <f>I8+I14+I22+I33+I36+I42+I45+I51+I57+I61+I65+I69+I73</f>
        <v>40</v>
      </c>
      <c r="J85" s="37">
        <f>J8+J14+J22+J33+J36+J42+J45+J51+J57+J61+J65+J69+J73</f>
        <v>355</v>
      </c>
      <c r="K85" s="56">
        <f>K8+K14+K22+K33+K36+K42+K45+K51+K57+K61+K65+K69+K73</f>
        <v>6862</v>
      </c>
      <c r="L85" s="74"/>
      <c r="M85" s="73"/>
      <c r="N85" s="262"/>
      <c r="O85" s="262"/>
      <c r="P85" s="262"/>
      <c r="Q85" s="262"/>
      <c r="R85" s="262"/>
      <c r="S85" s="262"/>
      <c r="T85" s="262"/>
    </row>
    <row r="86" spans="2:20" x14ac:dyDescent="0.2">
      <c r="B86" s="44"/>
      <c r="C86" s="53"/>
      <c r="D86" s="54"/>
      <c r="E86" s="27"/>
      <c r="F86" s="61"/>
      <c r="G86" s="27"/>
      <c r="H86" s="62"/>
      <c r="I86" s="5"/>
      <c r="J86" s="62"/>
      <c r="K86" s="5"/>
      <c r="L86" s="74"/>
      <c r="M86" s="73"/>
      <c r="N86" s="44"/>
      <c r="O86" s="44"/>
      <c r="P86" s="222"/>
      <c r="Q86" s="45"/>
      <c r="R86" s="222"/>
      <c r="S86" s="45"/>
      <c r="T86" s="222"/>
    </row>
    <row r="87" spans="2:20" x14ac:dyDescent="0.2">
      <c r="B87" s="229" t="s">
        <v>95</v>
      </c>
      <c r="C87" s="229"/>
      <c r="D87" s="229"/>
      <c r="E87" s="57">
        <f>0.1*0.8*K85</f>
        <v>548.96000000000015</v>
      </c>
      <c r="F87" s="36">
        <f>0.1*0.2*K85</f>
        <v>137.24000000000004</v>
      </c>
      <c r="G87" s="115"/>
      <c r="H87" s="116"/>
      <c r="I87" s="115"/>
      <c r="J87" s="116"/>
      <c r="K87" s="58">
        <f>SUM(E87:F87)</f>
        <v>686.20000000000016</v>
      </c>
      <c r="L87" s="74"/>
      <c r="M87" s="73" t="s">
        <v>288</v>
      </c>
      <c r="N87" s="262"/>
      <c r="O87" s="261"/>
      <c r="P87" s="73"/>
      <c r="Q87" s="45"/>
      <c r="R87" s="73"/>
      <c r="S87" s="45"/>
      <c r="T87" s="73"/>
    </row>
    <row r="88" spans="2:20" x14ac:dyDescent="0.2">
      <c r="B88" s="44"/>
      <c r="C88" s="53"/>
      <c r="D88" s="54"/>
      <c r="E88" s="5"/>
      <c r="F88" s="62"/>
      <c r="G88" s="5"/>
      <c r="H88" s="62"/>
      <c r="I88" s="5"/>
      <c r="J88" s="62"/>
      <c r="K88" s="5"/>
      <c r="L88" s="74"/>
      <c r="M88" s="44"/>
      <c r="N88" s="45"/>
      <c r="O88" s="45"/>
      <c r="P88" s="278"/>
      <c r="Q88" s="277"/>
      <c r="R88" s="278"/>
      <c r="S88" s="277"/>
      <c r="T88" s="78"/>
    </row>
    <row r="89" spans="2:20" x14ac:dyDescent="0.2">
      <c r="B89" s="229" t="s">
        <v>125</v>
      </c>
      <c r="C89" s="229"/>
      <c r="D89" s="229"/>
      <c r="E89" s="58">
        <f>E85+E87</f>
        <v>548.96000000000015</v>
      </c>
      <c r="F89" s="21">
        <f t="shared" ref="F89:K89" si="12">F85+F87</f>
        <v>137.24000000000004</v>
      </c>
      <c r="G89" s="58">
        <f t="shared" si="12"/>
        <v>3367</v>
      </c>
      <c r="H89" s="21">
        <f t="shared" si="12"/>
        <v>3100</v>
      </c>
      <c r="I89" s="58">
        <f t="shared" si="12"/>
        <v>40</v>
      </c>
      <c r="J89" s="21">
        <f t="shared" si="12"/>
        <v>355</v>
      </c>
      <c r="K89" s="58">
        <f t="shared" si="12"/>
        <v>7548.2</v>
      </c>
      <c r="L89" s="75"/>
      <c r="M89" s="78"/>
      <c r="N89" s="262"/>
      <c r="O89" s="262"/>
      <c r="P89" s="262"/>
      <c r="Q89" s="262"/>
      <c r="R89" s="262"/>
      <c r="S89" s="262"/>
      <c r="T89" s="262"/>
    </row>
    <row r="90" spans="2:20" x14ac:dyDescent="0.2">
      <c r="C90" s="3"/>
      <c r="E90" s="5"/>
      <c r="F90" s="5"/>
      <c r="G90" s="5"/>
      <c r="H90" s="5"/>
      <c r="I90" s="5"/>
      <c r="J90" s="5"/>
      <c r="K90" s="5"/>
      <c r="N90" s="45"/>
      <c r="O90" s="45"/>
      <c r="P90" s="45"/>
      <c r="Q90" s="45"/>
      <c r="R90" s="45"/>
      <c r="S90" s="45"/>
      <c r="T90" s="45"/>
    </row>
    <row r="91" spans="2:20" x14ac:dyDescent="0.2">
      <c r="B91" s="230" t="s">
        <v>118</v>
      </c>
      <c r="C91" s="230"/>
      <c r="D91" s="230"/>
      <c r="E91" s="15">
        <v>99.5</v>
      </c>
      <c r="F91" s="99">
        <v>99.5</v>
      </c>
      <c r="G91" s="103">
        <v>80</v>
      </c>
      <c r="H91" s="103">
        <v>80</v>
      </c>
      <c r="I91" s="103">
        <v>80</v>
      </c>
      <c r="J91" s="103">
        <v>80</v>
      </c>
      <c r="N91" s="45"/>
      <c r="O91" s="45"/>
      <c r="P91" s="45"/>
      <c r="Q91" s="45"/>
      <c r="R91" s="45"/>
      <c r="S91" s="45"/>
      <c r="T91" s="45"/>
    </row>
    <row r="92" spans="2:20" x14ac:dyDescent="0.2">
      <c r="C92" s="3"/>
      <c r="E92" s="5"/>
      <c r="F92" s="5"/>
      <c r="G92" s="5"/>
      <c r="H92" s="5"/>
      <c r="I92" s="5"/>
      <c r="J92" s="5"/>
      <c r="K92" s="5"/>
      <c r="N92" s="45"/>
      <c r="O92" s="45"/>
      <c r="P92" s="45"/>
      <c r="Q92" s="45"/>
      <c r="R92" s="45"/>
      <c r="S92" s="45"/>
      <c r="T92" s="45"/>
    </row>
    <row r="93" spans="2:20" x14ac:dyDescent="0.2">
      <c r="B93" s="229" t="s">
        <v>280</v>
      </c>
      <c r="C93" s="229"/>
      <c r="D93" s="229"/>
      <c r="E93" s="104">
        <f>E91*E89</f>
        <v>54621.520000000011</v>
      </c>
      <c r="F93" s="104">
        <f t="shared" ref="F93:J93" si="13">F91*F89</f>
        <v>13655.380000000003</v>
      </c>
      <c r="G93" s="104">
        <f t="shared" si="13"/>
        <v>269360</v>
      </c>
      <c r="H93" s="104">
        <f t="shared" si="13"/>
        <v>248000</v>
      </c>
      <c r="I93" s="104">
        <f t="shared" si="13"/>
        <v>3200</v>
      </c>
      <c r="J93" s="104">
        <f t="shared" si="13"/>
        <v>28400</v>
      </c>
      <c r="K93" s="104">
        <f>SUM(E93:J93)</f>
        <v>617236.9</v>
      </c>
    </row>
    <row r="94" spans="2:20" x14ac:dyDescent="0.2">
      <c r="E94" s="5"/>
      <c r="F94" s="5"/>
      <c r="G94" s="5"/>
      <c r="H94" s="5"/>
      <c r="I94" s="5"/>
      <c r="J94" s="5"/>
      <c r="K94" s="5"/>
    </row>
    <row r="95" spans="2:20" x14ac:dyDescent="0.2">
      <c r="B95" s="9" t="s">
        <v>300</v>
      </c>
      <c r="C95" s="9"/>
      <c r="D95" s="9"/>
      <c r="E95" s="10"/>
      <c r="F95" s="10"/>
      <c r="G95" s="10"/>
      <c r="H95" s="10"/>
      <c r="I95" s="10"/>
      <c r="J95" s="10"/>
      <c r="K95" s="158">
        <f>K!H96</f>
        <v>265802.25</v>
      </c>
    </row>
    <row r="96" spans="2:20" x14ac:dyDescent="0.2">
      <c r="B96" s="9" t="s">
        <v>301</v>
      </c>
      <c r="C96" s="9"/>
      <c r="D96" s="9"/>
      <c r="E96" s="10"/>
      <c r="F96" s="10"/>
      <c r="G96" s="10"/>
      <c r="H96" s="10"/>
      <c r="I96" s="10"/>
      <c r="J96" s="10"/>
      <c r="K96" s="158">
        <f>'T-G'!H36</f>
        <v>79605.75</v>
      </c>
    </row>
    <row r="97" spans="2:11" x14ac:dyDescent="0.2">
      <c r="B97" s="9"/>
      <c r="C97" s="9"/>
      <c r="D97" s="9"/>
      <c r="E97" s="10"/>
      <c r="F97" s="10"/>
      <c r="G97" s="10"/>
      <c r="H97" s="10"/>
      <c r="I97" s="10"/>
      <c r="J97" s="10"/>
      <c r="K97" s="10"/>
    </row>
    <row r="98" spans="2:11" x14ac:dyDescent="0.2">
      <c r="B98" s="9" t="s">
        <v>302</v>
      </c>
      <c r="C98" s="9"/>
      <c r="D98" s="9"/>
      <c r="E98" s="10"/>
      <c r="F98" s="10"/>
      <c r="G98" s="10"/>
      <c r="H98" s="10"/>
      <c r="I98" s="10"/>
      <c r="J98" s="10"/>
      <c r="K98" s="10">
        <f>K93+K95+K96</f>
        <v>962644.9</v>
      </c>
    </row>
    <row r="99" spans="2:11" x14ac:dyDescent="0.2">
      <c r="E99" s="5"/>
      <c r="F99" s="5"/>
      <c r="G99" s="5"/>
      <c r="H99" s="5"/>
      <c r="I99" s="5"/>
      <c r="J99" s="5"/>
      <c r="K99" s="5"/>
    </row>
    <row r="100" spans="2:11" x14ac:dyDescent="0.2">
      <c r="E100" s="5"/>
      <c r="F100" s="5"/>
      <c r="G100" s="5"/>
      <c r="H100" s="5"/>
      <c r="I100" s="5"/>
      <c r="J100" s="5"/>
      <c r="K100" s="5"/>
    </row>
    <row r="101" spans="2:11" x14ac:dyDescent="0.2">
      <c r="E101" s="5"/>
      <c r="F101" s="5"/>
      <c r="G101" s="5"/>
      <c r="H101" s="5"/>
      <c r="I101" s="5"/>
      <c r="J101" s="5"/>
      <c r="K101" s="5"/>
    </row>
    <row r="102" spans="2:11" x14ac:dyDescent="0.2">
      <c r="E102" s="5"/>
      <c r="F102" s="5"/>
      <c r="G102" s="5"/>
      <c r="H102" s="5"/>
      <c r="I102" s="5"/>
      <c r="J102" s="5"/>
      <c r="K102" s="5"/>
    </row>
    <row r="103" spans="2:11" x14ac:dyDescent="0.2">
      <c r="E103" s="5"/>
      <c r="F103" s="5"/>
      <c r="G103" s="5"/>
      <c r="H103" s="5"/>
      <c r="I103" s="5"/>
      <c r="J103" s="5"/>
      <c r="K103" s="5"/>
    </row>
    <row r="104" spans="2:11" x14ac:dyDescent="0.2">
      <c r="E104" s="5"/>
      <c r="F104" s="5"/>
      <c r="G104" s="5"/>
      <c r="H104" s="5"/>
      <c r="I104" s="5"/>
      <c r="J104" s="5"/>
      <c r="K104" s="5"/>
    </row>
    <row r="105" spans="2:11" x14ac:dyDescent="0.2">
      <c r="E105" s="5"/>
      <c r="F105" s="5"/>
      <c r="G105" s="5"/>
      <c r="H105" s="5"/>
      <c r="I105" s="5"/>
      <c r="J105" s="5"/>
      <c r="K105" s="5"/>
    </row>
    <row r="106" spans="2:11" x14ac:dyDescent="0.2">
      <c r="E106" s="5"/>
      <c r="F106" s="5"/>
      <c r="G106" s="5"/>
      <c r="H106" s="5"/>
      <c r="I106" s="5"/>
      <c r="J106" s="5"/>
      <c r="K106" s="5"/>
    </row>
    <row r="107" spans="2:11" x14ac:dyDescent="0.2">
      <c r="E107" s="5"/>
      <c r="F107" s="5"/>
      <c r="G107" s="5"/>
      <c r="H107" s="5"/>
      <c r="I107" s="5"/>
      <c r="J107" s="5"/>
      <c r="K107" s="5"/>
    </row>
    <row r="108" spans="2:11" x14ac:dyDescent="0.2">
      <c r="E108" s="5"/>
      <c r="F108" s="5"/>
      <c r="G108" s="5"/>
      <c r="H108" s="5"/>
      <c r="I108" s="5"/>
      <c r="J108" s="5"/>
      <c r="K108" s="5"/>
    </row>
    <row r="109" spans="2:11" x14ac:dyDescent="0.2">
      <c r="E109" s="5"/>
      <c r="F109" s="5"/>
      <c r="G109" s="5"/>
      <c r="H109" s="5"/>
      <c r="I109" s="5"/>
      <c r="J109" s="5"/>
      <c r="K109" s="5"/>
    </row>
    <row r="110" spans="2:11" x14ac:dyDescent="0.2">
      <c r="E110" s="5"/>
      <c r="F110" s="5"/>
      <c r="G110" s="5"/>
      <c r="H110" s="5"/>
      <c r="I110" s="5"/>
      <c r="J110" s="5"/>
      <c r="K110" s="5"/>
    </row>
    <row r="111" spans="2:11" x14ac:dyDescent="0.2">
      <c r="E111" s="5"/>
      <c r="F111" s="5"/>
      <c r="G111" s="5"/>
      <c r="H111" s="5"/>
      <c r="I111" s="5"/>
      <c r="J111" s="5"/>
      <c r="K111" s="5"/>
    </row>
    <row r="112" spans="2:11" x14ac:dyDescent="0.2">
      <c r="E112" s="5"/>
      <c r="F112" s="5"/>
      <c r="G112" s="5"/>
      <c r="H112" s="5"/>
      <c r="I112" s="5"/>
      <c r="J112" s="5"/>
      <c r="K112" s="5"/>
    </row>
    <row r="113" spans="5:11" x14ac:dyDescent="0.2">
      <c r="E113" s="5"/>
      <c r="F113" s="5"/>
      <c r="G113" s="5"/>
      <c r="H113" s="5"/>
      <c r="I113" s="5"/>
      <c r="J113" s="5"/>
      <c r="K113" s="5"/>
    </row>
    <row r="114" spans="5:11" x14ac:dyDescent="0.2">
      <c r="E114" s="5"/>
      <c r="F114" s="5"/>
      <c r="G114" s="5"/>
      <c r="H114" s="5"/>
      <c r="I114" s="5"/>
      <c r="J114" s="5"/>
      <c r="K114" s="5"/>
    </row>
    <row r="115" spans="5:11" x14ac:dyDescent="0.2">
      <c r="E115" s="5"/>
      <c r="F115" s="5"/>
      <c r="G115" s="5"/>
      <c r="H115" s="5"/>
      <c r="I115" s="5"/>
      <c r="J115" s="5"/>
      <c r="K115" s="5"/>
    </row>
    <row r="116" spans="5:11" x14ac:dyDescent="0.2">
      <c r="E116" s="5"/>
      <c r="F116" s="5"/>
      <c r="G116" s="5"/>
      <c r="H116" s="5"/>
      <c r="I116" s="5"/>
      <c r="J116" s="5"/>
      <c r="K116" s="5"/>
    </row>
    <row r="117" spans="5:11" x14ac:dyDescent="0.2">
      <c r="E117" s="5"/>
      <c r="F117" s="5"/>
      <c r="G117" s="5"/>
      <c r="H117" s="5"/>
      <c r="I117" s="5"/>
      <c r="J117" s="5"/>
      <c r="K117" s="5"/>
    </row>
    <row r="118" spans="5:11" x14ac:dyDescent="0.2">
      <c r="E118" s="5"/>
      <c r="F118" s="5"/>
      <c r="G118" s="5"/>
      <c r="H118" s="5"/>
      <c r="I118" s="5"/>
      <c r="J118" s="5"/>
      <c r="K118" s="5"/>
    </row>
    <row r="119" spans="5:11" x14ac:dyDescent="0.2">
      <c r="E119" s="5"/>
      <c r="F119" s="5"/>
      <c r="G119" s="5"/>
      <c r="H119" s="5"/>
      <c r="I119" s="5"/>
      <c r="J119" s="5"/>
      <c r="K119" s="5"/>
    </row>
    <row r="120" spans="5:11" x14ac:dyDescent="0.2">
      <c r="E120" s="5"/>
      <c r="F120" s="5"/>
      <c r="G120" s="5"/>
      <c r="H120" s="5"/>
      <c r="I120" s="5"/>
      <c r="J120" s="5"/>
      <c r="K120" s="5"/>
    </row>
    <row r="121" spans="5:11" x14ac:dyDescent="0.2">
      <c r="E121" s="5"/>
      <c r="F121" s="5"/>
      <c r="G121" s="5"/>
      <c r="H121" s="5"/>
      <c r="I121" s="5"/>
      <c r="J121" s="5"/>
      <c r="K121" s="5"/>
    </row>
    <row r="122" spans="5:11" x14ac:dyDescent="0.2">
      <c r="E122" s="5"/>
      <c r="F122" s="5"/>
      <c r="G122" s="5"/>
      <c r="H122" s="5"/>
      <c r="I122" s="5"/>
      <c r="J122" s="5"/>
      <c r="K122" s="5"/>
    </row>
    <row r="123" spans="5:11" x14ac:dyDescent="0.2">
      <c r="E123" s="5"/>
      <c r="F123" s="5"/>
      <c r="G123" s="5"/>
      <c r="H123" s="5"/>
      <c r="I123" s="5"/>
      <c r="J123" s="5"/>
      <c r="K123" s="5"/>
    </row>
    <row r="124" spans="5:11" x14ac:dyDescent="0.2">
      <c r="E124" s="5"/>
      <c r="F124" s="5"/>
      <c r="G124" s="5"/>
      <c r="H124" s="5"/>
      <c r="I124" s="5"/>
      <c r="J124" s="5"/>
      <c r="K124" s="5"/>
    </row>
    <row r="125" spans="5:11" x14ac:dyDescent="0.2">
      <c r="E125" s="5"/>
      <c r="F125" s="5"/>
      <c r="G125" s="5"/>
      <c r="H125" s="5"/>
      <c r="I125" s="5"/>
      <c r="J125" s="5"/>
      <c r="K125" s="5"/>
    </row>
    <row r="126" spans="5:11" x14ac:dyDescent="0.2">
      <c r="E126" s="5"/>
      <c r="F126" s="5"/>
      <c r="G126" s="5"/>
      <c r="H126" s="5"/>
      <c r="I126" s="5"/>
      <c r="J126" s="5"/>
      <c r="K126" s="5"/>
    </row>
    <row r="127" spans="5:11" x14ac:dyDescent="0.2">
      <c r="E127" s="5"/>
      <c r="F127" s="5"/>
      <c r="G127" s="5"/>
      <c r="H127" s="5"/>
      <c r="I127" s="5"/>
      <c r="J127" s="5"/>
      <c r="K127" s="5"/>
    </row>
    <row r="128" spans="5:11" x14ac:dyDescent="0.2">
      <c r="E128" s="5"/>
      <c r="F128" s="5"/>
      <c r="G128" s="5"/>
      <c r="H128" s="5"/>
      <c r="I128" s="5"/>
      <c r="J128" s="5"/>
      <c r="K128" s="5"/>
    </row>
    <row r="129" spans="5:11" x14ac:dyDescent="0.2">
      <c r="E129" s="5"/>
      <c r="F129" s="5"/>
      <c r="G129" s="5"/>
      <c r="H129" s="5"/>
      <c r="I129" s="5"/>
      <c r="J129" s="5"/>
      <c r="K129" s="5"/>
    </row>
    <row r="130" spans="5:11" x14ac:dyDescent="0.2">
      <c r="E130" s="5"/>
      <c r="F130" s="5"/>
      <c r="G130" s="5"/>
      <c r="H130" s="5"/>
      <c r="I130" s="5"/>
      <c r="J130" s="5"/>
      <c r="K130" s="5"/>
    </row>
    <row r="131" spans="5:11" x14ac:dyDescent="0.2">
      <c r="E131" s="5"/>
      <c r="F131" s="5"/>
      <c r="G131" s="5"/>
      <c r="H131" s="5"/>
      <c r="I131" s="5"/>
      <c r="J131" s="5"/>
      <c r="K131" s="5"/>
    </row>
    <row r="132" spans="5:11" x14ac:dyDescent="0.2">
      <c r="E132" s="5"/>
      <c r="F132" s="5"/>
      <c r="G132" s="5"/>
      <c r="H132" s="5"/>
      <c r="I132" s="5"/>
      <c r="J132" s="5"/>
      <c r="K132" s="5"/>
    </row>
    <row r="133" spans="5:11" x14ac:dyDescent="0.2">
      <c r="E133" s="5"/>
      <c r="F133" s="5"/>
      <c r="G133" s="5"/>
      <c r="H133" s="5"/>
      <c r="I133" s="5"/>
      <c r="J133" s="5"/>
      <c r="K133" s="5"/>
    </row>
    <row r="134" spans="5:11" x14ac:dyDescent="0.2">
      <c r="E134" s="5"/>
      <c r="F134" s="5"/>
      <c r="G134" s="5"/>
      <c r="H134" s="5"/>
      <c r="I134" s="5"/>
      <c r="J134" s="5"/>
      <c r="K134" s="5"/>
    </row>
    <row r="135" spans="5:11" x14ac:dyDescent="0.2">
      <c r="E135" s="5"/>
      <c r="F135" s="5"/>
      <c r="G135" s="5"/>
      <c r="H135" s="5"/>
      <c r="I135" s="5"/>
      <c r="J135" s="5"/>
      <c r="K135" s="5"/>
    </row>
    <row r="136" spans="5:11" x14ac:dyDescent="0.2">
      <c r="E136" s="5"/>
      <c r="F136" s="5"/>
      <c r="G136" s="5"/>
      <c r="H136" s="5"/>
      <c r="I136" s="5"/>
      <c r="J136" s="5"/>
      <c r="K136" s="5"/>
    </row>
    <row r="137" spans="5:11" x14ac:dyDescent="0.2">
      <c r="E137" s="5"/>
      <c r="F137" s="5"/>
      <c r="G137" s="5"/>
      <c r="H137" s="5"/>
      <c r="I137" s="5"/>
      <c r="J137" s="5"/>
      <c r="K137" s="5"/>
    </row>
    <row r="138" spans="5:11" x14ac:dyDescent="0.2">
      <c r="E138" s="5"/>
      <c r="F138" s="5"/>
      <c r="G138" s="5"/>
      <c r="H138" s="5"/>
      <c r="I138" s="5"/>
      <c r="J138" s="5"/>
      <c r="K138" s="5"/>
    </row>
    <row r="139" spans="5:11" x14ac:dyDescent="0.2">
      <c r="E139" s="5"/>
      <c r="F139" s="5"/>
      <c r="G139" s="5"/>
      <c r="H139" s="5"/>
      <c r="I139" s="5"/>
      <c r="J139" s="5"/>
      <c r="K139" s="5"/>
    </row>
    <row r="140" spans="5:11" x14ac:dyDescent="0.2">
      <c r="E140" s="5"/>
      <c r="F140" s="5"/>
      <c r="G140" s="5"/>
      <c r="H140" s="5"/>
      <c r="I140" s="5"/>
      <c r="J140" s="5"/>
      <c r="K140" s="5"/>
    </row>
    <row r="141" spans="5:11" x14ac:dyDescent="0.2">
      <c r="E141" s="5"/>
      <c r="F141" s="5"/>
      <c r="G141" s="5"/>
      <c r="H141" s="5"/>
      <c r="I141" s="5"/>
      <c r="J141" s="5"/>
      <c r="K141" s="5"/>
    </row>
    <row r="142" spans="5:11" x14ac:dyDescent="0.2">
      <c r="E142" s="5"/>
      <c r="F142" s="5"/>
      <c r="G142" s="5"/>
      <c r="H142" s="5"/>
      <c r="I142" s="5"/>
      <c r="J142" s="5"/>
      <c r="K142" s="5"/>
    </row>
    <row r="143" spans="5:11" x14ac:dyDescent="0.2">
      <c r="E143" s="5"/>
      <c r="F143" s="5"/>
      <c r="G143" s="5"/>
      <c r="H143" s="5"/>
      <c r="I143" s="5"/>
      <c r="J143" s="5"/>
      <c r="K143" s="5"/>
    </row>
    <row r="144" spans="5:11" x14ac:dyDescent="0.2">
      <c r="E144" s="5"/>
      <c r="F144" s="5"/>
      <c r="G144" s="5"/>
      <c r="H144" s="5"/>
      <c r="I144" s="5"/>
      <c r="J144" s="5"/>
      <c r="K144" s="5"/>
    </row>
    <row r="145" spans="5:11" x14ac:dyDescent="0.2">
      <c r="E145" s="5"/>
      <c r="F145" s="5"/>
      <c r="G145" s="5"/>
      <c r="H145" s="5"/>
      <c r="I145" s="5"/>
      <c r="J145" s="5"/>
      <c r="K145" s="5"/>
    </row>
    <row r="146" spans="5:11" x14ac:dyDescent="0.2">
      <c r="E146" s="5"/>
      <c r="F146" s="5"/>
      <c r="G146" s="5"/>
      <c r="H146" s="5"/>
      <c r="I146" s="5"/>
      <c r="J146" s="5"/>
      <c r="K146" s="5"/>
    </row>
    <row r="147" spans="5:11" x14ac:dyDescent="0.2">
      <c r="E147" s="5"/>
      <c r="F147" s="5"/>
      <c r="G147" s="5"/>
      <c r="H147" s="5"/>
      <c r="I147" s="5"/>
      <c r="J147" s="5"/>
      <c r="K147" s="5"/>
    </row>
    <row r="148" spans="5:11" x14ac:dyDescent="0.2">
      <c r="E148" s="5"/>
      <c r="F148" s="5"/>
      <c r="G148" s="5"/>
      <c r="H148" s="5"/>
      <c r="I148" s="5"/>
      <c r="J148" s="5"/>
      <c r="K148" s="5"/>
    </row>
    <row r="149" spans="5:11" x14ac:dyDescent="0.2">
      <c r="E149" s="5"/>
      <c r="F149" s="5"/>
      <c r="G149" s="5"/>
      <c r="H149" s="5"/>
      <c r="I149" s="5"/>
      <c r="J149" s="5"/>
      <c r="K149" s="5"/>
    </row>
    <row r="150" spans="5:11" x14ac:dyDescent="0.2">
      <c r="E150" s="5"/>
      <c r="F150" s="5"/>
      <c r="G150" s="5"/>
      <c r="H150" s="5"/>
      <c r="I150" s="5"/>
      <c r="J150" s="5"/>
      <c r="K150" s="5"/>
    </row>
    <row r="151" spans="5:11" x14ac:dyDescent="0.2">
      <c r="E151" s="5"/>
      <c r="F151" s="5"/>
      <c r="G151" s="5"/>
      <c r="H151" s="5"/>
      <c r="I151" s="5"/>
      <c r="J151" s="5"/>
      <c r="K151" s="5"/>
    </row>
    <row r="152" spans="5:11" x14ac:dyDescent="0.2">
      <c r="E152" s="5"/>
      <c r="F152" s="5"/>
      <c r="G152" s="5"/>
      <c r="H152" s="5"/>
      <c r="I152" s="5"/>
      <c r="J152" s="5"/>
      <c r="K152" s="5"/>
    </row>
    <row r="153" spans="5:11" x14ac:dyDescent="0.2">
      <c r="E153" s="5"/>
      <c r="F153" s="5"/>
      <c r="G153" s="5"/>
      <c r="H153" s="5"/>
      <c r="I153" s="5"/>
      <c r="J153" s="5"/>
      <c r="K153" s="5"/>
    </row>
    <row r="154" spans="5:11" x14ac:dyDescent="0.2">
      <c r="E154" s="5"/>
      <c r="F154" s="5"/>
      <c r="G154" s="5"/>
      <c r="H154" s="5"/>
      <c r="I154" s="5"/>
      <c r="J154" s="5"/>
      <c r="K154" s="5"/>
    </row>
    <row r="155" spans="5:11" x14ac:dyDescent="0.2">
      <c r="E155" s="5"/>
      <c r="F155" s="5"/>
      <c r="G155" s="5"/>
      <c r="H155" s="5"/>
      <c r="I155" s="5"/>
      <c r="J155" s="5"/>
      <c r="K155" s="5"/>
    </row>
    <row r="156" spans="5:11" x14ac:dyDescent="0.2">
      <c r="E156" s="5"/>
      <c r="F156" s="5"/>
      <c r="G156" s="5"/>
      <c r="H156" s="5"/>
      <c r="I156" s="5"/>
      <c r="J156" s="5"/>
      <c r="K156" s="5"/>
    </row>
    <row r="157" spans="5:11" x14ac:dyDescent="0.2">
      <c r="E157" s="5"/>
      <c r="F157" s="5"/>
      <c r="G157" s="5"/>
      <c r="H157" s="5"/>
      <c r="I157" s="5"/>
      <c r="J157" s="5"/>
      <c r="K157" s="5"/>
    </row>
    <row r="158" spans="5:11" x14ac:dyDescent="0.2">
      <c r="E158" s="5"/>
      <c r="F158" s="5"/>
      <c r="G158" s="5"/>
      <c r="H158" s="5"/>
      <c r="I158" s="5"/>
      <c r="J158" s="5"/>
      <c r="K158" s="5"/>
    </row>
    <row r="159" spans="5:11" x14ac:dyDescent="0.2">
      <c r="E159" s="5"/>
      <c r="F159" s="5"/>
      <c r="G159" s="5"/>
      <c r="H159" s="5"/>
      <c r="I159" s="5"/>
      <c r="J159" s="5"/>
      <c r="K159" s="5"/>
    </row>
    <row r="160" spans="5:11" x14ac:dyDescent="0.2">
      <c r="E160" s="5"/>
      <c r="F160" s="5"/>
      <c r="G160" s="5"/>
      <c r="H160" s="5"/>
      <c r="I160" s="5"/>
      <c r="J160" s="5"/>
      <c r="K160" s="5"/>
    </row>
    <row r="161" spans="5:11" x14ac:dyDescent="0.2">
      <c r="E161" s="5"/>
      <c r="F161" s="5"/>
      <c r="G161" s="5"/>
      <c r="H161" s="5"/>
      <c r="I161" s="5"/>
      <c r="J161" s="5"/>
      <c r="K161" s="5"/>
    </row>
    <row r="162" spans="5:11" x14ac:dyDescent="0.2">
      <c r="E162" s="5"/>
      <c r="F162" s="5"/>
      <c r="G162" s="5"/>
      <c r="H162" s="5"/>
      <c r="I162" s="5"/>
      <c r="J162" s="5"/>
      <c r="K162" s="5"/>
    </row>
    <row r="163" spans="5:11" x14ac:dyDescent="0.2">
      <c r="E163" s="5"/>
      <c r="F163" s="5"/>
      <c r="G163" s="5"/>
      <c r="H163" s="5"/>
      <c r="I163" s="5"/>
      <c r="J163" s="5"/>
      <c r="K163" s="5"/>
    </row>
    <row r="164" spans="5:11" x14ac:dyDescent="0.2">
      <c r="E164" s="5"/>
      <c r="F164" s="5"/>
      <c r="G164" s="5"/>
      <c r="H164" s="5"/>
      <c r="I164" s="5"/>
      <c r="J164" s="5"/>
      <c r="K164" s="5"/>
    </row>
    <row r="165" spans="5:11" x14ac:dyDescent="0.2">
      <c r="E165" s="5"/>
      <c r="F165" s="5"/>
      <c r="G165" s="5"/>
      <c r="H165" s="5"/>
      <c r="I165" s="5"/>
      <c r="J165" s="5"/>
      <c r="K165" s="5"/>
    </row>
    <row r="166" spans="5:11" x14ac:dyDescent="0.2">
      <c r="E166" s="5"/>
      <c r="F166" s="5"/>
      <c r="G166" s="5"/>
      <c r="H166" s="5"/>
      <c r="I166" s="5"/>
      <c r="J166" s="5"/>
      <c r="K166" s="5"/>
    </row>
    <row r="167" spans="5:11" x14ac:dyDescent="0.2">
      <c r="E167" s="5"/>
      <c r="F167" s="5"/>
      <c r="G167" s="5"/>
      <c r="H167" s="5"/>
      <c r="I167" s="5"/>
      <c r="J167" s="5"/>
      <c r="K167" s="5"/>
    </row>
    <row r="168" spans="5:11" x14ac:dyDescent="0.2">
      <c r="E168" s="5"/>
      <c r="F168" s="5"/>
      <c r="G168" s="5"/>
      <c r="H168" s="5"/>
      <c r="I168" s="5"/>
      <c r="J168" s="5"/>
      <c r="K168" s="5"/>
    </row>
    <row r="169" spans="5:11" x14ac:dyDescent="0.2">
      <c r="E169" s="5"/>
      <c r="F169" s="5"/>
      <c r="G169" s="5"/>
      <c r="H169" s="5"/>
      <c r="I169" s="5"/>
      <c r="J169" s="5"/>
      <c r="K169" s="5"/>
    </row>
    <row r="170" spans="5:11" x14ac:dyDescent="0.2">
      <c r="E170" s="5"/>
      <c r="F170" s="5"/>
      <c r="G170" s="5"/>
      <c r="H170" s="5"/>
      <c r="I170" s="5"/>
      <c r="J170" s="5"/>
      <c r="K170" s="5"/>
    </row>
    <row r="171" spans="5:11" x14ac:dyDescent="0.2">
      <c r="E171" s="5"/>
      <c r="F171" s="5"/>
      <c r="G171" s="5"/>
      <c r="H171" s="5"/>
      <c r="I171" s="5"/>
      <c r="J171" s="5"/>
      <c r="K171" s="5"/>
    </row>
    <row r="172" spans="5:11" x14ac:dyDescent="0.2">
      <c r="E172" s="5"/>
      <c r="F172" s="5"/>
      <c r="G172" s="5"/>
      <c r="H172" s="5"/>
      <c r="I172" s="5"/>
      <c r="J172" s="5"/>
      <c r="K172" s="5"/>
    </row>
    <row r="173" spans="5:11" x14ac:dyDescent="0.2">
      <c r="E173" s="5"/>
      <c r="F173" s="5"/>
      <c r="G173" s="5"/>
      <c r="H173" s="5"/>
      <c r="I173" s="5"/>
      <c r="J173" s="5"/>
      <c r="K173" s="5"/>
    </row>
    <row r="174" spans="5:11" x14ac:dyDescent="0.2">
      <c r="E174" s="5"/>
      <c r="F174" s="5"/>
      <c r="G174" s="5"/>
      <c r="H174" s="5"/>
      <c r="I174" s="5"/>
      <c r="J174" s="5"/>
      <c r="K174" s="5"/>
    </row>
    <row r="175" spans="5:11" x14ac:dyDescent="0.2">
      <c r="E175" s="5"/>
      <c r="F175" s="5"/>
      <c r="G175" s="5"/>
      <c r="H175" s="5"/>
      <c r="I175" s="5"/>
      <c r="J175" s="5"/>
      <c r="K175" s="5"/>
    </row>
    <row r="176" spans="5:11" x14ac:dyDescent="0.2">
      <c r="E176" s="5"/>
      <c r="F176" s="5"/>
      <c r="G176" s="5"/>
      <c r="H176" s="5"/>
      <c r="I176" s="5"/>
      <c r="J176" s="5"/>
      <c r="K176" s="5"/>
    </row>
    <row r="177" spans="5:11" x14ac:dyDescent="0.2">
      <c r="E177" s="5"/>
      <c r="F177" s="5"/>
      <c r="G177" s="5"/>
      <c r="H177" s="5"/>
      <c r="I177" s="5"/>
      <c r="J177" s="5"/>
      <c r="K177" s="5"/>
    </row>
    <row r="178" spans="5:11" x14ac:dyDescent="0.2">
      <c r="E178" s="5"/>
      <c r="F178" s="5"/>
      <c r="G178" s="5"/>
      <c r="H178" s="5"/>
      <c r="I178" s="5"/>
      <c r="J178" s="5"/>
      <c r="K178" s="5"/>
    </row>
    <row r="179" spans="5:11" x14ac:dyDescent="0.2">
      <c r="E179" s="5"/>
      <c r="F179" s="5"/>
      <c r="G179" s="5"/>
      <c r="H179" s="5"/>
      <c r="I179" s="5"/>
      <c r="J179" s="5"/>
      <c r="K179" s="5"/>
    </row>
    <row r="180" spans="5:11" x14ac:dyDescent="0.2">
      <c r="E180" s="5"/>
      <c r="F180" s="5"/>
      <c r="G180" s="5"/>
      <c r="H180" s="5"/>
      <c r="I180" s="5"/>
      <c r="J180" s="5"/>
      <c r="K180" s="5"/>
    </row>
    <row r="181" spans="5:11" x14ac:dyDescent="0.2">
      <c r="E181" s="5"/>
      <c r="F181" s="5"/>
      <c r="G181" s="5"/>
      <c r="H181" s="5"/>
      <c r="I181" s="5"/>
      <c r="J181" s="5"/>
      <c r="K181" s="5"/>
    </row>
    <row r="182" spans="5:11" x14ac:dyDescent="0.2">
      <c r="E182" s="5"/>
      <c r="F182" s="5"/>
      <c r="G182" s="5"/>
      <c r="H182" s="5"/>
      <c r="I182" s="5"/>
      <c r="J182" s="5"/>
      <c r="K182" s="5"/>
    </row>
    <row r="183" spans="5:11" x14ac:dyDescent="0.2">
      <c r="E183" s="5"/>
      <c r="F183" s="5"/>
      <c r="G183" s="5"/>
      <c r="H183" s="5"/>
      <c r="I183" s="5"/>
      <c r="J183" s="5"/>
      <c r="K183" s="5"/>
    </row>
    <row r="184" spans="5:11" x14ac:dyDescent="0.2">
      <c r="E184" s="5"/>
      <c r="F184" s="5"/>
      <c r="G184" s="5"/>
      <c r="H184" s="5"/>
      <c r="I184" s="5"/>
      <c r="J184" s="5"/>
      <c r="K184" s="5"/>
    </row>
    <row r="185" spans="5:11" x14ac:dyDescent="0.2">
      <c r="E185" s="5"/>
      <c r="F185" s="5"/>
      <c r="G185" s="5"/>
      <c r="H185" s="5"/>
      <c r="I185" s="5"/>
      <c r="J185" s="5"/>
      <c r="K185" s="5"/>
    </row>
    <row r="186" spans="5:11" x14ac:dyDescent="0.2">
      <c r="E186" s="5"/>
      <c r="F186" s="5"/>
      <c r="G186" s="5"/>
      <c r="H186" s="5"/>
      <c r="I186" s="5"/>
      <c r="J186" s="5"/>
      <c r="K186" s="5"/>
    </row>
    <row r="187" spans="5:11" x14ac:dyDescent="0.2">
      <c r="E187" s="5"/>
      <c r="F187" s="5"/>
      <c r="G187" s="5"/>
      <c r="H187" s="5"/>
      <c r="I187" s="5"/>
      <c r="J187" s="5"/>
      <c r="K187" s="5"/>
    </row>
    <row r="188" spans="5:11" x14ac:dyDescent="0.2">
      <c r="E188" s="5"/>
      <c r="F188" s="5"/>
      <c r="G188" s="5"/>
      <c r="H188" s="5"/>
      <c r="I188" s="5"/>
      <c r="J188" s="5"/>
      <c r="K188" s="5"/>
    </row>
    <row r="189" spans="5:11" x14ac:dyDescent="0.2">
      <c r="E189" s="5"/>
      <c r="F189" s="5"/>
      <c r="G189" s="5"/>
      <c r="H189" s="5"/>
      <c r="I189" s="5"/>
      <c r="J189" s="5"/>
      <c r="K189" s="5"/>
    </row>
    <row r="190" spans="5:11" x14ac:dyDescent="0.2">
      <c r="E190" s="5"/>
      <c r="F190" s="5"/>
      <c r="G190" s="5"/>
      <c r="H190" s="5"/>
      <c r="I190" s="5"/>
      <c r="J190" s="5"/>
      <c r="K190" s="5"/>
    </row>
    <row r="191" spans="5:11" x14ac:dyDescent="0.2">
      <c r="E191" s="5"/>
      <c r="F191" s="5"/>
      <c r="G191" s="5"/>
      <c r="H191" s="5"/>
      <c r="I191" s="5"/>
      <c r="J191" s="5"/>
      <c r="K191" s="5"/>
    </row>
    <row r="192" spans="5:11" x14ac:dyDescent="0.2">
      <c r="E192" s="5"/>
      <c r="F192" s="5"/>
      <c r="G192" s="5"/>
      <c r="H192" s="5"/>
      <c r="I192" s="5"/>
      <c r="J192" s="5"/>
      <c r="K192" s="5"/>
    </row>
    <row r="193" spans="5:11" x14ac:dyDescent="0.2">
      <c r="E193" s="5"/>
      <c r="F193" s="5"/>
      <c r="G193" s="5"/>
      <c r="H193" s="5"/>
      <c r="I193" s="5"/>
      <c r="J193" s="5"/>
      <c r="K193" s="5"/>
    </row>
    <row r="194" spans="5:11" x14ac:dyDescent="0.2">
      <c r="E194" s="5"/>
      <c r="F194" s="5"/>
      <c r="G194" s="5"/>
      <c r="H194" s="5"/>
      <c r="I194" s="5"/>
      <c r="J194" s="5"/>
      <c r="K194" s="5"/>
    </row>
    <row r="195" spans="5:11" x14ac:dyDescent="0.2">
      <c r="E195" s="5"/>
      <c r="F195" s="5"/>
      <c r="G195" s="5"/>
      <c r="H195" s="5"/>
      <c r="I195" s="5"/>
      <c r="J195" s="5"/>
      <c r="K195" s="5"/>
    </row>
    <row r="196" spans="5:11" x14ac:dyDescent="0.2">
      <c r="E196" s="5"/>
      <c r="F196" s="5"/>
      <c r="G196" s="5"/>
      <c r="H196" s="5"/>
      <c r="I196" s="5"/>
      <c r="J196" s="5"/>
      <c r="K196" s="5"/>
    </row>
    <row r="197" spans="5:11" x14ac:dyDescent="0.2">
      <c r="E197" s="5"/>
      <c r="F197" s="5"/>
      <c r="G197" s="5"/>
      <c r="H197" s="5"/>
      <c r="I197" s="5"/>
      <c r="J197" s="5"/>
      <c r="K197" s="5"/>
    </row>
    <row r="198" spans="5:11" x14ac:dyDescent="0.2">
      <c r="E198" s="5"/>
      <c r="F198" s="5"/>
      <c r="G198" s="5"/>
      <c r="H198" s="5"/>
      <c r="I198" s="5"/>
      <c r="J198" s="5"/>
      <c r="K198" s="5"/>
    </row>
    <row r="199" spans="5:11" x14ac:dyDescent="0.2">
      <c r="E199" s="5"/>
      <c r="F199" s="5"/>
      <c r="G199" s="5"/>
      <c r="H199" s="5"/>
      <c r="I199" s="5"/>
      <c r="J199" s="5"/>
      <c r="K199" s="5"/>
    </row>
    <row r="200" spans="5:11" x14ac:dyDescent="0.2">
      <c r="E200" s="5"/>
      <c r="F200" s="5"/>
      <c r="G200" s="5"/>
      <c r="H200" s="5"/>
      <c r="I200" s="5"/>
      <c r="J200" s="5"/>
      <c r="K200" s="5"/>
    </row>
    <row r="201" spans="5:11" x14ac:dyDescent="0.2">
      <c r="E201" s="5"/>
      <c r="F201" s="5"/>
      <c r="G201" s="5"/>
      <c r="H201" s="5"/>
      <c r="I201" s="5"/>
      <c r="J201" s="5"/>
      <c r="K201" s="5"/>
    </row>
    <row r="202" spans="5:11" x14ac:dyDescent="0.2">
      <c r="E202" s="5"/>
      <c r="F202" s="5"/>
      <c r="G202" s="5"/>
      <c r="H202" s="5"/>
      <c r="I202" s="5"/>
      <c r="J202" s="5"/>
      <c r="K202" s="5"/>
    </row>
    <row r="203" spans="5:11" x14ac:dyDescent="0.2">
      <c r="E203" s="5"/>
      <c r="F203" s="5"/>
      <c r="G203" s="5"/>
      <c r="H203" s="5"/>
      <c r="I203" s="5"/>
      <c r="J203" s="5"/>
      <c r="K203" s="5"/>
    </row>
    <row r="204" spans="5:11" x14ac:dyDescent="0.2">
      <c r="E204" s="5"/>
      <c r="F204" s="5"/>
      <c r="G204" s="5"/>
      <c r="H204" s="5"/>
      <c r="I204" s="5"/>
      <c r="J204" s="5"/>
      <c r="K204" s="5"/>
    </row>
    <row r="205" spans="5:11" x14ac:dyDescent="0.2">
      <c r="E205" s="5"/>
      <c r="F205" s="5"/>
      <c r="G205" s="5"/>
      <c r="H205" s="5"/>
      <c r="I205" s="5"/>
      <c r="J205" s="5"/>
      <c r="K205" s="5"/>
    </row>
    <row r="206" spans="5:11" x14ac:dyDescent="0.2">
      <c r="E206" s="5"/>
      <c r="F206" s="5"/>
      <c r="G206" s="5"/>
      <c r="H206" s="5"/>
      <c r="I206" s="5"/>
      <c r="J206" s="5"/>
      <c r="K206" s="5"/>
    </row>
    <row r="207" spans="5:11" x14ac:dyDescent="0.2">
      <c r="E207" s="5"/>
      <c r="F207" s="5"/>
      <c r="G207" s="5"/>
      <c r="H207" s="5"/>
      <c r="I207" s="5"/>
      <c r="J207" s="5"/>
      <c r="K207" s="5"/>
    </row>
    <row r="208" spans="5:11" x14ac:dyDescent="0.2">
      <c r="E208" s="5"/>
      <c r="F208" s="5"/>
      <c r="G208" s="5"/>
      <c r="H208" s="5"/>
      <c r="I208" s="5"/>
      <c r="J208" s="5"/>
      <c r="K208" s="5"/>
    </row>
    <row r="209" spans="5:11" x14ac:dyDescent="0.2">
      <c r="E209" s="5"/>
      <c r="F209" s="5"/>
      <c r="G209" s="5"/>
      <c r="H209" s="5"/>
      <c r="I209" s="5"/>
      <c r="J209" s="5"/>
      <c r="K209" s="5"/>
    </row>
    <row r="210" spans="5:11" x14ac:dyDescent="0.2">
      <c r="E210" s="5"/>
      <c r="F210" s="5"/>
      <c r="G210" s="5"/>
      <c r="H210" s="5"/>
      <c r="I210" s="5"/>
      <c r="J210" s="5"/>
      <c r="K210" s="5"/>
    </row>
    <row r="211" spans="5:11" x14ac:dyDescent="0.2">
      <c r="E211" s="5"/>
      <c r="F211" s="5"/>
      <c r="G211" s="5"/>
      <c r="H211" s="5"/>
      <c r="I211" s="5"/>
      <c r="J211" s="5"/>
      <c r="K211" s="5"/>
    </row>
    <row r="212" spans="5:11" x14ac:dyDescent="0.2">
      <c r="E212" s="5"/>
      <c r="F212" s="5"/>
      <c r="G212" s="5"/>
      <c r="H212" s="5"/>
      <c r="I212" s="5"/>
      <c r="J212" s="5"/>
      <c r="K212" s="5"/>
    </row>
    <row r="213" spans="5:11" x14ac:dyDescent="0.2">
      <c r="E213" s="5"/>
      <c r="F213" s="5"/>
      <c r="G213" s="5"/>
      <c r="H213" s="5"/>
      <c r="I213" s="5"/>
      <c r="J213" s="5"/>
      <c r="K213" s="5"/>
    </row>
    <row r="214" spans="5:11" x14ac:dyDescent="0.2">
      <c r="E214" s="5"/>
      <c r="F214" s="5"/>
      <c r="G214" s="5"/>
      <c r="H214" s="5"/>
      <c r="I214" s="5"/>
      <c r="J214" s="5"/>
      <c r="K214" s="5"/>
    </row>
    <row r="215" spans="5:11" x14ac:dyDescent="0.2">
      <c r="E215" s="5"/>
      <c r="F215" s="5"/>
      <c r="G215" s="5"/>
      <c r="H215" s="5"/>
      <c r="I215" s="5"/>
      <c r="J215" s="5"/>
      <c r="K215" s="5"/>
    </row>
    <row r="216" spans="5:11" x14ac:dyDescent="0.2">
      <c r="E216" s="5"/>
      <c r="F216" s="5"/>
      <c r="G216" s="5"/>
      <c r="H216" s="5"/>
      <c r="I216" s="5"/>
      <c r="J216" s="5"/>
      <c r="K216" s="5"/>
    </row>
    <row r="217" spans="5:11" x14ac:dyDescent="0.2">
      <c r="E217" s="5"/>
      <c r="F217" s="5"/>
      <c r="G217" s="5"/>
      <c r="H217" s="5"/>
      <c r="I217" s="5"/>
      <c r="J217" s="5"/>
      <c r="K217" s="5"/>
    </row>
    <row r="218" spans="5:11" x14ac:dyDescent="0.2">
      <c r="E218" s="5"/>
      <c r="F218" s="5"/>
      <c r="G218" s="5"/>
      <c r="H218" s="5"/>
      <c r="I218" s="5"/>
      <c r="J218" s="5"/>
      <c r="K218" s="5"/>
    </row>
    <row r="219" spans="5:11" x14ac:dyDescent="0.2">
      <c r="E219" s="5"/>
      <c r="F219" s="5"/>
      <c r="G219" s="5"/>
      <c r="H219" s="5"/>
      <c r="I219" s="5"/>
      <c r="J219" s="5"/>
      <c r="K219" s="5"/>
    </row>
    <row r="220" spans="5:11" x14ac:dyDescent="0.2">
      <c r="E220" s="5"/>
      <c r="F220" s="5"/>
      <c r="G220" s="5"/>
      <c r="H220" s="5"/>
      <c r="I220" s="5"/>
      <c r="J220" s="5"/>
      <c r="K220" s="5"/>
    </row>
    <row r="221" spans="5:11" x14ac:dyDescent="0.2">
      <c r="E221" s="5"/>
      <c r="F221" s="5"/>
      <c r="G221" s="5"/>
      <c r="H221" s="5"/>
      <c r="I221" s="5"/>
      <c r="J221" s="5"/>
      <c r="K221" s="5"/>
    </row>
    <row r="222" spans="5:11" x14ac:dyDescent="0.2">
      <c r="E222" s="5"/>
      <c r="F222" s="5"/>
      <c r="G222" s="5"/>
      <c r="H222" s="5"/>
      <c r="I222" s="5"/>
      <c r="J222" s="5"/>
      <c r="K222" s="5"/>
    </row>
    <row r="223" spans="5:11" x14ac:dyDescent="0.2">
      <c r="E223" s="5"/>
      <c r="F223" s="5"/>
      <c r="G223" s="5"/>
      <c r="H223" s="5"/>
      <c r="I223" s="5"/>
      <c r="J223" s="5"/>
      <c r="K223" s="5"/>
    </row>
    <row r="224" spans="5:11" x14ac:dyDescent="0.2">
      <c r="E224" s="5"/>
      <c r="F224" s="5"/>
      <c r="G224" s="5"/>
      <c r="H224" s="5"/>
      <c r="I224" s="5"/>
      <c r="J224" s="5"/>
      <c r="K224" s="5"/>
    </row>
    <row r="225" spans="5:11" x14ac:dyDescent="0.2">
      <c r="E225" s="5"/>
      <c r="F225" s="5"/>
      <c r="G225" s="5"/>
      <c r="H225" s="5"/>
      <c r="I225" s="5"/>
      <c r="J225" s="5"/>
      <c r="K225" s="5"/>
    </row>
    <row r="226" spans="5:11" x14ac:dyDescent="0.2">
      <c r="E226" s="5"/>
      <c r="F226" s="5"/>
      <c r="G226" s="5"/>
      <c r="H226" s="5"/>
      <c r="I226" s="5"/>
      <c r="J226" s="5"/>
      <c r="K226" s="5"/>
    </row>
    <row r="227" spans="5:11" x14ac:dyDescent="0.2">
      <c r="E227" s="5"/>
      <c r="F227" s="5"/>
      <c r="G227" s="5"/>
      <c r="H227" s="5"/>
      <c r="I227" s="5"/>
      <c r="J227" s="5"/>
      <c r="K227" s="5"/>
    </row>
    <row r="228" spans="5:11" x14ac:dyDescent="0.2">
      <c r="E228" s="5"/>
      <c r="F228" s="5"/>
      <c r="G228" s="5"/>
      <c r="H228" s="5"/>
      <c r="I228" s="5"/>
      <c r="J228" s="5"/>
      <c r="K228" s="5"/>
    </row>
    <row r="229" spans="5:11" x14ac:dyDescent="0.2">
      <c r="E229" s="5"/>
      <c r="F229" s="5"/>
      <c r="G229" s="5"/>
      <c r="H229" s="5"/>
      <c r="I229" s="5"/>
      <c r="J229" s="5"/>
      <c r="K229" s="5"/>
    </row>
    <row r="230" spans="5:11" x14ac:dyDescent="0.2">
      <c r="E230" s="5"/>
      <c r="F230" s="5"/>
      <c r="G230" s="5"/>
      <c r="H230" s="5"/>
      <c r="I230" s="5"/>
      <c r="J230" s="5"/>
      <c r="K230" s="5"/>
    </row>
    <row r="231" spans="5:11" x14ac:dyDescent="0.2">
      <c r="E231" s="5"/>
      <c r="F231" s="5"/>
      <c r="G231" s="5"/>
      <c r="H231" s="5"/>
      <c r="I231" s="5"/>
      <c r="J231" s="5"/>
      <c r="K231" s="5"/>
    </row>
    <row r="232" spans="5:11" x14ac:dyDescent="0.2">
      <c r="E232" s="5"/>
      <c r="F232" s="5"/>
      <c r="G232" s="5"/>
      <c r="H232" s="5"/>
      <c r="I232" s="5"/>
      <c r="J232" s="5"/>
      <c r="K232" s="5"/>
    </row>
    <row r="233" spans="5:11" x14ac:dyDescent="0.2">
      <c r="E233" s="5"/>
      <c r="F233" s="5"/>
      <c r="G233" s="5"/>
      <c r="H233" s="5"/>
      <c r="I233" s="5"/>
      <c r="J233" s="5"/>
      <c r="K233" s="5"/>
    </row>
    <row r="234" spans="5:11" x14ac:dyDescent="0.2">
      <c r="E234" s="5"/>
      <c r="F234" s="5"/>
      <c r="G234" s="5"/>
      <c r="H234" s="5"/>
      <c r="I234" s="5"/>
      <c r="J234" s="5"/>
      <c r="K234" s="5"/>
    </row>
    <row r="235" spans="5:11" x14ac:dyDescent="0.2">
      <c r="E235" s="5"/>
      <c r="F235" s="5"/>
      <c r="G235" s="5"/>
      <c r="H235" s="5"/>
      <c r="I235" s="5"/>
      <c r="J235" s="5"/>
      <c r="K235" s="5"/>
    </row>
    <row r="236" spans="5:11" x14ac:dyDescent="0.2">
      <c r="E236" s="5"/>
      <c r="F236" s="5"/>
      <c r="G236" s="5"/>
      <c r="H236" s="5"/>
      <c r="I236" s="5"/>
      <c r="J236" s="5"/>
      <c r="K236" s="5"/>
    </row>
    <row r="237" spans="5:11" x14ac:dyDescent="0.2">
      <c r="E237" s="5"/>
      <c r="F237" s="5"/>
      <c r="G237" s="5"/>
      <c r="H237" s="5"/>
      <c r="I237" s="5"/>
      <c r="J237" s="5"/>
      <c r="K237" s="5"/>
    </row>
    <row r="238" spans="5:11" x14ac:dyDescent="0.2">
      <c r="E238" s="5"/>
      <c r="F238" s="5"/>
      <c r="G238" s="5"/>
      <c r="H238" s="5"/>
      <c r="I238" s="5"/>
      <c r="J238" s="5"/>
      <c r="K238" s="5"/>
    </row>
    <row r="239" spans="5:11" x14ac:dyDescent="0.2">
      <c r="E239" s="5"/>
      <c r="F239" s="5"/>
      <c r="G239" s="5"/>
      <c r="H239" s="5"/>
      <c r="I239" s="5"/>
      <c r="J239" s="5"/>
      <c r="K239" s="5"/>
    </row>
    <row r="240" spans="5:11" x14ac:dyDescent="0.2">
      <c r="E240" s="5"/>
      <c r="F240" s="5"/>
      <c r="G240" s="5"/>
      <c r="H240" s="5"/>
      <c r="I240" s="5"/>
      <c r="J240" s="5"/>
      <c r="K240" s="5"/>
    </row>
    <row r="241" spans="5:11" x14ac:dyDescent="0.2">
      <c r="E241" s="5"/>
      <c r="F241" s="5"/>
      <c r="G241" s="5"/>
      <c r="H241" s="5"/>
      <c r="I241" s="5"/>
      <c r="J241" s="5"/>
      <c r="K241" s="5"/>
    </row>
    <row r="242" spans="5:11" x14ac:dyDescent="0.2">
      <c r="E242" s="5"/>
      <c r="F242" s="5"/>
      <c r="G242" s="5"/>
      <c r="H242" s="5"/>
      <c r="I242" s="5"/>
      <c r="J242" s="5"/>
      <c r="K242" s="5"/>
    </row>
    <row r="243" spans="5:11" x14ac:dyDescent="0.2">
      <c r="E243" s="5"/>
      <c r="F243" s="5"/>
      <c r="G243" s="5"/>
      <c r="H243" s="5"/>
      <c r="I243" s="5"/>
      <c r="J243" s="5"/>
      <c r="K243" s="5"/>
    </row>
    <row r="244" spans="5:11" x14ac:dyDescent="0.2">
      <c r="E244" s="5"/>
      <c r="F244" s="5"/>
      <c r="G244" s="5"/>
      <c r="H244" s="5"/>
      <c r="I244" s="5"/>
      <c r="J244" s="5"/>
      <c r="K244" s="5"/>
    </row>
    <row r="245" spans="5:11" x14ac:dyDescent="0.2">
      <c r="E245" s="5"/>
      <c r="F245" s="5"/>
      <c r="G245" s="5"/>
      <c r="H245" s="5"/>
      <c r="I245" s="5"/>
      <c r="J245" s="5"/>
      <c r="K245" s="5"/>
    </row>
    <row r="246" spans="5:11" x14ac:dyDescent="0.2">
      <c r="E246" s="5"/>
      <c r="F246" s="5"/>
      <c r="G246" s="5"/>
      <c r="H246" s="5"/>
      <c r="I246" s="5"/>
      <c r="J246" s="5"/>
      <c r="K246" s="5"/>
    </row>
    <row r="247" spans="5:11" x14ac:dyDescent="0.2">
      <c r="E247" s="5"/>
      <c r="F247" s="5"/>
      <c r="G247" s="5"/>
      <c r="H247" s="5"/>
      <c r="I247" s="5"/>
      <c r="J247" s="5"/>
      <c r="K247" s="5"/>
    </row>
    <row r="248" spans="5:11" x14ac:dyDescent="0.2">
      <c r="E248" s="5"/>
      <c r="F248" s="5"/>
      <c r="G248" s="5"/>
      <c r="H248" s="5"/>
      <c r="I248" s="5"/>
      <c r="J248" s="5"/>
      <c r="K248" s="5"/>
    </row>
    <row r="249" spans="5:11" x14ac:dyDescent="0.2">
      <c r="E249" s="5"/>
      <c r="F249" s="5"/>
      <c r="G249" s="5"/>
      <c r="H249" s="5"/>
      <c r="I249" s="5"/>
      <c r="J249" s="5"/>
      <c r="K249" s="5"/>
    </row>
    <row r="250" spans="5:11" x14ac:dyDescent="0.2">
      <c r="E250" s="5"/>
      <c r="F250" s="5"/>
      <c r="G250" s="5"/>
      <c r="H250" s="5"/>
      <c r="I250" s="5"/>
      <c r="J250" s="5"/>
      <c r="K250" s="5"/>
    </row>
    <row r="251" spans="5:11" x14ac:dyDescent="0.2">
      <c r="E251" s="5"/>
      <c r="F251" s="5"/>
      <c r="G251" s="5"/>
      <c r="H251" s="5"/>
      <c r="I251" s="5"/>
      <c r="J251" s="5"/>
      <c r="K251" s="5"/>
    </row>
    <row r="252" spans="5:11" x14ac:dyDescent="0.2">
      <c r="E252" s="5"/>
      <c r="F252" s="5"/>
      <c r="G252" s="5"/>
      <c r="H252" s="5"/>
      <c r="I252" s="5"/>
      <c r="J252" s="5"/>
      <c r="K252" s="5"/>
    </row>
    <row r="253" spans="5:11" x14ac:dyDescent="0.2">
      <c r="E253" s="5"/>
      <c r="F253" s="5"/>
      <c r="G253" s="5"/>
      <c r="H253" s="5"/>
      <c r="I253" s="5"/>
      <c r="J253" s="5"/>
      <c r="K253" s="5"/>
    </row>
    <row r="254" spans="5:11" x14ac:dyDescent="0.2">
      <c r="E254" s="5"/>
      <c r="F254" s="5"/>
      <c r="G254" s="5"/>
      <c r="H254" s="5"/>
      <c r="I254" s="5"/>
      <c r="J254" s="5"/>
      <c r="K254" s="5"/>
    </row>
    <row r="255" spans="5:11" x14ac:dyDescent="0.2">
      <c r="E255" s="5"/>
      <c r="F255" s="5"/>
      <c r="G255" s="5"/>
      <c r="H255" s="5"/>
      <c r="I255" s="5"/>
      <c r="J255" s="5"/>
      <c r="K255" s="5"/>
    </row>
    <row r="256" spans="5:11" x14ac:dyDescent="0.2">
      <c r="E256" s="5"/>
      <c r="F256" s="5"/>
      <c r="G256" s="5"/>
      <c r="H256" s="5"/>
      <c r="I256" s="5"/>
      <c r="J256" s="5"/>
      <c r="K256" s="5"/>
    </row>
    <row r="257" spans="5:11" x14ac:dyDescent="0.2">
      <c r="E257" s="5"/>
      <c r="F257" s="5"/>
      <c r="G257" s="5"/>
      <c r="H257" s="5"/>
      <c r="I257" s="5"/>
      <c r="J257" s="5"/>
      <c r="K257" s="5"/>
    </row>
    <row r="258" spans="5:11" x14ac:dyDescent="0.2">
      <c r="E258" s="5"/>
      <c r="F258" s="5"/>
      <c r="G258" s="5"/>
      <c r="H258" s="5"/>
      <c r="I258" s="5"/>
      <c r="J258" s="5"/>
      <c r="K258" s="5"/>
    </row>
    <row r="259" spans="5:11" x14ac:dyDescent="0.2">
      <c r="E259" s="5"/>
      <c r="F259" s="5"/>
      <c r="G259" s="5"/>
      <c r="H259" s="5"/>
      <c r="I259" s="5"/>
      <c r="J259" s="5"/>
      <c r="K259" s="5"/>
    </row>
    <row r="260" spans="5:11" x14ac:dyDescent="0.2">
      <c r="E260" s="5"/>
      <c r="F260" s="5"/>
      <c r="G260" s="5"/>
      <c r="H260" s="5"/>
      <c r="I260" s="5"/>
      <c r="J260" s="5"/>
      <c r="K260" s="5"/>
    </row>
    <row r="261" spans="5:11" x14ac:dyDescent="0.2">
      <c r="E261" s="5"/>
      <c r="F261" s="5"/>
      <c r="G261" s="5"/>
      <c r="H261" s="5"/>
      <c r="I261" s="5"/>
      <c r="J261" s="5"/>
      <c r="K261" s="5"/>
    </row>
    <row r="262" spans="5:11" x14ac:dyDescent="0.2">
      <c r="E262" s="5"/>
      <c r="F262" s="5"/>
      <c r="G262" s="5"/>
      <c r="H262" s="5"/>
      <c r="I262" s="5"/>
      <c r="J262" s="5"/>
      <c r="K262" s="5"/>
    </row>
    <row r="263" spans="5:11" x14ac:dyDescent="0.2">
      <c r="E263" s="5"/>
      <c r="F263" s="5"/>
      <c r="G263" s="5"/>
      <c r="H263" s="5"/>
      <c r="I263" s="5"/>
      <c r="J263" s="5"/>
      <c r="K263" s="5"/>
    </row>
    <row r="264" spans="5:11" x14ac:dyDescent="0.2">
      <c r="E264" s="5"/>
      <c r="F264" s="5"/>
      <c r="G264" s="5"/>
      <c r="H264" s="5"/>
      <c r="I264" s="5"/>
      <c r="J264" s="5"/>
      <c r="K264" s="5"/>
    </row>
    <row r="265" spans="5:11" x14ac:dyDescent="0.2">
      <c r="E265" s="5"/>
      <c r="F265" s="5"/>
      <c r="G265" s="5"/>
      <c r="H265" s="5"/>
      <c r="I265" s="5"/>
      <c r="J265" s="5"/>
      <c r="K265" s="5"/>
    </row>
    <row r="266" spans="5:11" x14ac:dyDescent="0.2">
      <c r="E266" s="5"/>
      <c r="F266" s="5"/>
      <c r="G266" s="5"/>
      <c r="H266" s="5"/>
      <c r="I266" s="5"/>
      <c r="J266" s="5"/>
      <c r="K266" s="5"/>
    </row>
    <row r="267" spans="5:11" x14ac:dyDescent="0.2">
      <c r="E267" s="5"/>
      <c r="F267" s="5"/>
      <c r="G267" s="5"/>
      <c r="H267" s="5"/>
      <c r="I267" s="5"/>
      <c r="J267" s="5"/>
      <c r="K267" s="5"/>
    </row>
    <row r="268" spans="5:11" x14ac:dyDescent="0.2">
      <c r="E268" s="5"/>
      <c r="F268" s="5"/>
      <c r="G268" s="5"/>
      <c r="H268" s="5"/>
      <c r="I268" s="5"/>
      <c r="J268" s="5"/>
      <c r="K268" s="5"/>
    </row>
    <row r="269" spans="5:11" x14ac:dyDescent="0.2">
      <c r="E269" s="5"/>
      <c r="F269" s="5"/>
      <c r="G269" s="5"/>
      <c r="H269" s="5"/>
      <c r="I269" s="5"/>
      <c r="J269" s="5"/>
      <c r="K269" s="5"/>
    </row>
    <row r="270" spans="5:11" x14ac:dyDescent="0.2">
      <c r="E270" s="5"/>
      <c r="F270" s="5"/>
      <c r="G270" s="5"/>
      <c r="H270" s="5"/>
      <c r="I270" s="5"/>
      <c r="J270" s="5"/>
      <c r="K270" s="5"/>
    </row>
    <row r="271" spans="5:11" x14ac:dyDescent="0.2">
      <c r="E271" s="5"/>
      <c r="F271" s="5"/>
      <c r="G271" s="5"/>
      <c r="H271" s="5"/>
      <c r="I271" s="5"/>
      <c r="J271" s="5"/>
      <c r="K271" s="5"/>
    </row>
    <row r="272" spans="5:11" x14ac:dyDescent="0.2">
      <c r="E272" s="5"/>
      <c r="F272" s="5"/>
      <c r="G272" s="5"/>
      <c r="H272" s="5"/>
      <c r="I272" s="5"/>
      <c r="J272" s="5"/>
      <c r="K272" s="5"/>
    </row>
    <row r="273" spans="5:11" x14ac:dyDescent="0.2">
      <c r="E273" s="5"/>
      <c r="F273" s="5"/>
      <c r="G273" s="5"/>
      <c r="H273" s="5"/>
      <c r="I273" s="5"/>
      <c r="J273" s="5"/>
      <c r="K273" s="5"/>
    </row>
    <row r="274" spans="5:11" x14ac:dyDescent="0.2">
      <c r="E274" s="5"/>
      <c r="F274" s="5"/>
      <c r="G274" s="5"/>
      <c r="H274" s="5"/>
      <c r="I274" s="5"/>
      <c r="J274" s="5"/>
      <c r="K274" s="5"/>
    </row>
    <row r="275" spans="5:11" x14ac:dyDescent="0.2">
      <c r="E275" s="5"/>
      <c r="F275" s="5"/>
      <c r="G275" s="5"/>
      <c r="H275" s="5"/>
      <c r="I275" s="5"/>
      <c r="J275" s="5"/>
      <c r="K275" s="5"/>
    </row>
    <row r="276" spans="5:11" x14ac:dyDescent="0.2">
      <c r="E276" s="5"/>
      <c r="F276" s="5"/>
      <c r="G276" s="5"/>
      <c r="H276" s="5"/>
      <c r="I276" s="5"/>
      <c r="J276" s="5"/>
      <c r="K276" s="5"/>
    </row>
    <row r="277" spans="5:11" x14ac:dyDescent="0.2">
      <c r="E277" s="5"/>
      <c r="F277" s="5"/>
      <c r="G277" s="5"/>
      <c r="H277" s="5"/>
      <c r="I277" s="5"/>
      <c r="J277" s="5"/>
      <c r="K277" s="5"/>
    </row>
    <row r="278" spans="5:11" x14ac:dyDescent="0.2">
      <c r="E278" s="5"/>
      <c r="F278" s="5"/>
      <c r="G278" s="5"/>
      <c r="H278" s="5"/>
      <c r="I278" s="5"/>
      <c r="J278" s="5"/>
      <c r="K278" s="5"/>
    </row>
    <row r="279" spans="5:11" x14ac:dyDescent="0.2">
      <c r="E279" s="5"/>
      <c r="F279" s="5"/>
      <c r="G279" s="5"/>
      <c r="H279" s="5"/>
      <c r="I279" s="5"/>
      <c r="J279" s="5"/>
      <c r="K279" s="5"/>
    </row>
    <row r="280" spans="5:11" x14ac:dyDescent="0.2">
      <c r="E280" s="5"/>
      <c r="F280" s="5"/>
      <c r="G280" s="5"/>
      <c r="H280" s="5"/>
      <c r="I280" s="5"/>
      <c r="J280" s="5"/>
      <c r="K280" s="5"/>
    </row>
    <row r="281" spans="5:11" x14ac:dyDescent="0.2">
      <c r="E281" s="5"/>
      <c r="F281" s="5"/>
      <c r="G281" s="5"/>
      <c r="H281" s="5"/>
      <c r="I281" s="5"/>
      <c r="J281" s="5"/>
      <c r="K281" s="5"/>
    </row>
    <row r="282" spans="5:11" x14ac:dyDescent="0.2">
      <c r="E282" s="5"/>
      <c r="F282" s="5"/>
      <c r="G282" s="5"/>
      <c r="H282" s="5"/>
      <c r="I282" s="5"/>
      <c r="J282" s="5"/>
      <c r="K282" s="5"/>
    </row>
    <row r="283" spans="5:11" x14ac:dyDescent="0.2">
      <c r="E283" s="5"/>
      <c r="F283" s="5"/>
      <c r="G283" s="5"/>
      <c r="H283" s="5"/>
      <c r="I283" s="5"/>
      <c r="J283" s="5"/>
      <c r="K283" s="5"/>
    </row>
    <row r="284" spans="5:11" x14ac:dyDescent="0.2">
      <c r="E284" s="5"/>
      <c r="F284" s="5"/>
      <c r="G284" s="5"/>
      <c r="H284" s="5"/>
      <c r="I284" s="5"/>
      <c r="J284" s="5"/>
      <c r="K284" s="5"/>
    </row>
    <row r="285" spans="5:11" x14ac:dyDescent="0.2">
      <c r="E285" s="5"/>
      <c r="F285" s="5"/>
      <c r="G285" s="5"/>
      <c r="H285" s="5"/>
      <c r="I285" s="5"/>
      <c r="J285" s="5"/>
      <c r="K285" s="5"/>
    </row>
    <row r="286" spans="5:11" x14ac:dyDescent="0.2">
      <c r="E286" s="5"/>
      <c r="F286" s="5"/>
      <c r="G286" s="5"/>
      <c r="H286" s="5"/>
      <c r="I286" s="5"/>
      <c r="J286" s="5"/>
      <c r="K286" s="5"/>
    </row>
    <row r="287" spans="5:11" x14ac:dyDescent="0.2">
      <c r="E287" s="5"/>
      <c r="F287" s="5"/>
      <c r="G287" s="5"/>
      <c r="H287" s="5"/>
      <c r="I287" s="5"/>
      <c r="J287" s="5"/>
      <c r="K287" s="5"/>
    </row>
    <row r="288" spans="5:11" x14ac:dyDescent="0.2">
      <c r="E288" s="5"/>
      <c r="F288" s="5"/>
      <c r="G288" s="5"/>
      <c r="H288" s="5"/>
      <c r="I288" s="5"/>
      <c r="J288" s="5"/>
      <c r="K288" s="5"/>
    </row>
    <row r="289" spans="5:11" x14ac:dyDescent="0.2">
      <c r="E289" s="5"/>
      <c r="F289" s="5"/>
      <c r="G289" s="5"/>
      <c r="H289" s="5"/>
      <c r="I289" s="5"/>
      <c r="J289" s="5"/>
      <c r="K289" s="5"/>
    </row>
    <row r="290" spans="5:11" x14ac:dyDescent="0.2">
      <c r="E290" s="5"/>
      <c r="F290" s="5"/>
      <c r="G290" s="5"/>
      <c r="H290" s="5"/>
      <c r="I290" s="5"/>
      <c r="J290" s="5"/>
      <c r="K290" s="5"/>
    </row>
    <row r="291" spans="5:11" x14ac:dyDescent="0.2">
      <c r="E291" s="5"/>
      <c r="F291" s="5"/>
      <c r="G291" s="5"/>
      <c r="H291" s="5"/>
      <c r="I291" s="5"/>
      <c r="J291" s="5"/>
      <c r="K291" s="5"/>
    </row>
    <row r="292" spans="5:11" x14ac:dyDescent="0.2">
      <c r="E292" s="5"/>
      <c r="F292" s="5"/>
      <c r="G292" s="5"/>
      <c r="H292" s="5"/>
      <c r="I292" s="5"/>
      <c r="J292" s="5"/>
      <c r="K292" s="5"/>
    </row>
    <row r="293" spans="5:11" x14ac:dyDescent="0.2">
      <c r="E293" s="5"/>
      <c r="F293" s="5"/>
      <c r="G293" s="5"/>
      <c r="H293" s="5"/>
      <c r="I293" s="5"/>
      <c r="J293" s="5"/>
      <c r="K293" s="5"/>
    </row>
    <row r="294" spans="5:11" x14ac:dyDescent="0.2">
      <c r="E294" s="5"/>
      <c r="F294" s="5"/>
      <c r="G294" s="5"/>
      <c r="H294" s="5"/>
      <c r="I294" s="5"/>
      <c r="J294" s="5"/>
      <c r="K294" s="5"/>
    </row>
    <row r="295" spans="5:11" x14ac:dyDescent="0.2">
      <c r="E295" s="5"/>
      <c r="F295" s="5"/>
      <c r="G295" s="5"/>
      <c r="H295" s="5"/>
      <c r="I295" s="5"/>
      <c r="J295" s="5"/>
      <c r="K295" s="5"/>
    </row>
    <row r="296" spans="5:11" x14ac:dyDescent="0.2">
      <c r="E296" s="5"/>
      <c r="F296" s="5"/>
      <c r="G296" s="5"/>
      <c r="H296" s="5"/>
      <c r="I296" s="5"/>
      <c r="J296" s="5"/>
      <c r="K296" s="5"/>
    </row>
    <row r="297" spans="5:11" x14ac:dyDescent="0.2">
      <c r="E297" s="5"/>
      <c r="F297" s="5"/>
      <c r="G297" s="5"/>
      <c r="H297" s="5"/>
      <c r="I297" s="5"/>
      <c r="J297" s="5"/>
      <c r="K297" s="5"/>
    </row>
    <row r="298" spans="5:11" x14ac:dyDescent="0.2">
      <c r="E298" s="5"/>
      <c r="F298" s="5"/>
      <c r="G298" s="5"/>
      <c r="H298" s="5"/>
      <c r="I298" s="5"/>
      <c r="J298" s="5"/>
      <c r="K298" s="5"/>
    </row>
    <row r="299" spans="5:11" x14ac:dyDescent="0.2">
      <c r="E299" s="5"/>
      <c r="F299" s="5"/>
      <c r="G299" s="5"/>
      <c r="H299" s="5"/>
      <c r="I299" s="5"/>
      <c r="J299" s="5"/>
      <c r="K299" s="5"/>
    </row>
    <row r="300" spans="5:11" x14ac:dyDescent="0.2">
      <c r="E300" s="5"/>
      <c r="F300" s="5"/>
      <c r="G300" s="5"/>
      <c r="H300" s="5"/>
      <c r="I300" s="5"/>
      <c r="J300" s="5"/>
      <c r="K300" s="5"/>
    </row>
    <row r="301" spans="5:11" x14ac:dyDescent="0.2">
      <c r="E301" s="5"/>
      <c r="F301" s="5"/>
      <c r="G301" s="5"/>
      <c r="H301" s="5"/>
      <c r="I301" s="5"/>
      <c r="J301" s="5"/>
      <c r="K301" s="5"/>
    </row>
    <row r="302" spans="5:11" x14ac:dyDescent="0.2">
      <c r="E302" s="5"/>
      <c r="F302" s="5"/>
      <c r="G302" s="5"/>
      <c r="H302" s="5"/>
      <c r="I302" s="5"/>
      <c r="J302" s="5"/>
      <c r="K302" s="5"/>
    </row>
    <row r="303" spans="5:11" x14ac:dyDescent="0.2">
      <c r="E303" s="5"/>
      <c r="F303" s="5"/>
      <c r="G303" s="5"/>
      <c r="H303" s="5"/>
      <c r="I303" s="5"/>
      <c r="J303" s="5"/>
      <c r="K303" s="5"/>
    </row>
    <row r="304" spans="5:11" x14ac:dyDescent="0.2">
      <c r="E304" s="5"/>
      <c r="F304" s="5"/>
      <c r="G304" s="5"/>
      <c r="H304" s="5"/>
      <c r="I304" s="5"/>
      <c r="J304" s="5"/>
      <c r="K304" s="5"/>
    </row>
    <row r="305" spans="5:11" x14ac:dyDescent="0.2">
      <c r="E305" s="5"/>
      <c r="F305" s="5"/>
      <c r="G305" s="5"/>
      <c r="H305" s="5"/>
      <c r="I305" s="5"/>
      <c r="J305" s="5"/>
      <c r="K305" s="5"/>
    </row>
    <row r="306" spans="5:11" x14ac:dyDescent="0.2">
      <c r="E306" s="5"/>
      <c r="F306" s="5"/>
      <c r="G306" s="5"/>
      <c r="H306" s="5"/>
      <c r="I306" s="5"/>
      <c r="J306" s="5"/>
      <c r="K306" s="5"/>
    </row>
    <row r="307" spans="5:11" x14ac:dyDescent="0.2">
      <c r="E307" s="5"/>
      <c r="F307" s="5"/>
      <c r="G307" s="5"/>
      <c r="H307" s="5"/>
      <c r="I307" s="5"/>
      <c r="J307" s="5"/>
      <c r="K307" s="5"/>
    </row>
    <row r="308" spans="5:11" x14ac:dyDescent="0.2">
      <c r="E308" s="5"/>
      <c r="F308" s="5"/>
      <c r="G308" s="5"/>
      <c r="H308" s="5"/>
      <c r="I308" s="5"/>
      <c r="J308" s="5"/>
      <c r="K308" s="5"/>
    </row>
    <row r="309" spans="5:11" x14ac:dyDescent="0.2">
      <c r="E309" s="5"/>
      <c r="F309" s="5"/>
      <c r="G309" s="5"/>
      <c r="H309" s="5"/>
      <c r="I309" s="5"/>
      <c r="J309" s="5"/>
      <c r="K309" s="5"/>
    </row>
    <row r="310" spans="5:11" x14ac:dyDescent="0.2">
      <c r="E310" s="5"/>
      <c r="F310" s="5"/>
      <c r="G310" s="5"/>
      <c r="H310" s="5"/>
      <c r="I310" s="5"/>
      <c r="J310" s="5"/>
      <c r="K310" s="5"/>
    </row>
    <row r="311" spans="5:11" x14ac:dyDescent="0.2">
      <c r="E311" s="5"/>
      <c r="F311" s="5"/>
      <c r="G311" s="5"/>
      <c r="H311" s="5"/>
      <c r="I311" s="5"/>
      <c r="J311" s="5"/>
      <c r="K311" s="5"/>
    </row>
    <row r="312" spans="5:11" x14ac:dyDescent="0.2">
      <c r="E312" s="5"/>
      <c r="F312" s="5"/>
      <c r="G312" s="5"/>
      <c r="H312" s="5"/>
      <c r="I312" s="5"/>
      <c r="J312" s="5"/>
      <c r="K312" s="5"/>
    </row>
    <row r="313" spans="5:11" x14ac:dyDescent="0.2">
      <c r="E313" s="5"/>
      <c r="F313" s="5"/>
      <c r="G313" s="5"/>
      <c r="H313" s="5"/>
      <c r="I313" s="5"/>
      <c r="J313" s="5"/>
      <c r="K313" s="5"/>
    </row>
    <row r="314" spans="5:11" x14ac:dyDescent="0.2">
      <c r="E314" s="5"/>
      <c r="F314" s="5"/>
      <c r="G314" s="5"/>
      <c r="H314" s="5"/>
      <c r="I314" s="5"/>
      <c r="J314" s="5"/>
      <c r="K314" s="5"/>
    </row>
    <row r="315" spans="5:11" x14ac:dyDescent="0.2">
      <c r="E315" s="5"/>
      <c r="F315" s="5"/>
      <c r="G315" s="5"/>
      <c r="H315" s="5"/>
      <c r="I315" s="5"/>
      <c r="J315" s="5"/>
      <c r="K315" s="5"/>
    </row>
    <row r="316" spans="5:11" x14ac:dyDescent="0.2">
      <c r="E316" s="5"/>
      <c r="F316" s="5"/>
      <c r="G316" s="5"/>
      <c r="H316" s="5"/>
      <c r="I316" s="5"/>
      <c r="J316" s="5"/>
      <c r="K316" s="5"/>
    </row>
    <row r="317" spans="5:11" x14ac:dyDescent="0.2">
      <c r="E317" s="5"/>
      <c r="F317" s="5"/>
      <c r="G317" s="5"/>
      <c r="H317" s="5"/>
      <c r="I317" s="5"/>
      <c r="J317" s="5"/>
      <c r="K317" s="5"/>
    </row>
    <row r="318" spans="5:11" x14ac:dyDescent="0.2">
      <c r="E318" s="5"/>
      <c r="F318" s="5"/>
      <c r="G318" s="5"/>
      <c r="H318" s="5"/>
      <c r="I318" s="5"/>
      <c r="J318" s="5"/>
      <c r="K318" s="5"/>
    </row>
    <row r="319" spans="5:11" x14ac:dyDescent="0.2">
      <c r="E319" s="5"/>
      <c r="F319" s="5"/>
      <c r="G319" s="5"/>
      <c r="H319" s="5"/>
      <c r="I319" s="5"/>
      <c r="J319" s="5"/>
      <c r="K319" s="5"/>
    </row>
    <row r="320" spans="5:11" x14ac:dyDescent="0.2">
      <c r="E320" s="5"/>
      <c r="F320" s="5"/>
      <c r="G320" s="5"/>
      <c r="H320" s="5"/>
      <c r="I320" s="5"/>
      <c r="J320" s="5"/>
      <c r="K320" s="5"/>
    </row>
    <row r="321" spans="5:11" x14ac:dyDescent="0.2">
      <c r="E321" s="5"/>
      <c r="F321" s="5"/>
      <c r="G321" s="5"/>
      <c r="H321" s="5"/>
      <c r="I321" s="5"/>
      <c r="J321" s="5"/>
      <c r="K321" s="5"/>
    </row>
    <row r="322" spans="5:11" x14ac:dyDescent="0.2">
      <c r="E322" s="5"/>
      <c r="F322" s="5"/>
      <c r="G322" s="5"/>
      <c r="H322" s="5"/>
      <c r="I322" s="5"/>
      <c r="J322" s="5"/>
      <c r="K322" s="5"/>
    </row>
    <row r="323" spans="5:11" x14ac:dyDescent="0.2">
      <c r="E323" s="5"/>
      <c r="F323" s="5"/>
      <c r="G323" s="5"/>
      <c r="H323" s="5"/>
      <c r="I323" s="5"/>
      <c r="J323" s="5"/>
      <c r="K323" s="5"/>
    </row>
    <row r="324" spans="5:11" x14ac:dyDescent="0.2">
      <c r="E324" s="5"/>
      <c r="F324" s="5"/>
      <c r="G324" s="5"/>
      <c r="H324" s="5"/>
      <c r="I324" s="5"/>
      <c r="J324" s="5"/>
      <c r="K324" s="5"/>
    </row>
    <row r="325" spans="5:11" x14ac:dyDescent="0.2">
      <c r="E325" s="5"/>
      <c r="F325" s="5"/>
      <c r="G325" s="5"/>
      <c r="H325" s="5"/>
      <c r="I325" s="5"/>
      <c r="J325" s="5"/>
      <c r="K325" s="5"/>
    </row>
    <row r="326" spans="5:11" x14ac:dyDescent="0.2">
      <c r="E326" s="5"/>
      <c r="F326" s="5"/>
      <c r="G326" s="5"/>
      <c r="H326" s="5"/>
      <c r="I326" s="5"/>
      <c r="J326" s="5"/>
      <c r="K326" s="5"/>
    </row>
    <row r="327" spans="5:11" x14ac:dyDescent="0.2">
      <c r="E327" s="5"/>
      <c r="F327" s="5"/>
      <c r="G327" s="5"/>
      <c r="H327" s="5"/>
      <c r="I327" s="5"/>
      <c r="J327" s="5"/>
      <c r="K327" s="5"/>
    </row>
    <row r="328" spans="5:11" x14ac:dyDescent="0.2">
      <c r="E328" s="5"/>
      <c r="F328" s="5"/>
      <c r="G328" s="5"/>
      <c r="H328" s="5"/>
      <c r="I328" s="5"/>
      <c r="J328" s="5"/>
      <c r="K328" s="5"/>
    </row>
    <row r="329" spans="5:11" x14ac:dyDescent="0.2">
      <c r="E329" s="5"/>
      <c r="F329" s="5"/>
      <c r="G329" s="5"/>
      <c r="H329" s="5"/>
      <c r="I329" s="5"/>
      <c r="J329" s="5"/>
      <c r="K329" s="5"/>
    </row>
    <row r="330" spans="5:11" x14ac:dyDescent="0.2">
      <c r="E330" s="5"/>
      <c r="F330" s="5"/>
      <c r="G330" s="5"/>
      <c r="H330" s="5"/>
      <c r="I330" s="5"/>
      <c r="J330" s="5"/>
      <c r="K330" s="5"/>
    </row>
    <row r="331" spans="5:11" x14ac:dyDescent="0.2">
      <c r="E331" s="5"/>
      <c r="F331" s="5"/>
      <c r="G331" s="5"/>
      <c r="H331" s="5"/>
      <c r="I331" s="5"/>
      <c r="J331" s="5"/>
      <c r="K331" s="5"/>
    </row>
    <row r="332" spans="5:11" x14ac:dyDescent="0.2">
      <c r="E332" s="5"/>
      <c r="F332" s="5"/>
      <c r="G332" s="5"/>
      <c r="H332" s="5"/>
      <c r="I332" s="5"/>
      <c r="J332" s="5"/>
      <c r="K332" s="5"/>
    </row>
    <row r="333" spans="5:11" x14ac:dyDescent="0.2">
      <c r="E333" s="5"/>
      <c r="F333" s="5"/>
      <c r="G333" s="5"/>
      <c r="H333" s="5"/>
      <c r="I333" s="5"/>
      <c r="J333" s="5"/>
      <c r="K333" s="5"/>
    </row>
    <row r="334" spans="5:11" x14ac:dyDescent="0.2">
      <c r="E334" s="5"/>
      <c r="F334" s="5"/>
      <c r="G334" s="5"/>
      <c r="H334" s="5"/>
      <c r="I334" s="5"/>
      <c r="J334" s="5"/>
      <c r="K334" s="5"/>
    </row>
    <row r="335" spans="5:11" x14ac:dyDescent="0.2">
      <c r="E335" s="5"/>
      <c r="F335" s="5"/>
      <c r="G335" s="5"/>
      <c r="H335" s="5"/>
      <c r="I335" s="5"/>
      <c r="J335" s="5"/>
      <c r="K335" s="5"/>
    </row>
    <row r="336" spans="5:11" x14ac:dyDescent="0.2">
      <c r="E336" s="5"/>
      <c r="F336" s="5"/>
      <c r="G336" s="5"/>
      <c r="H336" s="5"/>
      <c r="I336" s="5"/>
      <c r="J336" s="5"/>
      <c r="K336" s="5"/>
    </row>
    <row r="337" spans="5:11" x14ac:dyDescent="0.2">
      <c r="E337" s="5"/>
      <c r="F337" s="5"/>
      <c r="G337" s="5"/>
      <c r="H337" s="5"/>
      <c r="I337" s="5"/>
      <c r="J337" s="5"/>
      <c r="K337" s="5"/>
    </row>
    <row r="338" spans="5:11" x14ac:dyDescent="0.2">
      <c r="E338" s="5"/>
      <c r="F338" s="5"/>
      <c r="G338" s="5"/>
      <c r="H338" s="5"/>
      <c r="I338" s="5"/>
      <c r="J338" s="5"/>
      <c r="K338" s="5"/>
    </row>
    <row r="339" spans="5:11" x14ac:dyDescent="0.2">
      <c r="E339" s="5"/>
      <c r="F339" s="5"/>
      <c r="G339" s="5"/>
      <c r="H339" s="5"/>
      <c r="I339" s="5"/>
      <c r="J339" s="5"/>
      <c r="K339" s="5"/>
    </row>
    <row r="340" spans="5:11" x14ac:dyDescent="0.2">
      <c r="E340" s="5"/>
      <c r="F340" s="5"/>
      <c r="G340" s="5"/>
      <c r="H340" s="5"/>
      <c r="I340" s="5"/>
      <c r="J340" s="5"/>
      <c r="K340" s="5"/>
    </row>
    <row r="341" spans="5:11" x14ac:dyDescent="0.2">
      <c r="E341" s="5"/>
      <c r="F341" s="5"/>
      <c r="G341" s="5"/>
      <c r="H341" s="5"/>
      <c r="I341" s="5"/>
      <c r="J341" s="5"/>
      <c r="K341" s="5"/>
    </row>
    <row r="342" spans="5:11" x14ac:dyDescent="0.2">
      <c r="E342" s="5"/>
      <c r="F342" s="5"/>
      <c r="G342" s="5"/>
      <c r="H342" s="5"/>
      <c r="I342" s="5"/>
      <c r="J342" s="5"/>
      <c r="K342" s="5"/>
    </row>
    <row r="343" spans="5:11" x14ac:dyDescent="0.2">
      <c r="E343" s="5"/>
      <c r="F343" s="5"/>
      <c r="G343" s="5"/>
      <c r="H343" s="5"/>
      <c r="I343" s="5"/>
      <c r="J343" s="5"/>
      <c r="K343" s="5"/>
    </row>
    <row r="344" spans="5:11" x14ac:dyDescent="0.2">
      <c r="E344" s="5"/>
      <c r="F344" s="5"/>
      <c r="G344" s="5"/>
      <c r="H344" s="5"/>
      <c r="I344" s="5"/>
      <c r="J344" s="5"/>
      <c r="K344" s="5"/>
    </row>
    <row r="345" spans="5:11" x14ac:dyDescent="0.2">
      <c r="E345" s="5"/>
      <c r="F345" s="5"/>
      <c r="G345" s="5"/>
      <c r="H345" s="5"/>
      <c r="I345" s="5"/>
      <c r="J345" s="5"/>
      <c r="K345" s="5"/>
    </row>
    <row r="346" spans="5:11" x14ac:dyDescent="0.2">
      <c r="E346" s="5"/>
      <c r="F346" s="5"/>
      <c r="G346" s="5"/>
      <c r="H346" s="5"/>
      <c r="I346" s="5"/>
      <c r="J346" s="5"/>
      <c r="K346" s="5"/>
    </row>
    <row r="347" spans="5:11" x14ac:dyDescent="0.2">
      <c r="E347" s="5"/>
      <c r="F347" s="5"/>
      <c r="G347" s="5"/>
      <c r="H347" s="5"/>
      <c r="I347" s="5"/>
      <c r="J347" s="5"/>
      <c r="K347" s="5"/>
    </row>
    <row r="348" spans="5:11" x14ac:dyDescent="0.2">
      <c r="E348" s="5"/>
      <c r="F348" s="5"/>
      <c r="G348" s="5"/>
      <c r="H348" s="5"/>
      <c r="I348" s="5"/>
      <c r="J348" s="5"/>
      <c r="K348" s="5"/>
    </row>
    <row r="349" spans="5:11" x14ac:dyDescent="0.2">
      <c r="E349" s="5"/>
      <c r="F349" s="5"/>
      <c r="G349" s="5"/>
      <c r="H349" s="5"/>
      <c r="I349" s="5"/>
      <c r="J349" s="5"/>
      <c r="K349" s="5"/>
    </row>
    <row r="350" spans="5:11" x14ac:dyDescent="0.2">
      <c r="E350" s="5"/>
      <c r="F350" s="5"/>
      <c r="G350" s="5"/>
      <c r="H350" s="5"/>
      <c r="I350" s="5"/>
      <c r="J350" s="5"/>
      <c r="K350" s="5"/>
    </row>
    <row r="351" spans="5:11" x14ac:dyDescent="0.2">
      <c r="E351" s="5"/>
      <c r="F351" s="5"/>
      <c r="G351" s="5"/>
      <c r="H351" s="5"/>
      <c r="I351" s="5"/>
      <c r="J351" s="5"/>
      <c r="K351" s="5"/>
    </row>
    <row r="352" spans="5:11" x14ac:dyDescent="0.2">
      <c r="E352" s="5"/>
      <c r="F352" s="5"/>
      <c r="G352" s="5"/>
      <c r="H352" s="5"/>
      <c r="I352" s="5"/>
      <c r="J352" s="5"/>
      <c r="K352" s="5"/>
    </row>
    <row r="353" spans="5:11" x14ac:dyDescent="0.2">
      <c r="E353" s="5"/>
      <c r="F353" s="5"/>
      <c r="G353" s="5"/>
      <c r="H353" s="5"/>
      <c r="I353" s="5"/>
      <c r="J353" s="5"/>
      <c r="K353" s="5"/>
    </row>
    <row r="354" spans="5:11" x14ac:dyDescent="0.2">
      <c r="E354" s="5"/>
      <c r="F354" s="5"/>
      <c r="G354" s="5"/>
      <c r="H354" s="5"/>
      <c r="I354" s="5"/>
      <c r="J354" s="5"/>
      <c r="K354" s="5"/>
    </row>
    <row r="355" spans="5:11" x14ac:dyDescent="0.2">
      <c r="E355" s="5"/>
      <c r="F355" s="5"/>
      <c r="G355" s="5"/>
      <c r="H355" s="5"/>
      <c r="I355" s="5"/>
      <c r="J355" s="5"/>
      <c r="K355" s="5"/>
    </row>
    <row r="356" spans="5:11" x14ac:dyDescent="0.2">
      <c r="E356" s="5"/>
      <c r="F356" s="5"/>
      <c r="G356" s="5"/>
      <c r="H356" s="5"/>
      <c r="I356" s="5"/>
      <c r="J356" s="5"/>
      <c r="K356" s="5"/>
    </row>
    <row r="357" spans="5:11" x14ac:dyDescent="0.2">
      <c r="E357" s="5"/>
      <c r="F357" s="5"/>
      <c r="G357" s="5"/>
      <c r="H357" s="5"/>
      <c r="I357" s="5"/>
      <c r="J357" s="5"/>
      <c r="K357" s="5"/>
    </row>
    <row r="358" spans="5:11" x14ac:dyDescent="0.2">
      <c r="E358" s="5"/>
      <c r="F358" s="5"/>
      <c r="G358" s="5"/>
      <c r="H358" s="5"/>
      <c r="I358" s="5"/>
      <c r="J358" s="5"/>
      <c r="K358" s="5"/>
    </row>
    <row r="359" spans="5:11" x14ac:dyDescent="0.2">
      <c r="E359" s="5"/>
      <c r="F359" s="5"/>
      <c r="G359" s="5"/>
      <c r="H359" s="5"/>
      <c r="I359" s="5"/>
      <c r="J359" s="5"/>
      <c r="K359" s="5"/>
    </row>
    <row r="360" spans="5:11" x14ac:dyDescent="0.2">
      <c r="E360" s="5"/>
      <c r="F360" s="5"/>
      <c r="G360" s="5"/>
      <c r="H360" s="5"/>
      <c r="I360" s="5"/>
      <c r="J360" s="5"/>
      <c r="K360" s="5"/>
    </row>
    <row r="361" spans="5:11" x14ac:dyDescent="0.2">
      <c r="E361" s="5"/>
      <c r="F361" s="5"/>
      <c r="G361" s="5"/>
      <c r="H361" s="5"/>
      <c r="I361" s="5"/>
      <c r="J361" s="5"/>
      <c r="K361" s="5"/>
    </row>
    <row r="362" spans="5:11" x14ac:dyDescent="0.2">
      <c r="E362" s="5"/>
      <c r="F362" s="5"/>
      <c r="G362" s="5"/>
      <c r="H362" s="5"/>
      <c r="I362" s="5"/>
      <c r="J362" s="5"/>
      <c r="K362" s="5"/>
    </row>
    <row r="363" spans="5:11" x14ac:dyDescent="0.2">
      <c r="E363" s="5"/>
      <c r="F363" s="5"/>
      <c r="G363" s="5"/>
      <c r="H363" s="5"/>
      <c r="I363" s="5"/>
      <c r="J363" s="5"/>
      <c r="K363" s="5"/>
    </row>
    <row r="364" spans="5:11" x14ac:dyDescent="0.2">
      <c r="E364" s="5"/>
      <c r="F364" s="5"/>
      <c r="G364" s="5"/>
      <c r="H364" s="5"/>
      <c r="I364" s="5"/>
      <c r="J364" s="5"/>
      <c r="K364" s="5"/>
    </row>
    <row r="365" spans="5:11" x14ac:dyDescent="0.2">
      <c r="E365" s="5"/>
      <c r="F365" s="5"/>
      <c r="G365" s="5"/>
      <c r="H365" s="5"/>
      <c r="I365" s="5"/>
      <c r="J365" s="5"/>
      <c r="K365" s="5"/>
    </row>
    <row r="366" spans="5:11" x14ac:dyDescent="0.2">
      <c r="E366" s="5"/>
      <c r="F366" s="5"/>
      <c r="G366" s="5"/>
      <c r="H366" s="5"/>
      <c r="I366" s="5"/>
      <c r="J366" s="5"/>
      <c r="K366" s="5"/>
    </row>
  </sheetData>
  <mergeCells count="28">
    <mergeCell ref="E4:M4"/>
    <mergeCell ref="N6:O6"/>
    <mergeCell ref="P6:Q6"/>
    <mergeCell ref="R6:S6"/>
    <mergeCell ref="N4:T4"/>
    <mergeCell ref="M7:M8"/>
    <mergeCell ref="C33:D33"/>
    <mergeCell ref="M53:M56"/>
    <mergeCell ref="B89:D89"/>
    <mergeCell ref="E6:F6"/>
    <mergeCell ref="B8:D8"/>
    <mergeCell ref="B14:D14"/>
    <mergeCell ref="B21:D21"/>
    <mergeCell ref="C22:D22"/>
    <mergeCell ref="C36:D36"/>
    <mergeCell ref="C42:D42"/>
    <mergeCell ref="C45:D45"/>
    <mergeCell ref="C51:D51"/>
    <mergeCell ref="C57:D57"/>
    <mergeCell ref="C61:D61"/>
    <mergeCell ref="C65:D65"/>
    <mergeCell ref="B93:D93"/>
    <mergeCell ref="B91:D91"/>
    <mergeCell ref="C69:D69"/>
    <mergeCell ref="C73:D73"/>
    <mergeCell ref="L74:L83"/>
    <mergeCell ref="C85:D85"/>
    <mergeCell ref="B87:D87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topLeftCell="I1" workbookViewId="0">
      <selection activeCell="M18" sqref="M18"/>
    </sheetView>
  </sheetViews>
  <sheetFormatPr baseColWidth="10" defaultRowHeight="12.75" x14ac:dyDescent="0.2"/>
  <cols>
    <col min="1" max="1" width="3" customWidth="1"/>
    <col min="2" max="2" width="6" customWidth="1"/>
    <col min="3" max="3" width="30" customWidth="1"/>
    <col min="4" max="5" width="6.28515625" customWidth="1"/>
    <col min="6" max="6" width="7.140625" customWidth="1"/>
    <col min="7" max="7" width="6.28515625" customWidth="1"/>
    <col min="8" max="8" width="7.7109375" customWidth="1"/>
    <col min="9" max="9" width="41.85546875" customWidth="1"/>
    <col min="10" max="10" width="56.425781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279</v>
      </c>
      <c r="J3" s="157"/>
    </row>
    <row r="4" spans="1:17" ht="15.75" x14ac:dyDescent="0.25">
      <c r="A4" s="1"/>
      <c r="D4" s="237" t="s">
        <v>303</v>
      </c>
      <c r="E4" s="237"/>
      <c r="F4" s="237"/>
      <c r="G4" s="237"/>
      <c r="H4" s="237"/>
      <c r="I4" s="237"/>
      <c r="J4" s="237"/>
      <c r="K4" s="244" t="s">
        <v>351</v>
      </c>
      <c r="L4" s="245"/>
      <c r="M4" s="245"/>
      <c r="N4" s="245"/>
      <c r="O4" s="245"/>
      <c r="P4" s="245"/>
      <c r="Q4" s="236"/>
    </row>
    <row r="6" spans="1:17" x14ac:dyDescent="0.2">
      <c r="A6" s="40" t="s">
        <v>2</v>
      </c>
      <c r="B6" s="40" t="s">
        <v>3</v>
      </c>
      <c r="C6" s="23" t="s">
        <v>4</v>
      </c>
      <c r="D6" s="236" t="s">
        <v>9</v>
      </c>
      <c r="E6" s="237"/>
      <c r="F6" s="63" t="s">
        <v>5</v>
      </c>
      <c r="G6" s="38" t="s">
        <v>6</v>
      </c>
      <c r="H6" s="72" t="s">
        <v>82</v>
      </c>
      <c r="I6" s="23" t="s">
        <v>69</v>
      </c>
      <c r="J6" s="14" t="s">
        <v>70</v>
      </c>
      <c r="K6" s="243" t="s">
        <v>364</v>
      </c>
      <c r="L6" s="243"/>
      <c r="M6" s="243" t="s">
        <v>361</v>
      </c>
      <c r="N6" s="243"/>
      <c r="O6" s="243" t="s">
        <v>82</v>
      </c>
      <c r="P6" s="243"/>
      <c r="Q6" s="15" t="s">
        <v>365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251" t="s">
        <v>126</v>
      </c>
      <c r="K7" s="216" t="s">
        <v>362</v>
      </c>
      <c r="L7" s="17" t="s">
        <v>363</v>
      </c>
      <c r="M7" s="114" t="s">
        <v>362</v>
      </c>
      <c r="N7" s="17" t="s">
        <v>363</v>
      </c>
      <c r="O7" s="114" t="s">
        <v>362</v>
      </c>
      <c r="P7" s="17" t="s">
        <v>363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252"/>
      <c r="K8" s="44"/>
      <c r="L8" s="73"/>
      <c r="M8" s="45"/>
      <c r="N8" s="73"/>
      <c r="O8" s="45"/>
      <c r="P8" s="73"/>
      <c r="Q8" s="73"/>
    </row>
    <row r="9" spans="1:17" ht="15" x14ac:dyDescent="0.25">
      <c r="A9" s="239" t="s">
        <v>358</v>
      </c>
      <c r="B9" s="240"/>
      <c r="C9" s="241"/>
      <c r="D9" s="30"/>
      <c r="E9" s="60"/>
      <c r="F9" s="30"/>
      <c r="G9" s="60"/>
      <c r="H9" s="5"/>
      <c r="I9" s="73"/>
      <c r="J9" s="197" t="s">
        <v>136</v>
      </c>
      <c r="K9" s="44"/>
      <c r="L9" s="73"/>
      <c r="M9" s="45"/>
      <c r="N9" s="73"/>
      <c r="O9" s="45"/>
      <c r="P9" s="73"/>
      <c r="Q9" s="73"/>
    </row>
    <row r="10" spans="1:17" x14ac:dyDescent="0.2">
      <c r="A10" s="14" t="s">
        <v>127</v>
      </c>
      <c r="B10" s="229" t="s">
        <v>128</v>
      </c>
      <c r="C10" s="229"/>
      <c r="D10" s="81"/>
      <c r="E10" s="82"/>
      <c r="F10" s="55">
        <v>5</v>
      </c>
      <c r="G10" s="82">
        <v>0</v>
      </c>
      <c r="H10" s="58">
        <f>SUM(D10:G10)</f>
        <v>5</v>
      </c>
      <c r="I10" s="73"/>
      <c r="J10" s="44" t="s">
        <v>5</v>
      </c>
      <c r="K10" s="262"/>
      <c r="L10" s="263"/>
      <c r="M10" s="262"/>
      <c r="N10" s="263"/>
      <c r="O10" s="262"/>
      <c r="P10" s="263"/>
      <c r="Q10" s="264"/>
    </row>
    <row r="11" spans="1:17" x14ac:dyDescent="0.2">
      <c r="A11" s="23" t="s">
        <v>129</v>
      </c>
      <c r="B11" s="229" t="s">
        <v>130</v>
      </c>
      <c r="C11" s="229"/>
      <c r="D11" s="81"/>
      <c r="E11" s="82"/>
      <c r="F11" s="81"/>
      <c r="G11" s="82"/>
      <c r="H11" s="83"/>
      <c r="I11" s="73" t="s">
        <v>131</v>
      </c>
      <c r="J11" s="44"/>
      <c r="K11" s="276"/>
      <c r="L11" s="277"/>
      <c r="M11" s="276"/>
      <c r="N11" s="277"/>
      <c r="O11" s="276"/>
      <c r="P11" s="277"/>
      <c r="Q11" s="276"/>
    </row>
    <row r="12" spans="1:17" x14ac:dyDescent="0.2">
      <c r="A12" s="23" t="s">
        <v>132</v>
      </c>
      <c r="B12" s="229" t="s">
        <v>133</v>
      </c>
      <c r="C12" s="229"/>
      <c r="D12" s="81"/>
      <c r="E12" s="82"/>
      <c r="F12" s="141">
        <f>SUM(F13:F16)</f>
        <v>330</v>
      </c>
      <c r="G12" s="141">
        <f>SUM(G13:G16)</f>
        <v>240</v>
      </c>
      <c r="H12" s="72">
        <f>SUM(D12:G12)</f>
        <v>570</v>
      </c>
      <c r="I12" s="73" t="s">
        <v>157</v>
      </c>
      <c r="J12" s="44"/>
      <c r="K12" s="268"/>
      <c r="L12" s="270"/>
      <c r="M12" s="268"/>
      <c r="N12" s="270"/>
      <c r="O12" s="268"/>
      <c r="P12" s="270"/>
      <c r="Q12" s="268"/>
    </row>
    <row r="13" spans="1:17" x14ac:dyDescent="0.2">
      <c r="A13" s="44"/>
      <c r="B13" s="85" t="s">
        <v>160</v>
      </c>
      <c r="C13" s="86" t="s">
        <v>161</v>
      </c>
      <c r="D13" s="87"/>
      <c r="E13" s="88"/>
      <c r="F13" s="79">
        <v>80</v>
      </c>
      <c r="G13" s="88"/>
      <c r="H13" s="84"/>
      <c r="I13" s="73"/>
      <c r="J13" s="73" t="s">
        <v>5</v>
      </c>
      <c r="K13" s="44"/>
      <c r="L13" s="73"/>
      <c r="M13" s="45"/>
      <c r="N13" s="73"/>
      <c r="O13" s="45"/>
      <c r="P13" s="73"/>
      <c r="Q13" s="73"/>
    </row>
    <row r="14" spans="1:17" x14ac:dyDescent="0.2">
      <c r="A14" s="44"/>
      <c r="B14" s="85" t="s">
        <v>165</v>
      </c>
      <c r="C14" s="86" t="s">
        <v>162</v>
      </c>
      <c r="D14" s="87"/>
      <c r="E14" s="88"/>
      <c r="F14" s="79">
        <v>150</v>
      </c>
      <c r="G14" s="80">
        <v>100</v>
      </c>
      <c r="H14" s="84"/>
      <c r="I14" s="73"/>
      <c r="J14" s="73" t="s">
        <v>327</v>
      </c>
      <c r="K14" s="44"/>
      <c r="L14" s="73"/>
      <c r="M14" s="45"/>
      <c r="N14" s="73"/>
      <c r="O14" s="45"/>
      <c r="P14" s="73"/>
      <c r="Q14" s="73"/>
    </row>
    <row r="15" spans="1:17" x14ac:dyDescent="0.2">
      <c r="A15" s="44"/>
      <c r="B15" s="85" t="s">
        <v>166</v>
      </c>
      <c r="C15" s="86" t="s">
        <v>163</v>
      </c>
      <c r="D15" s="87"/>
      <c r="E15" s="88"/>
      <c r="F15" s="79">
        <v>100</v>
      </c>
      <c r="G15" s="88"/>
      <c r="H15" s="84"/>
      <c r="I15" s="73"/>
      <c r="J15" s="73" t="s">
        <v>5</v>
      </c>
      <c r="K15" s="44"/>
      <c r="L15" s="73"/>
      <c r="M15" s="45"/>
      <c r="N15" s="73"/>
      <c r="O15" s="45"/>
      <c r="P15" s="73"/>
      <c r="Q15" s="73"/>
    </row>
    <row r="16" spans="1:17" ht="27" customHeight="1" x14ac:dyDescent="0.2">
      <c r="A16" s="44"/>
      <c r="B16" s="85" t="s">
        <v>167</v>
      </c>
      <c r="C16" s="46" t="s">
        <v>164</v>
      </c>
      <c r="D16" s="89"/>
      <c r="E16" s="90"/>
      <c r="F16" s="88"/>
      <c r="G16" s="80">
        <v>140</v>
      </c>
      <c r="H16" s="8"/>
      <c r="I16" s="73"/>
      <c r="J16" s="175" t="s">
        <v>328</v>
      </c>
      <c r="K16" s="44"/>
      <c r="L16" s="73"/>
      <c r="M16" s="45"/>
      <c r="N16" s="73"/>
      <c r="O16" s="45"/>
      <c r="P16" s="73"/>
      <c r="Q16" s="73"/>
    </row>
    <row r="17" spans="1:17" x14ac:dyDescent="0.2">
      <c r="A17" s="23" t="s">
        <v>134</v>
      </c>
      <c r="B17" s="229" t="s">
        <v>135</v>
      </c>
      <c r="C17" s="229"/>
      <c r="D17" s="81"/>
      <c r="E17" s="81"/>
      <c r="F17" s="55">
        <f t="shared" ref="F17:G17" si="0">SUM(F18:F21)</f>
        <v>55</v>
      </c>
      <c r="G17" s="141">
        <f t="shared" si="0"/>
        <v>45</v>
      </c>
      <c r="H17" s="72">
        <f>SUM(D17:G17)</f>
        <v>100</v>
      </c>
      <c r="I17" s="73" t="s">
        <v>156</v>
      </c>
      <c r="J17" s="73"/>
      <c r="K17" s="261"/>
      <c r="L17" s="262"/>
      <c r="M17" s="263"/>
      <c r="N17" s="262"/>
      <c r="O17" s="263"/>
      <c r="P17" s="262"/>
      <c r="Q17" s="262"/>
    </row>
    <row r="18" spans="1:17" x14ac:dyDescent="0.2">
      <c r="A18" s="44"/>
      <c r="B18" s="85" t="s">
        <v>168</v>
      </c>
      <c r="C18" s="86" t="s">
        <v>161</v>
      </c>
      <c r="D18" s="87"/>
      <c r="E18" s="88"/>
      <c r="F18" s="79">
        <v>20</v>
      </c>
      <c r="G18" s="88"/>
      <c r="H18" s="84"/>
      <c r="I18" s="73"/>
      <c r="J18" s="73" t="s">
        <v>5</v>
      </c>
      <c r="K18" s="262"/>
      <c r="L18" s="262"/>
      <c r="M18" s="262"/>
      <c r="N18" s="262"/>
      <c r="O18" s="262"/>
      <c r="P18" s="262"/>
      <c r="Q18" s="262"/>
    </row>
    <row r="19" spans="1:17" x14ac:dyDescent="0.2">
      <c r="A19" s="44"/>
      <c r="B19" s="85" t="s">
        <v>169</v>
      </c>
      <c r="C19" s="86" t="s">
        <v>162</v>
      </c>
      <c r="D19" s="87"/>
      <c r="E19" s="88"/>
      <c r="F19" s="79">
        <v>15</v>
      </c>
      <c r="G19" s="80">
        <v>10</v>
      </c>
      <c r="H19" s="84"/>
      <c r="I19" s="73"/>
      <c r="J19" s="73" t="s">
        <v>329</v>
      </c>
      <c r="K19" s="262"/>
      <c r="L19" s="262"/>
      <c r="M19" s="262"/>
      <c r="N19" s="262"/>
      <c r="O19" s="262"/>
      <c r="P19" s="262"/>
      <c r="Q19" s="262"/>
    </row>
    <row r="20" spans="1:17" x14ac:dyDescent="0.2">
      <c r="A20" s="44"/>
      <c r="B20" s="85" t="s">
        <v>170</v>
      </c>
      <c r="C20" s="86" t="s">
        <v>163</v>
      </c>
      <c r="D20" s="87"/>
      <c r="E20" s="88"/>
      <c r="F20" s="79">
        <v>20</v>
      </c>
      <c r="G20" s="88"/>
      <c r="H20" s="84"/>
      <c r="I20" s="73"/>
      <c r="J20" s="73" t="s">
        <v>5</v>
      </c>
      <c r="K20" s="262"/>
      <c r="L20" s="262"/>
      <c r="M20" s="262"/>
      <c r="N20" s="262"/>
      <c r="O20" s="262"/>
      <c r="P20" s="262"/>
      <c r="Q20" s="262"/>
    </row>
    <row r="21" spans="1:17" x14ac:dyDescent="0.2">
      <c r="A21" s="44"/>
      <c r="B21" s="85" t="s">
        <v>171</v>
      </c>
      <c r="C21" s="46" t="s">
        <v>164</v>
      </c>
      <c r="D21" s="89"/>
      <c r="E21" s="90"/>
      <c r="F21" s="89"/>
      <c r="G21" s="80">
        <v>35</v>
      </c>
      <c r="H21" s="8"/>
      <c r="I21" s="73"/>
      <c r="J21" s="73" t="s">
        <v>6</v>
      </c>
      <c r="K21" s="262"/>
      <c r="L21" s="262"/>
      <c r="M21" s="262"/>
      <c r="N21" s="262"/>
      <c r="O21" s="262"/>
      <c r="P21" s="262"/>
      <c r="Q21" s="262"/>
    </row>
    <row r="22" spans="1:17" x14ac:dyDescent="0.2">
      <c r="A22" s="23" t="s">
        <v>138</v>
      </c>
      <c r="B22" s="229" t="s">
        <v>25</v>
      </c>
      <c r="C22" s="229"/>
      <c r="D22" s="81"/>
      <c r="E22" s="81"/>
      <c r="F22" s="55">
        <f t="shared" ref="F22:G22" si="1">SUM(F23:F26)</f>
        <v>290</v>
      </c>
      <c r="G22" s="141">
        <f t="shared" si="1"/>
        <v>140</v>
      </c>
      <c r="H22" s="72">
        <f>SUM(D22:G22)</f>
        <v>430</v>
      </c>
      <c r="I22" s="73" t="s">
        <v>158</v>
      </c>
      <c r="J22" s="73"/>
      <c r="K22" s="262"/>
      <c r="L22" s="262"/>
      <c r="M22" s="262"/>
      <c r="N22" s="262"/>
      <c r="O22" s="262"/>
      <c r="P22" s="262"/>
      <c r="Q22" s="262"/>
    </row>
    <row r="23" spans="1:17" x14ac:dyDescent="0.2">
      <c r="A23" s="44"/>
      <c r="B23" s="85" t="s">
        <v>172</v>
      </c>
      <c r="C23" s="86" t="s">
        <v>161</v>
      </c>
      <c r="D23" s="87"/>
      <c r="E23" s="88"/>
      <c r="F23" s="79">
        <v>100</v>
      </c>
      <c r="G23" s="88"/>
      <c r="H23" s="84"/>
      <c r="I23" s="73"/>
      <c r="J23" s="73" t="s">
        <v>5</v>
      </c>
      <c r="K23" s="262"/>
      <c r="L23" s="262"/>
      <c r="M23" s="262"/>
      <c r="N23" s="262"/>
      <c r="O23" s="262"/>
      <c r="P23" s="262"/>
      <c r="Q23" s="262"/>
    </row>
    <row r="24" spans="1:17" x14ac:dyDescent="0.2">
      <c r="A24" s="44"/>
      <c r="B24" s="85" t="s">
        <v>173</v>
      </c>
      <c r="C24" s="86" t="s">
        <v>162</v>
      </c>
      <c r="D24" s="87"/>
      <c r="E24" s="88"/>
      <c r="F24" s="79">
        <v>90</v>
      </c>
      <c r="G24" s="80">
        <v>60</v>
      </c>
      <c r="H24" s="84"/>
      <c r="I24" s="73"/>
      <c r="J24" s="73" t="s">
        <v>137</v>
      </c>
      <c r="K24" s="262"/>
      <c r="L24" s="262"/>
      <c r="M24" s="262"/>
      <c r="N24" s="262"/>
      <c r="O24" s="262"/>
      <c r="P24" s="262"/>
      <c r="Q24" s="262"/>
    </row>
    <row r="25" spans="1:17" x14ac:dyDescent="0.2">
      <c r="A25" s="44"/>
      <c r="B25" s="85" t="s">
        <v>174</v>
      </c>
      <c r="C25" s="86" t="s">
        <v>163</v>
      </c>
      <c r="D25" s="87"/>
      <c r="E25" s="88"/>
      <c r="F25" s="79">
        <v>100</v>
      </c>
      <c r="G25" s="88"/>
      <c r="H25" s="84"/>
      <c r="I25" s="73"/>
      <c r="J25" s="73" t="s">
        <v>5</v>
      </c>
      <c r="K25" s="264"/>
      <c r="L25" s="264"/>
      <c r="M25" s="264"/>
      <c r="N25" s="264"/>
      <c r="O25" s="264"/>
      <c r="P25" s="264"/>
      <c r="Q25" s="264"/>
    </row>
    <row r="26" spans="1:17" ht="12.75" customHeight="1" x14ac:dyDescent="0.2">
      <c r="A26" s="44"/>
      <c r="B26" s="85" t="s">
        <v>175</v>
      </c>
      <c r="C26" s="46" t="s">
        <v>164</v>
      </c>
      <c r="D26" s="89"/>
      <c r="E26" s="90"/>
      <c r="F26" s="89"/>
      <c r="G26" s="80">
        <v>80</v>
      </c>
      <c r="H26" s="8"/>
      <c r="I26" s="73"/>
      <c r="J26" s="292" t="s">
        <v>330</v>
      </c>
      <c r="K26" s="262"/>
      <c r="L26" s="263"/>
      <c r="M26" s="262"/>
      <c r="N26" s="263"/>
      <c r="O26" s="262"/>
      <c r="P26" s="263"/>
      <c r="Q26" s="262"/>
    </row>
    <row r="27" spans="1:17" x14ac:dyDescent="0.2">
      <c r="A27" s="23" t="s">
        <v>139</v>
      </c>
      <c r="B27" s="229" t="s">
        <v>140</v>
      </c>
      <c r="C27" s="229"/>
      <c r="D27" s="81"/>
      <c r="E27" s="82"/>
      <c r="F27" s="81"/>
      <c r="G27" s="82"/>
      <c r="H27" s="81"/>
      <c r="I27" s="73" t="s">
        <v>141</v>
      </c>
      <c r="J27" s="44"/>
      <c r="K27" s="276"/>
      <c r="L27" s="277"/>
      <c r="M27" s="276"/>
      <c r="N27" s="277"/>
      <c r="O27" s="276"/>
      <c r="P27" s="277"/>
      <c r="Q27" s="276"/>
    </row>
    <row r="28" spans="1:17" x14ac:dyDescent="0.2">
      <c r="A28" s="23" t="s">
        <v>142</v>
      </c>
      <c r="B28" s="229" t="s">
        <v>143</v>
      </c>
      <c r="C28" s="229"/>
      <c r="D28" s="81"/>
      <c r="E28" s="82"/>
      <c r="F28" s="55">
        <v>100</v>
      </c>
      <c r="G28" s="38">
        <v>60</v>
      </c>
      <c r="H28" s="72">
        <f>SUM(D28:G28)</f>
        <v>160</v>
      </c>
      <c r="I28" s="73" t="s">
        <v>159</v>
      </c>
      <c r="J28" s="279" t="s">
        <v>137</v>
      </c>
      <c r="K28" s="262"/>
      <c r="L28" s="263"/>
      <c r="M28" s="262"/>
      <c r="N28" s="263"/>
      <c r="O28" s="262"/>
      <c r="P28" s="263"/>
      <c r="Q28" s="262"/>
    </row>
    <row r="29" spans="1:17" x14ac:dyDescent="0.2">
      <c r="A29" s="23" t="s">
        <v>144</v>
      </c>
      <c r="B29" s="229" t="s">
        <v>145</v>
      </c>
      <c r="C29" s="229"/>
      <c r="D29" s="81"/>
      <c r="E29" s="82"/>
      <c r="F29" s="81"/>
      <c r="G29" s="82"/>
      <c r="H29" s="81"/>
      <c r="I29" s="73" t="s">
        <v>146</v>
      </c>
      <c r="J29" s="73"/>
      <c r="K29" s="290"/>
      <c r="L29" s="278"/>
      <c r="M29" s="291"/>
      <c r="N29" s="278"/>
      <c r="O29" s="291"/>
      <c r="P29" s="278"/>
      <c r="Q29" s="78"/>
    </row>
    <row r="30" spans="1:17" x14ac:dyDescent="0.2">
      <c r="A30" s="23" t="s">
        <v>147</v>
      </c>
      <c r="B30" s="253" t="s">
        <v>148</v>
      </c>
      <c r="C30" s="253"/>
      <c r="D30" s="95"/>
      <c r="E30" s="95"/>
      <c r="F30" s="97">
        <f>SUM(F31:F79)</f>
        <v>1170</v>
      </c>
      <c r="G30" s="140">
        <f>SUM(G31:G79)</f>
        <v>490</v>
      </c>
      <c r="H30" s="72">
        <f>SUM(D30:G30)</f>
        <v>1660</v>
      </c>
      <c r="I30" s="73"/>
      <c r="J30" s="110"/>
      <c r="K30" s="261"/>
      <c r="L30" s="262"/>
      <c r="M30" s="263"/>
      <c r="N30" s="262"/>
      <c r="O30" s="263"/>
      <c r="P30" s="262"/>
      <c r="Q30" s="268"/>
    </row>
    <row r="31" spans="1:17" ht="12.75" customHeight="1" x14ac:dyDescent="0.2">
      <c r="A31" s="41"/>
      <c r="B31" s="94"/>
      <c r="C31" s="86" t="s">
        <v>281</v>
      </c>
      <c r="D31" s="96"/>
      <c r="E31" s="96"/>
      <c r="F31" s="79">
        <v>270</v>
      </c>
      <c r="G31" s="96"/>
      <c r="H31" s="84"/>
      <c r="I31" s="248" t="s">
        <v>350</v>
      </c>
      <c r="J31" s="73" t="s">
        <v>331</v>
      </c>
      <c r="K31" s="262"/>
      <c r="L31" s="262"/>
      <c r="M31" s="262"/>
      <c r="N31" s="262"/>
      <c r="O31" s="262"/>
      <c r="P31" s="262"/>
      <c r="Q31" s="262"/>
    </row>
    <row r="32" spans="1:17" x14ac:dyDescent="0.2">
      <c r="A32" s="41"/>
      <c r="B32" s="94"/>
      <c r="C32" s="86" t="s">
        <v>282</v>
      </c>
      <c r="D32" s="96"/>
      <c r="E32" s="96"/>
      <c r="F32" s="79">
        <v>400</v>
      </c>
      <c r="G32" s="80">
        <v>300</v>
      </c>
      <c r="H32" s="84"/>
      <c r="I32" s="248"/>
      <c r="J32" s="73" t="s">
        <v>332</v>
      </c>
      <c r="K32" s="262"/>
      <c r="L32" s="262"/>
      <c r="M32" s="262"/>
      <c r="N32" s="262"/>
      <c r="O32" s="262"/>
      <c r="P32" s="262"/>
      <c r="Q32" s="262"/>
    </row>
    <row r="33" spans="1:17" x14ac:dyDescent="0.2">
      <c r="A33" s="41"/>
      <c r="B33" s="94"/>
      <c r="C33" s="86" t="s">
        <v>283</v>
      </c>
      <c r="D33" s="96"/>
      <c r="E33" s="96"/>
      <c r="F33" s="176">
        <v>300</v>
      </c>
      <c r="G33" s="96"/>
      <c r="H33" s="84"/>
      <c r="I33" s="248"/>
      <c r="J33" s="73" t="s">
        <v>333</v>
      </c>
      <c r="K33" s="262"/>
      <c r="L33" s="262"/>
      <c r="M33" s="262"/>
      <c r="N33" s="262"/>
      <c r="O33" s="262"/>
      <c r="P33" s="262"/>
      <c r="Q33" s="262"/>
    </row>
    <row r="34" spans="1:17" x14ac:dyDescent="0.2">
      <c r="A34" s="41"/>
      <c r="B34" s="94"/>
      <c r="C34" s="86" t="s">
        <v>284</v>
      </c>
      <c r="D34" s="96"/>
      <c r="E34" s="96"/>
      <c r="F34" s="96"/>
      <c r="G34" s="133">
        <v>100</v>
      </c>
      <c r="H34" s="84"/>
      <c r="I34" s="248"/>
      <c r="J34" s="73" t="s">
        <v>334</v>
      </c>
      <c r="K34" s="262"/>
      <c r="L34" s="262"/>
      <c r="M34" s="262"/>
      <c r="N34" s="262"/>
      <c r="O34" s="262"/>
      <c r="P34" s="262"/>
      <c r="Q34" s="262"/>
    </row>
    <row r="35" spans="1:17" x14ac:dyDescent="0.2">
      <c r="A35" s="44"/>
      <c r="B35" s="85" t="s">
        <v>149</v>
      </c>
      <c r="C35" s="86" t="s">
        <v>151</v>
      </c>
      <c r="D35" s="87"/>
      <c r="E35" s="88"/>
      <c r="F35" s="79">
        <v>80</v>
      </c>
      <c r="G35" s="88"/>
      <c r="H35" s="84"/>
      <c r="I35" s="111"/>
      <c r="J35" s="73" t="s">
        <v>5</v>
      </c>
      <c r="K35" s="262"/>
      <c r="L35" s="262"/>
      <c r="M35" s="262"/>
      <c r="N35" s="262"/>
      <c r="O35" s="262"/>
      <c r="P35" s="262"/>
      <c r="Q35" s="262"/>
    </row>
    <row r="36" spans="1:17" x14ac:dyDescent="0.2">
      <c r="A36" s="44"/>
      <c r="B36" s="85" t="s">
        <v>150</v>
      </c>
      <c r="C36" s="86" t="s">
        <v>152</v>
      </c>
      <c r="D36" s="87"/>
      <c r="E36" s="88"/>
      <c r="F36" s="79">
        <v>20</v>
      </c>
      <c r="G36" s="80">
        <v>20</v>
      </c>
      <c r="H36" s="84"/>
      <c r="I36" s="73" t="s">
        <v>159</v>
      </c>
      <c r="J36" s="73" t="s">
        <v>335</v>
      </c>
      <c r="K36" s="262"/>
      <c r="L36" s="262"/>
      <c r="M36" s="262"/>
      <c r="N36" s="262"/>
      <c r="O36" s="262"/>
      <c r="P36" s="262"/>
      <c r="Q36" s="262"/>
    </row>
    <row r="37" spans="1:17" x14ac:dyDescent="0.2">
      <c r="A37" s="44"/>
      <c r="B37" s="85" t="s">
        <v>153</v>
      </c>
      <c r="C37" s="86" t="s">
        <v>154</v>
      </c>
      <c r="D37" s="87"/>
      <c r="E37" s="88"/>
      <c r="F37" s="79">
        <v>50</v>
      </c>
      <c r="G37" s="80">
        <v>35</v>
      </c>
      <c r="H37" s="84"/>
      <c r="I37" s="73" t="s">
        <v>155</v>
      </c>
      <c r="J37" s="73" t="s">
        <v>137</v>
      </c>
      <c r="K37" s="262"/>
      <c r="L37" s="262"/>
      <c r="M37" s="262"/>
      <c r="N37" s="262"/>
      <c r="O37" s="262"/>
      <c r="P37" s="262"/>
      <c r="Q37" s="262"/>
    </row>
    <row r="38" spans="1:17" x14ac:dyDescent="0.2">
      <c r="A38" s="44"/>
      <c r="B38" s="49" t="s">
        <v>176</v>
      </c>
      <c r="C38" s="46" t="s">
        <v>177</v>
      </c>
      <c r="D38" s="89"/>
      <c r="E38" s="90"/>
      <c r="F38" s="139">
        <v>50</v>
      </c>
      <c r="G38" s="80">
        <v>35</v>
      </c>
      <c r="H38" s="8"/>
      <c r="I38" s="73" t="s">
        <v>155</v>
      </c>
      <c r="J38" s="73" t="s">
        <v>137</v>
      </c>
      <c r="K38" s="262"/>
      <c r="L38" s="262"/>
      <c r="M38" s="262"/>
      <c r="N38" s="262"/>
      <c r="O38" s="262"/>
      <c r="P38" s="262"/>
      <c r="Q38" s="262"/>
    </row>
    <row r="39" spans="1:17" hidden="1" x14ac:dyDescent="0.2">
      <c r="A39" s="44"/>
      <c r="B39" s="105" t="s">
        <v>190</v>
      </c>
      <c r="C39" s="106" t="s">
        <v>191</v>
      </c>
      <c r="D39" s="107"/>
      <c r="E39" s="108"/>
      <c r="F39" s="107"/>
      <c r="G39" s="108"/>
      <c r="H39" s="107"/>
      <c r="I39" s="246" t="s">
        <v>285</v>
      </c>
      <c r="J39" s="109"/>
      <c r="K39" s="44"/>
      <c r="L39" s="73"/>
      <c r="M39" s="45"/>
      <c r="N39" s="73"/>
      <c r="O39" s="45"/>
      <c r="P39" s="73"/>
      <c r="Q39" s="73"/>
    </row>
    <row r="40" spans="1:17" hidden="1" x14ac:dyDescent="0.2">
      <c r="A40" s="44"/>
      <c r="B40" s="105" t="s">
        <v>192</v>
      </c>
      <c r="C40" s="106" t="s">
        <v>193</v>
      </c>
      <c r="D40" s="107"/>
      <c r="E40" s="108"/>
      <c r="F40" s="107"/>
      <c r="G40" s="108"/>
      <c r="H40" s="107"/>
      <c r="I40" s="247"/>
      <c r="J40" s="109" t="s">
        <v>5</v>
      </c>
      <c r="K40" s="44"/>
      <c r="L40" s="73"/>
      <c r="M40" s="45"/>
      <c r="N40" s="73"/>
      <c r="O40" s="45"/>
      <c r="P40" s="73"/>
      <c r="Q40" s="73"/>
    </row>
    <row r="41" spans="1:17" hidden="1" x14ac:dyDescent="0.2">
      <c r="A41" s="44"/>
      <c r="B41" s="105" t="s">
        <v>194</v>
      </c>
      <c r="C41" s="106" t="s">
        <v>209</v>
      </c>
      <c r="D41" s="107"/>
      <c r="E41" s="108"/>
      <c r="F41" s="107"/>
      <c r="G41" s="108"/>
      <c r="H41" s="107"/>
      <c r="I41" s="247"/>
      <c r="J41" s="109" t="s">
        <v>5</v>
      </c>
      <c r="K41" s="44"/>
      <c r="L41" s="73"/>
      <c r="M41" s="45"/>
      <c r="N41" s="73"/>
      <c r="O41" s="45"/>
      <c r="P41" s="73"/>
      <c r="Q41" s="73"/>
    </row>
    <row r="42" spans="1:17" hidden="1" x14ac:dyDescent="0.2">
      <c r="A42" s="44"/>
      <c r="B42" s="105" t="s">
        <v>195</v>
      </c>
      <c r="C42" s="106" t="s">
        <v>210</v>
      </c>
      <c r="D42" s="107"/>
      <c r="E42" s="108"/>
      <c r="F42" s="107"/>
      <c r="G42" s="108"/>
      <c r="H42" s="107"/>
      <c r="I42" s="247"/>
      <c r="J42" s="109" t="s">
        <v>5</v>
      </c>
      <c r="K42" s="44"/>
      <c r="L42" s="73"/>
      <c r="M42" s="45"/>
      <c r="N42" s="73"/>
      <c r="O42" s="45"/>
      <c r="P42" s="73"/>
      <c r="Q42" s="73"/>
    </row>
    <row r="43" spans="1:17" hidden="1" x14ac:dyDescent="0.2">
      <c r="A43" s="44"/>
      <c r="B43" s="105" t="s">
        <v>196</v>
      </c>
      <c r="C43" s="106" t="s">
        <v>211</v>
      </c>
      <c r="D43" s="107"/>
      <c r="E43" s="108"/>
      <c r="F43" s="107"/>
      <c r="G43" s="108"/>
      <c r="H43" s="107"/>
      <c r="I43" s="247"/>
      <c r="J43" s="109" t="s">
        <v>5</v>
      </c>
      <c r="K43" s="44"/>
      <c r="L43" s="73"/>
      <c r="M43" s="45"/>
      <c r="N43" s="73"/>
      <c r="O43" s="45"/>
      <c r="P43" s="73"/>
      <c r="Q43" s="73"/>
    </row>
    <row r="44" spans="1:17" hidden="1" x14ac:dyDescent="0.2">
      <c r="A44" s="44"/>
      <c r="B44" s="105" t="s">
        <v>197</v>
      </c>
      <c r="C44" s="106" t="s">
        <v>212</v>
      </c>
      <c r="D44" s="107"/>
      <c r="E44" s="108"/>
      <c r="F44" s="107"/>
      <c r="G44" s="108"/>
      <c r="H44" s="107"/>
      <c r="I44" s="247"/>
      <c r="J44" s="109" t="s">
        <v>6</v>
      </c>
      <c r="K44" s="44"/>
      <c r="L44" s="73"/>
      <c r="M44" s="45"/>
      <c r="N44" s="73"/>
      <c r="O44" s="45"/>
      <c r="P44" s="73"/>
      <c r="Q44" s="73"/>
    </row>
    <row r="45" spans="1:17" hidden="1" x14ac:dyDescent="0.2">
      <c r="A45" s="44"/>
      <c r="B45" s="105" t="s">
        <v>198</v>
      </c>
      <c r="C45" s="106" t="s">
        <v>213</v>
      </c>
      <c r="D45" s="107"/>
      <c r="E45" s="108"/>
      <c r="F45" s="107"/>
      <c r="G45" s="108"/>
      <c r="H45" s="107"/>
      <c r="I45" s="247"/>
      <c r="J45" s="109" t="s">
        <v>5</v>
      </c>
      <c r="K45" s="44"/>
      <c r="L45" s="73"/>
      <c r="M45" s="45"/>
      <c r="N45" s="73"/>
      <c r="O45" s="45"/>
      <c r="P45" s="73"/>
      <c r="Q45" s="73"/>
    </row>
    <row r="46" spans="1:17" hidden="1" x14ac:dyDescent="0.2">
      <c r="A46" s="44"/>
      <c r="B46" s="105" t="s">
        <v>199</v>
      </c>
      <c r="C46" s="106" t="s">
        <v>214</v>
      </c>
      <c r="D46" s="107"/>
      <c r="E46" s="108"/>
      <c r="F46" s="107"/>
      <c r="G46" s="108"/>
      <c r="H46" s="107"/>
      <c r="I46" s="247"/>
      <c r="J46" s="109" t="s">
        <v>5</v>
      </c>
      <c r="K46" s="44"/>
      <c r="L46" s="73"/>
      <c r="M46" s="45"/>
      <c r="N46" s="73"/>
      <c r="O46" s="45"/>
      <c r="P46" s="73"/>
      <c r="Q46" s="73"/>
    </row>
    <row r="47" spans="1:17" hidden="1" x14ac:dyDescent="0.2">
      <c r="A47" s="44"/>
      <c r="B47" s="105" t="s">
        <v>200</v>
      </c>
      <c r="C47" s="106" t="s">
        <v>215</v>
      </c>
      <c r="D47" s="107"/>
      <c r="E47" s="108"/>
      <c r="F47" s="107"/>
      <c r="G47" s="108"/>
      <c r="H47" s="107"/>
      <c r="I47" s="247"/>
      <c r="J47" s="109" t="s">
        <v>5</v>
      </c>
      <c r="K47" s="44"/>
      <c r="L47" s="73"/>
      <c r="M47" s="45"/>
      <c r="N47" s="73"/>
      <c r="O47" s="45"/>
      <c r="P47" s="73"/>
      <c r="Q47" s="73"/>
    </row>
    <row r="48" spans="1:17" hidden="1" x14ac:dyDescent="0.2">
      <c r="A48" s="44"/>
      <c r="B48" s="105" t="s">
        <v>201</v>
      </c>
      <c r="C48" s="106" t="s">
        <v>216</v>
      </c>
      <c r="D48" s="107"/>
      <c r="E48" s="108"/>
      <c r="F48" s="107"/>
      <c r="G48" s="108"/>
      <c r="H48" s="107"/>
      <c r="I48" s="247"/>
      <c r="J48" s="109" t="s">
        <v>5</v>
      </c>
      <c r="K48" s="44"/>
      <c r="L48" s="73"/>
      <c r="M48" s="45"/>
      <c r="N48" s="73"/>
      <c r="O48" s="45"/>
      <c r="P48" s="73"/>
      <c r="Q48" s="73"/>
    </row>
    <row r="49" spans="1:17" hidden="1" x14ac:dyDescent="0.2">
      <c r="A49" s="44"/>
      <c r="B49" s="105" t="s">
        <v>202</v>
      </c>
      <c r="C49" s="106" t="s">
        <v>217</v>
      </c>
      <c r="D49" s="107"/>
      <c r="E49" s="108"/>
      <c r="F49" s="107"/>
      <c r="G49" s="108"/>
      <c r="H49" s="107"/>
      <c r="I49" s="247"/>
      <c r="J49" s="109" t="s">
        <v>5</v>
      </c>
      <c r="K49" s="44"/>
      <c r="L49" s="73"/>
      <c r="M49" s="45"/>
      <c r="N49" s="73"/>
      <c r="O49" s="45"/>
      <c r="P49" s="73"/>
      <c r="Q49" s="73"/>
    </row>
    <row r="50" spans="1:17" hidden="1" x14ac:dyDescent="0.2">
      <c r="A50" s="44"/>
      <c r="B50" s="105" t="s">
        <v>203</v>
      </c>
      <c r="C50" s="106" t="s">
        <v>218</v>
      </c>
      <c r="D50" s="107"/>
      <c r="E50" s="108"/>
      <c r="F50" s="107"/>
      <c r="G50" s="108"/>
      <c r="H50" s="107"/>
      <c r="I50" s="247"/>
      <c r="J50" s="109" t="s">
        <v>5</v>
      </c>
      <c r="K50" s="44"/>
      <c r="L50" s="73"/>
      <c r="M50" s="45"/>
      <c r="N50" s="73"/>
      <c r="O50" s="45"/>
      <c r="P50" s="73"/>
      <c r="Q50" s="73"/>
    </row>
    <row r="51" spans="1:17" hidden="1" x14ac:dyDescent="0.2">
      <c r="A51" s="44"/>
      <c r="B51" s="105" t="s">
        <v>204</v>
      </c>
      <c r="C51" s="106" t="s">
        <v>219</v>
      </c>
      <c r="D51" s="107"/>
      <c r="E51" s="108"/>
      <c r="F51" s="107"/>
      <c r="G51" s="108"/>
      <c r="H51" s="107"/>
      <c r="I51" s="247"/>
      <c r="J51" s="109" t="s">
        <v>5</v>
      </c>
      <c r="K51" s="44"/>
      <c r="L51" s="73"/>
      <c r="M51" s="45"/>
      <c r="N51" s="73"/>
      <c r="O51" s="45"/>
      <c r="P51" s="73"/>
      <c r="Q51" s="73"/>
    </row>
    <row r="52" spans="1:17" hidden="1" x14ac:dyDescent="0.2">
      <c r="A52" s="44"/>
      <c r="B52" s="105" t="s">
        <v>205</v>
      </c>
      <c r="C52" s="106" t="s">
        <v>220</v>
      </c>
      <c r="D52" s="107"/>
      <c r="E52" s="108"/>
      <c r="F52" s="107"/>
      <c r="G52" s="108"/>
      <c r="H52" s="107"/>
      <c r="I52" s="247"/>
      <c r="J52" s="109" t="s">
        <v>5</v>
      </c>
      <c r="K52" s="44"/>
      <c r="L52" s="73"/>
      <c r="M52" s="45"/>
      <c r="N52" s="73"/>
      <c r="O52" s="45"/>
      <c r="P52" s="73"/>
      <c r="Q52" s="73"/>
    </row>
    <row r="53" spans="1:17" hidden="1" x14ac:dyDescent="0.2">
      <c r="A53" s="44"/>
      <c r="B53" s="105" t="s">
        <v>206</v>
      </c>
      <c r="C53" s="106" t="s">
        <v>221</v>
      </c>
      <c r="D53" s="107"/>
      <c r="E53" s="108"/>
      <c r="F53" s="107"/>
      <c r="G53" s="108"/>
      <c r="H53" s="107"/>
      <c r="I53" s="247"/>
      <c r="J53" s="109" t="s">
        <v>6</v>
      </c>
      <c r="K53" s="44"/>
      <c r="L53" s="73"/>
      <c r="M53" s="45"/>
      <c r="N53" s="73"/>
      <c r="O53" s="45"/>
      <c r="P53" s="73"/>
      <c r="Q53" s="73"/>
    </row>
    <row r="54" spans="1:17" hidden="1" x14ac:dyDescent="0.2">
      <c r="A54" s="44"/>
      <c r="B54" s="105" t="s">
        <v>207</v>
      </c>
      <c r="C54" s="106" t="s">
        <v>222</v>
      </c>
      <c r="D54" s="107"/>
      <c r="E54" s="108"/>
      <c r="F54" s="107"/>
      <c r="G54" s="108"/>
      <c r="H54" s="107"/>
      <c r="I54" s="247"/>
      <c r="J54" s="109" t="s">
        <v>6</v>
      </c>
      <c r="K54" s="44"/>
      <c r="L54" s="73"/>
      <c r="M54" s="45"/>
      <c r="N54" s="73"/>
      <c r="O54" s="45"/>
      <c r="P54" s="73"/>
      <c r="Q54" s="73"/>
    </row>
    <row r="55" spans="1:17" hidden="1" x14ac:dyDescent="0.2">
      <c r="A55" s="44"/>
      <c r="B55" s="105" t="s">
        <v>208</v>
      </c>
      <c r="C55" s="106" t="s">
        <v>238</v>
      </c>
      <c r="D55" s="107"/>
      <c r="E55" s="108"/>
      <c r="F55" s="107"/>
      <c r="G55" s="108"/>
      <c r="H55" s="107"/>
      <c r="I55" s="247"/>
      <c r="J55" s="109" t="s">
        <v>5</v>
      </c>
      <c r="K55" s="44"/>
      <c r="L55" s="73"/>
      <c r="M55" s="45"/>
      <c r="N55" s="73"/>
      <c r="O55" s="45"/>
      <c r="P55" s="73"/>
      <c r="Q55" s="73"/>
    </row>
    <row r="56" spans="1:17" hidden="1" x14ac:dyDescent="0.2">
      <c r="A56" s="44"/>
      <c r="B56" s="105" t="s">
        <v>223</v>
      </c>
      <c r="C56" s="106" t="s">
        <v>239</v>
      </c>
      <c r="D56" s="107"/>
      <c r="E56" s="108"/>
      <c r="F56" s="107"/>
      <c r="G56" s="108"/>
      <c r="H56" s="107"/>
      <c r="I56" s="247"/>
      <c r="J56" s="109" t="s">
        <v>5</v>
      </c>
      <c r="K56" s="44"/>
      <c r="L56" s="73"/>
      <c r="M56" s="45"/>
      <c r="N56" s="73"/>
      <c r="O56" s="45"/>
      <c r="P56" s="73"/>
      <c r="Q56" s="73"/>
    </row>
    <row r="57" spans="1:17" hidden="1" x14ac:dyDescent="0.2">
      <c r="A57" s="44"/>
      <c r="B57" s="105" t="s">
        <v>224</v>
      </c>
      <c r="C57" s="106" t="s">
        <v>240</v>
      </c>
      <c r="D57" s="107"/>
      <c r="E57" s="108"/>
      <c r="F57" s="107"/>
      <c r="G57" s="108"/>
      <c r="H57" s="107"/>
      <c r="I57" s="247"/>
      <c r="J57" s="109" t="s">
        <v>5</v>
      </c>
      <c r="K57" s="44"/>
      <c r="L57" s="73"/>
      <c r="M57" s="45"/>
      <c r="N57" s="73"/>
      <c r="O57" s="45"/>
      <c r="P57" s="73"/>
      <c r="Q57" s="73"/>
    </row>
    <row r="58" spans="1:17" hidden="1" x14ac:dyDescent="0.2">
      <c r="A58" s="44"/>
      <c r="B58" s="105" t="s">
        <v>225</v>
      </c>
      <c r="C58" s="106" t="s">
        <v>243</v>
      </c>
      <c r="D58" s="107"/>
      <c r="E58" s="108"/>
      <c r="F58" s="107"/>
      <c r="G58" s="108"/>
      <c r="H58" s="107"/>
      <c r="I58" s="247"/>
      <c r="J58" s="109" t="s">
        <v>5</v>
      </c>
      <c r="K58" s="44"/>
      <c r="L58" s="73"/>
      <c r="M58" s="45"/>
      <c r="N58" s="73"/>
      <c r="O58" s="45"/>
      <c r="P58" s="73"/>
      <c r="Q58" s="73"/>
    </row>
    <row r="59" spans="1:17" hidden="1" x14ac:dyDescent="0.2">
      <c r="A59" s="44"/>
      <c r="B59" s="105" t="s">
        <v>226</v>
      </c>
      <c r="C59" s="106" t="s">
        <v>241</v>
      </c>
      <c r="D59" s="107"/>
      <c r="E59" s="108"/>
      <c r="F59" s="107"/>
      <c r="G59" s="108"/>
      <c r="H59" s="107"/>
      <c r="I59" s="247"/>
      <c r="J59" s="109" t="s">
        <v>5</v>
      </c>
      <c r="K59" s="44"/>
      <c r="L59" s="73"/>
      <c r="M59" s="45"/>
      <c r="N59" s="73"/>
      <c r="O59" s="45"/>
      <c r="P59" s="73"/>
      <c r="Q59" s="73"/>
    </row>
    <row r="60" spans="1:17" hidden="1" x14ac:dyDescent="0.2">
      <c r="A60" s="44"/>
      <c r="B60" s="105" t="s">
        <v>227</v>
      </c>
      <c r="C60" s="106" t="s">
        <v>242</v>
      </c>
      <c r="D60" s="107"/>
      <c r="E60" s="108"/>
      <c r="F60" s="107"/>
      <c r="G60" s="108"/>
      <c r="H60" s="107"/>
      <c r="I60" s="247"/>
      <c r="J60" s="109" t="s">
        <v>5</v>
      </c>
      <c r="K60" s="44"/>
      <c r="L60" s="73"/>
      <c r="M60" s="45"/>
      <c r="N60" s="73"/>
      <c r="O60" s="45"/>
      <c r="P60" s="73"/>
      <c r="Q60" s="73"/>
    </row>
    <row r="61" spans="1:17" hidden="1" x14ac:dyDescent="0.2">
      <c r="A61" s="44"/>
      <c r="B61" s="105" t="s">
        <v>228</v>
      </c>
      <c r="C61" s="106" t="s">
        <v>244</v>
      </c>
      <c r="D61" s="107"/>
      <c r="E61" s="108"/>
      <c r="F61" s="107"/>
      <c r="G61" s="108"/>
      <c r="H61" s="107"/>
      <c r="I61" s="247"/>
      <c r="J61" s="109" t="s">
        <v>5</v>
      </c>
      <c r="K61" s="44"/>
      <c r="L61" s="73"/>
      <c r="M61" s="45"/>
      <c r="N61" s="73"/>
      <c r="O61" s="45"/>
      <c r="P61" s="73"/>
      <c r="Q61" s="73"/>
    </row>
    <row r="62" spans="1:17" hidden="1" x14ac:dyDescent="0.2">
      <c r="A62" s="44"/>
      <c r="B62" s="105" t="s">
        <v>229</v>
      </c>
      <c r="C62" s="106" t="s">
        <v>245</v>
      </c>
      <c r="D62" s="107"/>
      <c r="E62" s="108"/>
      <c r="F62" s="107"/>
      <c r="G62" s="108"/>
      <c r="H62" s="107"/>
      <c r="I62" s="247"/>
      <c r="J62" s="109" t="s">
        <v>5</v>
      </c>
      <c r="K62" s="44"/>
      <c r="L62" s="73"/>
      <c r="M62" s="45"/>
      <c r="N62" s="73"/>
      <c r="O62" s="45"/>
      <c r="P62" s="73"/>
      <c r="Q62" s="73"/>
    </row>
    <row r="63" spans="1:17" hidden="1" x14ac:dyDescent="0.2">
      <c r="A63" s="44"/>
      <c r="B63" s="105" t="s">
        <v>230</v>
      </c>
      <c r="C63" s="106" t="s">
        <v>246</v>
      </c>
      <c r="D63" s="107"/>
      <c r="E63" s="108"/>
      <c r="F63" s="107"/>
      <c r="G63" s="108"/>
      <c r="H63" s="107"/>
      <c r="I63" s="247"/>
      <c r="J63" s="109" t="s">
        <v>5</v>
      </c>
      <c r="K63" s="44"/>
      <c r="L63" s="73"/>
      <c r="M63" s="45"/>
      <c r="N63" s="73"/>
      <c r="O63" s="45"/>
      <c r="P63" s="73"/>
      <c r="Q63" s="73"/>
    </row>
    <row r="64" spans="1:17" hidden="1" x14ac:dyDescent="0.2">
      <c r="A64" s="44"/>
      <c r="B64" s="105" t="s">
        <v>231</v>
      </c>
      <c r="C64" s="106" t="s">
        <v>247</v>
      </c>
      <c r="D64" s="107"/>
      <c r="E64" s="108"/>
      <c r="F64" s="107"/>
      <c r="G64" s="108"/>
      <c r="H64" s="107"/>
      <c r="I64" s="247"/>
      <c r="J64" s="109" t="s">
        <v>5</v>
      </c>
      <c r="K64" s="44"/>
      <c r="L64" s="73"/>
      <c r="M64" s="45"/>
      <c r="N64" s="73"/>
      <c r="O64" s="45"/>
      <c r="P64" s="73"/>
      <c r="Q64" s="73"/>
    </row>
    <row r="65" spans="1:17" hidden="1" x14ac:dyDescent="0.2">
      <c r="A65" s="44"/>
      <c r="B65" s="105" t="s">
        <v>232</v>
      </c>
      <c r="C65" s="106" t="s">
        <v>248</v>
      </c>
      <c r="D65" s="107"/>
      <c r="E65" s="108"/>
      <c r="F65" s="107"/>
      <c r="G65" s="108"/>
      <c r="H65" s="107"/>
      <c r="I65" s="247"/>
      <c r="J65" s="109" t="s">
        <v>5</v>
      </c>
      <c r="K65" s="44"/>
      <c r="L65" s="73"/>
      <c r="M65" s="45"/>
      <c r="N65" s="73"/>
      <c r="O65" s="45"/>
      <c r="P65" s="73"/>
      <c r="Q65" s="73"/>
    </row>
    <row r="66" spans="1:17" hidden="1" x14ac:dyDescent="0.2">
      <c r="A66" s="44"/>
      <c r="B66" s="105" t="s">
        <v>233</v>
      </c>
      <c r="C66" s="106" t="s">
        <v>249</v>
      </c>
      <c r="D66" s="107"/>
      <c r="E66" s="108"/>
      <c r="F66" s="107"/>
      <c r="G66" s="108"/>
      <c r="H66" s="107"/>
      <c r="I66" s="247"/>
      <c r="J66" s="109" t="s">
        <v>6</v>
      </c>
      <c r="K66" s="44"/>
      <c r="L66" s="73"/>
      <c r="M66" s="45"/>
      <c r="N66" s="73"/>
      <c r="O66" s="45"/>
      <c r="P66" s="73"/>
      <c r="Q66" s="73"/>
    </row>
    <row r="67" spans="1:17" hidden="1" x14ac:dyDescent="0.2">
      <c r="A67" s="44"/>
      <c r="B67" s="105" t="s">
        <v>234</v>
      </c>
      <c r="C67" s="106" t="s">
        <v>250</v>
      </c>
      <c r="D67" s="107"/>
      <c r="E67" s="108"/>
      <c r="F67" s="107"/>
      <c r="G67" s="108"/>
      <c r="H67" s="107"/>
      <c r="I67" s="247"/>
      <c r="J67" s="109" t="s">
        <v>6</v>
      </c>
      <c r="K67" s="44"/>
      <c r="L67" s="73"/>
      <c r="M67" s="45"/>
      <c r="N67" s="73"/>
      <c r="O67" s="45"/>
      <c r="P67" s="73"/>
      <c r="Q67" s="73"/>
    </row>
    <row r="68" spans="1:17" hidden="1" x14ac:dyDescent="0.2">
      <c r="A68" s="44"/>
      <c r="B68" s="105" t="s">
        <v>235</v>
      </c>
      <c r="C68" s="106" t="s">
        <v>251</v>
      </c>
      <c r="D68" s="107"/>
      <c r="E68" s="108"/>
      <c r="F68" s="107"/>
      <c r="G68" s="108"/>
      <c r="H68" s="107"/>
      <c r="I68" s="247"/>
      <c r="J68" s="109" t="s">
        <v>6</v>
      </c>
      <c r="K68" s="44"/>
      <c r="L68" s="73"/>
      <c r="M68" s="45"/>
      <c r="N68" s="73"/>
      <c r="O68" s="45"/>
      <c r="P68" s="73"/>
      <c r="Q68" s="73"/>
    </row>
    <row r="69" spans="1:17" hidden="1" x14ac:dyDescent="0.2">
      <c r="A69" s="44"/>
      <c r="B69" s="105" t="s">
        <v>236</v>
      </c>
      <c r="C69" s="106" t="s">
        <v>252</v>
      </c>
      <c r="D69" s="107"/>
      <c r="E69" s="108"/>
      <c r="F69" s="107"/>
      <c r="G69" s="108"/>
      <c r="H69" s="107"/>
      <c r="I69" s="247"/>
      <c r="J69" s="109" t="s">
        <v>6</v>
      </c>
      <c r="K69" s="44"/>
      <c r="L69" s="73"/>
      <c r="M69" s="45"/>
      <c r="N69" s="73"/>
      <c r="O69" s="45"/>
      <c r="P69" s="73"/>
      <c r="Q69" s="73"/>
    </row>
    <row r="70" spans="1:17" hidden="1" x14ac:dyDescent="0.2">
      <c r="A70" s="44"/>
      <c r="B70" s="105" t="s">
        <v>237</v>
      </c>
      <c r="C70" s="106" t="s">
        <v>253</v>
      </c>
      <c r="D70" s="107"/>
      <c r="E70" s="108"/>
      <c r="F70" s="107"/>
      <c r="G70" s="108"/>
      <c r="H70" s="107"/>
      <c r="I70" s="247"/>
      <c r="J70" s="109" t="s">
        <v>6</v>
      </c>
      <c r="K70" s="44"/>
      <c r="L70" s="73"/>
      <c r="M70" s="45"/>
      <c r="N70" s="73"/>
      <c r="O70" s="45"/>
      <c r="P70" s="73"/>
      <c r="Q70" s="73"/>
    </row>
    <row r="71" spans="1:17" hidden="1" x14ac:dyDescent="0.2">
      <c r="A71" s="44"/>
      <c r="B71" s="105" t="s">
        <v>254</v>
      </c>
      <c r="C71" s="106" t="s">
        <v>260</v>
      </c>
      <c r="D71" s="107"/>
      <c r="E71" s="108"/>
      <c r="F71" s="107"/>
      <c r="G71" s="108"/>
      <c r="H71" s="107"/>
      <c r="I71" s="247"/>
      <c r="J71" s="109" t="s">
        <v>6</v>
      </c>
      <c r="K71" s="44"/>
      <c r="L71" s="73"/>
      <c r="M71" s="45"/>
      <c r="N71" s="73"/>
      <c r="O71" s="45"/>
      <c r="P71" s="73"/>
      <c r="Q71" s="73"/>
    </row>
    <row r="72" spans="1:17" hidden="1" x14ac:dyDescent="0.2">
      <c r="A72" s="44"/>
      <c r="B72" s="105" t="s">
        <v>255</v>
      </c>
      <c r="C72" s="106" t="s">
        <v>261</v>
      </c>
      <c r="D72" s="107"/>
      <c r="E72" s="108"/>
      <c r="F72" s="107"/>
      <c r="G72" s="108"/>
      <c r="H72" s="107"/>
      <c r="I72" s="247"/>
      <c r="J72" s="109" t="s">
        <v>6</v>
      </c>
      <c r="K72" s="44"/>
      <c r="L72" s="73"/>
      <c r="M72" s="45"/>
      <c r="N72" s="73"/>
      <c r="O72" s="45"/>
      <c r="P72" s="73"/>
      <c r="Q72" s="73"/>
    </row>
    <row r="73" spans="1:17" hidden="1" x14ac:dyDescent="0.2">
      <c r="A73" s="44"/>
      <c r="B73" s="105" t="s">
        <v>256</v>
      </c>
      <c r="C73" s="106" t="s">
        <v>262</v>
      </c>
      <c r="D73" s="107"/>
      <c r="E73" s="108"/>
      <c r="F73" s="107"/>
      <c r="G73" s="108"/>
      <c r="H73" s="107"/>
      <c r="I73" s="247"/>
      <c r="J73" s="109" t="s">
        <v>6</v>
      </c>
      <c r="K73" s="44"/>
      <c r="L73" s="73"/>
      <c r="M73" s="45"/>
      <c r="N73" s="73"/>
      <c r="O73" s="45"/>
      <c r="P73" s="73"/>
      <c r="Q73" s="73"/>
    </row>
    <row r="74" spans="1:17" hidden="1" x14ac:dyDescent="0.2">
      <c r="A74" s="44"/>
      <c r="B74" s="105" t="s">
        <v>257</v>
      </c>
      <c r="C74" s="106" t="s">
        <v>263</v>
      </c>
      <c r="D74" s="107"/>
      <c r="E74" s="108"/>
      <c r="F74" s="107"/>
      <c r="G74" s="108"/>
      <c r="H74" s="107"/>
      <c r="I74" s="247"/>
      <c r="J74" s="109" t="s">
        <v>6</v>
      </c>
      <c r="K74" s="44"/>
      <c r="L74" s="73"/>
      <c r="M74" s="45"/>
      <c r="N74" s="73"/>
      <c r="O74" s="45"/>
      <c r="P74" s="73"/>
      <c r="Q74" s="73"/>
    </row>
    <row r="75" spans="1:17" hidden="1" x14ac:dyDescent="0.2">
      <c r="A75" s="44"/>
      <c r="B75" s="105" t="s">
        <v>258</v>
      </c>
      <c r="C75" s="106" t="s">
        <v>264</v>
      </c>
      <c r="D75" s="107"/>
      <c r="E75" s="108"/>
      <c r="F75" s="107"/>
      <c r="G75" s="108"/>
      <c r="H75" s="107"/>
      <c r="I75" s="247"/>
      <c r="J75" s="109" t="s">
        <v>6</v>
      </c>
      <c r="K75" s="44"/>
      <c r="L75" s="73"/>
      <c r="M75" s="45"/>
      <c r="N75" s="73"/>
      <c r="O75" s="45"/>
      <c r="P75" s="73"/>
      <c r="Q75" s="73"/>
    </row>
    <row r="76" spans="1:17" hidden="1" x14ac:dyDescent="0.2">
      <c r="A76" s="44"/>
      <c r="B76" s="105" t="s">
        <v>259</v>
      </c>
      <c r="C76" s="106" t="s">
        <v>265</v>
      </c>
      <c r="D76" s="107"/>
      <c r="E76" s="108"/>
      <c r="F76" s="107"/>
      <c r="G76" s="108"/>
      <c r="H76" s="107"/>
      <c r="I76" s="247"/>
      <c r="J76" s="109" t="s">
        <v>6</v>
      </c>
      <c r="K76" s="44"/>
      <c r="L76" s="73"/>
      <c r="M76" s="45"/>
      <c r="N76" s="73"/>
      <c r="O76" s="45"/>
      <c r="P76" s="73"/>
      <c r="Q76" s="73"/>
    </row>
    <row r="77" spans="1:17" hidden="1" x14ac:dyDescent="0.2">
      <c r="A77" s="44"/>
      <c r="B77" s="105" t="s">
        <v>266</v>
      </c>
      <c r="C77" s="106" t="s">
        <v>269</v>
      </c>
      <c r="D77" s="107"/>
      <c r="E77" s="108"/>
      <c r="F77" s="107"/>
      <c r="G77" s="108"/>
      <c r="H77" s="107"/>
      <c r="I77" s="247"/>
      <c r="J77" s="109" t="s">
        <v>6</v>
      </c>
      <c r="K77" s="44"/>
      <c r="L77" s="73"/>
      <c r="M77" s="45"/>
      <c r="N77" s="73"/>
      <c r="O77" s="45"/>
      <c r="P77" s="73"/>
      <c r="Q77" s="73"/>
    </row>
    <row r="78" spans="1:17" hidden="1" x14ac:dyDescent="0.2">
      <c r="A78" s="44"/>
      <c r="B78" s="105" t="s">
        <v>267</v>
      </c>
      <c r="C78" s="106" t="s">
        <v>270</v>
      </c>
      <c r="D78" s="107"/>
      <c r="E78" s="108"/>
      <c r="F78" s="107"/>
      <c r="G78" s="108"/>
      <c r="H78" s="107"/>
      <c r="I78" s="247"/>
      <c r="J78" s="109" t="s">
        <v>6</v>
      </c>
      <c r="K78" s="44"/>
      <c r="L78" s="73"/>
      <c r="M78" s="45"/>
      <c r="N78" s="73"/>
      <c r="O78" s="45"/>
      <c r="P78" s="73"/>
      <c r="Q78" s="73"/>
    </row>
    <row r="79" spans="1:17" hidden="1" x14ac:dyDescent="0.2">
      <c r="A79" s="44"/>
      <c r="B79" s="105" t="s">
        <v>268</v>
      </c>
      <c r="C79" s="106" t="s">
        <v>271</v>
      </c>
      <c r="D79" s="107"/>
      <c r="E79" s="108"/>
      <c r="F79" s="107"/>
      <c r="G79" s="108"/>
      <c r="H79" s="107"/>
      <c r="I79" s="247"/>
      <c r="J79" s="109" t="s">
        <v>6</v>
      </c>
      <c r="K79" s="44"/>
      <c r="L79" s="73"/>
      <c r="M79" s="45"/>
      <c r="N79" s="73"/>
      <c r="O79" s="45"/>
      <c r="P79" s="73"/>
      <c r="Q79" s="73"/>
    </row>
    <row r="80" spans="1:17" x14ac:dyDescent="0.2">
      <c r="A80" s="23" t="s">
        <v>178</v>
      </c>
      <c r="B80" s="229" t="s">
        <v>179</v>
      </c>
      <c r="C80" s="229"/>
      <c r="D80" s="81"/>
      <c r="E80" s="81"/>
      <c r="F80" s="55">
        <f t="shared" ref="F80:G80" si="2">F81</f>
        <v>20</v>
      </c>
      <c r="G80" s="55">
        <f t="shared" si="2"/>
        <v>10</v>
      </c>
      <c r="H80" s="72">
        <f>SUM(D80:G80)</f>
        <v>30</v>
      </c>
      <c r="I80" s="73"/>
      <c r="J80" s="73"/>
      <c r="K80" s="261"/>
      <c r="L80" s="262"/>
      <c r="M80" s="263"/>
      <c r="N80" s="262"/>
      <c r="O80" s="263"/>
      <c r="P80" s="262"/>
      <c r="Q80" s="262"/>
    </row>
    <row r="81" spans="1:17" x14ac:dyDescent="0.2">
      <c r="A81" s="41"/>
      <c r="B81" s="85" t="s">
        <v>180</v>
      </c>
      <c r="C81" s="86" t="s">
        <v>185</v>
      </c>
      <c r="D81" s="87"/>
      <c r="E81" s="88"/>
      <c r="F81" s="79">
        <v>20</v>
      </c>
      <c r="G81" s="80">
        <v>10</v>
      </c>
      <c r="H81" s="84"/>
      <c r="I81" s="73" t="s">
        <v>186</v>
      </c>
      <c r="J81" s="73" t="s">
        <v>137</v>
      </c>
      <c r="K81" s="44"/>
      <c r="L81" s="73"/>
      <c r="M81" s="45"/>
      <c r="N81" s="73"/>
      <c r="O81" s="45"/>
      <c r="P81" s="73"/>
      <c r="Q81" s="73"/>
    </row>
    <row r="82" spans="1:17" x14ac:dyDescent="0.2">
      <c r="A82" s="41"/>
      <c r="B82" s="85" t="s">
        <v>181</v>
      </c>
      <c r="C82" s="86" t="s">
        <v>187</v>
      </c>
      <c r="D82" s="87"/>
      <c r="E82" s="88"/>
      <c r="F82" s="87"/>
      <c r="G82" s="88"/>
      <c r="H82" s="87"/>
      <c r="I82" s="73" t="s">
        <v>188</v>
      </c>
      <c r="J82" s="73"/>
      <c r="K82" s="44"/>
      <c r="L82" s="73"/>
      <c r="M82" s="45"/>
      <c r="N82" s="73"/>
      <c r="O82" s="45"/>
      <c r="P82" s="73"/>
      <c r="Q82" s="73"/>
    </row>
    <row r="83" spans="1:17" x14ac:dyDescent="0.2">
      <c r="A83" s="41"/>
      <c r="B83" s="85" t="s">
        <v>182</v>
      </c>
      <c r="C83" s="86" t="s">
        <v>189</v>
      </c>
      <c r="D83" s="87"/>
      <c r="E83" s="88"/>
      <c r="F83" s="87"/>
      <c r="G83" s="88"/>
      <c r="H83" s="87"/>
      <c r="I83" s="73" t="s">
        <v>272</v>
      </c>
      <c r="J83" s="73"/>
      <c r="K83" s="44"/>
      <c r="L83" s="73"/>
      <c r="M83" s="45"/>
      <c r="N83" s="73"/>
      <c r="O83" s="45"/>
      <c r="P83" s="73"/>
      <c r="Q83" s="73"/>
    </row>
    <row r="84" spans="1:17" x14ac:dyDescent="0.2">
      <c r="A84" s="41"/>
      <c r="B84" s="85" t="s">
        <v>183</v>
      </c>
      <c r="C84" s="86" t="s">
        <v>273</v>
      </c>
      <c r="D84" s="87"/>
      <c r="E84" s="88"/>
      <c r="F84" s="87"/>
      <c r="G84" s="88"/>
      <c r="H84" s="87"/>
      <c r="I84" s="73" t="s">
        <v>274</v>
      </c>
      <c r="J84" s="73"/>
      <c r="K84" s="44"/>
      <c r="L84" s="73"/>
      <c r="M84" s="45"/>
      <c r="N84" s="73"/>
      <c r="O84" s="45"/>
      <c r="P84" s="73"/>
      <c r="Q84" s="73"/>
    </row>
    <row r="85" spans="1:17" x14ac:dyDescent="0.2">
      <c r="A85" s="41"/>
      <c r="B85" s="85" t="s">
        <v>275</v>
      </c>
      <c r="C85" s="86" t="s">
        <v>276</v>
      </c>
      <c r="D85" s="87"/>
      <c r="E85" s="88"/>
      <c r="F85" s="87"/>
      <c r="G85" s="88"/>
      <c r="H85" s="87"/>
      <c r="I85" s="73" t="s">
        <v>274</v>
      </c>
      <c r="J85" s="73"/>
      <c r="K85" s="44"/>
      <c r="L85" s="73"/>
      <c r="M85" s="45"/>
      <c r="N85" s="73"/>
      <c r="O85" s="45"/>
      <c r="P85" s="73"/>
      <c r="Q85" s="73"/>
    </row>
    <row r="86" spans="1:17" x14ac:dyDescent="0.2">
      <c r="A86" s="41"/>
      <c r="B86" s="85" t="s">
        <v>184</v>
      </c>
      <c r="C86" s="86" t="s">
        <v>277</v>
      </c>
      <c r="D86" s="87"/>
      <c r="E86" s="88"/>
      <c r="F86" s="87"/>
      <c r="G86" s="88"/>
      <c r="H86" s="87"/>
      <c r="I86" s="73" t="s">
        <v>274</v>
      </c>
      <c r="J86" s="73"/>
      <c r="K86" s="44"/>
      <c r="L86" s="73"/>
      <c r="M86" s="45"/>
      <c r="N86" s="73"/>
      <c r="O86" s="45"/>
      <c r="P86" s="73"/>
      <c r="Q86" s="73"/>
    </row>
    <row r="87" spans="1:17" x14ac:dyDescent="0.2">
      <c r="A87" s="44"/>
      <c r="B87" s="53"/>
      <c r="C87" s="54"/>
      <c r="D87" s="91"/>
      <c r="E87" s="92"/>
      <c r="F87" s="27"/>
      <c r="G87" s="62"/>
      <c r="H87" s="5"/>
      <c r="I87" s="74"/>
      <c r="J87" s="73"/>
      <c r="K87" s="44"/>
      <c r="L87" s="73"/>
      <c r="M87" s="45"/>
      <c r="N87" s="73"/>
      <c r="O87" s="45"/>
      <c r="P87" s="73"/>
      <c r="Q87" s="73"/>
    </row>
    <row r="88" spans="1:17" x14ac:dyDescent="0.2">
      <c r="A88" s="15"/>
      <c r="B88" s="232" t="s">
        <v>124</v>
      </c>
      <c r="C88" s="232"/>
      <c r="D88" s="83"/>
      <c r="E88" s="93"/>
      <c r="F88" s="132">
        <f>F10+F12+F17+F22+F28+F30+F80</f>
        <v>1970</v>
      </c>
      <c r="G88" s="36">
        <f>G10+G12+G17+G22+G28+G30+G80</f>
        <v>985</v>
      </c>
      <c r="H88" s="56">
        <f>H10+H12+H17+H22+H28+H30+H80</f>
        <v>2955</v>
      </c>
      <c r="I88" s="74"/>
      <c r="J88" s="73"/>
      <c r="K88" s="261"/>
      <c r="L88" s="262"/>
      <c r="M88" s="263"/>
      <c r="N88" s="262"/>
      <c r="O88" s="263"/>
      <c r="P88" s="262"/>
      <c r="Q88" s="262"/>
    </row>
    <row r="89" spans="1:17" x14ac:dyDescent="0.2">
      <c r="A89" s="44"/>
      <c r="B89" s="53"/>
      <c r="C89" s="54"/>
      <c r="D89" s="83"/>
      <c r="E89" s="93"/>
      <c r="F89" s="27"/>
      <c r="G89" s="62"/>
      <c r="H89" s="5"/>
      <c r="I89" s="74"/>
      <c r="J89" s="73"/>
      <c r="K89" s="15"/>
      <c r="L89" s="15"/>
      <c r="M89" s="220"/>
      <c r="N89" s="220"/>
      <c r="O89" s="220"/>
      <c r="P89" s="221"/>
      <c r="Q89" s="73"/>
    </row>
    <row r="90" spans="1:17" x14ac:dyDescent="0.2">
      <c r="A90" s="229" t="s">
        <v>95</v>
      </c>
      <c r="B90" s="229"/>
      <c r="C90" s="229"/>
      <c r="D90" s="143">
        <f>0.1*0.8*H88</f>
        <v>236.40000000000003</v>
      </c>
      <c r="E90" s="142">
        <f>0.1*0.2*H88</f>
        <v>59.100000000000009</v>
      </c>
      <c r="F90" s="115"/>
      <c r="G90" s="116"/>
      <c r="H90" s="56">
        <f>SUM(D90:G90)</f>
        <v>295.50000000000006</v>
      </c>
      <c r="I90" s="74"/>
      <c r="J90" s="73" t="s">
        <v>288</v>
      </c>
      <c r="K90" s="262"/>
      <c r="L90" s="262"/>
      <c r="M90" s="218"/>
      <c r="N90" s="218"/>
      <c r="O90" s="218"/>
      <c r="P90" s="219"/>
      <c r="Q90" s="262"/>
    </row>
    <row r="91" spans="1:17" x14ac:dyDescent="0.2">
      <c r="A91" s="44"/>
      <c r="B91" s="53"/>
      <c r="C91" s="54"/>
      <c r="D91" s="91"/>
      <c r="E91" s="92"/>
      <c r="F91" s="5"/>
      <c r="G91" s="62"/>
      <c r="H91" s="5"/>
      <c r="I91" s="74"/>
      <c r="J91" s="73"/>
      <c r="K91" s="44"/>
      <c r="L91" s="45"/>
      <c r="M91" s="45"/>
      <c r="N91" s="45"/>
      <c r="O91" s="45"/>
      <c r="P91" s="47"/>
      <c r="Q91" s="73"/>
    </row>
    <row r="92" spans="1:17" x14ac:dyDescent="0.2">
      <c r="A92" s="229" t="s">
        <v>125</v>
      </c>
      <c r="B92" s="229"/>
      <c r="C92" s="229"/>
      <c r="D92" s="57"/>
      <c r="E92" s="36"/>
      <c r="F92" s="57">
        <f t="shared" ref="F92:H92" si="3">F88+F90</f>
        <v>1970</v>
      </c>
      <c r="G92" s="36">
        <f t="shared" si="3"/>
        <v>985</v>
      </c>
      <c r="H92" s="58">
        <f t="shared" si="3"/>
        <v>3250.5</v>
      </c>
      <c r="I92" s="75"/>
      <c r="J92" s="78"/>
      <c r="K92" s="261"/>
      <c r="L92" s="263"/>
      <c r="M92" s="263"/>
      <c r="N92" s="262"/>
      <c r="O92" s="262"/>
      <c r="P92" s="275"/>
      <c r="Q92" s="262"/>
    </row>
    <row r="93" spans="1:17" x14ac:dyDescent="0.2">
      <c r="B93" s="8"/>
      <c r="D93" s="91"/>
      <c r="E93" s="91"/>
      <c r="F93" s="5"/>
      <c r="G93" s="5"/>
      <c r="H93" s="5"/>
    </row>
    <row r="94" spans="1:17" x14ac:dyDescent="0.2">
      <c r="A94" s="230" t="s">
        <v>118</v>
      </c>
      <c r="B94" s="230"/>
      <c r="C94" s="230"/>
      <c r="D94" s="128">
        <v>99.5</v>
      </c>
      <c r="E94" s="136">
        <v>99.5</v>
      </c>
      <c r="F94" s="134">
        <v>80</v>
      </c>
      <c r="G94" s="103">
        <v>80</v>
      </c>
      <c r="H94" s="100"/>
      <c r="I94" s="100"/>
      <c r="J94" s="45"/>
    </row>
    <row r="95" spans="1:17" x14ac:dyDescent="0.2">
      <c r="B95" s="8"/>
      <c r="D95" s="91"/>
      <c r="E95" s="91"/>
      <c r="F95" s="5"/>
      <c r="G95" s="5"/>
      <c r="H95" s="5"/>
      <c r="I95" s="101"/>
      <c r="J95" s="101"/>
    </row>
    <row r="96" spans="1:17" x14ac:dyDescent="0.2">
      <c r="A96" s="229" t="s">
        <v>280</v>
      </c>
      <c r="B96" s="229"/>
      <c r="C96" s="229"/>
      <c r="D96" s="130">
        <f>D94*D90</f>
        <v>23521.800000000003</v>
      </c>
      <c r="E96" s="130">
        <f>E94*E90</f>
        <v>5880.4500000000007</v>
      </c>
      <c r="F96" s="130">
        <f>F94*F92</f>
        <v>157600</v>
      </c>
      <c r="G96" s="129">
        <f>G94*G92</f>
        <v>78800</v>
      </c>
      <c r="H96" s="104">
        <f>SUM(D96:G96)</f>
        <v>265802.25</v>
      </c>
      <c r="I96" s="102"/>
      <c r="J96" s="102"/>
    </row>
    <row r="97" spans="1:10" x14ac:dyDescent="0.2">
      <c r="D97" s="5"/>
      <c r="E97" s="5"/>
      <c r="F97" s="5"/>
      <c r="G97" s="5"/>
      <c r="H97" s="5"/>
    </row>
    <row r="98" spans="1:10" x14ac:dyDescent="0.2">
      <c r="D98" s="5"/>
      <c r="E98" s="5"/>
      <c r="F98" s="5"/>
      <c r="G98" s="5"/>
      <c r="H98" s="5"/>
    </row>
    <row r="99" spans="1:10" ht="15" x14ac:dyDescent="0.25">
      <c r="A99" s="249" t="s">
        <v>336</v>
      </c>
      <c r="B99" s="249"/>
      <c r="C99" s="249"/>
      <c r="D99" s="249"/>
      <c r="E99" s="249"/>
      <c r="F99" s="249"/>
      <c r="G99" s="249"/>
      <c r="H99" s="249"/>
      <c r="I99" s="45"/>
      <c r="J99" s="45"/>
    </row>
    <row r="100" spans="1:10" ht="15" x14ac:dyDescent="0.25">
      <c r="A100" s="6"/>
      <c r="B100" s="6"/>
      <c r="C100" s="6"/>
      <c r="D100" s="6"/>
      <c r="E100" s="6"/>
      <c r="F100" s="6"/>
      <c r="G100" s="6"/>
      <c r="H100" s="6"/>
      <c r="I100" s="250"/>
      <c r="J100" s="250"/>
    </row>
    <row r="101" spans="1:10" x14ac:dyDescent="0.2">
      <c r="B101" s="17">
        <v>3.1</v>
      </c>
      <c r="C101" s="181" t="s">
        <v>161</v>
      </c>
      <c r="D101" s="182"/>
      <c r="E101" s="182"/>
      <c r="F101" s="186">
        <f>F13+F18+F23+F31</f>
        <v>470</v>
      </c>
      <c r="G101" s="183"/>
      <c r="H101" s="5"/>
      <c r="I101" s="177"/>
      <c r="J101" s="178"/>
    </row>
    <row r="102" spans="1:10" x14ac:dyDescent="0.2">
      <c r="B102" s="17">
        <v>3.2</v>
      </c>
      <c r="C102" s="41" t="s">
        <v>338</v>
      </c>
      <c r="D102" s="155"/>
      <c r="E102" s="155"/>
      <c r="F102" s="187">
        <f>F14+F19+F24+F32</f>
        <v>655</v>
      </c>
      <c r="G102" s="184"/>
      <c r="H102" s="5"/>
      <c r="I102" s="177"/>
      <c r="J102" s="178"/>
    </row>
    <row r="103" spans="1:10" x14ac:dyDescent="0.2">
      <c r="B103" s="17">
        <v>3.2</v>
      </c>
      <c r="C103" s="41" t="s">
        <v>337</v>
      </c>
      <c r="D103" s="155"/>
      <c r="E103" s="155"/>
      <c r="F103" s="187"/>
      <c r="G103" s="184">
        <f>G14+G19+G24+G32</f>
        <v>470</v>
      </c>
      <c r="H103" s="5"/>
      <c r="I103" s="177"/>
      <c r="J103" s="178"/>
    </row>
    <row r="104" spans="1:10" x14ac:dyDescent="0.2">
      <c r="B104" s="17">
        <v>3.3</v>
      </c>
      <c r="C104" s="41" t="s">
        <v>163</v>
      </c>
      <c r="D104" s="155"/>
      <c r="E104" s="155"/>
      <c r="F104" s="187">
        <f>F15+F20+F25+F33</f>
        <v>520</v>
      </c>
      <c r="G104" s="184"/>
      <c r="H104" s="5"/>
      <c r="I104" s="177"/>
      <c r="J104" s="178"/>
    </row>
    <row r="105" spans="1:10" x14ac:dyDescent="0.2">
      <c r="B105" s="17">
        <v>3.4</v>
      </c>
      <c r="C105" s="41" t="s">
        <v>164</v>
      </c>
      <c r="D105" s="155"/>
      <c r="E105" s="155"/>
      <c r="F105" s="187"/>
      <c r="G105" s="184">
        <f>G16+G21+G26+G34</f>
        <v>355</v>
      </c>
      <c r="H105" s="5"/>
      <c r="I105" s="177"/>
      <c r="J105" s="178"/>
    </row>
    <row r="106" spans="1:10" x14ac:dyDescent="0.2">
      <c r="B106" s="17">
        <v>3.5</v>
      </c>
      <c r="C106" s="185" t="s">
        <v>339</v>
      </c>
      <c r="D106" s="180"/>
      <c r="E106" s="180"/>
      <c r="F106" s="187">
        <f>F10+F28+F35+F36+F37+F38+F81</f>
        <v>325</v>
      </c>
      <c r="G106" s="184">
        <f>G10+G28+G35+G36+G37+G38+G81</f>
        <v>160</v>
      </c>
      <c r="H106" s="5"/>
      <c r="I106" s="177"/>
      <c r="J106" s="179"/>
    </row>
    <row r="107" spans="1:10" x14ac:dyDescent="0.2">
      <c r="C107" s="185" t="s">
        <v>82</v>
      </c>
      <c r="D107" s="180"/>
      <c r="E107" s="180"/>
      <c r="F107" s="21">
        <f>SUM(F101:F106)</f>
        <v>1970</v>
      </c>
      <c r="G107" s="21">
        <f>SUM(G101:G106)</f>
        <v>985</v>
      </c>
      <c r="H107" s="21">
        <f>F107+G107</f>
        <v>2955</v>
      </c>
    </row>
    <row r="108" spans="1:10" x14ac:dyDescent="0.2">
      <c r="D108" s="5"/>
      <c r="E108" s="5"/>
      <c r="F108" s="104">
        <f>F107*F94</f>
        <v>157600</v>
      </c>
      <c r="G108" s="104">
        <f>G107*G94</f>
        <v>78800</v>
      </c>
      <c r="H108" s="104">
        <f>F108+G108</f>
        <v>236400</v>
      </c>
    </row>
    <row r="109" spans="1:10" x14ac:dyDescent="0.2">
      <c r="D109" s="5"/>
      <c r="E109" s="5"/>
      <c r="F109" s="5"/>
      <c r="G109" s="5"/>
      <c r="H109" s="5"/>
    </row>
    <row r="110" spans="1:10" x14ac:dyDescent="0.2">
      <c r="D110" s="5"/>
      <c r="E110" s="5"/>
      <c r="F110" s="5"/>
      <c r="G110" s="5"/>
      <c r="H110" s="5"/>
    </row>
    <row r="111" spans="1:10" x14ac:dyDescent="0.2">
      <c r="D111" s="5"/>
      <c r="E111" s="5"/>
      <c r="F111" s="5"/>
      <c r="G111" s="5"/>
      <c r="H111" s="5"/>
    </row>
    <row r="112" spans="1:10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  <row r="308" spans="4:8" x14ac:dyDescent="0.2">
      <c r="D308" s="5"/>
      <c r="E308" s="5"/>
      <c r="F308" s="5"/>
      <c r="G308" s="5"/>
      <c r="H308" s="5"/>
    </row>
    <row r="309" spans="4:8" x14ac:dyDescent="0.2">
      <c r="D309" s="5"/>
      <c r="E309" s="5"/>
      <c r="F309" s="5"/>
      <c r="G309" s="5"/>
      <c r="H309" s="5"/>
    </row>
    <row r="310" spans="4:8" x14ac:dyDescent="0.2">
      <c r="D310" s="5"/>
      <c r="E310" s="5"/>
      <c r="F310" s="5"/>
      <c r="G310" s="5"/>
      <c r="H310" s="5"/>
    </row>
    <row r="311" spans="4:8" x14ac:dyDescent="0.2">
      <c r="D311" s="5"/>
      <c r="E311" s="5"/>
      <c r="F311" s="5"/>
      <c r="G311" s="5"/>
      <c r="H311" s="5"/>
    </row>
    <row r="312" spans="4:8" x14ac:dyDescent="0.2">
      <c r="D312" s="5"/>
      <c r="E312" s="5"/>
      <c r="F312" s="5"/>
      <c r="G312" s="5"/>
      <c r="H312" s="5"/>
    </row>
    <row r="313" spans="4:8" x14ac:dyDescent="0.2">
      <c r="D313" s="5"/>
      <c r="E313" s="5"/>
      <c r="F313" s="5"/>
      <c r="G313" s="5"/>
      <c r="H313" s="5"/>
    </row>
    <row r="314" spans="4:8" x14ac:dyDescent="0.2">
      <c r="D314" s="5"/>
      <c r="E314" s="5"/>
      <c r="F314" s="5"/>
      <c r="G314" s="5"/>
      <c r="H314" s="5"/>
    </row>
    <row r="315" spans="4:8" x14ac:dyDescent="0.2">
      <c r="D315" s="5"/>
      <c r="E315" s="5"/>
      <c r="F315" s="5"/>
      <c r="G315" s="5"/>
      <c r="H315" s="5"/>
    </row>
    <row r="316" spans="4:8" x14ac:dyDescent="0.2">
      <c r="D316" s="5"/>
      <c r="E316" s="5"/>
      <c r="F316" s="5"/>
      <c r="G316" s="5"/>
      <c r="H316" s="5"/>
    </row>
    <row r="317" spans="4:8" x14ac:dyDescent="0.2">
      <c r="D317" s="5"/>
      <c r="E317" s="5"/>
      <c r="F317" s="5"/>
      <c r="G317" s="5"/>
      <c r="H317" s="5"/>
    </row>
    <row r="318" spans="4:8" x14ac:dyDescent="0.2">
      <c r="D318" s="5"/>
      <c r="E318" s="5"/>
      <c r="F318" s="5"/>
      <c r="G318" s="5"/>
      <c r="H318" s="5"/>
    </row>
    <row r="319" spans="4:8" x14ac:dyDescent="0.2">
      <c r="D319" s="5"/>
      <c r="E319" s="5"/>
      <c r="F319" s="5"/>
      <c r="G319" s="5"/>
      <c r="H319" s="5"/>
    </row>
    <row r="320" spans="4:8" x14ac:dyDescent="0.2">
      <c r="D320" s="5"/>
      <c r="E320" s="5"/>
      <c r="F320" s="5"/>
      <c r="G320" s="5"/>
      <c r="H320" s="5"/>
    </row>
    <row r="321" spans="4:8" x14ac:dyDescent="0.2">
      <c r="D321" s="5"/>
      <c r="E321" s="5"/>
      <c r="F321" s="5"/>
      <c r="G321" s="5"/>
      <c r="H321" s="5"/>
    </row>
    <row r="322" spans="4:8" x14ac:dyDescent="0.2">
      <c r="D322" s="5"/>
      <c r="E322" s="5"/>
      <c r="F322" s="5"/>
      <c r="G322" s="5"/>
      <c r="H322" s="5"/>
    </row>
    <row r="323" spans="4:8" x14ac:dyDescent="0.2">
      <c r="D323" s="5"/>
      <c r="E323" s="5"/>
      <c r="F323" s="5"/>
      <c r="G323" s="5"/>
      <c r="H323" s="5"/>
    </row>
    <row r="324" spans="4:8" x14ac:dyDescent="0.2">
      <c r="D324" s="5"/>
      <c r="E324" s="5"/>
      <c r="F324" s="5"/>
      <c r="G324" s="5"/>
      <c r="H324" s="5"/>
    </row>
    <row r="325" spans="4:8" x14ac:dyDescent="0.2">
      <c r="D325" s="5"/>
      <c r="E325" s="5"/>
      <c r="F325" s="5"/>
      <c r="G325" s="5"/>
      <c r="H325" s="5"/>
    </row>
    <row r="326" spans="4:8" x14ac:dyDescent="0.2">
      <c r="D326" s="5"/>
      <c r="E326" s="5"/>
      <c r="F326" s="5"/>
      <c r="G326" s="5"/>
      <c r="H326" s="5"/>
    </row>
    <row r="327" spans="4:8" x14ac:dyDescent="0.2">
      <c r="D327" s="5"/>
      <c r="E327" s="5"/>
      <c r="F327" s="5"/>
      <c r="G327" s="5"/>
      <c r="H327" s="5"/>
    </row>
    <row r="328" spans="4:8" x14ac:dyDescent="0.2">
      <c r="D328" s="5"/>
      <c r="E328" s="5"/>
      <c r="F328" s="5"/>
      <c r="G328" s="5"/>
      <c r="H328" s="5"/>
    </row>
    <row r="329" spans="4:8" x14ac:dyDescent="0.2">
      <c r="D329" s="5"/>
      <c r="E329" s="5"/>
      <c r="F329" s="5"/>
      <c r="G329" s="5"/>
      <c r="H329" s="5"/>
    </row>
    <row r="330" spans="4:8" x14ac:dyDescent="0.2">
      <c r="D330" s="5"/>
      <c r="E330" s="5"/>
      <c r="F330" s="5"/>
      <c r="G330" s="5"/>
      <c r="H330" s="5"/>
    </row>
    <row r="331" spans="4:8" x14ac:dyDescent="0.2">
      <c r="D331" s="5"/>
      <c r="E331" s="5"/>
      <c r="F331" s="5"/>
      <c r="G331" s="5"/>
      <c r="H331" s="5"/>
    </row>
    <row r="332" spans="4:8" x14ac:dyDescent="0.2">
      <c r="D332" s="5"/>
      <c r="E332" s="5"/>
      <c r="F332" s="5"/>
      <c r="G332" s="5"/>
      <c r="H332" s="5"/>
    </row>
    <row r="333" spans="4:8" x14ac:dyDescent="0.2">
      <c r="D333" s="5"/>
      <c r="E333" s="5"/>
      <c r="F333" s="5"/>
      <c r="G333" s="5"/>
      <c r="H333" s="5"/>
    </row>
    <row r="334" spans="4:8" x14ac:dyDescent="0.2">
      <c r="D334" s="5"/>
      <c r="E334" s="5"/>
      <c r="F334" s="5"/>
      <c r="G334" s="5"/>
      <c r="H334" s="5"/>
    </row>
    <row r="335" spans="4:8" x14ac:dyDescent="0.2">
      <c r="D335" s="5"/>
      <c r="E335" s="5"/>
      <c r="F335" s="5"/>
      <c r="G335" s="5"/>
      <c r="H335" s="5"/>
    </row>
    <row r="336" spans="4:8" x14ac:dyDescent="0.2">
      <c r="D336" s="5"/>
      <c r="E336" s="5"/>
      <c r="F336" s="5"/>
      <c r="G336" s="5"/>
      <c r="H336" s="5"/>
    </row>
    <row r="337" spans="4:8" x14ac:dyDescent="0.2">
      <c r="D337" s="5"/>
      <c r="E337" s="5"/>
      <c r="F337" s="5"/>
      <c r="G337" s="5"/>
      <c r="H337" s="5"/>
    </row>
    <row r="338" spans="4:8" x14ac:dyDescent="0.2">
      <c r="D338" s="5"/>
      <c r="E338" s="5"/>
      <c r="F338" s="5"/>
      <c r="G338" s="5"/>
      <c r="H338" s="5"/>
    </row>
    <row r="339" spans="4:8" x14ac:dyDescent="0.2">
      <c r="D339" s="5"/>
      <c r="E339" s="5"/>
      <c r="F339" s="5"/>
      <c r="G339" s="5"/>
      <c r="H339" s="5"/>
    </row>
    <row r="340" spans="4:8" x14ac:dyDescent="0.2">
      <c r="D340" s="5"/>
      <c r="E340" s="5"/>
      <c r="F340" s="5"/>
      <c r="G340" s="5"/>
      <c r="H340" s="5"/>
    </row>
    <row r="341" spans="4:8" x14ac:dyDescent="0.2">
      <c r="D341" s="5"/>
      <c r="E341" s="5"/>
      <c r="F341" s="5"/>
      <c r="G341" s="5"/>
      <c r="H341" s="5"/>
    </row>
    <row r="342" spans="4:8" x14ac:dyDescent="0.2">
      <c r="D342" s="5"/>
      <c r="E342" s="5"/>
      <c r="F342" s="5"/>
      <c r="G342" s="5"/>
      <c r="H342" s="5"/>
    </row>
    <row r="343" spans="4:8" x14ac:dyDescent="0.2">
      <c r="D343" s="5"/>
      <c r="E343" s="5"/>
      <c r="F343" s="5"/>
      <c r="G343" s="5"/>
      <c r="H343" s="5"/>
    </row>
    <row r="344" spans="4:8" x14ac:dyDescent="0.2">
      <c r="D344" s="5"/>
      <c r="E344" s="5"/>
      <c r="F344" s="5"/>
      <c r="G344" s="5"/>
      <c r="H344" s="5"/>
    </row>
    <row r="345" spans="4:8" x14ac:dyDescent="0.2">
      <c r="D345" s="5"/>
      <c r="E345" s="5"/>
      <c r="F345" s="5"/>
      <c r="G345" s="5"/>
      <c r="H345" s="5"/>
    </row>
    <row r="346" spans="4:8" x14ac:dyDescent="0.2">
      <c r="D346" s="5"/>
      <c r="E346" s="5"/>
      <c r="F346" s="5"/>
      <c r="G346" s="5"/>
      <c r="H346" s="5"/>
    </row>
    <row r="347" spans="4:8" x14ac:dyDescent="0.2">
      <c r="D347" s="5"/>
      <c r="E347" s="5"/>
      <c r="F347" s="5"/>
      <c r="G347" s="5"/>
      <c r="H347" s="5"/>
    </row>
    <row r="348" spans="4:8" x14ac:dyDescent="0.2">
      <c r="D348" s="5"/>
      <c r="E348" s="5"/>
      <c r="F348" s="5"/>
      <c r="G348" s="5"/>
      <c r="H348" s="5"/>
    </row>
    <row r="349" spans="4:8" x14ac:dyDescent="0.2">
      <c r="D349" s="5"/>
      <c r="E349" s="5"/>
      <c r="F349" s="5"/>
      <c r="G349" s="5"/>
      <c r="H349" s="5"/>
    </row>
    <row r="350" spans="4:8" x14ac:dyDescent="0.2">
      <c r="D350" s="5"/>
      <c r="E350" s="5"/>
      <c r="F350" s="5"/>
      <c r="G350" s="5"/>
      <c r="H350" s="5"/>
    </row>
    <row r="351" spans="4:8" x14ac:dyDescent="0.2">
      <c r="D351" s="5"/>
      <c r="E351" s="5"/>
      <c r="F351" s="5"/>
      <c r="G351" s="5"/>
      <c r="H351" s="5"/>
    </row>
    <row r="352" spans="4:8" x14ac:dyDescent="0.2">
      <c r="D352" s="5"/>
      <c r="E352" s="5"/>
      <c r="F352" s="5"/>
      <c r="G352" s="5"/>
      <c r="H352" s="5"/>
    </row>
    <row r="353" spans="4:8" x14ac:dyDescent="0.2">
      <c r="D353" s="5"/>
      <c r="E353" s="5"/>
      <c r="F353" s="5"/>
      <c r="G353" s="5"/>
      <c r="H353" s="5"/>
    </row>
    <row r="354" spans="4:8" x14ac:dyDescent="0.2">
      <c r="D354" s="5"/>
      <c r="E354" s="5"/>
      <c r="F354" s="5"/>
      <c r="G354" s="5"/>
      <c r="H354" s="5"/>
    </row>
    <row r="355" spans="4:8" x14ac:dyDescent="0.2">
      <c r="D355" s="5"/>
      <c r="E355" s="5"/>
      <c r="F355" s="5"/>
      <c r="G355" s="5"/>
      <c r="H355" s="5"/>
    </row>
    <row r="356" spans="4:8" x14ac:dyDescent="0.2">
      <c r="D356" s="5"/>
      <c r="E356" s="5"/>
      <c r="F356" s="5"/>
      <c r="G356" s="5"/>
      <c r="H356" s="5"/>
    </row>
    <row r="357" spans="4:8" x14ac:dyDescent="0.2">
      <c r="D357" s="5"/>
      <c r="E357" s="5"/>
      <c r="F357" s="5"/>
      <c r="G357" s="5"/>
      <c r="H357" s="5"/>
    </row>
    <row r="358" spans="4:8" x14ac:dyDescent="0.2">
      <c r="D358" s="5"/>
      <c r="E358" s="5"/>
      <c r="F358" s="5"/>
      <c r="G358" s="5"/>
      <c r="H358" s="5"/>
    </row>
    <row r="359" spans="4:8" x14ac:dyDescent="0.2">
      <c r="D359" s="5"/>
      <c r="E359" s="5"/>
      <c r="F359" s="5"/>
      <c r="G359" s="5"/>
      <c r="H359" s="5"/>
    </row>
    <row r="360" spans="4:8" x14ac:dyDescent="0.2">
      <c r="D360" s="5"/>
      <c r="E360" s="5"/>
      <c r="F360" s="5"/>
      <c r="G360" s="5"/>
      <c r="H360" s="5"/>
    </row>
    <row r="361" spans="4:8" x14ac:dyDescent="0.2">
      <c r="D361" s="5"/>
      <c r="E361" s="5"/>
      <c r="F361" s="5"/>
      <c r="G361" s="5"/>
      <c r="H361" s="5"/>
    </row>
    <row r="362" spans="4:8" x14ac:dyDescent="0.2">
      <c r="D362" s="5"/>
      <c r="E362" s="5"/>
      <c r="F362" s="5"/>
      <c r="G362" s="5"/>
      <c r="H362" s="5"/>
    </row>
    <row r="363" spans="4:8" x14ac:dyDescent="0.2">
      <c r="D363" s="5"/>
      <c r="E363" s="5"/>
      <c r="F363" s="5"/>
      <c r="G363" s="5"/>
      <c r="H363" s="5"/>
    </row>
    <row r="364" spans="4:8" x14ac:dyDescent="0.2">
      <c r="D364" s="5"/>
      <c r="E364" s="5"/>
      <c r="F364" s="5"/>
      <c r="G364" s="5"/>
      <c r="H364" s="5"/>
    </row>
    <row r="365" spans="4:8" x14ac:dyDescent="0.2">
      <c r="D365" s="5"/>
      <c r="E365" s="5"/>
      <c r="F365" s="5"/>
      <c r="G365" s="5"/>
      <c r="H365" s="5"/>
    </row>
    <row r="366" spans="4:8" x14ac:dyDescent="0.2">
      <c r="D366" s="5"/>
      <c r="E366" s="5"/>
      <c r="F366" s="5"/>
      <c r="G366" s="5"/>
      <c r="H366" s="5"/>
    </row>
    <row r="367" spans="4:8" x14ac:dyDescent="0.2">
      <c r="D367" s="5"/>
      <c r="E367" s="5"/>
      <c r="F367" s="5"/>
      <c r="G367" s="5"/>
      <c r="H367" s="5"/>
    </row>
  </sheetData>
  <mergeCells count="27">
    <mergeCell ref="A99:H99"/>
    <mergeCell ref="I100:J100"/>
    <mergeCell ref="D6:E6"/>
    <mergeCell ref="A9:C9"/>
    <mergeCell ref="B10:C10"/>
    <mergeCell ref="B11:C11"/>
    <mergeCell ref="A90:C90"/>
    <mergeCell ref="A94:C94"/>
    <mergeCell ref="A96:C96"/>
    <mergeCell ref="A92:C92"/>
    <mergeCell ref="J7:J8"/>
    <mergeCell ref="B29:C29"/>
    <mergeCell ref="B30:C30"/>
    <mergeCell ref="B80:C80"/>
    <mergeCell ref="B88:C88"/>
    <mergeCell ref="B12:C12"/>
    <mergeCell ref="B17:C17"/>
    <mergeCell ref="B22:C22"/>
    <mergeCell ref="B27:C27"/>
    <mergeCell ref="B28:C28"/>
    <mergeCell ref="I39:I79"/>
    <mergeCell ref="I31:I34"/>
    <mergeCell ref="D4:J4"/>
    <mergeCell ref="M6:N6"/>
    <mergeCell ref="O6:P6"/>
    <mergeCell ref="K6:L6"/>
    <mergeCell ref="K4:Q4"/>
  </mergeCells>
  <pageMargins left="0.70866141732283472" right="0.70866141732283472" top="0.78740157480314965" bottom="0.78740157480314965" header="0.31496062992125984" footer="0.31496062992125984"/>
  <pageSetup paperSize="8" scale="66" orientation="landscape" r:id="rId1"/>
  <headerFooter>
    <oddFooter>&amp;L&amp;F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7"/>
  <sheetViews>
    <sheetView topLeftCell="G1" workbookViewId="0">
      <selection activeCell="N21" sqref="N21"/>
    </sheetView>
  </sheetViews>
  <sheetFormatPr baseColWidth="10" defaultRowHeight="12.75" x14ac:dyDescent="0.2"/>
  <cols>
    <col min="1" max="1" width="3" customWidth="1"/>
    <col min="2" max="2" width="6" customWidth="1"/>
    <col min="3" max="3" width="29.140625" customWidth="1"/>
    <col min="4" max="7" width="6.28515625" customWidth="1"/>
    <col min="8" max="8" width="7.7109375" customWidth="1"/>
    <col min="9" max="9" width="38.140625" customWidth="1"/>
    <col min="10" max="10" width="46.28515625" customWidth="1"/>
    <col min="17" max="17" width="55.7109375" customWidth="1"/>
  </cols>
  <sheetData>
    <row r="1" spans="1:17" ht="15.75" x14ac:dyDescent="0.25">
      <c r="A1" s="1" t="s">
        <v>0</v>
      </c>
    </row>
    <row r="2" spans="1:17" ht="18" x14ac:dyDescent="0.25">
      <c r="A2" s="2" t="s">
        <v>1</v>
      </c>
    </row>
    <row r="3" spans="1:17" ht="15.75" x14ac:dyDescent="0.25">
      <c r="A3" s="1" t="s">
        <v>291</v>
      </c>
    </row>
    <row r="4" spans="1:17" ht="15.75" x14ac:dyDescent="0.25">
      <c r="A4" s="1"/>
      <c r="D4" s="244" t="s">
        <v>303</v>
      </c>
      <c r="E4" s="245"/>
      <c r="F4" s="245"/>
      <c r="G4" s="245"/>
      <c r="H4" s="245"/>
      <c r="I4" s="245"/>
      <c r="J4" s="236"/>
      <c r="K4" s="244" t="s">
        <v>351</v>
      </c>
      <c r="L4" s="245"/>
      <c r="M4" s="245"/>
      <c r="N4" s="245"/>
      <c r="O4" s="245"/>
      <c r="P4" s="245"/>
      <c r="Q4" s="236"/>
    </row>
    <row r="6" spans="1:17" x14ac:dyDescent="0.2">
      <c r="A6" s="40" t="s">
        <v>2</v>
      </c>
      <c r="B6" s="40" t="s">
        <v>3</v>
      </c>
      <c r="C6" s="23" t="s">
        <v>4</v>
      </c>
      <c r="D6" s="236" t="s">
        <v>9</v>
      </c>
      <c r="E6" s="237"/>
      <c r="F6" s="63" t="s">
        <v>5</v>
      </c>
      <c r="G6" s="38" t="s">
        <v>6</v>
      </c>
      <c r="H6" s="72" t="s">
        <v>82</v>
      </c>
      <c r="I6" s="23" t="s">
        <v>69</v>
      </c>
      <c r="J6" s="117" t="s">
        <v>70</v>
      </c>
      <c r="K6" s="243" t="s">
        <v>364</v>
      </c>
      <c r="L6" s="243"/>
      <c r="M6" s="243" t="s">
        <v>361</v>
      </c>
      <c r="N6" s="243"/>
      <c r="O6" s="243" t="s">
        <v>82</v>
      </c>
      <c r="P6" s="243"/>
      <c r="Q6" s="15" t="s">
        <v>365</v>
      </c>
    </row>
    <row r="7" spans="1:17" ht="12.75" customHeight="1" x14ac:dyDescent="0.2">
      <c r="A7" s="41"/>
      <c r="B7" s="42"/>
      <c r="C7" s="43"/>
      <c r="D7" s="55" t="s">
        <v>5</v>
      </c>
      <c r="E7" s="38" t="s">
        <v>6</v>
      </c>
      <c r="F7" s="34"/>
      <c r="G7" s="66"/>
      <c r="H7" s="9"/>
      <c r="I7" s="73"/>
      <c r="J7" s="257" t="s">
        <v>126</v>
      </c>
      <c r="K7" s="216" t="s">
        <v>362</v>
      </c>
      <c r="L7" s="215" t="s">
        <v>363</v>
      </c>
      <c r="M7" s="114" t="s">
        <v>362</v>
      </c>
      <c r="N7" s="215" t="s">
        <v>363</v>
      </c>
      <c r="O7" s="114" t="s">
        <v>362</v>
      </c>
      <c r="P7" s="215" t="s">
        <v>363</v>
      </c>
      <c r="Q7" s="73"/>
    </row>
    <row r="8" spans="1:17" x14ac:dyDescent="0.2">
      <c r="A8" s="41"/>
      <c r="B8" s="42"/>
      <c r="C8" s="43"/>
      <c r="D8" s="79"/>
      <c r="E8" s="80"/>
      <c r="F8" s="34"/>
      <c r="G8" s="66"/>
      <c r="H8" s="9"/>
      <c r="I8" s="73"/>
      <c r="J8" s="258"/>
      <c r="K8" s="44"/>
      <c r="L8" s="73"/>
      <c r="M8" s="45"/>
      <c r="N8" s="73"/>
      <c r="O8" s="45"/>
      <c r="P8" s="73"/>
      <c r="Q8" s="73"/>
    </row>
    <row r="9" spans="1:17" ht="15" x14ac:dyDescent="0.25">
      <c r="A9" s="239" t="s">
        <v>357</v>
      </c>
      <c r="B9" s="240"/>
      <c r="C9" s="241"/>
      <c r="D9" s="30"/>
      <c r="E9" s="60"/>
      <c r="F9" s="30"/>
      <c r="G9" s="60"/>
      <c r="H9" s="5"/>
      <c r="I9" s="73"/>
      <c r="J9" s="112"/>
      <c r="K9" s="44"/>
      <c r="L9" s="73"/>
      <c r="M9" s="45"/>
      <c r="N9" s="73"/>
      <c r="O9" s="45"/>
      <c r="P9" s="73"/>
      <c r="Q9" s="73"/>
    </row>
    <row r="10" spans="1:17" x14ac:dyDescent="0.2">
      <c r="A10" s="119">
        <v>0</v>
      </c>
      <c r="B10" s="229" t="s">
        <v>128</v>
      </c>
      <c r="C10" s="229"/>
      <c r="D10" s="81"/>
      <c r="E10" s="82"/>
      <c r="F10" s="81"/>
      <c r="G10" s="38">
        <v>20</v>
      </c>
      <c r="H10" s="58">
        <f>SUM(D10:G10)</f>
        <v>20</v>
      </c>
      <c r="I10" s="73"/>
      <c r="J10" s="73" t="s">
        <v>6</v>
      </c>
      <c r="K10" s="262"/>
      <c r="L10" s="263"/>
      <c r="M10" s="262"/>
      <c r="N10" s="263"/>
      <c r="O10" s="262"/>
      <c r="P10" s="263"/>
      <c r="Q10" s="262"/>
    </row>
    <row r="11" spans="1:17" x14ac:dyDescent="0.2">
      <c r="A11" s="119">
        <v>1</v>
      </c>
      <c r="B11" s="229" t="s">
        <v>292</v>
      </c>
      <c r="C11" s="229"/>
      <c r="D11" s="81"/>
      <c r="E11" s="82"/>
      <c r="F11" s="81"/>
      <c r="G11" s="38">
        <v>10</v>
      </c>
      <c r="H11" s="58">
        <f t="shared" ref="H11:H28" si="0">SUM(D11:G11)</f>
        <v>10</v>
      </c>
      <c r="I11" s="73"/>
      <c r="J11" s="73" t="s">
        <v>6</v>
      </c>
      <c r="K11" s="276"/>
      <c r="L11" s="277"/>
      <c r="M11" s="276"/>
      <c r="N11" s="277"/>
      <c r="O11" s="276"/>
      <c r="P11" s="277"/>
      <c r="Q11" s="276"/>
    </row>
    <row r="12" spans="1:17" x14ac:dyDescent="0.2">
      <c r="A12" s="119">
        <v>2</v>
      </c>
      <c r="B12" s="254" t="s">
        <v>152</v>
      </c>
      <c r="C12" s="255"/>
      <c r="D12" s="81"/>
      <c r="E12" s="82"/>
      <c r="F12" s="81"/>
      <c r="G12" s="38">
        <v>20</v>
      </c>
      <c r="H12" s="58">
        <f t="shared" si="0"/>
        <v>20</v>
      </c>
      <c r="I12" s="73" t="s">
        <v>159</v>
      </c>
      <c r="J12" s="73" t="s">
        <v>323</v>
      </c>
      <c r="K12" s="268"/>
      <c r="L12" s="270"/>
      <c r="M12" s="268"/>
      <c r="N12" s="270"/>
      <c r="O12" s="268"/>
      <c r="P12" s="270"/>
      <c r="Q12" s="268"/>
    </row>
    <row r="13" spans="1:17" x14ac:dyDescent="0.2">
      <c r="A13" s="119">
        <v>3</v>
      </c>
      <c r="B13" s="254" t="s">
        <v>130</v>
      </c>
      <c r="C13" s="255"/>
      <c r="D13" s="81"/>
      <c r="E13" s="82"/>
      <c r="F13" s="81"/>
      <c r="G13" s="82"/>
      <c r="H13" s="83">
        <f t="shared" si="0"/>
        <v>0</v>
      </c>
      <c r="I13" s="73" t="s">
        <v>131</v>
      </c>
      <c r="J13" s="73"/>
      <c r="K13" s="44"/>
      <c r="L13" s="73"/>
      <c r="M13" s="45"/>
      <c r="N13" s="73"/>
      <c r="O13" s="45"/>
      <c r="P13" s="73"/>
      <c r="Q13" s="73"/>
    </row>
    <row r="14" spans="1:17" x14ac:dyDescent="0.2">
      <c r="A14" s="119">
        <v>4</v>
      </c>
      <c r="B14" s="229" t="s">
        <v>133</v>
      </c>
      <c r="C14" s="229"/>
      <c r="D14" s="81"/>
      <c r="E14" s="82"/>
      <c r="F14" s="81"/>
      <c r="G14" s="144">
        <v>130</v>
      </c>
      <c r="H14" s="58">
        <f t="shared" si="0"/>
        <v>130</v>
      </c>
      <c r="I14" s="73" t="s">
        <v>322</v>
      </c>
      <c r="J14" s="73" t="s">
        <v>6</v>
      </c>
      <c r="K14" s="262"/>
      <c r="L14" s="262"/>
      <c r="M14" s="262"/>
      <c r="N14" s="262"/>
      <c r="O14" s="262"/>
      <c r="P14" s="262"/>
      <c r="Q14" s="262"/>
    </row>
    <row r="15" spans="1:17" x14ac:dyDescent="0.2">
      <c r="A15" s="119">
        <v>5</v>
      </c>
      <c r="B15" s="229" t="s">
        <v>294</v>
      </c>
      <c r="C15" s="229"/>
      <c r="D15" s="82"/>
      <c r="E15" s="82"/>
      <c r="F15" s="81"/>
      <c r="G15" s="144">
        <v>40</v>
      </c>
      <c r="H15" s="58">
        <f t="shared" si="0"/>
        <v>40</v>
      </c>
      <c r="I15" s="73" t="s">
        <v>293</v>
      </c>
      <c r="J15" s="73" t="s">
        <v>6</v>
      </c>
      <c r="K15" s="262"/>
      <c r="L15" s="262"/>
      <c r="M15" s="262"/>
      <c r="N15" s="262"/>
      <c r="O15" s="262"/>
      <c r="P15" s="262"/>
      <c r="Q15" s="262"/>
    </row>
    <row r="16" spans="1:17" x14ac:dyDescent="0.2">
      <c r="A16" s="119">
        <v>6</v>
      </c>
      <c r="B16" s="229" t="s">
        <v>25</v>
      </c>
      <c r="C16" s="229"/>
      <c r="D16" s="82"/>
      <c r="E16" s="82"/>
      <c r="F16" s="81"/>
      <c r="G16" s="144">
        <v>160</v>
      </c>
      <c r="H16" s="58">
        <f t="shared" si="0"/>
        <v>160</v>
      </c>
      <c r="I16" s="73" t="s">
        <v>324</v>
      </c>
      <c r="J16" s="73" t="s">
        <v>6</v>
      </c>
      <c r="K16" s="262"/>
      <c r="L16" s="262"/>
      <c r="M16" s="262"/>
      <c r="N16" s="262"/>
      <c r="O16" s="262"/>
      <c r="P16" s="262"/>
      <c r="Q16" s="262"/>
    </row>
    <row r="17" spans="1:17" x14ac:dyDescent="0.2">
      <c r="A17" s="119">
        <v>7</v>
      </c>
      <c r="B17" s="229" t="s">
        <v>140</v>
      </c>
      <c r="C17" s="229"/>
      <c r="D17" s="81"/>
      <c r="E17" s="82"/>
      <c r="F17" s="81"/>
      <c r="G17" s="145"/>
      <c r="H17" s="83">
        <f t="shared" si="0"/>
        <v>0</v>
      </c>
      <c r="I17" s="73" t="s">
        <v>141</v>
      </c>
      <c r="J17" s="44"/>
      <c r="K17" s="277"/>
      <c r="L17" s="277"/>
      <c r="M17" s="277"/>
      <c r="N17" s="277"/>
      <c r="O17" s="277"/>
      <c r="P17" s="277"/>
      <c r="Q17" s="277"/>
    </row>
    <row r="18" spans="1:17" x14ac:dyDescent="0.2">
      <c r="A18" s="119">
        <v>8</v>
      </c>
      <c r="B18" s="229" t="s">
        <v>143</v>
      </c>
      <c r="C18" s="229"/>
      <c r="D18" s="81"/>
      <c r="E18" s="82"/>
      <c r="F18" s="81"/>
      <c r="G18" s="144">
        <v>45</v>
      </c>
      <c r="H18" s="58">
        <f t="shared" si="0"/>
        <v>45</v>
      </c>
      <c r="I18" s="73"/>
      <c r="J18" s="279" t="s">
        <v>6</v>
      </c>
      <c r="K18" s="262"/>
      <c r="L18" s="262"/>
      <c r="M18" s="262"/>
      <c r="N18" s="262"/>
      <c r="O18" s="262"/>
      <c r="P18" s="262"/>
      <c r="Q18" s="262"/>
    </row>
    <row r="19" spans="1:17" x14ac:dyDescent="0.2">
      <c r="A19" s="119">
        <v>9</v>
      </c>
      <c r="B19" s="229" t="s">
        <v>145</v>
      </c>
      <c r="C19" s="229"/>
      <c r="D19" s="81"/>
      <c r="E19" s="82"/>
      <c r="F19" s="81"/>
      <c r="G19" s="145"/>
      <c r="H19" s="83">
        <f t="shared" si="0"/>
        <v>0</v>
      </c>
      <c r="I19" s="73" t="s">
        <v>146</v>
      </c>
      <c r="J19" s="44"/>
      <c r="K19" s="73"/>
      <c r="L19" s="45"/>
      <c r="M19" s="73"/>
      <c r="N19" s="45"/>
      <c r="O19" s="73"/>
      <c r="P19" s="45"/>
      <c r="Q19" s="73"/>
    </row>
    <row r="20" spans="1:17" x14ac:dyDescent="0.2">
      <c r="A20" s="119">
        <v>10</v>
      </c>
      <c r="B20" s="117" t="s">
        <v>295</v>
      </c>
      <c r="C20" s="117"/>
      <c r="D20" s="95"/>
      <c r="E20" s="95"/>
      <c r="F20" s="81"/>
      <c r="G20" s="144">
        <v>10</v>
      </c>
      <c r="H20" s="58">
        <f t="shared" si="0"/>
        <v>10</v>
      </c>
      <c r="I20" s="73"/>
      <c r="J20" s="280"/>
      <c r="K20" s="268"/>
      <c r="L20" s="270"/>
      <c r="M20" s="268"/>
      <c r="N20" s="270"/>
      <c r="O20" s="268"/>
      <c r="P20" s="270"/>
      <c r="Q20" s="268"/>
    </row>
    <row r="21" spans="1:17" ht="120" customHeight="1" x14ac:dyDescent="0.2">
      <c r="A21" s="41"/>
      <c r="B21" s="94"/>
      <c r="C21" s="124" t="s">
        <v>296</v>
      </c>
      <c r="D21" s="125"/>
      <c r="E21" s="125"/>
      <c r="F21" s="126"/>
      <c r="G21" s="149">
        <v>400</v>
      </c>
      <c r="H21" s="150">
        <f t="shared" si="0"/>
        <v>400</v>
      </c>
      <c r="I21" s="120" t="s">
        <v>325</v>
      </c>
      <c r="J21" s="281" t="s">
        <v>326</v>
      </c>
      <c r="K21" s="262"/>
      <c r="L21" s="262"/>
      <c r="M21" s="262"/>
      <c r="N21" s="262"/>
      <c r="O21" s="262"/>
      <c r="P21" s="262"/>
      <c r="Q21" s="262"/>
    </row>
    <row r="22" spans="1:17" x14ac:dyDescent="0.2">
      <c r="A22" s="23">
        <v>11</v>
      </c>
      <c r="B22" s="127" t="s">
        <v>187</v>
      </c>
      <c r="C22" s="127"/>
      <c r="D22" s="82"/>
      <c r="E22" s="82"/>
      <c r="F22" s="82"/>
      <c r="G22" s="145"/>
      <c r="H22" s="83">
        <f t="shared" si="0"/>
        <v>0</v>
      </c>
      <c r="I22" s="73" t="s">
        <v>188</v>
      </c>
      <c r="J22" s="44"/>
      <c r="K22" s="276"/>
      <c r="L22" s="277"/>
      <c r="M22" s="276"/>
      <c r="N22" s="277"/>
      <c r="O22" s="276"/>
      <c r="P22" s="277"/>
      <c r="Q22" s="276"/>
    </row>
    <row r="23" spans="1:17" x14ac:dyDescent="0.2">
      <c r="A23" s="23">
        <v>12</v>
      </c>
      <c r="B23" s="256" t="s">
        <v>189</v>
      </c>
      <c r="C23" s="256"/>
      <c r="D23" s="82"/>
      <c r="E23" s="82"/>
      <c r="F23" s="82"/>
      <c r="G23" s="145"/>
      <c r="H23" s="83">
        <f t="shared" si="0"/>
        <v>0</v>
      </c>
      <c r="I23" s="73" t="s">
        <v>272</v>
      </c>
      <c r="J23" s="44"/>
      <c r="K23" s="73"/>
      <c r="L23" s="45"/>
      <c r="M23" s="73"/>
      <c r="N23" s="45"/>
      <c r="O23" s="73"/>
      <c r="P23" s="45"/>
      <c r="Q23" s="73"/>
    </row>
    <row r="24" spans="1:17" x14ac:dyDescent="0.2">
      <c r="A24" s="23">
        <v>13</v>
      </c>
      <c r="B24" s="256" t="s">
        <v>273</v>
      </c>
      <c r="C24" s="256"/>
      <c r="D24" s="82"/>
      <c r="E24" s="82"/>
      <c r="F24" s="82"/>
      <c r="G24" s="145"/>
      <c r="H24" s="83">
        <f t="shared" si="0"/>
        <v>0</v>
      </c>
      <c r="I24" s="73" t="s">
        <v>274</v>
      </c>
      <c r="J24" s="44"/>
      <c r="K24" s="73"/>
      <c r="L24" s="45"/>
      <c r="M24" s="73"/>
      <c r="N24" s="45"/>
      <c r="O24" s="73"/>
      <c r="P24" s="45"/>
      <c r="Q24" s="73"/>
    </row>
    <row r="25" spans="1:17" x14ac:dyDescent="0.2">
      <c r="A25" s="23">
        <v>14</v>
      </c>
      <c r="B25" s="256" t="s">
        <v>276</v>
      </c>
      <c r="C25" s="256"/>
      <c r="D25" s="82"/>
      <c r="E25" s="82"/>
      <c r="F25" s="82"/>
      <c r="G25" s="145"/>
      <c r="H25" s="83">
        <f t="shared" si="0"/>
        <v>0</v>
      </c>
      <c r="I25" s="73" t="s">
        <v>274</v>
      </c>
      <c r="J25" s="44"/>
      <c r="K25" s="73"/>
      <c r="L25" s="45"/>
      <c r="M25" s="73"/>
      <c r="N25" s="45"/>
      <c r="O25" s="73"/>
      <c r="P25" s="45"/>
      <c r="Q25" s="73"/>
    </row>
    <row r="26" spans="1:17" x14ac:dyDescent="0.2">
      <c r="A26" s="23">
        <v>15</v>
      </c>
      <c r="B26" s="256" t="s">
        <v>277</v>
      </c>
      <c r="C26" s="256"/>
      <c r="D26" s="82"/>
      <c r="E26" s="82"/>
      <c r="F26" s="82"/>
      <c r="G26" s="145"/>
      <c r="H26" s="83">
        <f t="shared" si="0"/>
        <v>0</v>
      </c>
      <c r="I26" s="73" t="s">
        <v>274</v>
      </c>
      <c r="J26" s="44"/>
      <c r="K26" s="73"/>
      <c r="L26" s="45"/>
      <c r="M26" s="73"/>
      <c r="N26" s="45"/>
      <c r="O26" s="73"/>
      <c r="P26" s="45"/>
      <c r="Q26" s="73"/>
    </row>
    <row r="27" spans="1:17" x14ac:dyDescent="0.2">
      <c r="A27" s="23">
        <v>16</v>
      </c>
      <c r="B27" s="232" t="s">
        <v>297</v>
      </c>
      <c r="C27" s="232"/>
      <c r="D27" s="116"/>
      <c r="E27" s="116"/>
      <c r="F27" s="138"/>
      <c r="G27" s="146">
        <v>50</v>
      </c>
      <c r="H27" s="58">
        <f t="shared" si="0"/>
        <v>50</v>
      </c>
      <c r="I27" s="118" t="s">
        <v>155</v>
      </c>
      <c r="J27" s="44" t="s">
        <v>6</v>
      </c>
      <c r="K27" s="262"/>
      <c r="L27" s="263"/>
      <c r="M27" s="262"/>
      <c r="N27" s="263"/>
      <c r="O27" s="262"/>
      <c r="P27" s="263"/>
      <c r="Q27" s="264"/>
    </row>
    <row r="28" spans="1:17" x14ac:dyDescent="0.2">
      <c r="A28" s="15"/>
      <c r="B28" s="232" t="s">
        <v>124</v>
      </c>
      <c r="C28" s="232"/>
      <c r="D28" s="83"/>
      <c r="E28" s="93"/>
      <c r="F28" s="83">
        <f>F10+F11+F12+F13+F14+F15+F16+F17+F18+F19+F20+F21+F22+F23+F24+F25+F26+F27</f>
        <v>0</v>
      </c>
      <c r="G28" s="146">
        <f>G10+G11+G12+G13+G14+G15+G16+G17+G18+G19+G20+G21+G22+G23+G24+G25+G26+G27</f>
        <v>885</v>
      </c>
      <c r="H28" s="58">
        <f t="shared" si="0"/>
        <v>885</v>
      </c>
      <c r="I28" s="118"/>
      <c r="J28" s="44"/>
      <c r="K28" s="266"/>
      <c r="L28" s="267"/>
      <c r="M28" s="266"/>
      <c r="N28" s="267"/>
      <c r="O28" s="266"/>
      <c r="P28" s="267"/>
      <c r="Q28" s="262"/>
    </row>
    <row r="29" spans="1:17" x14ac:dyDescent="0.2">
      <c r="A29" s="44"/>
      <c r="B29" s="53"/>
      <c r="C29" s="54"/>
      <c r="D29" s="83"/>
      <c r="E29" s="93"/>
      <c r="F29" s="27"/>
      <c r="G29" s="147"/>
      <c r="H29" s="5"/>
      <c r="I29" s="118"/>
      <c r="J29" s="44"/>
      <c r="K29" s="191"/>
      <c r="L29" s="274"/>
      <c r="M29" s="191"/>
      <c r="N29" s="274"/>
      <c r="O29" s="191"/>
      <c r="P29" s="274"/>
      <c r="Q29" s="15"/>
    </row>
    <row r="30" spans="1:17" x14ac:dyDescent="0.2">
      <c r="A30" s="229" t="s">
        <v>95</v>
      </c>
      <c r="B30" s="229"/>
      <c r="C30" s="229"/>
      <c r="D30" s="131">
        <f>0.1*0.8*$H28</f>
        <v>70.800000000000011</v>
      </c>
      <c r="E30" s="135">
        <f>0.1*0.2*$H28</f>
        <v>17.700000000000003</v>
      </c>
      <c r="F30" s="115"/>
      <c r="G30" s="148"/>
      <c r="H30" s="56">
        <f>SUM(D30:G30)</f>
        <v>88.500000000000014</v>
      </c>
      <c r="I30" s="118"/>
      <c r="J30" s="44" t="s">
        <v>288</v>
      </c>
      <c r="K30" s="262"/>
      <c r="L30" s="263"/>
      <c r="M30" s="262"/>
      <c r="N30" s="263"/>
      <c r="O30" s="262"/>
      <c r="P30" s="263"/>
      <c r="Q30" s="268"/>
    </row>
    <row r="31" spans="1:17" x14ac:dyDescent="0.2">
      <c r="A31" s="44"/>
      <c r="B31" s="53"/>
      <c r="C31" s="54"/>
      <c r="D31" s="91"/>
      <c r="E31" s="92"/>
      <c r="F31" s="5"/>
      <c r="G31" s="147"/>
      <c r="H31" s="5"/>
      <c r="I31" s="118"/>
      <c r="J31" s="44"/>
      <c r="K31" s="222"/>
      <c r="L31" s="220"/>
      <c r="M31" s="222"/>
      <c r="N31" s="220"/>
      <c r="O31" s="222"/>
      <c r="P31" s="220"/>
      <c r="Q31" s="222"/>
    </row>
    <row r="32" spans="1:17" x14ac:dyDescent="0.2">
      <c r="A32" s="229" t="s">
        <v>125</v>
      </c>
      <c r="B32" s="229"/>
      <c r="C32" s="229"/>
      <c r="D32" s="132">
        <f>D30+D28</f>
        <v>70.800000000000011</v>
      </c>
      <c r="E32" s="36">
        <f t="shared" ref="E32:G32" si="1">E30+E28</f>
        <v>17.700000000000003</v>
      </c>
      <c r="F32" s="93">
        <f t="shared" si="1"/>
        <v>0</v>
      </c>
      <c r="G32" s="146">
        <f t="shared" si="1"/>
        <v>885</v>
      </c>
      <c r="H32" s="58">
        <f t="shared" ref="H32" si="2">H28+H30</f>
        <v>973.5</v>
      </c>
      <c r="I32" s="75"/>
      <c r="J32" s="259"/>
      <c r="K32" s="262"/>
      <c r="L32" s="262"/>
      <c r="M32" s="262"/>
      <c r="N32" s="262"/>
      <c r="O32" s="262"/>
      <c r="P32" s="262"/>
      <c r="Q32" s="262"/>
    </row>
    <row r="33" spans="1:17" ht="6.75" customHeight="1" x14ac:dyDescent="0.2">
      <c r="B33" s="8"/>
      <c r="D33" s="91"/>
      <c r="E33" s="91"/>
      <c r="F33" s="5"/>
      <c r="G33" s="5"/>
      <c r="H33" s="5"/>
      <c r="K33" s="44"/>
      <c r="L33" s="73"/>
      <c r="M33" s="45"/>
      <c r="N33" s="73"/>
      <c r="O33" s="45"/>
      <c r="P33" s="73"/>
      <c r="Q33" s="73"/>
    </row>
    <row r="34" spans="1:17" x14ac:dyDescent="0.2">
      <c r="A34" s="230" t="s">
        <v>118</v>
      </c>
      <c r="B34" s="230"/>
      <c r="C34" s="230"/>
      <c r="D34" s="128">
        <v>99.5</v>
      </c>
      <c r="E34" s="137">
        <v>99.5</v>
      </c>
      <c r="F34" s="98">
        <v>80</v>
      </c>
      <c r="G34" s="103">
        <v>80</v>
      </c>
      <c r="H34" s="100"/>
      <c r="I34" s="100"/>
      <c r="J34" s="45"/>
      <c r="K34" s="44"/>
      <c r="L34" s="73"/>
      <c r="M34" s="45"/>
      <c r="N34" s="73"/>
      <c r="O34" s="45"/>
      <c r="P34" s="73"/>
      <c r="Q34" s="73"/>
    </row>
    <row r="35" spans="1:17" ht="6" customHeight="1" x14ac:dyDescent="0.2">
      <c r="B35" s="8"/>
      <c r="D35" s="91"/>
      <c r="E35" s="91"/>
      <c r="F35" s="5"/>
      <c r="G35" s="5"/>
      <c r="H35" s="5"/>
      <c r="I35" s="101"/>
      <c r="J35" s="101"/>
      <c r="K35" s="44"/>
      <c r="L35" s="73"/>
      <c r="M35" s="45"/>
      <c r="N35" s="73"/>
      <c r="O35" s="45"/>
      <c r="P35" s="73"/>
      <c r="Q35" s="73"/>
    </row>
    <row r="36" spans="1:17" x14ac:dyDescent="0.2">
      <c r="A36" s="229" t="s">
        <v>280</v>
      </c>
      <c r="B36" s="229"/>
      <c r="C36" s="229"/>
      <c r="D36" s="130">
        <f>D34*D32</f>
        <v>7044.6000000000013</v>
      </c>
      <c r="E36" s="129">
        <f t="shared" ref="E36:G36" si="3">E34*E32</f>
        <v>1761.1500000000003</v>
      </c>
      <c r="F36" s="130">
        <f t="shared" si="3"/>
        <v>0</v>
      </c>
      <c r="G36" s="129">
        <f t="shared" si="3"/>
        <v>70800</v>
      </c>
      <c r="H36" s="104">
        <f>SUM(D36:G36)</f>
        <v>79605.75</v>
      </c>
      <c r="I36" s="102"/>
      <c r="J36" s="102"/>
      <c r="K36" s="44"/>
      <c r="L36" s="73"/>
      <c r="M36" s="45"/>
      <c r="N36" s="73"/>
      <c r="O36" s="45"/>
      <c r="P36" s="73"/>
      <c r="Q36" s="73"/>
    </row>
    <row r="37" spans="1:17" x14ac:dyDescent="0.2">
      <c r="D37" s="5"/>
      <c r="E37" s="5"/>
      <c r="F37" s="5"/>
      <c r="G37" s="5"/>
      <c r="H37" s="5"/>
      <c r="K37" s="44"/>
      <c r="L37" s="73"/>
      <c r="M37" s="45"/>
      <c r="N37" s="73"/>
      <c r="O37" s="45"/>
      <c r="P37" s="73"/>
      <c r="Q37" s="73"/>
    </row>
    <row r="38" spans="1:17" x14ac:dyDescent="0.2">
      <c r="D38" s="5"/>
      <c r="E38" s="5"/>
      <c r="F38" s="5"/>
      <c r="G38" s="5"/>
      <c r="H38" s="5"/>
      <c r="K38" s="44"/>
      <c r="L38" s="73"/>
      <c r="M38" s="45"/>
      <c r="N38" s="73"/>
      <c r="O38" s="45"/>
      <c r="P38" s="73"/>
      <c r="Q38" s="73"/>
    </row>
    <row r="39" spans="1:17" x14ac:dyDescent="0.2">
      <c r="D39" s="5"/>
      <c r="E39" s="5"/>
      <c r="F39" s="5"/>
      <c r="G39" s="5"/>
      <c r="H39" s="5"/>
      <c r="K39" s="44"/>
      <c r="L39" s="73"/>
      <c r="M39" s="45"/>
      <c r="N39" s="73"/>
      <c r="O39" s="45"/>
      <c r="P39" s="73"/>
      <c r="Q39" s="73"/>
    </row>
    <row r="40" spans="1:17" x14ac:dyDescent="0.2">
      <c r="D40" s="5"/>
      <c r="E40" s="5"/>
      <c r="F40" s="5"/>
      <c r="G40" s="5"/>
      <c r="H40" s="5"/>
      <c r="K40" s="44"/>
      <c r="L40" s="73"/>
      <c r="M40" s="45"/>
      <c r="N40" s="73"/>
      <c r="O40" s="45"/>
      <c r="P40" s="73"/>
      <c r="Q40" s="73"/>
    </row>
    <row r="41" spans="1:17" x14ac:dyDescent="0.2">
      <c r="D41" s="5"/>
      <c r="E41" s="5"/>
      <c r="F41" s="5"/>
      <c r="G41" s="5"/>
      <c r="H41" s="5"/>
      <c r="K41" s="44"/>
      <c r="L41" s="73"/>
      <c r="M41" s="45"/>
      <c r="N41" s="73"/>
      <c r="O41" s="45"/>
      <c r="P41" s="73"/>
      <c r="Q41" s="73"/>
    </row>
    <row r="42" spans="1:17" x14ac:dyDescent="0.2">
      <c r="D42" s="5"/>
      <c r="E42" s="5"/>
      <c r="F42" s="5"/>
      <c r="G42" s="5"/>
      <c r="H42" s="5"/>
      <c r="K42" s="44"/>
      <c r="L42" s="73"/>
      <c r="M42" s="45"/>
      <c r="N42" s="73"/>
      <c r="O42" s="45"/>
      <c r="P42" s="73"/>
      <c r="Q42" s="73"/>
    </row>
    <row r="43" spans="1:17" x14ac:dyDescent="0.2">
      <c r="D43" s="5"/>
      <c r="E43" s="5"/>
      <c r="F43" s="5"/>
      <c r="G43" s="5"/>
      <c r="H43" s="5"/>
      <c r="K43" s="44"/>
      <c r="L43" s="73"/>
      <c r="M43" s="45"/>
      <c r="N43" s="73"/>
      <c r="O43" s="45"/>
      <c r="P43" s="73"/>
      <c r="Q43" s="73"/>
    </row>
    <row r="44" spans="1:17" x14ac:dyDescent="0.2">
      <c r="D44" s="5"/>
      <c r="E44" s="5"/>
      <c r="F44" s="5"/>
      <c r="G44" s="5"/>
      <c r="H44" s="5"/>
      <c r="K44" s="44"/>
      <c r="L44" s="73"/>
      <c r="M44" s="45"/>
      <c r="N44" s="73"/>
      <c r="O44" s="45"/>
      <c r="P44" s="73"/>
      <c r="Q44" s="73"/>
    </row>
    <row r="45" spans="1:17" x14ac:dyDescent="0.2">
      <c r="D45" s="5"/>
      <c r="E45" s="5"/>
      <c r="F45" s="5"/>
      <c r="G45" s="5"/>
      <c r="H45" s="5"/>
      <c r="K45" s="44"/>
      <c r="L45" s="73"/>
      <c r="M45" s="45"/>
      <c r="N45" s="73"/>
      <c r="O45" s="45"/>
      <c r="P45" s="73"/>
      <c r="Q45" s="73"/>
    </row>
    <row r="46" spans="1:17" x14ac:dyDescent="0.2">
      <c r="D46" s="5"/>
      <c r="E46" s="5"/>
      <c r="F46" s="5"/>
      <c r="G46" s="5"/>
      <c r="H46" s="5"/>
      <c r="K46" s="44"/>
      <c r="L46" s="73"/>
      <c r="M46" s="45"/>
      <c r="N46" s="73"/>
      <c r="O46" s="45"/>
      <c r="P46" s="73"/>
      <c r="Q46" s="73"/>
    </row>
    <row r="47" spans="1:17" x14ac:dyDescent="0.2">
      <c r="D47" s="5"/>
      <c r="E47" s="5"/>
      <c r="F47" s="5"/>
      <c r="G47" s="5"/>
      <c r="H47" s="5"/>
      <c r="K47" s="44"/>
      <c r="L47" s="73"/>
      <c r="M47" s="45"/>
      <c r="N47" s="73"/>
      <c r="O47" s="45"/>
      <c r="P47" s="73"/>
      <c r="Q47" s="73"/>
    </row>
    <row r="48" spans="1:17" x14ac:dyDescent="0.2">
      <c r="D48" s="5"/>
      <c r="E48" s="5"/>
      <c r="F48" s="5"/>
      <c r="G48" s="5"/>
      <c r="H48" s="5"/>
      <c r="K48" s="44"/>
      <c r="L48" s="73"/>
      <c r="M48" s="45"/>
      <c r="N48" s="73"/>
      <c r="O48" s="45"/>
      <c r="P48" s="73"/>
      <c r="Q48" s="73"/>
    </row>
    <row r="49" spans="4:17" x14ac:dyDescent="0.2">
      <c r="D49" s="5"/>
      <c r="E49" s="5"/>
      <c r="F49" s="5"/>
      <c r="G49" s="5"/>
      <c r="H49" s="5"/>
      <c r="K49" s="44"/>
      <c r="L49" s="73"/>
      <c r="M49" s="45"/>
      <c r="N49" s="73"/>
      <c r="O49" s="45"/>
      <c r="P49" s="73"/>
      <c r="Q49" s="73"/>
    </row>
    <row r="50" spans="4:17" x14ac:dyDescent="0.2">
      <c r="D50" s="5"/>
      <c r="E50" s="5"/>
      <c r="F50" s="5"/>
      <c r="G50" s="5"/>
      <c r="H50" s="5"/>
      <c r="K50" s="44"/>
      <c r="L50" s="73"/>
      <c r="M50" s="45"/>
      <c r="N50" s="73"/>
      <c r="O50" s="45"/>
      <c r="P50" s="73"/>
      <c r="Q50" s="73"/>
    </row>
    <row r="51" spans="4:17" x14ac:dyDescent="0.2">
      <c r="D51" s="5"/>
      <c r="E51" s="5"/>
      <c r="F51" s="5"/>
      <c r="G51" s="5"/>
      <c r="H51" s="5"/>
      <c r="K51" s="44"/>
      <c r="L51" s="73"/>
      <c r="M51" s="45"/>
      <c r="N51" s="73"/>
      <c r="O51" s="45"/>
      <c r="P51" s="73"/>
      <c r="Q51" s="73"/>
    </row>
    <row r="52" spans="4:17" x14ac:dyDescent="0.2">
      <c r="D52" s="5"/>
      <c r="E52" s="5"/>
      <c r="F52" s="5"/>
      <c r="G52" s="5"/>
      <c r="H52" s="5"/>
      <c r="K52" s="44"/>
      <c r="L52" s="73"/>
      <c r="M52" s="45"/>
      <c r="N52" s="73"/>
      <c r="O52" s="45"/>
      <c r="P52" s="73"/>
      <c r="Q52" s="73"/>
    </row>
    <row r="53" spans="4:17" x14ac:dyDescent="0.2">
      <c r="D53" s="5"/>
      <c r="E53" s="5"/>
      <c r="F53" s="5"/>
      <c r="G53" s="5"/>
      <c r="H53" s="5"/>
      <c r="K53" s="44"/>
      <c r="L53" s="73"/>
      <c r="M53" s="45"/>
      <c r="N53" s="73"/>
      <c r="O53" s="45"/>
      <c r="P53" s="73"/>
      <c r="Q53" s="73"/>
    </row>
    <row r="54" spans="4:17" x14ac:dyDescent="0.2">
      <c r="D54" s="5"/>
      <c r="E54" s="5"/>
      <c r="F54" s="5"/>
      <c r="G54" s="5"/>
      <c r="H54" s="5"/>
      <c r="K54" s="44"/>
      <c r="L54" s="73"/>
      <c r="M54" s="45"/>
      <c r="N54" s="73"/>
      <c r="O54" s="45"/>
      <c r="P54" s="73"/>
      <c r="Q54" s="73"/>
    </row>
    <row r="55" spans="4:17" x14ac:dyDescent="0.2">
      <c r="D55" s="5"/>
      <c r="E55" s="5"/>
      <c r="F55" s="5"/>
      <c r="G55" s="5"/>
      <c r="H55" s="5"/>
      <c r="K55" s="44"/>
      <c r="L55" s="73"/>
      <c r="M55" s="45"/>
      <c r="N55" s="73"/>
      <c r="O55" s="45"/>
      <c r="P55" s="73"/>
      <c r="Q55" s="73"/>
    </row>
    <row r="56" spans="4:17" x14ac:dyDescent="0.2">
      <c r="D56" s="5"/>
      <c r="E56" s="5"/>
      <c r="F56" s="5"/>
      <c r="G56" s="5"/>
      <c r="H56" s="5"/>
      <c r="K56" s="44"/>
      <c r="L56" s="73"/>
      <c r="M56" s="45"/>
      <c r="N56" s="73"/>
      <c r="O56" s="45"/>
      <c r="P56" s="73"/>
      <c r="Q56" s="73"/>
    </row>
    <row r="57" spans="4:17" x14ac:dyDescent="0.2">
      <c r="D57" s="5"/>
      <c r="E57" s="5"/>
      <c r="F57" s="5"/>
      <c r="G57" s="5"/>
      <c r="H57" s="5"/>
      <c r="K57" s="44"/>
      <c r="L57" s="73"/>
      <c r="M57" s="45"/>
      <c r="N57" s="73"/>
      <c r="O57" s="45"/>
      <c r="P57" s="73"/>
      <c r="Q57" s="73"/>
    </row>
    <row r="58" spans="4:17" x14ac:dyDescent="0.2">
      <c r="D58" s="5"/>
      <c r="E58" s="5"/>
      <c r="F58" s="5"/>
      <c r="G58" s="5"/>
      <c r="H58" s="5"/>
      <c r="K58" s="44"/>
      <c r="L58" s="73"/>
      <c r="M58" s="45"/>
      <c r="N58" s="73"/>
      <c r="O58" s="45"/>
      <c r="P58" s="73"/>
      <c r="Q58" s="73"/>
    </row>
    <row r="59" spans="4:17" x14ac:dyDescent="0.2">
      <c r="D59" s="5"/>
      <c r="E59" s="5"/>
      <c r="F59" s="5"/>
      <c r="G59" s="5"/>
      <c r="H59" s="5"/>
      <c r="K59" s="44"/>
      <c r="L59" s="73"/>
      <c r="M59" s="45"/>
      <c r="N59" s="73"/>
      <c r="O59" s="45"/>
      <c r="P59" s="73"/>
      <c r="Q59" s="73"/>
    </row>
    <row r="60" spans="4:17" x14ac:dyDescent="0.2">
      <c r="D60" s="5"/>
      <c r="E60" s="5"/>
      <c r="F60" s="5"/>
      <c r="G60" s="5"/>
      <c r="H60" s="5"/>
      <c r="K60" s="44"/>
      <c r="L60" s="73"/>
      <c r="M60" s="45"/>
      <c r="N60" s="73"/>
      <c r="O60" s="45"/>
      <c r="P60" s="73"/>
      <c r="Q60" s="73"/>
    </row>
    <row r="61" spans="4:17" x14ac:dyDescent="0.2">
      <c r="D61" s="5"/>
      <c r="E61" s="5"/>
      <c r="F61" s="5"/>
      <c r="G61" s="5"/>
      <c r="H61" s="5"/>
      <c r="K61" s="44"/>
      <c r="L61" s="73"/>
      <c r="M61" s="45"/>
      <c r="N61" s="73"/>
      <c r="O61" s="45"/>
      <c r="P61" s="73"/>
      <c r="Q61" s="73"/>
    </row>
    <row r="62" spans="4:17" x14ac:dyDescent="0.2">
      <c r="D62" s="5"/>
      <c r="E62" s="5"/>
      <c r="F62" s="5"/>
      <c r="G62" s="5"/>
      <c r="H62" s="5"/>
      <c r="K62" s="44"/>
      <c r="L62" s="73"/>
      <c r="M62" s="45"/>
      <c r="N62" s="73"/>
      <c r="O62" s="45"/>
      <c r="P62" s="73"/>
      <c r="Q62" s="73"/>
    </row>
    <row r="63" spans="4:17" x14ac:dyDescent="0.2">
      <c r="D63" s="5"/>
      <c r="E63" s="5"/>
      <c r="F63" s="5"/>
      <c r="G63" s="5"/>
      <c r="H63" s="5"/>
      <c r="K63" s="44"/>
      <c r="L63" s="73"/>
      <c r="M63" s="45"/>
      <c r="N63" s="73"/>
      <c r="O63" s="45"/>
      <c r="P63" s="73"/>
      <c r="Q63" s="73"/>
    </row>
    <row r="64" spans="4:17" x14ac:dyDescent="0.2">
      <c r="D64" s="5"/>
      <c r="E64" s="5"/>
      <c r="F64" s="5"/>
      <c r="G64" s="5"/>
      <c r="H64" s="5"/>
      <c r="K64" s="44"/>
      <c r="L64" s="73"/>
      <c r="M64" s="45"/>
      <c r="N64" s="73"/>
      <c r="O64" s="45"/>
      <c r="P64" s="73"/>
      <c r="Q64" s="73"/>
    </row>
    <row r="65" spans="4:17" x14ac:dyDescent="0.2">
      <c r="D65" s="5"/>
      <c r="E65" s="5"/>
      <c r="F65" s="5"/>
      <c r="G65" s="5"/>
      <c r="H65" s="5"/>
      <c r="K65" s="44"/>
      <c r="L65" s="73"/>
      <c r="M65" s="45"/>
      <c r="N65" s="73"/>
      <c r="O65" s="45"/>
      <c r="P65" s="73"/>
      <c r="Q65" s="73"/>
    </row>
    <row r="66" spans="4:17" x14ac:dyDescent="0.2">
      <c r="D66" s="5"/>
      <c r="E66" s="5"/>
      <c r="F66" s="5"/>
      <c r="G66" s="5"/>
      <c r="H66" s="5"/>
      <c r="K66" s="44"/>
      <c r="L66" s="73"/>
      <c r="M66" s="45"/>
      <c r="N66" s="73"/>
      <c r="O66" s="45"/>
      <c r="P66" s="73"/>
      <c r="Q66" s="73"/>
    </row>
    <row r="67" spans="4:17" x14ac:dyDescent="0.2">
      <c r="D67" s="5"/>
      <c r="E67" s="5"/>
      <c r="F67" s="5"/>
      <c r="G67" s="5"/>
      <c r="H67" s="5"/>
      <c r="K67" s="44"/>
      <c r="L67" s="73"/>
      <c r="M67" s="45"/>
      <c r="N67" s="73"/>
      <c r="O67" s="45"/>
      <c r="P67" s="73"/>
      <c r="Q67" s="73"/>
    </row>
    <row r="68" spans="4:17" x14ac:dyDescent="0.2">
      <c r="D68" s="5"/>
      <c r="E68" s="5"/>
      <c r="F68" s="5"/>
      <c r="G68" s="5"/>
      <c r="H68" s="5"/>
      <c r="K68" s="44"/>
      <c r="L68" s="73"/>
      <c r="M68" s="45"/>
      <c r="N68" s="73"/>
      <c r="O68" s="45"/>
      <c r="P68" s="73"/>
      <c r="Q68" s="73"/>
    </row>
    <row r="69" spans="4:17" x14ac:dyDescent="0.2">
      <c r="D69" s="5"/>
      <c r="E69" s="5"/>
      <c r="F69" s="5"/>
      <c r="G69" s="5"/>
      <c r="H69" s="5"/>
      <c r="K69" s="44"/>
      <c r="L69" s="73"/>
      <c r="M69" s="45"/>
      <c r="N69" s="73"/>
      <c r="O69" s="45"/>
      <c r="P69" s="73"/>
      <c r="Q69" s="73"/>
    </row>
    <row r="70" spans="4:17" x14ac:dyDescent="0.2">
      <c r="D70" s="5"/>
      <c r="E70" s="5"/>
      <c r="F70" s="5"/>
      <c r="G70" s="5"/>
      <c r="H70" s="5"/>
      <c r="K70" s="44"/>
      <c r="L70" s="73"/>
      <c r="M70" s="45"/>
      <c r="N70" s="73"/>
      <c r="O70" s="45"/>
      <c r="P70" s="73"/>
      <c r="Q70" s="73"/>
    </row>
    <row r="71" spans="4:17" x14ac:dyDescent="0.2">
      <c r="D71" s="5"/>
      <c r="E71" s="5"/>
      <c r="F71" s="5"/>
      <c r="G71" s="5"/>
      <c r="H71" s="5"/>
      <c r="K71" s="44"/>
      <c r="L71" s="73"/>
      <c r="M71" s="45"/>
      <c r="N71" s="73"/>
      <c r="O71" s="45"/>
      <c r="P71" s="73"/>
      <c r="Q71" s="73"/>
    </row>
    <row r="72" spans="4:17" x14ac:dyDescent="0.2">
      <c r="D72" s="5"/>
      <c r="E72" s="5"/>
      <c r="F72" s="5"/>
      <c r="G72" s="5"/>
      <c r="H72" s="5"/>
      <c r="K72" s="44"/>
      <c r="L72" s="73"/>
      <c r="M72" s="45"/>
      <c r="N72" s="73"/>
      <c r="O72" s="45"/>
      <c r="P72" s="73"/>
      <c r="Q72" s="73"/>
    </row>
    <row r="73" spans="4:17" x14ac:dyDescent="0.2">
      <c r="D73" s="5"/>
      <c r="E73" s="5"/>
      <c r="F73" s="5"/>
      <c r="G73" s="5"/>
      <c r="H73" s="5"/>
      <c r="K73" s="44"/>
      <c r="L73" s="73"/>
      <c r="M73" s="45"/>
      <c r="N73" s="73"/>
      <c r="O73" s="45"/>
      <c r="P73" s="73"/>
      <c r="Q73" s="73"/>
    </row>
    <row r="74" spans="4:17" x14ac:dyDescent="0.2">
      <c r="D74" s="5"/>
      <c r="E74" s="5"/>
      <c r="F74" s="5"/>
      <c r="G74" s="5"/>
      <c r="H74" s="5"/>
      <c r="K74" s="44"/>
      <c r="L74" s="73"/>
      <c r="M74" s="45"/>
      <c r="N74" s="73"/>
      <c r="O74" s="45"/>
      <c r="P74" s="73"/>
      <c r="Q74" s="73"/>
    </row>
    <row r="75" spans="4:17" x14ac:dyDescent="0.2">
      <c r="D75" s="5"/>
      <c r="E75" s="5"/>
      <c r="F75" s="5"/>
      <c r="G75" s="5"/>
      <c r="H75" s="5"/>
      <c r="K75" s="44"/>
      <c r="L75" s="73"/>
      <c r="M75" s="45"/>
      <c r="N75" s="73"/>
      <c r="O75" s="45"/>
      <c r="P75" s="73"/>
      <c r="Q75" s="73"/>
    </row>
    <row r="76" spans="4:17" x14ac:dyDescent="0.2">
      <c r="D76" s="5"/>
      <c r="E76" s="5"/>
      <c r="F76" s="5"/>
      <c r="G76" s="5"/>
      <c r="H76" s="5"/>
      <c r="K76" s="44"/>
      <c r="L76" s="73"/>
      <c r="M76" s="45"/>
      <c r="N76" s="73"/>
      <c r="O76" s="45"/>
      <c r="P76" s="73"/>
      <c r="Q76" s="73"/>
    </row>
    <row r="77" spans="4:17" x14ac:dyDescent="0.2">
      <c r="D77" s="5"/>
      <c r="E77" s="5"/>
      <c r="F77" s="5"/>
      <c r="G77" s="5"/>
      <c r="H77" s="5"/>
      <c r="K77" s="44"/>
      <c r="L77" s="73"/>
      <c r="M77" s="45"/>
      <c r="N77" s="73"/>
      <c r="O77" s="45"/>
      <c r="P77" s="73"/>
      <c r="Q77" s="73"/>
    </row>
    <row r="78" spans="4:17" x14ac:dyDescent="0.2">
      <c r="D78" s="5"/>
      <c r="E78" s="5"/>
      <c r="F78" s="5"/>
      <c r="G78" s="5"/>
      <c r="H78" s="5"/>
      <c r="K78" s="44"/>
      <c r="L78" s="73"/>
      <c r="M78" s="45"/>
      <c r="N78" s="73"/>
      <c r="O78" s="45"/>
      <c r="P78" s="73"/>
      <c r="Q78" s="73"/>
    </row>
    <row r="79" spans="4:17" x14ac:dyDescent="0.2">
      <c r="D79" s="5"/>
      <c r="E79" s="5"/>
      <c r="F79" s="5"/>
      <c r="G79" s="5"/>
      <c r="H79" s="5"/>
      <c r="K79" s="44"/>
      <c r="L79" s="73"/>
      <c r="M79" s="45"/>
      <c r="N79" s="73"/>
      <c r="O79" s="45"/>
      <c r="P79" s="73"/>
      <c r="Q79" s="73"/>
    </row>
    <row r="80" spans="4:17" x14ac:dyDescent="0.2">
      <c r="D80" s="5"/>
      <c r="E80" s="5"/>
      <c r="F80" s="5"/>
      <c r="G80" s="5"/>
      <c r="H80" s="5"/>
      <c r="K80" s="261"/>
      <c r="L80" s="262"/>
      <c r="M80" s="263"/>
      <c r="N80" s="262"/>
      <c r="O80" s="263"/>
      <c r="P80" s="262"/>
      <c r="Q80" s="262"/>
    </row>
    <row r="81" spans="4:17" x14ac:dyDescent="0.2">
      <c r="D81" s="5"/>
      <c r="E81" s="5"/>
      <c r="F81" s="5"/>
      <c r="G81" s="5"/>
      <c r="H81" s="5"/>
      <c r="K81" s="44"/>
      <c r="L81" s="73"/>
      <c r="M81" s="45"/>
      <c r="N81" s="73"/>
      <c r="O81" s="45"/>
      <c r="P81" s="73"/>
      <c r="Q81" s="73"/>
    </row>
    <row r="82" spans="4:17" x14ac:dyDescent="0.2">
      <c r="D82" s="5"/>
      <c r="E82" s="5"/>
      <c r="F82" s="5"/>
      <c r="G82" s="5"/>
      <c r="H82" s="5"/>
      <c r="K82" s="44"/>
      <c r="L82" s="73"/>
      <c r="M82" s="45"/>
      <c r="N82" s="73"/>
      <c r="O82" s="45"/>
      <c r="P82" s="73"/>
      <c r="Q82" s="73"/>
    </row>
    <row r="83" spans="4:17" x14ac:dyDescent="0.2">
      <c r="D83" s="5"/>
      <c r="E83" s="5"/>
      <c r="F83" s="5"/>
      <c r="G83" s="5"/>
      <c r="H83" s="5"/>
      <c r="K83" s="44"/>
      <c r="L83" s="73"/>
      <c r="M83" s="45"/>
      <c r="N83" s="73"/>
      <c r="O83" s="45"/>
      <c r="P83" s="73"/>
      <c r="Q83" s="73"/>
    </row>
    <row r="84" spans="4:17" x14ac:dyDescent="0.2">
      <c r="D84" s="5"/>
      <c r="E84" s="5"/>
      <c r="F84" s="5"/>
      <c r="G84" s="5"/>
      <c r="H84" s="5"/>
      <c r="K84" s="44"/>
      <c r="L84" s="73"/>
      <c r="M84" s="45"/>
      <c r="N84" s="73"/>
      <c r="O84" s="45"/>
      <c r="P84" s="73"/>
      <c r="Q84" s="73"/>
    </row>
    <row r="85" spans="4:17" x14ac:dyDescent="0.2">
      <c r="D85" s="5"/>
      <c r="E85" s="5"/>
      <c r="F85" s="5"/>
      <c r="G85" s="5"/>
      <c r="H85" s="5"/>
      <c r="K85" s="44"/>
      <c r="L85" s="73"/>
      <c r="M85" s="45"/>
      <c r="N85" s="73"/>
      <c r="O85" s="45"/>
      <c r="P85" s="73"/>
      <c r="Q85" s="73"/>
    </row>
    <row r="86" spans="4:17" x14ac:dyDescent="0.2">
      <c r="D86" s="5"/>
      <c r="E86" s="5"/>
      <c r="F86" s="5"/>
      <c r="G86" s="5"/>
      <c r="H86" s="5"/>
      <c r="K86" s="44"/>
      <c r="L86" s="73"/>
      <c r="M86" s="45"/>
      <c r="N86" s="73"/>
      <c r="O86" s="45"/>
      <c r="P86" s="73"/>
      <c r="Q86" s="73"/>
    </row>
    <row r="87" spans="4:17" x14ac:dyDescent="0.2">
      <c r="D87" s="5"/>
      <c r="E87" s="5"/>
      <c r="F87" s="5"/>
      <c r="G87" s="5"/>
      <c r="H87" s="5"/>
      <c r="K87" s="44"/>
      <c r="L87" s="73"/>
      <c r="M87" s="45"/>
      <c r="N87" s="73"/>
      <c r="O87" s="45"/>
      <c r="P87" s="73"/>
      <c r="Q87" s="73"/>
    </row>
    <row r="88" spans="4:17" x14ac:dyDescent="0.2">
      <c r="D88" s="5"/>
      <c r="E88" s="5"/>
      <c r="F88" s="5"/>
      <c r="G88" s="5"/>
      <c r="H88" s="5"/>
      <c r="K88" s="261"/>
      <c r="L88" s="262"/>
      <c r="M88" s="263"/>
      <c r="N88" s="262"/>
      <c r="O88" s="263"/>
      <c r="P88" s="262"/>
      <c r="Q88" s="262"/>
    </row>
    <row r="89" spans="4:17" x14ac:dyDescent="0.2">
      <c r="D89" s="5"/>
      <c r="E89" s="5"/>
      <c r="F89" s="5"/>
      <c r="G89" s="5"/>
      <c r="H89" s="5"/>
      <c r="K89" s="15"/>
      <c r="L89" s="15"/>
      <c r="M89" s="220"/>
      <c r="N89" s="220"/>
      <c r="O89" s="220"/>
      <c r="P89" s="221"/>
      <c r="Q89" s="73"/>
    </row>
    <row r="90" spans="4:17" x14ac:dyDescent="0.2">
      <c r="D90" s="5"/>
      <c r="E90" s="5"/>
      <c r="F90" s="5"/>
      <c r="G90" s="5"/>
      <c r="H90" s="5"/>
      <c r="K90" s="262"/>
      <c r="L90" s="262"/>
      <c r="M90" s="218"/>
      <c r="N90" s="218"/>
      <c r="O90" s="218"/>
      <c r="P90" s="219"/>
      <c r="Q90" s="262"/>
    </row>
    <row r="91" spans="4:17" x14ac:dyDescent="0.2">
      <c r="D91" s="5"/>
      <c r="E91" s="5"/>
      <c r="F91" s="5"/>
      <c r="G91" s="5"/>
      <c r="H91" s="5"/>
      <c r="K91" s="44"/>
      <c r="L91" s="45"/>
      <c r="M91" s="45"/>
      <c r="N91" s="45"/>
      <c r="O91" s="45"/>
      <c r="P91" s="47"/>
      <c r="Q91" s="73"/>
    </row>
    <row r="92" spans="4:17" x14ac:dyDescent="0.2">
      <c r="D92" s="5"/>
      <c r="E92" s="5"/>
      <c r="F92" s="5"/>
      <c r="G92" s="5"/>
      <c r="H92" s="5"/>
      <c r="K92" s="261"/>
      <c r="L92" s="263"/>
      <c r="M92" s="263"/>
      <c r="N92" s="262"/>
      <c r="O92" s="262"/>
      <c r="P92" s="275"/>
      <c r="Q92" s="262"/>
    </row>
    <row r="93" spans="4:17" x14ac:dyDescent="0.2">
      <c r="D93" s="5"/>
      <c r="E93" s="5"/>
      <c r="F93" s="5"/>
      <c r="G93" s="5"/>
      <c r="H93" s="5"/>
    </row>
    <row r="94" spans="4:17" x14ac:dyDescent="0.2">
      <c r="D94" s="5"/>
      <c r="E94" s="5"/>
      <c r="F94" s="5"/>
      <c r="G94" s="5"/>
      <c r="H94" s="5"/>
    </row>
    <row r="95" spans="4:17" x14ac:dyDescent="0.2">
      <c r="D95" s="5"/>
      <c r="E95" s="5"/>
      <c r="F95" s="5"/>
      <c r="G95" s="5"/>
      <c r="H95" s="5"/>
    </row>
    <row r="96" spans="4:17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  <row r="106" spans="4:8" x14ac:dyDescent="0.2">
      <c r="D106" s="5"/>
      <c r="E106" s="5"/>
      <c r="F106" s="5"/>
      <c r="G106" s="5"/>
      <c r="H106" s="5"/>
    </row>
    <row r="107" spans="4:8" x14ac:dyDescent="0.2">
      <c r="D107" s="5"/>
      <c r="E107" s="5"/>
      <c r="F107" s="5"/>
      <c r="G107" s="5"/>
      <c r="H107" s="5"/>
    </row>
    <row r="108" spans="4:8" x14ac:dyDescent="0.2">
      <c r="D108" s="5"/>
      <c r="E108" s="5"/>
      <c r="F108" s="5"/>
      <c r="G108" s="5"/>
      <c r="H108" s="5"/>
    </row>
    <row r="109" spans="4:8" x14ac:dyDescent="0.2">
      <c r="D109" s="5"/>
      <c r="E109" s="5"/>
      <c r="F109" s="5"/>
      <c r="G109" s="5"/>
      <c r="H109" s="5"/>
    </row>
    <row r="110" spans="4:8" x14ac:dyDescent="0.2">
      <c r="D110" s="5"/>
      <c r="E110" s="5"/>
      <c r="F110" s="5"/>
      <c r="G110" s="5"/>
      <c r="H110" s="5"/>
    </row>
    <row r="111" spans="4:8" x14ac:dyDescent="0.2">
      <c r="D111" s="5"/>
      <c r="E111" s="5"/>
      <c r="F111" s="5"/>
      <c r="G111" s="5"/>
      <c r="H111" s="5"/>
    </row>
    <row r="112" spans="4:8" x14ac:dyDescent="0.2">
      <c r="D112" s="5"/>
      <c r="E112" s="5"/>
      <c r="F112" s="5"/>
      <c r="G112" s="5"/>
      <c r="H112" s="5"/>
    </row>
    <row r="113" spans="4:8" x14ac:dyDescent="0.2">
      <c r="D113" s="5"/>
      <c r="E113" s="5"/>
      <c r="F113" s="5"/>
      <c r="G113" s="5"/>
      <c r="H113" s="5"/>
    </row>
    <row r="114" spans="4:8" x14ac:dyDescent="0.2">
      <c r="D114" s="5"/>
      <c r="E114" s="5"/>
      <c r="F114" s="5"/>
      <c r="G114" s="5"/>
      <c r="H114" s="5"/>
    </row>
    <row r="115" spans="4:8" x14ac:dyDescent="0.2">
      <c r="D115" s="5"/>
      <c r="E115" s="5"/>
      <c r="F115" s="5"/>
      <c r="G115" s="5"/>
      <c r="H115" s="5"/>
    </row>
    <row r="116" spans="4:8" x14ac:dyDescent="0.2">
      <c r="D116" s="5"/>
      <c r="E116" s="5"/>
      <c r="F116" s="5"/>
      <c r="G116" s="5"/>
      <c r="H116" s="5"/>
    </row>
    <row r="117" spans="4:8" x14ac:dyDescent="0.2">
      <c r="D117" s="5"/>
      <c r="E117" s="5"/>
      <c r="F117" s="5"/>
      <c r="G117" s="5"/>
      <c r="H117" s="5"/>
    </row>
    <row r="118" spans="4:8" x14ac:dyDescent="0.2">
      <c r="D118" s="5"/>
      <c r="E118" s="5"/>
      <c r="F118" s="5"/>
      <c r="G118" s="5"/>
      <c r="H118" s="5"/>
    </row>
    <row r="119" spans="4:8" x14ac:dyDescent="0.2">
      <c r="D119" s="5"/>
      <c r="E119" s="5"/>
      <c r="F119" s="5"/>
      <c r="G119" s="5"/>
      <c r="H119" s="5"/>
    </row>
    <row r="120" spans="4:8" x14ac:dyDescent="0.2">
      <c r="D120" s="5"/>
      <c r="E120" s="5"/>
      <c r="F120" s="5"/>
      <c r="G120" s="5"/>
      <c r="H120" s="5"/>
    </row>
    <row r="121" spans="4:8" x14ac:dyDescent="0.2">
      <c r="D121" s="5"/>
      <c r="E121" s="5"/>
      <c r="F121" s="5"/>
      <c r="G121" s="5"/>
      <c r="H121" s="5"/>
    </row>
    <row r="122" spans="4:8" x14ac:dyDescent="0.2">
      <c r="D122" s="5"/>
      <c r="E122" s="5"/>
      <c r="F122" s="5"/>
      <c r="G122" s="5"/>
      <c r="H122" s="5"/>
    </row>
    <row r="123" spans="4:8" x14ac:dyDescent="0.2">
      <c r="D123" s="5"/>
      <c r="E123" s="5"/>
      <c r="F123" s="5"/>
      <c r="G123" s="5"/>
      <c r="H123" s="5"/>
    </row>
    <row r="124" spans="4:8" x14ac:dyDescent="0.2">
      <c r="D124" s="5"/>
      <c r="E124" s="5"/>
      <c r="F124" s="5"/>
      <c r="G124" s="5"/>
      <c r="H124" s="5"/>
    </row>
    <row r="125" spans="4:8" x14ac:dyDescent="0.2">
      <c r="D125" s="5"/>
      <c r="E125" s="5"/>
      <c r="F125" s="5"/>
      <c r="G125" s="5"/>
      <c r="H125" s="5"/>
    </row>
    <row r="126" spans="4:8" x14ac:dyDescent="0.2">
      <c r="D126" s="5"/>
      <c r="E126" s="5"/>
      <c r="F126" s="5"/>
      <c r="G126" s="5"/>
      <c r="H126" s="5"/>
    </row>
    <row r="127" spans="4:8" x14ac:dyDescent="0.2">
      <c r="D127" s="5"/>
      <c r="E127" s="5"/>
      <c r="F127" s="5"/>
      <c r="G127" s="5"/>
      <c r="H127" s="5"/>
    </row>
    <row r="128" spans="4:8" x14ac:dyDescent="0.2">
      <c r="D128" s="5"/>
      <c r="E128" s="5"/>
      <c r="F128" s="5"/>
      <c r="G128" s="5"/>
      <c r="H128" s="5"/>
    </row>
    <row r="129" spans="4:8" x14ac:dyDescent="0.2">
      <c r="D129" s="5"/>
      <c r="E129" s="5"/>
      <c r="F129" s="5"/>
      <c r="G129" s="5"/>
      <c r="H129" s="5"/>
    </row>
    <row r="130" spans="4:8" x14ac:dyDescent="0.2">
      <c r="D130" s="5"/>
      <c r="E130" s="5"/>
      <c r="F130" s="5"/>
      <c r="G130" s="5"/>
      <c r="H130" s="5"/>
    </row>
    <row r="131" spans="4:8" x14ac:dyDescent="0.2">
      <c r="D131" s="5"/>
      <c r="E131" s="5"/>
      <c r="F131" s="5"/>
      <c r="G131" s="5"/>
      <c r="H131" s="5"/>
    </row>
    <row r="132" spans="4:8" x14ac:dyDescent="0.2">
      <c r="D132" s="5"/>
      <c r="E132" s="5"/>
      <c r="F132" s="5"/>
      <c r="G132" s="5"/>
      <c r="H132" s="5"/>
    </row>
    <row r="133" spans="4:8" x14ac:dyDescent="0.2">
      <c r="D133" s="5"/>
      <c r="E133" s="5"/>
      <c r="F133" s="5"/>
      <c r="G133" s="5"/>
      <c r="H133" s="5"/>
    </row>
    <row r="134" spans="4:8" x14ac:dyDescent="0.2">
      <c r="D134" s="5"/>
      <c r="E134" s="5"/>
      <c r="F134" s="5"/>
      <c r="G134" s="5"/>
      <c r="H134" s="5"/>
    </row>
    <row r="135" spans="4:8" x14ac:dyDescent="0.2">
      <c r="D135" s="5"/>
      <c r="E135" s="5"/>
      <c r="F135" s="5"/>
      <c r="G135" s="5"/>
      <c r="H135" s="5"/>
    </row>
    <row r="136" spans="4:8" x14ac:dyDescent="0.2">
      <c r="D136" s="5"/>
      <c r="E136" s="5"/>
      <c r="F136" s="5"/>
      <c r="G136" s="5"/>
      <c r="H136" s="5"/>
    </row>
    <row r="137" spans="4:8" x14ac:dyDescent="0.2">
      <c r="D137" s="5"/>
      <c r="E137" s="5"/>
      <c r="F137" s="5"/>
      <c r="G137" s="5"/>
      <c r="H137" s="5"/>
    </row>
    <row r="138" spans="4:8" x14ac:dyDescent="0.2">
      <c r="D138" s="5"/>
      <c r="E138" s="5"/>
      <c r="F138" s="5"/>
      <c r="G138" s="5"/>
      <c r="H138" s="5"/>
    </row>
    <row r="139" spans="4:8" x14ac:dyDescent="0.2">
      <c r="D139" s="5"/>
      <c r="E139" s="5"/>
      <c r="F139" s="5"/>
      <c r="G139" s="5"/>
      <c r="H139" s="5"/>
    </row>
    <row r="140" spans="4:8" x14ac:dyDescent="0.2">
      <c r="D140" s="5"/>
      <c r="E140" s="5"/>
      <c r="F140" s="5"/>
      <c r="G140" s="5"/>
      <c r="H140" s="5"/>
    </row>
    <row r="141" spans="4:8" x14ac:dyDescent="0.2">
      <c r="D141" s="5"/>
      <c r="E141" s="5"/>
      <c r="F141" s="5"/>
      <c r="G141" s="5"/>
      <c r="H141" s="5"/>
    </row>
    <row r="142" spans="4:8" x14ac:dyDescent="0.2">
      <c r="D142" s="5"/>
      <c r="E142" s="5"/>
      <c r="F142" s="5"/>
      <c r="G142" s="5"/>
      <c r="H142" s="5"/>
    </row>
    <row r="143" spans="4:8" x14ac:dyDescent="0.2">
      <c r="D143" s="5"/>
      <c r="E143" s="5"/>
      <c r="F143" s="5"/>
      <c r="G143" s="5"/>
      <c r="H143" s="5"/>
    </row>
    <row r="144" spans="4:8" x14ac:dyDescent="0.2">
      <c r="D144" s="5"/>
      <c r="E144" s="5"/>
      <c r="F144" s="5"/>
      <c r="G144" s="5"/>
      <c r="H144" s="5"/>
    </row>
    <row r="145" spans="4:8" x14ac:dyDescent="0.2">
      <c r="D145" s="5"/>
      <c r="E145" s="5"/>
      <c r="F145" s="5"/>
      <c r="G145" s="5"/>
      <c r="H145" s="5"/>
    </row>
    <row r="146" spans="4:8" x14ac:dyDescent="0.2">
      <c r="D146" s="5"/>
      <c r="E146" s="5"/>
      <c r="F146" s="5"/>
      <c r="G146" s="5"/>
      <c r="H146" s="5"/>
    </row>
    <row r="147" spans="4:8" x14ac:dyDescent="0.2">
      <c r="D147" s="5"/>
      <c r="E147" s="5"/>
      <c r="F147" s="5"/>
      <c r="G147" s="5"/>
      <c r="H147" s="5"/>
    </row>
    <row r="148" spans="4:8" x14ac:dyDescent="0.2">
      <c r="D148" s="5"/>
      <c r="E148" s="5"/>
      <c r="F148" s="5"/>
      <c r="G148" s="5"/>
      <c r="H148" s="5"/>
    </row>
    <row r="149" spans="4:8" x14ac:dyDescent="0.2">
      <c r="D149" s="5"/>
      <c r="E149" s="5"/>
      <c r="F149" s="5"/>
      <c r="G149" s="5"/>
      <c r="H149" s="5"/>
    </row>
    <row r="150" spans="4:8" x14ac:dyDescent="0.2">
      <c r="D150" s="5"/>
      <c r="E150" s="5"/>
      <c r="F150" s="5"/>
      <c r="G150" s="5"/>
      <c r="H150" s="5"/>
    </row>
    <row r="151" spans="4:8" x14ac:dyDescent="0.2">
      <c r="D151" s="5"/>
      <c r="E151" s="5"/>
      <c r="F151" s="5"/>
      <c r="G151" s="5"/>
      <c r="H151" s="5"/>
    </row>
    <row r="152" spans="4:8" x14ac:dyDescent="0.2">
      <c r="D152" s="5"/>
      <c r="E152" s="5"/>
      <c r="F152" s="5"/>
      <c r="G152" s="5"/>
      <c r="H152" s="5"/>
    </row>
    <row r="153" spans="4:8" x14ac:dyDescent="0.2">
      <c r="D153" s="5"/>
      <c r="E153" s="5"/>
      <c r="F153" s="5"/>
      <c r="G153" s="5"/>
      <c r="H153" s="5"/>
    </row>
    <row r="154" spans="4:8" x14ac:dyDescent="0.2">
      <c r="D154" s="5"/>
      <c r="E154" s="5"/>
      <c r="F154" s="5"/>
      <c r="G154" s="5"/>
      <c r="H154" s="5"/>
    </row>
    <row r="155" spans="4:8" x14ac:dyDescent="0.2">
      <c r="D155" s="5"/>
      <c r="E155" s="5"/>
      <c r="F155" s="5"/>
      <c r="G155" s="5"/>
      <c r="H155" s="5"/>
    </row>
    <row r="156" spans="4:8" x14ac:dyDescent="0.2">
      <c r="D156" s="5"/>
      <c r="E156" s="5"/>
      <c r="F156" s="5"/>
      <c r="G156" s="5"/>
      <c r="H156" s="5"/>
    </row>
    <row r="157" spans="4:8" x14ac:dyDescent="0.2">
      <c r="D157" s="5"/>
      <c r="E157" s="5"/>
      <c r="F157" s="5"/>
      <c r="G157" s="5"/>
      <c r="H157" s="5"/>
    </row>
    <row r="158" spans="4:8" x14ac:dyDescent="0.2">
      <c r="D158" s="5"/>
      <c r="E158" s="5"/>
      <c r="F158" s="5"/>
      <c r="G158" s="5"/>
      <c r="H158" s="5"/>
    </row>
    <row r="159" spans="4:8" x14ac:dyDescent="0.2">
      <c r="D159" s="5"/>
      <c r="E159" s="5"/>
      <c r="F159" s="5"/>
      <c r="G159" s="5"/>
      <c r="H159" s="5"/>
    </row>
    <row r="160" spans="4:8" x14ac:dyDescent="0.2">
      <c r="D160" s="5"/>
      <c r="E160" s="5"/>
      <c r="F160" s="5"/>
      <c r="G160" s="5"/>
      <c r="H160" s="5"/>
    </row>
    <row r="161" spans="4:8" x14ac:dyDescent="0.2">
      <c r="D161" s="5"/>
      <c r="E161" s="5"/>
      <c r="F161" s="5"/>
      <c r="G161" s="5"/>
      <c r="H161" s="5"/>
    </row>
    <row r="162" spans="4:8" x14ac:dyDescent="0.2">
      <c r="D162" s="5"/>
      <c r="E162" s="5"/>
      <c r="F162" s="5"/>
      <c r="G162" s="5"/>
      <c r="H162" s="5"/>
    </row>
    <row r="163" spans="4:8" x14ac:dyDescent="0.2">
      <c r="D163" s="5"/>
      <c r="E163" s="5"/>
      <c r="F163" s="5"/>
      <c r="G163" s="5"/>
      <c r="H163" s="5"/>
    </row>
    <row r="164" spans="4:8" x14ac:dyDescent="0.2">
      <c r="D164" s="5"/>
      <c r="E164" s="5"/>
      <c r="F164" s="5"/>
      <c r="G164" s="5"/>
      <c r="H164" s="5"/>
    </row>
    <row r="165" spans="4:8" x14ac:dyDescent="0.2">
      <c r="D165" s="5"/>
      <c r="E165" s="5"/>
      <c r="F165" s="5"/>
      <c r="G165" s="5"/>
      <c r="H165" s="5"/>
    </row>
    <row r="166" spans="4:8" x14ac:dyDescent="0.2">
      <c r="D166" s="5"/>
      <c r="E166" s="5"/>
      <c r="F166" s="5"/>
      <c r="G166" s="5"/>
      <c r="H166" s="5"/>
    </row>
    <row r="167" spans="4:8" x14ac:dyDescent="0.2">
      <c r="D167" s="5"/>
      <c r="E167" s="5"/>
      <c r="F167" s="5"/>
      <c r="G167" s="5"/>
      <c r="H167" s="5"/>
    </row>
    <row r="168" spans="4:8" x14ac:dyDescent="0.2">
      <c r="D168" s="5"/>
      <c r="E168" s="5"/>
      <c r="F168" s="5"/>
      <c r="G168" s="5"/>
      <c r="H168" s="5"/>
    </row>
    <row r="169" spans="4:8" x14ac:dyDescent="0.2">
      <c r="D169" s="5"/>
      <c r="E169" s="5"/>
      <c r="F169" s="5"/>
      <c r="G169" s="5"/>
      <c r="H169" s="5"/>
    </row>
    <row r="170" spans="4:8" x14ac:dyDescent="0.2">
      <c r="D170" s="5"/>
      <c r="E170" s="5"/>
      <c r="F170" s="5"/>
      <c r="G170" s="5"/>
      <c r="H170" s="5"/>
    </row>
    <row r="171" spans="4:8" x14ac:dyDescent="0.2">
      <c r="D171" s="5"/>
      <c r="E171" s="5"/>
      <c r="F171" s="5"/>
      <c r="G171" s="5"/>
      <c r="H171" s="5"/>
    </row>
    <row r="172" spans="4:8" x14ac:dyDescent="0.2">
      <c r="D172" s="5"/>
      <c r="E172" s="5"/>
      <c r="F172" s="5"/>
      <c r="G172" s="5"/>
      <c r="H172" s="5"/>
    </row>
    <row r="173" spans="4:8" x14ac:dyDescent="0.2">
      <c r="D173" s="5"/>
      <c r="E173" s="5"/>
      <c r="F173" s="5"/>
      <c r="G173" s="5"/>
      <c r="H173" s="5"/>
    </row>
    <row r="174" spans="4:8" x14ac:dyDescent="0.2">
      <c r="D174" s="5"/>
      <c r="E174" s="5"/>
      <c r="F174" s="5"/>
      <c r="G174" s="5"/>
      <c r="H174" s="5"/>
    </row>
    <row r="175" spans="4:8" x14ac:dyDescent="0.2">
      <c r="D175" s="5"/>
      <c r="E175" s="5"/>
      <c r="F175" s="5"/>
      <c r="G175" s="5"/>
      <c r="H175" s="5"/>
    </row>
    <row r="176" spans="4:8" x14ac:dyDescent="0.2">
      <c r="D176" s="5"/>
      <c r="E176" s="5"/>
      <c r="F176" s="5"/>
      <c r="G176" s="5"/>
      <c r="H176" s="5"/>
    </row>
    <row r="177" spans="4:8" x14ac:dyDescent="0.2">
      <c r="D177" s="5"/>
      <c r="E177" s="5"/>
      <c r="F177" s="5"/>
      <c r="G177" s="5"/>
      <c r="H177" s="5"/>
    </row>
    <row r="178" spans="4:8" x14ac:dyDescent="0.2">
      <c r="D178" s="5"/>
      <c r="E178" s="5"/>
      <c r="F178" s="5"/>
      <c r="G178" s="5"/>
      <c r="H178" s="5"/>
    </row>
    <row r="179" spans="4:8" x14ac:dyDescent="0.2">
      <c r="D179" s="5"/>
      <c r="E179" s="5"/>
      <c r="F179" s="5"/>
      <c r="G179" s="5"/>
      <c r="H179" s="5"/>
    </row>
    <row r="180" spans="4:8" x14ac:dyDescent="0.2">
      <c r="D180" s="5"/>
      <c r="E180" s="5"/>
      <c r="F180" s="5"/>
      <c r="G180" s="5"/>
      <c r="H180" s="5"/>
    </row>
    <row r="181" spans="4:8" x14ac:dyDescent="0.2">
      <c r="D181" s="5"/>
      <c r="E181" s="5"/>
      <c r="F181" s="5"/>
      <c r="G181" s="5"/>
      <c r="H181" s="5"/>
    </row>
    <row r="182" spans="4:8" x14ac:dyDescent="0.2">
      <c r="D182" s="5"/>
      <c r="E182" s="5"/>
      <c r="F182" s="5"/>
      <c r="G182" s="5"/>
      <c r="H182" s="5"/>
    </row>
    <row r="183" spans="4:8" x14ac:dyDescent="0.2">
      <c r="D183" s="5"/>
      <c r="E183" s="5"/>
      <c r="F183" s="5"/>
      <c r="G183" s="5"/>
      <c r="H183" s="5"/>
    </row>
    <row r="184" spans="4:8" x14ac:dyDescent="0.2">
      <c r="D184" s="5"/>
      <c r="E184" s="5"/>
      <c r="F184" s="5"/>
      <c r="G184" s="5"/>
      <c r="H184" s="5"/>
    </row>
    <row r="185" spans="4:8" x14ac:dyDescent="0.2">
      <c r="D185" s="5"/>
      <c r="E185" s="5"/>
      <c r="F185" s="5"/>
      <c r="G185" s="5"/>
      <c r="H185" s="5"/>
    </row>
    <row r="186" spans="4:8" x14ac:dyDescent="0.2">
      <c r="D186" s="5"/>
      <c r="E186" s="5"/>
      <c r="F186" s="5"/>
      <c r="G186" s="5"/>
      <c r="H186" s="5"/>
    </row>
    <row r="187" spans="4:8" x14ac:dyDescent="0.2">
      <c r="D187" s="5"/>
      <c r="E187" s="5"/>
      <c r="F187" s="5"/>
      <c r="G187" s="5"/>
      <c r="H187" s="5"/>
    </row>
    <row r="188" spans="4:8" x14ac:dyDescent="0.2">
      <c r="D188" s="5"/>
      <c r="E188" s="5"/>
      <c r="F188" s="5"/>
      <c r="G188" s="5"/>
      <c r="H188" s="5"/>
    </row>
    <row r="189" spans="4:8" x14ac:dyDescent="0.2">
      <c r="D189" s="5"/>
      <c r="E189" s="5"/>
      <c r="F189" s="5"/>
      <c r="G189" s="5"/>
      <c r="H189" s="5"/>
    </row>
    <row r="190" spans="4:8" x14ac:dyDescent="0.2">
      <c r="D190" s="5"/>
      <c r="E190" s="5"/>
      <c r="F190" s="5"/>
      <c r="G190" s="5"/>
      <c r="H190" s="5"/>
    </row>
    <row r="191" spans="4:8" x14ac:dyDescent="0.2">
      <c r="D191" s="5"/>
      <c r="E191" s="5"/>
      <c r="F191" s="5"/>
      <c r="G191" s="5"/>
      <c r="H191" s="5"/>
    </row>
    <row r="192" spans="4:8" x14ac:dyDescent="0.2">
      <c r="D192" s="5"/>
      <c r="E192" s="5"/>
      <c r="F192" s="5"/>
      <c r="G192" s="5"/>
      <c r="H192" s="5"/>
    </row>
    <row r="193" spans="4:8" x14ac:dyDescent="0.2">
      <c r="D193" s="5"/>
      <c r="E193" s="5"/>
      <c r="F193" s="5"/>
      <c r="G193" s="5"/>
      <c r="H193" s="5"/>
    </row>
    <row r="194" spans="4:8" x14ac:dyDescent="0.2">
      <c r="D194" s="5"/>
      <c r="E194" s="5"/>
      <c r="F194" s="5"/>
      <c r="G194" s="5"/>
      <c r="H194" s="5"/>
    </row>
    <row r="195" spans="4:8" x14ac:dyDescent="0.2">
      <c r="D195" s="5"/>
      <c r="E195" s="5"/>
      <c r="F195" s="5"/>
      <c r="G195" s="5"/>
      <c r="H195" s="5"/>
    </row>
    <row r="196" spans="4:8" x14ac:dyDescent="0.2">
      <c r="D196" s="5"/>
      <c r="E196" s="5"/>
      <c r="F196" s="5"/>
      <c r="G196" s="5"/>
      <c r="H196" s="5"/>
    </row>
    <row r="197" spans="4:8" x14ac:dyDescent="0.2">
      <c r="D197" s="5"/>
      <c r="E197" s="5"/>
      <c r="F197" s="5"/>
      <c r="G197" s="5"/>
      <c r="H197" s="5"/>
    </row>
    <row r="198" spans="4:8" x14ac:dyDescent="0.2">
      <c r="D198" s="5"/>
      <c r="E198" s="5"/>
      <c r="F198" s="5"/>
      <c r="G198" s="5"/>
      <c r="H198" s="5"/>
    </row>
    <row r="199" spans="4:8" x14ac:dyDescent="0.2">
      <c r="D199" s="5"/>
      <c r="E199" s="5"/>
      <c r="F199" s="5"/>
      <c r="G199" s="5"/>
      <c r="H199" s="5"/>
    </row>
    <row r="200" spans="4:8" x14ac:dyDescent="0.2">
      <c r="D200" s="5"/>
      <c r="E200" s="5"/>
      <c r="F200" s="5"/>
      <c r="G200" s="5"/>
      <c r="H200" s="5"/>
    </row>
    <row r="201" spans="4:8" x14ac:dyDescent="0.2">
      <c r="D201" s="5"/>
      <c r="E201" s="5"/>
      <c r="F201" s="5"/>
      <c r="G201" s="5"/>
      <c r="H201" s="5"/>
    </row>
    <row r="202" spans="4:8" x14ac:dyDescent="0.2">
      <c r="D202" s="5"/>
      <c r="E202" s="5"/>
      <c r="F202" s="5"/>
      <c r="G202" s="5"/>
      <c r="H202" s="5"/>
    </row>
    <row r="203" spans="4:8" x14ac:dyDescent="0.2">
      <c r="D203" s="5"/>
      <c r="E203" s="5"/>
      <c r="F203" s="5"/>
      <c r="G203" s="5"/>
      <c r="H203" s="5"/>
    </row>
    <row r="204" spans="4:8" x14ac:dyDescent="0.2">
      <c r="D204" s="5"/>
      <c r="E204" s="5"/>
      <c r="F204" s="5"/>
      <c r="G204" s="5"/>
      <c r="H204" s="5"/>
    </row>
    <row r="205" spans="4:8" x14ac:dyDescent="0.2">
      <c r="D205" s="5"/>
      <c r="E205" s="5"/>
      <c r="F205" s="5"/>
      <c r="G205" s="5"/>
      <c r="H205" s="5"/>
    </row>
    <row r="206" spans="4:8" x14ac:dyDescent="0.2">
      <c r="D206" s="5"/>
      <c r="E206" s="5"/>
      <c r="F206" s="5"/>
      <c r="G206" s="5"/>
      <c r="H206" s="5"/>
    </row>
    <row r="207" spans="4:8" x14ac:dyDescent="0.2">
      <c r="D207" s="5"/>
      <c r="E207" s="5"/>
      <c r="F207" s="5"/>
      <c r="G207" s="5"/>
      <c r="H207" s="5"/>
    </row>
    <row r="208" spans="4:8" x14ac:dyDescent="0.2">
      <c r="D208" s="5"/>
      <c r="E208" s="5"/>
      <c r="F208" s="5"/>
      <c r="G208" s="5"/>
      <c r="H208" s="5"/>
    </row>
    <row r="209" spans="4:8" x14ac:dyDescent="0.2">
      <c r="D209" s="5"/>
      <c r="E209" s="5"/>
      <c r="F209" s="5"/>
      <c r="G209" s="5"/>
      <c r="H209" s="5"/>
    </row>
    <row r="210" spans="4:8" x14ac:dyDescent="0.2">
      <c r="D210" s="5"/>
      <c r="E210" s="5"/>
      <c r="F210" s="5"/>
      <c r="G210" s="5"/>
      <c r="H210" s="5"/>
    </row>
    <row r="211" spans="4:8" x14ac:dyDescent="0.2">
      <c r="D211" s="5"/>
      <c r="E211" s="5"/>
      <c r="F211" s="5"/>
      <c r="G211" s="5"/>
      <c r="H211" s="5"/>
    </row>
    <row r="212" spans="4:8" x14ac:dyDescent="0.2">
      <c r="D212" s="5"/>
      <c r="E212" s="5"/>
      <c r="F212" s="5"/>
      <c r="G212" s="5"/>
      <c r="H212" s="5"/>
    </row>
    <row r="213" spans="4:8" x14ac:dyDescent="0.2">
      <c r="D213" s="5"/>
      <c r="E213" s="5"/>
      <c r="F213" s="5"/>
      <c r="G213" s="5"/>
      <c r="H213" s="5"/>
    </row>
    <row r="214" spans="4:8" x14ac:dyDescent="0.2">
      <c r="D214" s="5"/>
      <c r="E214" s="5"/>
      <c r="F214" s="5"/>
      <c r="G214" s="5"/>
      <c r="H214" s="5"/>
    </row>
    <row r="215" spans="4:8" x14ac:dyDescent="0.2">
      <c r="D215" s="5"/>
      <c r="E215" s="5"/>
      <c r="F215" s="5"/>
      <c r="G215" s="5"/>
      <c r="H215" s="5"/>
    </row>
    <row r="216" spans="4:8" x14ac:dyDescent="0.2">
      <c r="D216" s="5"/>
      <c r="E216" s="5"/>
      <c r="F216" s="5"/>
      <c r="G216" s="5"/>
      <c r="H216" s="5"/>
    </row>
    <row r="217" spans="4:8" x14ac:dyDescent="0.2">
      <c r="D217" s="5"/>
      <c r="E217" s="5"/>
      <c r="F217" s="5"/>
      <c r="G217" s="5"/>
      <c r="H217" s="5"/>
    </row>
    <row r="218" spans="4:8" x14ac:dyDescent="0.2">
      <c r="D218" s="5"/>
      <c r="E218" s="5"/>
      <c r="F218" s="5"/>
      <c r="G218" s="5"/>
      <c r="H218" s="5"/>
    </row>
    <row r="219" spans="4:8" x14ac:dyDescent="0.2">
      <c r="D219" s="5"/>
      <c r="E219" s="5"/>
      <c r="F219" s="5"/>
      <c r="G219" s="5"/>
      <c r="H219" s="5"/>
    </row>
    <row r="220" spans="4:8" x14ac:dyDescent="0.2">
      <c r="D220" s="5"/>
      <c r="E220" s="5"/>
      <c r="F220" s="5"/>
      <c r="G220" s="5"/>
      <c r="H220" s="5"/>
    </row>
    <row r="221" spans="4:8" x14ac:dyDescent="0.2">
      <c r="D221" s="5"/>
      <c r="E221" s="5"/>
      <c r="F221" s="5"/>
      <c r="G221" s="5"/>
      <c r="H221" s="5"/>
    </row>
    <row r="222" spans="4:8" x14ac:dyDescent="0.2">
      <c r="D222" s="5"/>
      <c r="E222" s="5"/>
      <c r="F222" s="5"/>
      <c r="G222" s="5"/>
      <c r="H222" s="5"/>
    </row>
    <row r="223" spans="4:8" x14ac:dyDescent="0.2">
      <c r="D223" s="5"/>
      <c r="E223" s="5"/>
      <c r="F223" s="5"/>
      <c r="G223" s="5"/>
      <c r="H223" s="5"/>
    </row>
    <row r="224" spans="4:8" x14ac:dyDescent="0.2">
      <c r="D224" s="5"/>
      <c r="E224" s="5"/>
      <c r="F224" s="5"/>
      <c r="G224" s="5"/>
      <c r="H224" s="5"/>
    </row>
    <row r="225" spans="4:8" x14ac:dyDescent="0.2">
      <c r="D225" s="5"/>
      <c r="E225" s="5"/>
      <c r="F225" s="5"/>
      <c r="G225" s="5"/>
      <c r="H225" s="5"/>
    </row>
    <row r="226" spans="4:8" x14ac:dyDescent="0.2">
      <c r="D226" s="5"/>
      <c r="E226" s="5"/>
      <c r="F226" s="5"/>
      <c r="G226" s="5"/>
      <c r="H226" s="5"/>
    </row>
    <row r="227" spans="4:8" x14ac:dyDescent="0.2">
      <c r="D227" s="5"/>
      <c r="E227" s="5"/>
      <c r="F227" s="5"/>
      <c r="G227" s="5"/>
      <c r="H227" s="5"/>
    </row>
    <row r="228" spans="4:8" x14ac:dyDescent="0.2">
      <c r="D228" s="5"/>
      <c r="E228" s="5"/>
      <c r="F228" s="5"/>
      <c r="G228" s="5"/>
      <c r="H228" s="5"/>
    </row>
    <row r="229" spans="4:8" x14ac:dyDescent="0.2">
      <c r="D229" s="5"/>
      <c r="E229" s="5"/>
      <c r="F229" s="5"/>
      <c r="G229" s="5"/>
      <c r="H229" s="5"/>
    </row>
    <row r="230" spans="4:8" x14ac:dyDescent="0.2">
      <c r="D230" s="5"/>
      <c r="E230" s="5"/>
      <c r="F230" s="5"/>
      <c r="G230" s="5"/>
      <c r="H230" s="5"/>
    </row>
    <row r="231" spans="4:8" x14ac:dyDescent="0.2">
      <c r="D231" s="5"/>
      <c r="E231" s="5"/>
      <c r="F231" s="5"/>
      <c r="G231" s="5"/>
      <c r="H231" s="5"/>
    </row>
    <row r="232" spans="4:8" x14ac:dyDescent="0.2">
      <c r="D232" s="5"/>
      <c r="E232" s="5"/>
      <c r="F232" s="5"/>
      <c r="G232" s="5"/>
      <c r="H232" s="5"/>
    </row>
    <row r="233" spans="4:8" x14ac:dyDescent="0.2">
      <c r="D233" s="5"/>
      <c r="E233" s="5"/>
      <c r="F233" s="5"/>
      <c r="G233" s="5"/>
      <c r="H233" s="5"/>
    </row>
    <row r="234" spans="4:8" x14ac:dyDescent="0.2">
      <c r="D234" s="5"/>
      <c r="E234" s="5"/>
      <c r="F234" s="5"/>
      <c r="G234" s="5"/>
      <c r="H234" s="5"/>
    </row>
    <row r="235" spans="4:8" x14ac:dyDescent="0.2">
      <c r="D235" s="5"/>
      <c r="E235" s="5"/>
      <c r="F235" s="5"/>
      <c r="G235" s="5"/>
      <c r="H235" s="5"/>
    </row>
    <row r="236" spans="4:8" x14ac:dyDescent="0.2">
      <c r="D236" s="5"/>
      <c r="E236" s="5"/>
      <c r="F236" s="5"/>
      <c r="G236" s="5"/>
      <c r="H236" s="5"/>
    </row>
    <row r="237" spans="4:8" x14ac:dyDescent="0.2">
      <c r="D237" s="5"/>
      <c r="E237" s="5"/>
      <c r="F237" s="5"/>
      <c r="G237" s="5"/>
      <c r="H237" s="5"/>
    </row>
    <row r="238" spans="4:8" x14ac:dyDescent="0.2">
      <c r="D238" s="5"/>
      <c r="E238" s="5"/>
      <c r="F238" s="5"/>
      <c r="G238" s="5"/>
      <c r="H238" s="5"/>
    </row>
    <row r="239" spans="4:8" x14ac:dyDescent="0.2">
      <c r="D239" s="5"/>
      <c r="E239" s="5"/>
      <c r="F239" s="5"/>
      <c r="G239" s="5"/>
      <c r="H239" s="5"/>
    </row>
    <row r="240" spans="4:8" x14ac:dyDescent="0.2">
      <c r="D240" s="5"/>
      <c r="E240" s="5"/>
      <c r="F240" s="5"/>
      <c r="G240" s="5"/>
      <c r="H240" s="5"/>
    </row>
    <row r="241" spans="4:8" x14ac:dyDescent="0.2">
      <c r="D241" s="5"/>
      <c r="E241" s="5"/>
      <c r="F241" s="5"/>
      <c r="G241" s="5"/>
      <c r="H241" s="5"/>
    </row>
    <row r="242" spans="4:8" x14ac:dyDescent="0.2">
      <c r="D242" s="5"/>
      <c r="E242" s="5"/>
      <c r="F242" s="5"/>
      <c r="G242" s="5"/>
      <c r="H242" s="5"/>
    </row>
    <row r="243" spans="4:8" x14ac:dyDescent="0.2">
      <c r="D243" s="5"/>
      <c r="E243" s="5"/>
      <c r="F243" s="5"/>
      <c r="G243" s="5"/>
      <c r="H243" s="5"/>
    </row>
    <row r="244" spans="4:8" x14ac:dyDescent="0.2">
      <c r="D244" s="5"/>
      <c r="E244" s="5"/>
      <c r="F244" s="5"/>
      <c r="G244" s="5"/>
      <c r="H244" s="5"/>
    </row>
    <row r="245" spans="4:8" x14ac:dyDescent="0.2">
      <c r="D245" s="5"/>
      <c r="E245" s="5"/>
      <c r="F245" s="5"/>
      <c r="G245" s="5"/>
      <c r="H245" s="5"/>
    </row>
    <row r="246" spans="4:8" x14ac:dyDescent="0.2">
      <c r="D246" s="5"/>
      <c r="E246" s="5"/>
      <c r="F246" s="5"/>
      <c r="G246" s="5"/>
      <c r="H246" s="5"/>
    </row>
    <row r="247" spans="4:8" x14ac:dyDescent="0.2">
      <c r="D247" s="5"/>
      <c r="E247" s="5"/>
      <c r="F247" s="5"/>
      <c r="G247" s="5"/>
      <c r="H247" s="5"/>
    </row>
    <row r="248" spans="4:8" x14ac:dyDescent="0.2">
      <c r="D248" s="5"/>
      <c r="E248" s="5"/>
      <c r="F248" s="5"/>
      <c r="G248" s="5"/>
      <c r="H248" s="5"/>
    </row>
    <row r="249" spans="4:8" x14ac:dyDescent="0.2">
      <c r="D249" s="5"/>
      <c r="E249" s="5"/>
      <c r="F249" s="5"/>
      <c r="G249" s="5"/>
      <c r="H249" s="5"/>
    </row>
    <row r="250" spans="4:8" x14ac:dyDescent="0.2">
      <c r="D250" s="5"/>
      <c r="E250" s="5"/>
      <c r="F250" s="5"/>
      <c r="G250" s="5"/>
      <c r="H250" s="5"/>
    </row>
    <row r="251" spans="4:8" x14ac:dyDescent="0.2">
      <c r="D251" s="5"/>
      <c r="E251" s="5"/>
      <c r="F251" s="5"/>
      <c r="G251" s="5"/>
      <c r="H251" s="5"/>
    </row>
    <row r="252" spans="4:8" x14ac:dyDescent="0.2">
      <c r="D252" s="5"/>
      <c r="E252" s="5"/>
      <c r="F252" s="5"/>
      <c r="G252" s="5"/>
      <c r="H252" s="5"/>
    </row>
    <row r="253" spans="4:8" x14ac:dyDescent="0.2">
      <c r="D253" s="5"/>
      <c r="E253" s="5"/>
      <c r="F253" s="5"/>
      <c r="G253" s="5"/>
      <c r="H253" s="5"/>
    </row>
    <row r="254" spans="4:8" x14ac:dyDescent="0.2">
      <c r="D254" s="5"/>
      <c r="E254" s="5"/>
      <c r="F254" s="5"/>
      <c r="G254" s="5"/>
      <c r="H254" s="5"/>
    </row>
    <row r="255" spans="4:8" x14ac:dyDescent="0.2">
      <c r="D255" s="5"/>
      <c r="E255" s="5"/>
      <c r="F255" s="5"/>
      <c r="G255" s="5"/>
      <c r="H255" s="5"/>
    </row>
    <row r="256" spans="4:8" x14ac:dyDescent="0.2">
      <c r="D256" s="5"/>
      <c r="E256" s="5"/>
      <c r="F256" s="5"/>
      <c r="G256" s="5"/>
      <c r="H256" s="5"/>
    </row>
    <row r="257" spans="4:8" x14ac:dyDescent="0.2">
      <c r="D257" s="5"/>
      <c r="E257" s="5"/>
      <c r="F257" s="5"/>
      <c r="G257" s="5"/>
      <c r="H257" s="5"/>
    </row>
    <row r="258" spans="4:8" x14ac:dyDescent="0.2">
      <c r="D258" s="5"/>
      <c r="E258" s="5"/>
      <c r="F258" s="5"/>
      <c r="G258" s="5"/>
      <c r="H258" s="5"/>
    </row>
    <row r="259" spans="4:8" x14ac:dyDescent="0.2">
      <c r="D259" s="5"/>
      <c r="E259" s="5"/>
      <c r="F259" s="5"/>
      <c r="G259" s="5"/>
      <c r="H259" s="5"/>
    </row>
    <row r="260" spans="4:8" x14ac:dyDescent="0.2">
      <c r="D260" s="5"/>
      <c r="E260" s="5"/>
      <c r="F260" s="5"/>
      <c r="G260" s="5"/>
      <c r="H260" s="5"/>
    </row>
    <row r="261" spans="4:8" x14ac:dyDescent="0.2">
      <c r="D261" s="5"/>
      <c r="E261" s="5"/>
      <c r="F261" s="5"/>
      <c r="G261" s="5"/>
      <c r="H261" s="5"/>
    </row>
    <row r="262" spans="4:8" x14ac:dyDescent="0.2">
      <c r="D262" s="5"/>
      <c r="E262" s="5"/>
      <c r="F262" s="5"/>
      <c r="G262" s="5"/>
      <c r="H262" s="5"/>
    </row>
    <row r="263" spans="4:8" x14ac:dyDescent="0.2">
      <c r="D263" s="5"/>
      <c r="E263" s="5"/>
      <c r="F263" s="5"/>
      <c r="G263" s="5"/>
      <c r="H263" s="5"/>
    </row>
    <row r="264" spans="4:8" x14ac:dyDescent="0.2">
      <c r="D264" s="5"/>
      <c r="E264" s="5"/>
      <c r="F264" s="5"/>
      <c r="G264" s="5"/>
      <c r="H264" s="5"/>
    </row>
    <row r="265" spans="4:8" x14ac:dyDescent="0.2">
      <c r="D265" s="5"/>
      <c r="E265" s="5"/>
      <c r="F265" s="5"/>
      <c r="G265" s="5"/>
      <c r="H265" s="5"/>
    </row>
    <row r="266" spans="4:8" x14ac:dyDescent="0.2">
      <c r="D266" s="5"/>
      <c r="E266" s="5"/>
      <c r="F266" s="5"/>
      <c r="G266" s="5"/>
      <c r="H266" s="5"/>
    </row>
    <row r="267" spans="4:8" x14ac:dyDescent="0.2">
      <c r="D267" s="5"/>
      <c r="E267" s="5"/>
      <c r="F267" s="5"/>
      <c r="G267" s="5"/>
      <c r="H267" s="5"/>
    </row>
    <row r="268" spans="4:8" x14ac:dyDescent="0.2">
      <c r="D268" s="5"/>
      <c r="E268" s="5"/>
      <c r="F268" s="5"/>
      <c r="G268" s="5"/>
      <c r="H268" s="5"/>
    </row>
    <row r="269" spans="4:8" x14ac:dyDescent="0.2">
      <c r="D269" s="5"/>
      <c r="E269" s="5"/>
      <c r="F269" s="5"/>
      <c r="G269" s="5"/>
      <c r="H269" s="5"/>
    </row>
    <row r="270" spans="4:8" x14ac:dyDescent="0.2">
      <c r="D270" s="5"/>
      <c r="E270" s="5"/>
      <c r="F270" s="5"/>
      <c r="G270" s="5"/>
      <c r="H270" s="5"/>
    </row>
    <row r="271" spans="4:8" x14ac:dyDescent="0.2">
      <c r="D271" s="5"/>
      <c r="E271" s="5"/>
      <c r="F271" s="5"/>
      <c r="G271" s="5"/>
      <c r="H271" s="5"/>
    </row>
    <row r="272" spans="4:8" x14ac:dyDescent="0.2">
      <c r="D272" s="5"/>
      <c r="E272" s="5"/>
      <c r="F272" s="5"/>
      <c r="G272" s="5"/>
      <c r="H272" s="5"/>
    </row>
    <row r="273" spans="4:8" x14ac:dyDescent="0.2">
      <c r="D273" s="5"/>
      <c r="E273" s="5"/>
      <c r="F273" s="5"/>
      <c r="G273" s="5"/>
      <c r="H273" s="5"/>
    </row>
    <row r="274" spans="4:8" x14ac:dyDescent="0.2">
      <c r="D274" s="5"/>
      <c r="E274" s="5"/>
      <c r="F274" s="5"/>
      <c r="G274" s="5"/>
      <c r="H274" s="5"/>
    </row>
    <row r="275" spans="4:8" x14ac:dyDescent="0.2">
      <c r="D275" s="5"/>
      <c r="E275" s="5"/>
      <c r="F275" s="5"/>
      <c r="G275" s="5"/>
      <c r="H275" s="5"/>
    </row>
    <row r="276" spans="4:8" x14ac:dyDescent="0.2">
      <c r="D276" s="5"/>
      <c r="E276" s="5"/>
      <c r="F276" s="5"/>
      <c r="G276" s="5"/>
      <c r="H276" s="5"/>
    </row>
    <row r="277" spans="4:8" x14ac:dyDescent="0.2">
      <c r="D277" s="5"/>
      <c r="E277" s="5"/>
      <c r="F277" s="5"/>
      <c r="G277" s="5"/>
      <c r="H277" s="5"/>
    </row>
    <row r="278" spans="4:8" x14ac:dyDescent="0.2">
      <c r="D278" s="5"/>
      <c r="E278" s="5"/>
      <c r="F278" s="5"/>
      <c r="G278" s="5"/>
      <c r="H278" s="5"/>
    </row>
    <row r="279" spans="4:8" x14ac:dyDescent="0.2">
      <c r="D279" s="5"/>
      <c r="E279" s="5"/>
      <c r="F279" s="5"/>
      <c r="G279" s="5"/>
      <c r="H279" s="5"/>
    </row>
    <row r="280" spans="4:8" x14ac:dyDescent="0.2">
      <c r="D280" s="5"/>
      <c r="E280" s="5"/>
      <c r="F280" s="5"/>
      <c r="G280" s="5"/>
      <c r="H280" s="5"/>
    </row>
    <row r="281" spans="4:8" x14ac:dyDescent="0.2">
      <c r="D281" s="5"/>
      <c r="E281" s="5"/>
      <c r="F281" s="5"/>
      <c r="G281" s="5"/>
      <c r="H281" s="5"/>
    </row>
    <row r="282" spans="4:8" x14ac:dyDescent="0.2">
      <c r="D282" s="5"/>
      <c r="E282" s="5"/>
      <c r="F282" s="5"/>
      <c r="G282" s="5"/>
      <c r="H282" s="5"/>
    </row>
    <row r="283" spans="4:8" x14ac:dyDescent="0.2">
      <c r="D283" s="5"/>
      <c r="E283" s="5"/>
      <c r="F283" s="5"/>
      <c r="G283" s="5"/>
      <c r="H283" s="5"/>
    </row>
    <row r="284" spans="4:8" x14ac:dyDescent="0.2">
      <c r="D284" s="5"/>
      <c r="E284" s="5"/>
      <c r="F284" s="5"/>
      <c r="G284" s="5"/>
      <c r="H284" s="5"/>
    </row>
    <row r="285" spans="4:8" x14ac:dyDescent="0.2">
      <c r="D285" s="5"/>
      <c r="E285" s="5"/>
      <c r="F285" s="5"/>
      <c r="G285" s="5"/>
      <c r="H285" s="5"/>
    </row>
    <row r="286" spans="4:8" x14ac:dyDescent="0.2">
      <c r="D286" s="5"/>
      <c r="E286" s="5"/>
      <c r="F286" s="5"/>
      <c r="G286" s="5"/>
      <c r="H286" s="5"/>
    </row>
    <row r="287" spans="4:8" x14ac:dyDescent="0.2">
      <c r="D287" s="5"/>
      <c r="E287" s="5"/>
      <c r="F287" s="5"/>
      <c r="G287" s="5"/>
      <c r="H287" s="5"/>
    </row>
    <row r="288" spans="4:8" x14ac:dyDescent="0.2">
      <c r="D288" s="5"/>
      <c r="E288" s="5"/>
      <c r="F288" s="5"/>
      <c r="G288" s="5"/>
      <c r="H288" s="5"/>
    </row>
    <row r="289" spans="4:8" x14ac:dyDescent="0.2">
      <c r="D289" s="5"/>
      <c r="E289" s="5"/>
      <c r="F289" s="5"/>
      <c r="G289" s="5"/>
      <c r="H289" s="5"/>
    </row>
    <row r="290" spans="4:8" x14ac:dyDescent="0.2">
      <c r="D290" s="5"/>
      <c r="E290" s="5"/>
      <c r="F290" s="5"/>
      <c r="G290" s="5"/>
      <c r="H290" s="5"/>
    </row>
    <row r="291" spans="4:8" x14ac:dyDescent="0.2">
      <c r="D291" s="5"/>
      <c r="E291" s="5"/>
      <c r="F291" s="5"/>
      <c r="G291" s="5"/>
      <c r="H291" s="5"/>
    </row>
    <row r="292" spans="4:8" x14ac:dyDescent="0.2">
      <c r="D292" s="5"/>
      <c r="E292" s="5"/>
      <c r="F292" s="5"/>
      <c r="G292" s="5"/>
      <c r="H292" s="5"/>
    </row>
    <row r="293" spans="4:8" x14ac:dyDescent="0.2">
      <c r="D293" s="5"/>
      <c r="E293" s="5"/>
      <c r="F293" s="5"/>
      <c r="G293" s="5"/>
      <c r="H293" s="5"/>
    </row>
    <row r="294" spans="4:8" x14ac:dyDescent="0.2">
      <c r="D294" s="5"/>
      <c r="E294" s="5"/>
      <c r="F294" s="5"/>
      <c r="G294" s="5"/>
      <c r="H294" s="5"/>
    </row>
    <row r="295" spans="4:8" x14ac:dyDescent="0.2">
      <c r="D295" s="5"/>
      <c r="E295" s="5"/>
      <c r="F295" s="5"/>
      <c r="G295" s="5"/>
      <c r="H295" s="5"/>
    </row>
    <row r="296" spans="4:8" x14ac:dyDescent="0.2">
      <c r="D296" s="5"/>
      <c r="E296" s="5"/>
      <c r="F296" s="5"/>
      <c r="G296" s="5"/>
      <c r="H296" s="5"/>
    </row>
    <row r="297" spans="4:8" x14ac:dyDescent="0.2">
      <c r="D297" s="5"/>
      <c r="E297" s="5"/>
      <c r="F297" s="5"/>
      <c r="G297" s="5"/>
      <c r="H297" s="5"/>
    </row>
    <row r="298" spans="4:8" x14ac:dyDescent="0.2">
      <c r="D298" s="5"/>
      <c r="E298" s="5"/>
      <c r="F298" s="5"/>
      <c r="G298" s="5"/>
      <c r="H298" s="5"/>
    </row>
    <row r="299" spans="4:8" x14ac:dyDescent="0.2">
      <c r="D299" s="5"/>
      <c r="E299" s="5"/>
      <c r="F299" s="5"/>
      <c r="G299" s="5"/>
      <c r="H299" s="5"/>
    </row>
    <row r="300" spans="4:8" x14ac:dyDescent="0.2">
      <c r="D300" s="5"/>
      <c r="E300" s="5"/>
      <c r="F300" s="5"/>
      <c r="G300" s="5"/>
      <c r="H300" s="5"/>
    </row>
    <row r="301" spans="4:8" x14ac:dyDescent="0.2">
      <c r="D301" s="5"/>
      <c r="E301" s="5"/>
      <c r="F301" s="5"/>
      <c r="G301" s="5"/>
      <c r="H301" s="5"/>
    </row>
    <row r="302" spans="4:8" x14ac:dyDescent="0.2">
      <c r="D302" s="5"/>
      <c r="E302" s="5"/>
      <c r="F302" s="5"/>
      <c r="G302" s="5"/>
      <c r="H302" s="5"/>
    </row>
    <row r="303" spans="4:8" x14ac:dyDescent="0.2">
      <c r="D303" s="5"/>
      <c r="E303" s="5"/>
      <c r="F303" s="5"/>
      <c r="G303" s="5"/>
      <c r="H303" s="5"/>
    </row>
    <row r="304" spans="4:8" x14ac:dyDescent="0.2">
      <c r="D304" s="5"/>
      <c r="E304" s="5"/>
      <c r="F304" s="5"/>
      <c r="G304" s="5"/>
      <c r="H304" s="5"/>
    </row>
    <row r="305" spans="4:8" x14ac:dyDescent="0.2">
      <c r="D305" s="5"/>
      <c r="E305" s="5"/>
      <c r="F305" s="5"/>
      <c r="G305" s="5"/>
      <c r="H305" s="5"/>
    </row>
    <row r="306" spans="4:8" x14ac:dyDescent="0.2">
      <c r="D306" s="5"/>
      <c r="E306" s="5"/>
      <c r="F306" s="5"/>
      <c r="G306" s="5"/>
      <c r="H306" s="5"/>
    </row>
    <row r="307" spans="4:8" x14ac:dyDescent="0.2">
      <c r="D307" s="5"/>
      <c r="E307" s="5"/>
      <c r="F307" s="5"/>
      <c r="G307" s="5"/>
      <c r="H307" s="5"/>
    </row>
  </sheetData>
  <mergeCells count="28">
    <mergeCell ref="D4:J4"/>
    <mergeCell ref="O6:P6"/>
    <mergeCell ref="M6:N6"/>
    <mergeCell ref="K6:L6"/>
    <mergeCell ref="K4:Q4"/>
    <mergeCell ref="B19:C19"/>
    <mergeCell ref="D6:E6"/>
    <mergeCell ref="J7:J8"/>
    <mergeCell ref="A9:C9"/>
    <mergeCell ref="B10:C10"/>
    <mergeCell ref="B11:C11"/>
    <mergeCell ref="B14:C14"/>
    <mergeCell ref="A34:C34"/>
    <mergeCell ref="A36:C36"/>
    <mergeCell ref="B12:C12"/>
    <mergeCell ref="B13:C13"/>
    <mergeCell ref="B23:C23"/>
    <mergeCell ref="B24:C24"/>
    <mergeCell ref="B25:C25"/>
    <mergeCell ref="B26:C26"/>
    <mergeCell ref="B27:C27"/>
    <mergeCell ref="B28:C28"/>
    <mergeCell ref="A30:C30"/>
    <mergeCell ref="A32:C32"/>
    <mergeCell ref="B15:C15"/>
    <mergeCell ref="B16:C16"/>
    <mergeCell ref="B17:C17"/>
    <mergeCell ref="B18:C18"/>
  </mergeCells>
  <pageMargins left="0.70866141732283472" right="0.70866141732283472" top="0.78740157480314965" bottom="0.78740157480314965" header="0.31496062992125984" footer="0.31496062992125984"/>
  <pageSetup paperSize="8" scale="58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T-U</vt:lpstr>
      <vt:lpstr>K</vt:lpstr>
      <vt:lpstr>T-G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2019-11-11T09:42:42Z</cp:lastPrinted>
  <dcterms:created xsi:type="dcterms:W3CDTF">2019-02-25T12:33:26Z</dcterms:created>
  <dcterms:modified xsi:type="dcterms:W3CDTF">2019-11-11T10:17:33Z</dcterms:modified>
</cp:coreProperties>
</file>