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\Phase EK\Nov 2019\"/>
    </mc:Choice>
  </mc:AlternateContent>
  <bookViews>
    <workbookView xWindow="0" yWindow="0" windowWidth="28800" windowHeight="14295" activeTab="1"/>
  </bookViews>
  <sheets>
    <sheet name="Tabelle1" sheetId="1" r:id="rId1"/>
    <sheet name="Tabelle2" sheetId="2" r:id="rId2"/>
  </sheets>
  <definedNames>
    <definedName name="_xlnm.Print_Area" localSheetId="0">Tabelle1!$A$1:$I$32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2" l="1"/>
  <c r="W35" i="2"/>
  <c r="W36" i="2"/>
  <c r="E39" i="2"/>
  <c r="W21" i="2"/>
  <c r="W22" i="2"/>
  <c r="U39" i="2"/>
  <c r="V39" i="2"/>
  <c r="W16" i="2"/>
  <c r="W13" i="2"/>
  <c r="W14" i="2"/>
  <c r="W18" i="2"/>
  <c r="W19" i="2"/>
  <c r="W23" i="2"/>
  <c r="W24" i="2"/>
  <c r="W25" i="2"/>
  <c r="W26" i="2"/>
  <c r="W27" i="2"/>
  <c r="W28" i="2"/>
  <c r="W29" i="2"/>
  <c r="W30" i="2"/>
  <c r="W31" i="2"/>
  <c r="W32" i="2"/>
  <c r="W33" i="2"/>
  <c r="W37" i="2"/>
  <c r="W12" i="2"/>
  <c r="L39" i="2"/>
  <c r="D39" i="2"/>
  <c r="F39" i="2"/>
  <c r="G39" i="2"/>
  <c r="H39" i="2"/>
  <c r="I39" i="2"/>
  <c r="J39" i="2"/>
  <c r="K39" i="2"/>
  <c r="M39" i="2"/>
  <c r="P39" i="2"/>
  <c r="Q39" i="2"/>
  <c r="R39" i="2"/>
  <c r="S39" i="2"/>
  <c r="T39" i="2"/>
  <c r="U33" i="2"/>
  <c r="C32" i="2"/>
  <c r="C31" i="2"/>
  <c r="C30" i="2"/>
  <c r="C29" i="2"/>
  <c r="C26" i="2"/>
  <c r="C25" i="2"/>
  <c r="U24" i="2"/>
  <c r="U23" i="2"/>
  <c r="C19" i="2"/>
  <c r="C14" i="2"/>
  <c r="C12" i="2"/>
  <c r="B39" i="2"/>
  <c r="W20" i="2" l="1"/>
  <c r="W17" i="2"/>
  <c r="W15" i="2"/>
  <c r="C39" i="2"/>
  <c r="D32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W39" i="2" l="1"/>
  <c r="F30" i="1"/>
  <c r="G30" i="1" s="1"/>
  <c r="I30" i="1" l="1"/>
  <c r="F28" i="1"/>
  <c r="G28" i="1" s="1"/>
  <c r="I28" i="1" s="1"/>
  <c r="F29" i="1"/>
  <c r="G29" i="1" s="1"/>
  <c r="F31" i="1"/>
  <c r="G31" i="1" s="1"/>
  <c r="F27" i="1"/>
  <c r="G27" i="1" s="1"/>
  <c r="G13" i="1"/>
  <c r="G32" i="1" s="1"/>
  <c r="H14" i="1"/>
  <c r="H15" i="1"/>
  <c r="H16" i="1"/>
  <c r="F13" i="1"/>
  <c r="F14" i="1"/>
  <c r="F15" i="1"/>
  <c r="F16" i="1"/>
  <c r="E11" i="1"/>
  <c r="H11" i="1" s="1"/>
  <c r="E12" i="1"/>
  <c r="F12" i="1" s="1"/>
  <c r="E13" i="1"/>
  <c r="H13" i="1" s="1"/>
  <c r="E10" i="1"/>
  <c r="H10" i="1" s="1"/>
  <c r="E9" i="1"/>
  <c r="F9" i="1" l="1"/>
  <c r="E32" i="1"/>
  <c r="F10" i="1"/>
  <c r="H9" i="1"/>
  <c r="I27" i="1"/>
  <c r="I10" i="1"/>
  <c r="I29" i="1"/>
  <c r="I11" i="1"/>
  <c r="I31" i="1"/>
  <c r="I13" i="1"/>
  <c r="F11" i="1"/>
  <c r="I15" i="1"/>
  <c r="I14" i="1"/>
  <c r="I16" i="1"/>
  <c r="H12" i="1"/>
  <c r="I12" i="1" s="1"/>
  <c r="I9" i="1" l="1"/>
  <c r="H18" i="1"/>
  <c r="I18" i="1" s="1"/>
  <c r="H19" i="1"/>
  <c r="H20" i="1"/>
  <c r="I20" i="1" s="1"/>
  <c r="H21" i="1"/>
  <c r="I21" i="1" s="1"/>
  <c r="H22" i="1"/>
  <c r="H23" i="1"/>
  <c r="I23" i="1" s="1"/>
  <c r="H24" i="1"/>
  <c r="H25" i="1"/>
  <c r="I25" i="1" s="1"/>
  <c r="H17" i="1"/>
  <c r="I24" i="1"/>
  <c r="I17" i="1"/>
  <c r="F18" i="1"/>
  <c r="F19" i="1"/>
  <c r="F20" i="1"/>
  <c r="F21" i="1"/>
  <c r="F22" i="1"/>
  <c r="F23" i="1"/>
  <c r="F24" i="1"/>
  <c r="F25" i="1"/>
  <c r="F17" i="1"/>
  <c r="F32" i="1" s="1"/>
  <c r="H32" i="1" l="1"/>
  <c r="I22" i="1"/>
  <c r="I19" i="1"/>
  <c r="I32" i="1" l="1"/>
</calcChain>
</file>

<file path=xl/sharedStrings.xml><?xml version="1.0" encoding="utf-8"?>
<sst xmlns="http://schemas.openxmlformats.org/spreadsheetml/2006/main" count="83" uniqueCount="61">
  <si>
    <t>Stunden</t>
  </si>
  <si>
    <t>Grundauftrag</t>
  </si>
  <si>
    <t>Digitalisierung</t>
  </si>
  <si>
    <t>Total</t>
  </si>
  <si>
    <t>CHF</t>
  </si>
  <si>
    <t>Jauslin + Stebler</t>
  </si>
  <si>
    <t>Leipert</t>
  </si>
  <si>
    <t>Holinger</t>
  </si>
  <si>
    <t>A</t>
  </si>
  <si>
    <t>B</t>
  </si>
  <si>
    <t>C</t>
  </si>
  <si>
    <t>D</t>
  </si>
  <si>
    <t>E</t>
  </si>
  <si>
    <t>F</t>
  </si>
  <si>
    <t>G</t>
  </si>
  <si>
    <t>G 3/4</t>
  </si>
  <si>
    <t>G 1/2</t>
  </si>
  <si>
    <t>Kat.</t>
  </si>
  <si>
    <t>N03 EP Rheinfelden - Frick</t>
  </si>
  <si>
    <t>Bosshardt</t>
  </si>
  <si>
    <t>Aegerter &amp;</t>
  </si>
  <si>
    <t>Grundauftrag inkl. NO GIS-basierte Entwässerung und Digitalisierung Archiv</t>
  </si>
  <si>
    <t>Aufwände per 31.10.2019</t>
  </si>
  <si>
    <t>Triage Aufwand per 31.10.2019, AeBo</t>
  </si>
  <si>
    <t>Name</t>
  </si>
  <si>
    <t>Übergeordnet</t>
  </si>
  <si>
    <t>Synthese</t>
  </si>
  <si>
    <t>T-U</t>
  </si>
  <si>
    <t>50, 60</t>
  </si>
  <si>
    <t>K</t>
  </si>
  <si>
    <t>BP</t>
  </si>
  <si>
    <t>FL</t>
  </si>
  <si>
    <t>FCh</t>
  </si>
  <si>
    <t>NF</t>
  </si>
  <si>
    <t>RU</t>
  </si>
  <si>
    <t>Shd</t>
  </si>
  <si>
    <t>SD</t>
  </si>
  <si>
    <t>STh</t>
  </si>
  <si>
    <t>MD</t>
  </si>
  <si>
    <t>Mem</t>
  </si>
  <si>
    <t>TJe</t>
  </si>
  <si>
    <t>Beu</t>
  </si>
  <si>
    <t>CR</t>
  </si>
  <si>
    <t>DeF</t>
  </si>
  <si>
    <t>FhM</t>
  </si>
  <si>
    <t>Har</t>
  </si>
  <si>
    <t>LT</t>
  </si>
  <si>
    <t>MC</t>
  </si>
  <si>
    <t>OH</t>
  </si>
  <si>
    <t>SA</t>
  </si>
  <si>
    <t>SuS</t>
  </si>
  <si>
    <t>WN</t>
  </si>
  <si>
    <t>SCe</t>
  </si>
  <si>
    <t>BoJ</t>
  </si>
  <si>
    <t>ChF</t>
  </si>
  <si>
    <t>KaE</t>
  </si>
  <si>
    <t>GIS</t>
  </si>
  <si>
    <t>NO 02</t>
  </si>
  <si>
    <t>PL</t>
  </si>
  <si>
    <t>Kontrolle</t>
  </si>
  <si>
    <t>A) Grundvertrag inkl. 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</si>
</sst>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4" fontId="1" fillId="0" borderId="5" xfId="0" applyNumberFormat="1" applyFont="1" applyBorder="1"/>
    <xf numFmtId="4" fontId="0" fillId="0" borderId="0" xfId="0" applyNumberFormat="1"/>
    <xf numFmtId="4" fontId="0" fillId="0" borderId="12" xfId="0" applyNumberFormat="1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/>
    <xf numFmtId="0" fontId="2" fillId="0" borderId="0" xfId="0" applyFont="1"/>
    <xf numFmtId="4" fontId="0" fillId="0" borderId="14" xfId="0" applyNumberFormat="1" applyBorder="1"/>
    <xf numFmtId="4" fontId="0" fillId="0" borderId="15" xfId="0" applyNumberFormat="1" applyBorder="1"/>
    <xf numFmtId="4" fontId="0" fillId="0" borderId="9" xfId="0" applyNumberFormat="1" applyBorder="1"/>
    <xf numFmtId="4" fontId="1" fillId="0" borderId="17" xfId="0" applyNumberFormat="1" applyFont="1" applyBorder="1"/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9" xfId="0" applyBorder="1"/>
    <xf numFmtId="0" fontId="1" fillId="0" borderId="20" xfId="0" applyFont="1" applyBorder="1" applyAlignment="1">
      <alignment horizontal="center" vertical="center"/>
    </xf>
    <xf numFmtId="4" fontId="0" fillId="0" borderId="10" xfId="0" applyNumberFormat="1" applyBorder="1"/>
    <xf numFmtId="4" fontId="0" fillId="0" borderId="20" xfId="0" applyNumberFormat="1" applyBorder="1"/>
    <xf numFmtId="4" fontId="0" fillId="0" borderId="11" xfId="0" applyNumberFormat="1" applyBorder="1"/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0" borderId="23" xfId="0" applyFont="1" applyBorder="1"/>
    <xf numFmtId="0" fontId="0" fillId="0" borderId="21" xfId="0" applyBorder="1"/>
    <xf numFmtId="0" fontId="0" fillId="0" borderId="18" xfId="0" applyBorder="1"/>
    <xf numFmtId="0" fontId="0" fillId="0" borderId="24" xfId="0" applyBorder="1"/>
    <xf numFmtId="0" fontId="0" fillId="0" borderId="12" xfId="0" applyFill="1" applyBorder="1"/>
    <xf numFmtId="0" fontId="1" fillId="0" borderId="2" xfId="0" applyFont="1" applyBorder="1" applyAlignment="1">
      <alignment horizontal="center" vertical="center"/>
    </xf>
    <xf numFmtId="0" fontId="1" fillId="0" borderId="25" xfId="0" applyFont="1" applyBorder="1"/>
    <xf numFmtId="0" fontId="1" fillId="0" borderId="28" xfId="0" applyFont="1" applyBorder="1"/>
    <xf numFmtId="4" fontId="1" fillId="0" borderId="27" xfId="0" applyNumberFormat="1" applyFont="1" applyBorder="1"/>
    <xf numFmtId="4" fontId="1" fillId="0" borderId="26" xfId="0" applyNumberFormat="1" applyFont="1" applyBorder="1"/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2" fontId="1" fillId="0" borderId="30" xfId="0" applyNumberFormat="1" applyFont="1" applyBorder="1" applyAlignment="1">
      <alignment horizontal="center" vertical="center"/>
    </xf>
    <xf numFmtId="0" fontId="1" fillId="0" borderId="30" xfId="0" applyFont="1" applyBorder="1"/>
    <xf numFmtId="0" fontId="0" fillId="0" borderId="30" xfId="0" applyBorder="1"/>
    <xf numFmtId="0" fontId="0" fillId="0" borderId="30" xfId="0" applyFill="1" applyBorder="1"/>
    <xf numFmtId="164" fontId="0" fillId="0" borderId="30" xfId="1" applyNumberFormat="1" applyFont="1" applyBorder="1"/>
    <xf numFmtId="0" fontId="0" fillId="0" borderId="3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A4" sqref="A1:A4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6" hidden="1" customWidth="1" outlineLevel="1"/>
    <col min="4" max="4" width="15.28515625" customWidth="1" collapsed="1"/>
    <col min="5" max="9" width="15.28515625" customWidth="1"/>
  </cols>
  <sheetData>
    <row r="1" spans="1:9" ht="15" x14ac:dyDescent="0.25">
      <c r="A1" s="18" t="s">
        <v>18</v>
      </c>
    </row>
    <row r="2" spans="1:9" ht="15" x14ac:dyDescent="0.25">
      <c r="A2" s="18"/>
    </row>
    <row r="3" spans="1:9" ht="15" x14ac:dyDescent="0.25">
      <c r="A3" s="18" t="s">
        <v>21</v>
      </c>
    </row>
    <row r="4" spans="1:9" ht="15" x14ac:dyDescent="0.25">
      <c r="A4" s="18" t="s">
        <v>22</v>
      </c>
    </row>
    <row r="5" spans="1:9" ht="13.5" thickBot="1" x14ac:dyDescent="0.25"/>
    <row r="6" spans="1:9" ht="17.25" customHeight="1" x14ac:dyDescent="0.2">
      <c r="A6" s="1"/>
      <c r="B6" s="23" t="s">
        <v>17</v>
      </c>
      <c r="C6" s="39"/>
      <c r="D6" s="56" t="s">
        <v>0</v>
      </c>
      <c r="E6" s="57"/>
      <c r="F6" s="58"/>
      <c r="G6" s="57" t="s">
        <v>4</v>
      </c>
      <c r="H6" s="57"/>
      <c r="I6" s="58"/>
    </row>
    <row r="7" spans="1:9" ht="19.5" customHeight="1" x14ac:dyDescent="0.2">
      <c r="A7" s="10"/>
      <c r="B7" s="24"/>
      <c r="C7" s="44"/>
      <c r="D7" s="30" t="s">
        <v>1</v>
      </c>
      <c r="E7" s="15" t="s">
        <v>2</v>
      </c>
      <c r="F7" s="31" t="s">
        <v>3</v>
      </c>
      <c r="G7" s="26" t="s">
        <v>1</v>
      </c>
      <c r="H7" s="15" t="s">
        <v>2</v>
      </c>
      <c r="I7" s="16" t="s">
        <v>3</v>
      </c>
    </row>
    <row r="8" spans="1:9" ht="15" customHeight="1" x14ac:dyDescent="0.2">
      <c r="A8" s="2" t="s">
        <v>20</v>
      </c>
      <c r="B8" s="5" t="s">
        <v>8</v>
      </c>
      <c r="C8" s="8">
        <v>145</v>
      </c>
      <c r="D8" s="32"/>
      <c r="E8" s="8"/>
      <c r="F8" s="33"/>
      <c r="G8" s="7"/>
      <c r="H8" s="8"/>
      <c r="I8" s="3"/>
    </row>
    <row r="9" spans="1:9" ht="15" customHeight="1" x14ac:dyDescent="0.2">
      <c r="A9" s="2" t="s">
        <v>19</v>
      </c>
      <c r="B9" s="5" t="s">
        <v>9</v>
      </c>
      <c r="C9" s="8">
        <v>122</v>
      </c>
      <c r="D9" s="32">
        <v>1129.5</v>
      </c>
      <c r="E9" s="8">
        <f>8.5+1.5</f>
        <v>10</v>
      </c>
      <c r="F9" s="34">
        <f>SUM(D9:E9)</f>
        <v>1139.5</v>
      </c>
      <c r="G9" s="27">
        <f t="shared" ref="G9:G25" si="0">D9*C9</f>
        <v>137799</v>
      </c>
      <c r="H9" s="14">
        <f t="shared" ref="H9:H25" si="1">E9*C9</f>
        <v>1220</v>
      </c>
      <c r="I9" s="12">
        <f>SUM(G9:H9)</f>
        <v>139019</v>
      </c>
    </row>
    <row r="10" spans="1:9" ht="15" customHeight="1" x14ac:dyDescent="0.2">
      <c r="A10" s="2"/>
      <c r="B10" s="5" t="s">
        <v>10</v>
      </c>
      <c r="C10" s="8">
        <v>95</v>
      </c>
      <c r="D10" s="32">
        <v>501</v>
      </c>
      <c r="E10" s="8">
        <f>51+160.5+86+148.5+114.75+158.75+71.25+121.25+102.75</f>
        <v>1014.75</v>
      </c>
      <c r="F10" s="34">
        <f t="shared" ref="F10:F16" si="2">SUM(D10:E10)</f>
        <v>1515.75</v>
      </c>
      <c r="G10" s="27">
        <f t="shared" si="0"/>
        <v>47595</v>
      </c>
      <c r="H10" s="14">
        <f t="shared" si="1"/>
        <v>96401.25</v>
      </c>
      <c r="I10" s="12">
        <f t="shared" ref="I10:I16" si="3">SUM(G10:H10)</f>
        <v>143996.25</v>
      </c>
    </row>
    <row r="11" spans="1:9" ht="15" customHeight="1" x14ac:dyDescent="0.2">
      <c r="A11" s="2"/>
      <c r="B11" s="5" t="s">
        <v>11</v>
      </c>
      <c r="C11" s="8">
        <v>86</v>
      </c>
      <c r="D11" s="32">
        <v>243.5</v>
      </c>
      <c r="E11" s="8">
        <f>104.5+30+50.75+71.5+75.5+3.5+44.25</f>
        <v>380</v>
      </c>
      <c r="F11" s="34">
        <f t="shared" si="2"/>
        <v>623.5</v>
      </c>
      <c r="G11" s="27">
        <f t="shared" si="0"/>
        <v>20941</v>
      </c>
      <c r="H11" s="14">
        <f t="shared" si="1"/>
        <v>32680</v>
      </c>
      <c r="I11" s="12">
        <f t="shared" si="3"/>
        <v>53621</v>
      </c>
    </row>
    <row r="12" spans="1:9" ht="15" customHeight="1" x14ac:dyDescent="0.2">
      <c r="A12" s="2"/>
      <c r="B12" s="5" t="s">
        <v>12</v>
      </c>
      <c r="C12" s="8">
        <v>62</v>
      </c>
      <c r="D12" s="32">
        <v>80.75</v>
      </c>
      <c r="E12" s="8">
        <f>17+36.75+173.5+43.25+109.25+121+18+15.75</f>
        <v>534.5</v>
      </c>
      <c r="F12" s="34">
        <f t="shared" si="2"/>
        <v>615.25</v>
      </c>
      <c r="G12" s="27">
        <f t="shared" si="0"/>
        <v>5006.5</v>
      </c>
      <c r="H12" s="14">
        <f t="shared" si="1"/>
        <v>33139</v>
      </c>
      <c r="I12" s="12">
        <f t="shared" si="3"/>
        <v>38145.5</v>
      </c>
    </row>
    <row r="13" spans="1:9" ht="15" customHeight="1" x14ac:dyDescent="0.2">
      <c r="A13" s="2"/>
      <c r="B13" s="5" t="s">
        <v>13</v>
      </c>
      <c r="C13" s="8">
        <v>50</v>
      </c>
      <c r="D13" s="32">
        <v>264.5</v>
      </c>
      <c r="E13" s="8">
        <f>68+51+34.25+38.25</f>
        <v>191.5</v>
      </c>
      <c r="F13" s="34">
        <f t="shared" si="2"/>
        <v>456</v>
      </c>
      <c r="G13" s="27">
        <f t="shared" si="0"/>
        <v>13225</v>
      </c>
      <c r="H13" s="14">
        <f t="shared" si="1"/>
        <v>9575</v>
      </c>
      <c r="I13" s="12">
        <f t="shared" si="3"/>
        <v>22800</v>
      </c>
    </row>
    <row r="14" spans="1:9" ht="15" customHeight="1" x14ac:dyDescent="0.2">
      <c r="A14" s="2"/>
      <c r="B14" s="5" t="s">
        <v>14</v>
      </c>
      <c r="C14" s="8">
        <v>8</v>
      </c>
      <c r="D14" s="32">
        <v>0</v>
      </c>
      <c r="E14" s="8">
        <v>0</v>
      </c>
      <c r="F14" s="34">
        <f t="shared" si="2"/>
        <v>0</v>
      </c>
      <c r="G14" s="27">
        <f t="shared" si="0"/>
        <v>0</v>
      </c>
      <c r="H14" s="14">
        <f t="shared" si="1"/>
        <v>0</v>
      </c>
      <c r="I14" s="12">
        <f t="shared" si="3"/>
        <v>0</v>
      </c>
    </row>
    <row r="15" spans="1:9" ht="15" customHeight="1" x14ac:dyDescent="0.2">
      <c r="A15" s="2"/>
      <c r="B15" s="5" t="s">
        <v>15</v>
      </c>
      <c r="C15" s="8">
        <v>6</v>
      </c>
      <c r="D15" s="32">
        <v>4</v>
      </c>
      <c r="E15" s="8">
        <v>5.75</v>
      </c>
      <c r="F15" s="34">
        <f t="shared" si="2"/>
        <v>9.75</v>
      </c>
      <c r="G15" s="27">
        <f t="shared" si="0"/>
        <v>24</v>
      </c>
      <c r="H15" s="14">
        <f t="shared" si="1"/>
        <v>34.5</v>
      </c>
      <c r="I15" s="12">
        <f t="shared" si="3"/>
        <v>58.5</v>
      </c>
    </row>
    <row r="16" spans="1:9" ht="15" customHeight="1" x14ac:dyDescent="0.2">
      <c r="A16" s="2"/>
      <c r="B16" s="5" t="s">
        <v>16</v>
      </c>
      <c r="C16" s="8">
        <v>4</v>
      </c>
      <c r="D16" s="32"/>
      <c r="E16" s="8">
        <v>23</v>
      </c>
      <c r="F16" s="34">
        <f t="shared" si="2"/>
        <v>23</v>
      </c>
      <c r="G16" s="27">
        <f t="shared" si="0"/>
        <v>0</v>
      </c>
      <c r="H16" s="14">
        <f t="shared" si="1"/>
        <v>92</v>
      </c>
      <c r="I16" s="12">
        <f t="shared" si="3"/>
        <v>92</v>
      </c>
    </row>
    <row r="17" spans="1:9" ht="15" customHeight="1" x14ac:dyDescent="0.2">
      <c r="A17" s="2" t="s">
        <v>5</v>
      </c>
      <c r="B17" s="5" t="s">
        <v>8</v>
      </c>
      <c r="C17" s="8">
        <v>145</v>
      </c>
      <c r="D17" s="32">
        <v>12.75</v>
      </c>
      <c r="E17" s="38">
        <v>0</v>
      </c>
      <c r="F17" s="34">
        <f>SUM(D17:E17)</f>
        <v>12.75</v>
      </c>
      <c r="G17" s="13">
        <f t="shared" si="0"/>
        <v>1848.75</v>
      </c>
      <c r="H17" s="14">
        <f t="shared" si="1"/>
        <v>0</v>
      </c>
      <c r="I17" s="12">
        <f>SUM(G17:H17)</f>
        <v>1848.75</v>
      </c>
    </row>
    <row r="18" spans="1:9" ht="15" customHeight="1" x14ac:dyDescent="0.2">
      <c r="A18" s="2"/>
      <c r="B18" s="5" t="s">
        <v>9</v>
      </c>
      <c r="C18" s="8">
        <v>122</v>
      </c>
      <c r="D18" s="32">
        <v>248.75</v>
      </c>
      <c r="E18" s="8">
        <v>2.5</v>
      </c>
      <c r="F18" s="34">
        <f t="shared" ref="F18:F25" si="4">SUM(D18:E18)</f>
        <v>251.25</v>
      </c>
      <c r="G18" s="13">
        <f t="shared" si="0"/>
        <v>30347.5</v>
      </c>
      <c r="H18" s="14">
        <f t="shared" si="1"/>
        <v>305</v>
      </c>
      <c r="I18" s="12">
        <f t="shared" ref="I18:I25" si="5">SUM(G18:H18)</f>
        <v>30652.5</v>
      </c>
    </row>
    <row r="19" spans="1:9" ht="15" customHeight="1" x14ac:dyDescent="0.2">
      <c r="A19" s="2"/>
      <c r="B19" s="5" t="s">
        <v>10</v>
      </c>
      <c r="C19" s="8">
        <v>95</v>
      </c>
      <c r="D19" s="32">
        <v>374</v>
      </c>
      <c r="E19" s="8">
        <v>417</v>
      </c>
      <c r="F19" s="34">
        <f t="shared" si="4"/>
        <v>791</v>
      </c>
      <c r="G19" s="13">
        <f t="shared" si="0"/>
        <v>35530</v>
      </c>
      <c r="H19" s="14">
        <f t="shared" si="1"/>
        <v>39615</v>
      </c>
      <c r="I19" s="12">
        <f t="shared" si="5"/>
        <v>75145</v>
      </c>
    </row>
    <row r="20" spans="1:9" ht="15" customHeight="1" x14ac:dyDescent="0.2">
      <c r="A20" s="2"/>
      <c r="B20" s="5" t="s">
        <v>11</v>
      </c>
      <c r="C20" s="8">
        <v>86</v>
      </c>
      <c r="D20" s="32">
        <v>181.5</v>
      </c>
      <c r="E20" s="8">
        <v>1017</v>
      </c>
      <c r="F20" s="34">
        <f t="shared" si="4"/>
        <v>1198.5</v>
      </c>
      <c r="G20" s="13">
        <f t="shared" si="0"/>
        <v>15609</v>
      </c>
      <c r="H20" s="14">
        <f t="shared" si="1"/>
        <v>87462</v>
      </c>
      <c r="I20" s="12">
        <f t="shared" si="5"/>
        <v>103071</v>
      </c>
    </row>
    <row r="21" spans="1:9" ht="15" customHeight="1" x14ac:dyDescent="0.2">
      <c r="A21" s="2"/>
      <c r="B21" s="5" t="s">
        <v>12</v>
      </c>
      <c r="C21" s="8">
        <v>62</v>
      </c>
      <c r="D21" s="32">
        <v>98.25</v>
      </c>
      <c r="E21" s="8">
        <v>101.25</v>
      </c>
      <c r="F21" s="34">
        <f t="shared" si="4"/>
        <v>199.5</v>
      </c>
      <c r="G21" s="13">
        <f t="shared" si="0"/>
        <v>6091.5</v>
      </c>
      <c r="H21" s="14">
        <f t="shared" si="1"/>
        <v>6277.5</v>
      </c>
      <c r="I21" s="12">
        <f t="shared" si="5"/>
        <v>12369</v>
      </c>
    </row>
    <row r="22" spans="1:9" ht="15" customHeight="1" x14ac:dyDescent="0.2">
      <c r="A22" s="2"/>
      <c r="B22" s="5" t="s">
        <v>13</v>
      </c>
      <c r="C22" s="8">
        <v>50</v>
      </c>
      <c r="D22" s="32">
        <v>0</v>
      </c>
      <c r="E22" s="8">
        <v>0</v>
      </c>
      <c r="F22" s="34">
        <f t="shared" si="4"/>
        <v>0</v>
      </c>
      <c r="G22" s="13">
        <f t="shared" si="0"/>
        <v>0</v>
      </c>
      <c r="H22" s="14">
        <f t="shared" si="1"/>
        <v>0</v>
      </c>
      <c r="I22" s="12">
        <f t="shared" si="5"/>
        <v>0</v>
      </c>
    </row>
    <row r="23" spans="1:9" ht="15" customHeight="1" x14ac:dyDescent="0.2">
      <c r="A23" s="2"/>
      <c r="B23" s="5" t="s">
        <v>14</v>
      </c>
      <c r="C23" s="8">
        <v>8</v>
      </c>
      <c r="D23" s="32">
        <v>16.25</v>
      </c>
      <c r="E23" s="8">
        <v>29.5</v>
      </c>
      <c r="F23" s="34">
        <f t="shared" si="4"/>
        <v>45.75</v>
      </c>
      <c r="G23" s="13">
        <f t="shared" si="0"/>
        <v>130</v>
      </c>
      <c r="H23" s="14">
        <f t="shared" si="1"/>
        <v>236</v>
      </c>
      <c r="I23" s="12">
        <f t="shared" si="5"/>
        <v>366</v>
      </c>
    </row>
    <row r="24" spans="1:9" ht="15" customHeight="1" x14ac:dyDescent="0.2">
      <c r="A24" s="2"/>
      <c r="B24" s="5" t="s">
        <v>15</v>
      </c>
      <c r="C24" s="8">
        <v>6</v>
      </c>
      <c r="D24" s="32">
        <v>4.5</v>
      </c>
      <c r="E24" s="8">
        <v>55.5</v>
      </c>
      <c r="F24" s="34">
        <f t="shared" si="4"/>
        <v>60</v>
      </c>
      <c r="G24" s="13">
        <f t="shared" si="0"/>
        <v>27</v>
      </c>
      <c r="H24" s="14">
        <f t="shared" si="1"/>
        <v>333</v>
      </c>
      <c r="I24" s="12">
        <f t="shared" si="5"/>
        <v>360</v>
      </c>
    </row>
    <row r="25" spans="1:9" ht="15" customHeight="1" x14ac:dyDescent="0.2">
      <c r="A25" s="2"/>
      <c r="B25" s="5" t="s">
        <v>16</v>
      </c>
      <c r="C25" s="8">
        <v>4</v>
      </c>
      <c r="D25" s="32">
        <v>2.5</v>
      </c>
      <c r="E25" s="8">
        <v>0</v>
      </c>
      <c r="F25" s="34">
        <f t="shared" si="4"/>
        <v>2.5</v>
      </c>
      <c r="G25" s="13">
        <f t="shared" si="0"/>
        <v>10</v>
      </c>
      <c r="H25" s="14">
        <f t="shared" si="1"/>
        <v>0</v>
      </c>
      <c r="I25" s="12">
        <f t="shared" si="5"/>
        <v>10</v>
      </c>
    </row>
    <row r="26" spans="1:9" ht="3.75" customHeight="1" x14ac:dyDescent="0.2">
      <c r="A26" s="10"/>
      <c r="B26" s="25"/>
      <c r="C26" s="36"/>
      <c r="D26" s="35"/>
      <c r="E26" s="11"/>
      <c r="F26" s="36"/>
      <c r="G26" s="28"/>
      <c r="H26" s="19"/>
      <c r="I26" s="20"/>
    </row>
    <row r="27" spans="1:9" ht="15" customHeight="1" x14ac:dyDescent="0.2">
      <c r="A27" s="2" t="s">
        <v>6</v>
      </c>
      <c r="B27" s="5" t="s">
        <v>9</v>
      </c>
      <c r="C27" s="8">
        <v>122</v>
      </c>
      <c r="D27" s="32">
        <v>119</v>
      </c>
      <c r="E27" s="8"/>
      <c r="F27" s="34">
        <f>SUM(D27:E27)</f>
        <v>119</v>
      </c>
      <c r="G27" s="27">
        <f>F27*C27</f>
        <v>14518</v>
      </c>
      <c r="H27" s="14"/>
      <c r="I27" s="12">
        <f>SUM(G27:H27)</f>
        <v>14518</v>
      </c>
    </row>
    <row r="28" spans="1:9" ht="15" customHeight="1" x14ac:dyDescent="0.2">
      <c r="A28" s="2"/>
      <c r="B28" s="5" t="s">
        <v>10</v>
      </c>
      <c r="C28" s="8">
        <v>95</v>
      </c>
      <c r="D28" s="32">
        <v>97.25</v>
      </c>
      <c r="E28" s="8"/>
      <c r="F28" s="34">
        <f t="shared" ref="F28:F31" si="6">SUM(D28:E28)</f>
        <v>97.25</v>
      </c>
      <c r="G28" s="27">
        <f>F28*C28</f>
        <v>9238.75</v>
      </c>
      <c r="H28" s="14"/>
      <c r="I28" s="12">
        <f t="shared" ref="I28:I31" si="7">SUM(G28:H28)</f>
        <v>9238.75</v>
      </c>
    </row>
    <row r="29" spans="1:9" ht="15" customHeight="1" x14ac:dyDescent="0.2">
      <c r="A29" s="2"/>
      <c r="B29" s="5" t="s">
        <v>11</v>
      </c>
      <c r="C29" s="8">
        <v>86</v>
      </c>
      <c r="D29" s="32">
        <v>0.5</v>
      </c>
      <c r="E29" s="8"/>
      <c r="F29" s="34">
        <f t="shared" si="6"/>
        <v>0.5</v>
      </c>
      <c r="G29" s="27">
        <f>F29*C29</f>
        <v>43</v>
      </c>
      <c r="H29" s="14"/>
      <c r="I29" s="12">
        <f t="shared" si="7"/>
        <v>43</v>
      </c>
    </row>
    <row r="30" spans="1:9" ht="15" customHeight="1" x14ac:dyDescent="0.2">
      <c r="A30" s="2" t="s">
        <v>7</v>
      </c>
      <c r="B30" s="5" t="s">
        <v>9</v>
      </c>
      <c r="C30" s="8">
        <v>122</v>
      </c>
      <c r="D30" s="32">
        <v>11.25</v>
      </c>
      <c r="E30" s="8"/>
      <c r="F30" s="34">
        <f>SUM(D30:E30)</f>
        <v>11.25</v>
      </c>
      <c r="G30" s="27">
        <f>F30*C30</f>
        <v>1372.5</v>
      </c>
      <c r="H30" s="14"/>
      <c r="I30" s="12">
        <f t="shared" si="7"/>
        <v>1372.5</v>
      </c>
    </row>
    <row r="31" spans="1:9" ht="15" customHeight="1" thickBot="1" x14ac:dyDescent="0.25">
      <c r="A31" s="4"/>
      <c r="B31" s="6" t="s">
        <v>10</v>
      </c>
      <c r="C31" s="11">
        <v>95</v>
      </c>
      <c r="D31" s="37">
        <v>6.25</v>
      </c>
      <c r="E31" s="9"/>
      <c r="F31" s="17">
        <f t="shared" si="6"/>
        <v>6.25</v>
      </c>
      <c r="G31" s="29">
        <f>F31*C31</f>
        <v>593.75</v>
      </c>
      <c r="H31" s="21"/>
      <c r="I31" s="22">
        <f t="shared" si="7"/>
        <v>593.75</v>
      </c>
    </row>
    <row r="32" spans="1:9" ht="21" customHeight="1" thickBot="1" x14ac:dyDescent="0.25">
      <c r="A32" s="40" t="s">
        <v>3</v>
      </c>
      <c r="B32" s="41"/>
      <c r="C32" s="41"/>
      <c r="D32" s="42">
        <f>SUM(D8:D31)</f>
        <v>3396</v>
      </c>
      <c r="E32" s="42">
        <f t="shared" ref="E32:I32" si="8">SUM(E8:E31)</f>
        <v>3782.25</v>
      </c>
      <c r="F32" s="42">
        <f t="shared" si="8"/>
        <v>7178.25</v>
      </c>
      <c r="G32" s="42">
        <f t="shared" si="8"/>
        <v>339950.25</v>
      </c>
      <c r="H32" s="42">
        <f t="shared" si="8"/>
        <v>307370.25</v>
      </c>
      <c r="I32" s="43">
        <f t="shared" si="8"/>
        <v>647320.5</v>
      </c>
    </row>
  </sheetData>
  <mergeCells count="2">
    <mergeCell ref="D6:F6"/>
    <mergeCell ref="G6:I6"/>
  </mergeCells>
  <pageMargins left="0.70866141732283472" right="0.70866141732283472" top="0.78740157480314965" bottom="0.78740157480314965" header="0.31496062992125984" footer="0.31496062992125984"/>
  <pageSetup paperSize="9" scale="78"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tabSelected="1" workbookViewId="0">
      <selection activeCell="N20" sqref="N20"/>
    </sheetView>
  </sheetViews>
  <sheetFormatPr baseColWidth="10" defaultRowHeight="12.75" x14ac:dyDescent="0.2"/>
  <cols>
    <col min="1" max="1" width="16.140625" customWidth="1"/>
    <col min="2" max="22" width="8.28515625" customWidth="1"/>
  </cols>
  <sheetData>
    <row r="1" spans="1:23" ht="15" x14ac:dyDescent="0.25">
      <c r="A1" s="18" t="s">
        <v>18</v>
      </c>
    </row>
    <row r="2" spans="1:23" ht="15" x14ac:dyDescent="0.25">
      <c r="A2" s="18"/>
    </row>
    <row r="3" spans="1:23" ht="15" x14ac:dyDescent="0.25">
      <c r="A3" s="18" t="s">
        <v>21</v>
      </c>
    </row>
    <row r="4" spans="1:23" ht="15" x14ac:dyDescent="0.25">
      <c r="A4" s="18" t="s">
        <v>23</v>
      </c>
    </row>
    <row r="5" spans="1:23" ht="15" x14ac:dyDescent="0.25">
      <c r="A5" s="18"/>
    </row>
    <row r="6" spans="1:23" ht="15" x14ac:dyDescent="0.25">
      <c r="A6" s="18" t="s">
        <v>60</v>
      </c>
    </row>
    <row r="8" spans="1:23" x14ac:dyDescent="0.2">
      <c r="A8" s="45" t="s">
        <v>24</v>
      </c>
      <c r="B8" s="45" t="s">
        <v>0</v>
      </c>
      <c r="C8" s="59" t="s">
        <v>25</v>
      </c>
      <c r="D8" s="59"/>
      <c r="E8" s="59"/>
      <c r="F8" s="59"/>
      <c r="G8" s="59"/>
      <c r="H8" s="59"/>
      <c r="I8" s="59"/>
      <c r="J8" s="48" t="s">
        <v>26</v>
      </c>
      <c r="K8" s="61" t="s">
        <v>27</v>
      </c>
      <c r="L8" s="62"/>
      <c r="M8" s="62"/>
      <c r="N8" s="62"/>
      <c r="O8" s="63"/>
      <c r="P8" s="60" t="s">
        <v>29</v>
      </c>
      <c r="Q8" s="60"/>
      <c r="R8" s="60"/>
      <c r="S8" s="60"/>
      <c r="T8" s="60"/>
      <c r="U8" s="49" t="s">
        <v>58</v>
      </c>
      <c r="V8" s="49" t="s">
        <v>56</v>
      </c>
      <c r="W8" s="55" t="s">
        <v>59</v>
      </c>
    </row>
    <row r="9" spans="1:23" x14ac:dyDescent="0.2">
      <c r="A9" s="46"/>
      <c r="B9" s="46"/>
      <c r="C9" s="48">
        <v>0.1</v>
      </c>
      <c r="D9" s="48">
        <v>0.2</v>
      </c>
      <c r="E9" s="48">
        <v>0.3</v>
      </c>
      <c r="F9" s="48">
        <v>0.4</v>
      </c>
      <c r="G9" s="50">
        <v>0.1</v>
      </c>
      <c r="H9" s="48">
        <v>0.11</v>
      </c>
      <c r="I9" s="48">
        <v>0.12</v>
      </c>
      <c r="J9" s="48">
        <v>1</v>
      </c>
      <c r="K9" s="48">
        <v>2.1</v>
      </c>
      <c r="L9" s="48">
        <v>2.6</v>
      </c>
      <c r="M9" s="48">
        <v>2.9</v>
      </c>
      <c r="N9" s="48">
        <v>2.11</v>
      </c>
      <c r="O9" s="48">
        <v>2.12</v>
      </c>
      <c r="P9" s="48">
        <v>3.1</v>
      </c>
      <c r="Q9" s="48">
        <v>3.2</v>
      </c>
      <c r="R9" s="48">
        <v>3.3</v>
      </c>
      <c r="S9" s="48">
        <v>3.4</v>
      </c>
      <c r="T9" s="48">
        <v>3.5</v>
      </c>
      <c r="U9" s="48">
        <v>9</v>
      </c>
      <c r="V9" s="49" t="s">
        <v>57</v>
      </c>
      <c r="W9" s="8"/>
    </row>
    <row r="10" spans="1:23" x14ac:dyDescent="0.2">
      <c r="A10" s="47"/>
      <c r="B10" s="47"/>
      <c r="C10" s="51"/>
      <c r="D10" s="51"/>
      <c r="E10" s="51"/>
      <c r="F10" s="51"/>
      <c r="G10" s="51"/>
      <c r="H10" s="51"/>
      <c r="I10" s="51"/>
      <c r="J10" s="51"/>
      <c r="K10" s="49">
        <v>10</v>
      </c>
      <c r="L10" s="48">
        <v>30</v>
      </c>
      <c r="M10" s="48" t="s">
        <v>28</v>
      </c>
      <c r="N10" s="48"/>
      <c r="O10" s="48"/>
      <c r="P10" s="48"/>
      <c r="Q10" s="51"/>
      <c r="R10" s="51"/>
      <c r="S10" s="51"/>
      <c r="T10" s="51"/>
      <c r="U10" s="51"/>
      <c r="V10" s="52"/>
      <c r="W10" s="11"/>
    </row>
    <row r="12" spans="1:23" x14ac:dyDescent="0.2">
      <c r="A12" s="52" t="s">
        <v>30</v>
      </c>
      <c r="B12" s="52">
        <v>12</v>
      </c>
      <c r="C12" s="52">
        <f>B12</f>
        <v>12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>
        <f>SUM(C12:V12)</f>
        <v>12</v>
      </c>
    </row>
    <row r="13" spans="1:23" x14ac:dyDescent="0.2">
      <c r="A13" s="52" t="s">
        <v>31</v>
      </c>
      <c r="B13" s="52">
        <v>8</v>
      </c>
      <c r="C13" s="52">
        <v>4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>
        <v>4</v>
      </c>
      <c r="Q13" s="52"/>
      <c r="R13" s="52"/>
      <c r="S13" s="52"/>
      <c r="T13" s="52"/>
      <c r="U13" s="52"/>
      <c r="V13" s="52"/>
      <c r="W13" s="52">
        <f t="shared" ref="W13:W37" si="0">SUM(C13:V13)</f>
        <v>8</v>
      </c>
    </row>
    <row r="14" spans="1:23" x14ac:dyDescent="0.2">
      <c r="A14" s="52" t="s">
        <v>32</v>
      </c>
      <c r="B14" s="52">
        <v>1</v>
      </c>
      <c r="C14" s="52">
        <f>B14</f>
        <v>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>
        <f t="shared" si="0"/>
        <v>1</v>
      </c>
    </row>
    <row r="15" spans="1:23" x14ac:dyDescent="0.2">
      <c r="A15" s="52" t="s">
        <v>33</v>
      </c>
      <c r="B15" s="52">
        <v>83</v>
      </c>
      <c r="C15" s="52">
        <v>12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>
        <v>71</v>
      </c>
      <c r="W15" s="52">
        <f t="shared" si="0"/>
        <v>83</v>
      </c>
    </row>
    <row r="16" spans="1:23" x14ac:dyDescent="0.2">
      <c r="A16" s="52" t="s">
        <v>34</v>
      </c>
      <c r="B16" s="52">
        <v>372</v>
      </c>
      <c r="C16" s="52">
        <v>24</v>
      </c>
      <c r="D16" s="52"/>
      <c r="E16" s="52">
        <v>140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>
        <v>208</v>
      </c>
      <c r="W16" s="52">
        <f t="shared" si="0"/>
        <v>372</v>
      </c>
    </row>
    <row r="17" spans="1:23" x14ac:dyDescent="0.2">
      <c r="A17" s="52" t="s">
        <v>35</v>
      </c>
      <c r="B17" s="52">
        <v>261</v>
      </c>
      <c r="C17" s="52">
        <v>36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>
        <v>225</v>
      </c>
      <c r="V17" s="52"/>
      <c r="W17" s="52">
        <f t="shared" si="0"/>
        <v>261</v>
      </c>
    </row>
    <row r="18" spans="1:23" x14ac:dyDescent="0.2">
      <c r="A18" s="53" t="s">
        <v>36</v>
      </c>
      <c r="B18" s="53">
        <v>396</v>
      </c>
      <c r="C18" s="53">
        <v>36</v>
      </c>
      <c r="D18" s="53"/>
      <c r="E18" s="53">
        <v>60</v>
      </c>
      <c r="F18" s="53"/>
      <c r="G18" s="53"/>
      <c r="H18" s="53"/>
      <c r="I18" s="53"/>
      <c r="J18" s="53"/>
      <c r="K18" s="53"/>
      <c r="L18" s="53">
        <v>200</v>
      </c>
      <c r="M18" s="53"/>
      <c r="N18" s="53"/>
      <c r="O18" s="53"/>
      <c r="P18" s="53"/>
      <c r="Q18" s="53"/>
      <c r="R18" s="53"/>
      <c r="S18" s="53"/>
      <c r="T18" s="53"/>
      <c r="U18" s="53"/>
      <c r="V18" s="53">
        <v>100</v>
      </c>
      <c r="W18" s="52">
        <f t="shared" si="0"/>
        <v>396</v>
      </c>
    </row>
    <row r="19" spans="1:23" x14ac:dyDescent="0.2">
      <c r="A19" s="52" t="s">
        <v>37</v>
      </c>
      <c r="B19" s="52">
        <v>1</v>
      </c>
      <c r="C19" s="52">
        <f>B19</f>
        <v>1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>
        <f t="shared" si="0"/>
        <v>1</v>
      </c>
    </row>
    <row r="20" spans="1:23" x14ac:dyDescent="0.2">
      <c r="A20" s="52" t="s">
        <v>38</v>
      </c>
      <c r="B20" s="52">
        <v>211</v>
      </c>
      <c r="C20" s="52">
        <v>24</v>
      </c>
      <c r="D20" s="52"/>
      <c r="E20" s="52">
        <v>187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>
        <f t="shared" si="0"/>
        <v>211</v>
      </c>
    </row>
    <row r="21" spans="1:23" x14ac:dyDescent="0.2">
      <c r="A21" s="53" t="s">
        <v>39</v>
      </c>
      <c r="B21" s="52">
        <v>162</v>
      </c>
      <c r="C21" s="52">
        <v>24</v>
      </c>
      <c r="D21" s="52">
        <v>66</v>
      </c>
      <c r="E21" s="52"/>
      <c r="F21" s="52"/>
      <c r="G21" s="52"/>
      <c r="H21" s="52"/>
      <c r="I21" s="52"/>
      <c r="J21" s="52"/>
      <c r="K21" s="52"/>
      <c r="L21" s="52">
        <v>72</v>
      </c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>
        <f t="shared" si="0"/>
        <v>162</v>
      </c>
    </row>
    <row r="22" spans="1:23" x14ac:dyDescent="0.2">
      <c r="A22" s="53" t="s">
        <v>40</v>
      </c>
      <c r="B22" s="52">
        <v>126</v>
      </c>
      <c r="C22" s="52">
        <v>24</v>
      </c>
      <c r="D22" s="52">
        <v>24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>
        <v>78</v>
      </c>
      <c r="Q22" s="52"/>
      <c r="R22" s="52"/>
      <c r="S22" s="52"/>
      <c r="T22" s="52"/>
      <c r="U22" s="52"/>
      <c r="V22" s="52"/>
      <c r="W22" s="52">
        <f t="shared" si="0"/>
        <v>126</v>
      </c>
    </row>
    <row r="23" spans="1:23" x14ac:dyDescent="0.2">
      <c r="A23" s="52" t="s">
        <v>41</v>
      </c>
      <c r="B23" s="52">
        <v>21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>
        <f>B23</f>
        <v>21</v>
      </c>
      <c r="V23" s="52"/>
      <c r="W23" s="52">
        <f t="shared" si="0"/>
        <v>21</v>
      </c>
    </row>
    <row r="24" spans="1:23" x14ac:dyDescent="0.2">
      <c r="A24" s="52" t="s">
        <v>42</v>
      </c>
      <c r="B24" s="52">
        <v>13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>
        <f>B24</f>
        <v>13</v>
      </c>
      <c r="V24" s="52"/>
      <c r="W24" s="52">
        <f t="shared" si="0"/>
        <v>13</v>
      </c>
    </row>
    <row r="25" spans="1:23" x14ac:dyDescent="0.2">
      <c r="A25" s="52" t="s">
        <v>43</v>
      </c>
      <c r="B25" s="52">
        <v>2</v>
      </c>
      <c r="C25" s="52">
        <f>B25</f>
        <v>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>
        <f t="shared" si="0"/>
        <v>2</v>
      </c>
    </row>
    <row r="26" spans="1:23" x14ac:dyDescent="0.2">
      <c r="A26" s="52" t="s">
        <v>44</v>
      </c>
      <c r="B26" s="52">
        <v>4</v>
      </c>
      <c r="C26" s="52">
        <f>B26</f>
        <v>4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>
        <f t="shared" si="0"/>
        <v>4</v>
      </c>
    </row>
    <row r="27" spans="1:23" x14ac:dyDescent="0.2">
      <c r="A27" s="53" t="s">
        <v>45</v>
      </c>
      <c r="B27" s="52">
        <v>74</v>
      </c>
      <c r="C27" s="52">
        <v>50</v>
      </c>
      <c r="D27" s="52">
        <v>24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>
        <f t="shared" si="0"/>
        <v>74</v>
      </c>
    </row>
    <row r="28" spans="1:23" x14ac:dyDescent="0.2">
      <c r="A28" s="53" t="s">
        <v>46</v>
      </c>
      <c r="B28" s="52">
        <v>55</v>
      </c>
      <c r="C28" s="52">
        <v>24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>
        <v>15</v>
      </c>
      <c r="P28" s="52">
        <v>16</v>
      </c>
      <c r="Q28" s="52"/>
      <c r="R28" s="52"/>
      <c r="S28" s="52"/>
      <c r="T28" s="52"/>
      <c r="U28" s="52"/>
      <c r="V28" s="52"/>
      <c r="W28" s="52">
        <f t="shared" si="0"/>
        <v>55</v>
      </c>
    </row>
    <row r="29" spans="1:23" x14ac:dyDescent="0.2">
      <c r="A29" s="53" t="s">
        <v>47</v>
      </c>
      <c r="B29" s="52">
        <v>4</v>
      </c>
      <c r="C29" s="52">
        <f>B29</f>
        <v>4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>
        <f t="shared" si="0"/>
        <v>4</v>
      </c>
    </row>
    <row r="30" spans="1:23" x14ac:dyDescent="0.2">
      <c r="A30" s="53" t="s">
        <v>48</v>
      </c>
      <c r="B30" s="52">
        <v>1</v>
      </c>
      <c r="C30" s="52">
        <f>B30</f>
        <v>1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>
        <f t="shared" si="0"/>
        <v>1</v>
      </c>
    </row>
    <row r="31" spans="1:23" x14ac:dyDescent="0.2">
      <c r="A31" s="53" t="s">
        <v>49</v>
      </c>
      <c r="B31" s="52">
        <v>8</v>
      </c>
      <c r="C31" s="52">
        <f>B31</f>
        <v>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>
        <f t="shared" si="0"/>
        <v>8</v>
      </c>
    </row>
    <row r="32" spans="1:23" x14ac:dyDescent="0.2">
      <c r="A32" s="53" t="s">
        <v>50</v>
      </c>
      <c r="B32" s="52">
        <v>2</v>
      </c>
      <c r="C32" s="52">
        <f>B32</f>
        <v>2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>
        <f t="shared" si="0"/>
        <v>2</v>
      </c>
    </row>
    <row r="33" spans="1:23" x14ac:dyDescent="0.2">
      <c r="A33" s="53" t="s">
        <v>51</v>
      </c>
      <c r="B33" s="52">
        <v>64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>
        <f>B33</f>
        <v>64</v>
      </c>
      <c r="V33" s="52"/>
      <c r="W33" s="52">
        <f t="shared" si="0"/>
        <v>64</v>
      </c>
    </row>
    <row r="34" spans="1:23" x14ac:dyDescent="0.2">
      <c r="A34" s="53" t="s">
        <v>52</v>
      </c>
      <c r="B34" s="52">
        <v>81</v>
      </c>
      <c r="C34" s="52">
        <v>12</v>
      </c>
      <c r="D34" s="52">
        <v>69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>
        <f t="shared" si="0"/>
        <v>81</v>
      </c>
    </row>
    <row r="35" spans="1:23" x14ac:dyDescent="0.2">
      <c r="A35" s="53" t="s">
        <v>53</v>
      </c>
      <c r="B35" s="52">
        <v>165</v>
      </c>
      <c r="C35" s="52">
        <v>12</v>
      </c>
      <c r="D35" s="52">
        <v>138</v>
      </c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>
        <v>15</v>
      </c>
      <c r="W35" s="52">
        <f t="shared" si="0"/>
        <v>165</v>
      </c>
    </row>
    <row r="36" spans="1:23" x14ac:dyDescent="0.2">
      <c r="A36" s="53" t="s">
        <v>54</v>
      </c>
      <c r="B36" s="52">
        <v>99</v>
      </c>
      <c r="C36" s="52">
        <v>12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>
        <v>87</v>
      </c>
      <c r="W36" s="52">
        <f t="shared" si="0"/>
        <v>99</v>
      </c>
    </row>
    <row r="37" spans="1:23" x14ac:dyDescent="0.2">
      <c r="A37" s="52" t="s">
        <v>55</v>
      </c>
      <c r="B37" s="52">
        <v>5</v>
      </c>
      <c r="C37" s="52">
        <v>2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>
        <v>3</v>
      </c>
      <c r="W37" s="52">
        <f t="shared" si="0"/>
        <v>5</v>
      </c>
    </row>
    <row r="39" spans="1:23" x14ac:dyDescent="0.2">
      <c r="A39" s="52" t="s">
        <v>3</v>
      </c>
      <c r="B39" s="54">
        <f>SUM(B12:B38)</f>
        <v>2231</v>
      </c>
      <c r="C39" s="54">
        <f t="shared" ref="C39:V39" si="1">SUM(C12:C38)</f>
        <v>331</v>
      </c>
      <c r="D39" s="54">
        <f t="shared" si="1"/>
        <v>321</v>
      </c>
      <c r="E39" s="54">
        <f t="shared" si="1"/>
        <v>387</v>
      </c>
      <c r="F39" s="54">
        <f t="shared" si="1"/>
        <v>0</v>
      </c>
      <c r="G39" s="54">
        <f t="shared" si="1"/>
        <v>0</v>
      </c>
      <c r="H39" s="54">
        <f t="shared" si="1"/>
        <v>0</v>
      </c>
      <c r="I39" s="54">
        <f t="shared" si="1"/>
        <v>0</v>
      </c>
      <c r="J39" s="54">
        <f t="shared" si="1"/>
        <v>0</v>
      </c>
      <c r="K39" s="54">
        <f t="shared" si="1"/>
        <v>0</v>
      </c>
      <c r="L39" s="54">
        <f t="shared" si="1"/>
        <v>272</v>
      </c>
      <c r="M39" s="54">
        <f t="shared" si="1"/>
        <v>0</v>
      </c>
      <c r="N39" s="54"/>
      <c r="O39" s="54"/>
      <c r="P39" s="54">
        <f t="shared" si="1"/>
        <v>98</v>
      </c>
      <c r="Q39" s="54">
        <f t="shared" si="1"/>
        <v>0</v>
      </c>
      <c r="R39" s="54">
        <f t="shared" si="1"/>
        <v>0</v>
      </c>
      <c r="S39" s="54">
        <f t="shared" si="1"/>
        <v>0</v>
      </c>
      <c r="T39" s="54">
        <f t="shared" si="1"/>
        <v>0</v>
      </c>
      <c r="U39" s="54">
        <f t="shared" si="1"/>
        <v>323</v>
      </c>
      <c r="V39" s="54">
        <f t="shared" si="1"/>
        <v>484</v>
      </c>
      <c r="W39" s="54">
        <f>SUM(W12:W37)</f>
        <v>2231</v>
      </c>
    </row>
  </sheetData>
  <mergeCells count="3">
    <mergeCell ref="C8:I8"/>
    <mergeCell ref="P8:T8"/>
    <mergeCell ref="K8:O8"/>
  </mergeCells>
  <pageMargins left="0.70866141732283472" right="0.70866141732283472" top="0.78740157480314965" bottom="0.78740157480314965" header="0.31496062992125984" footer="0.31496062992125984"/>
  <pageSetup paperSize="9" scale="66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Schädler Beat</cp:lastModifiedBy>
  <cp:lastPrinted>2019-11-12T17:01:30Z</cp:lastPrinted>
  <dcterms:created xsi:type="dcterms:W3CDTF">2019-11-11T10:03:52Z</dcterms:created>
  <dcterms:modified xsi:type="dcterms:W3CDTF">2019-11-12T17:02:53Z</dcterms:modified>
</cp:coreProperties>
</file>