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Kosten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M22" i="1"/>
  <c r="M21" i="1"/>
  <c r="M20" i="1"/>
  <c r="M19" i="1"/>
  <c r="O94" i="1"/>
  <c r="R64" i="1"/>
  <c r="R49" i="1"/>
  <c r="O91" i="1"/>
  <c r="R66" i="1"/>
  <c r="M18" i="1" l="1"/>
  <c r="D97" i="1" l="1"/>
  <c r="R54" i="1" l="1"/>
  <c r="R45" i="1" l="1"/>
  <c r="H86" i="1" l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3" i="1"/>
  <c r="R62" i="1"/>
  <c r="R61" i="1"/>
  <c r="R60" i="1"/>
  <c r="R59" i="1"/>
  <c r="R58" i="1"/>
  <c r="R56" i="1"/>
  <c r="R55" i="1"/>
  <c r="R53" i="1"/>
  <c r="R52" i="1"/>
  <c r="R51" i="1"/>
  <c r="R50" i="1"/>
  <c r="R48" i="1"/>
  <c r="R47" i="1"/>
  <c r="R46" i="1"/>
  <c r="R44" i="1"/>
  <c r="R43" i="1"/>
  <c r="R42" i="1"/>
  <c r="R41" i="1"/>
  <c r="M28" i="1"/>
  <c r="O16" i="1"/>
  <c r="N16" i="1"/>
  <c r="P16" i="1"/>
  <c r="R86" i="1" l="1"/>
  <c r="M92" i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P110" i="1" l="1"/>
  <c r="O101" i="1"/>
  <c r="R91" i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5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<sst xmlns="http://schemas.openxmlformats.org/spreadsheetml/2006/main" count="157" uniqueCount="65">
  <si>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</si>
  <si>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</si>
  <si>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</si>
  <si>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</si>
  <si>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</si>
  <si>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</si>
  <si>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</si>
  <si>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</si>
  <si>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</si>
  <si>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</si>
  <si>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</si>
  <si>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</si>
  <si>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</si>
  <si>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</si>
  <si>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</si>
  <si>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</si>
  <si>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</si>
  <si>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</si>
  <si>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</si>
  <si>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</si>
  <si>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</si>
  <si>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</si>
  <si>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</si>
  <si>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</si>
  <si>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</si>
  <si>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</si>
  <si>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</si>
  <si>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</si>
  <si>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</si>
  <si>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</si>
  <si>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</si>
  <si>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</si>
  <si>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</si>
  <si>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</si>
  <si>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</si>
  <si>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</si>
  <si>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</si>
  <si>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</si>
  <si>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</si>
  <si>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</si>
  <si>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</si>
  <si>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</si>
  <si>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</si>
  <si>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</si>
  <si>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</si>
  <si>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</si>
  <si>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</si>
  <si>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</si>
  <si>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</si>
  <si>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</si>
  <si>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</si>
  <si>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</si>
  <si>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</si>
  <si>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</si>
  <si>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</si>
  <si>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</si>
  <si>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</si>
  <si>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</si>
  <si>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</si>
  <si>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</si>
  <si>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</si>
  <si>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</si>
  <si>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</si>
  <si>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</si>
  <si>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NO1+NO2+NO3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</si>
</sst>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1.8653168521729404E-2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1.7633397812966151E-2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1901.5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5678.5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4637.75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2108.25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7" zoomScale="115" zoomScaleNormal="115" zoomScaleSheetLayoutView="100" workbookViewId="0">
      <selection activeCell="M61" sqref="M6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43831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14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40087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700+200+300+900+100</f>
        <v>2200</v>
      </c>
      <c r="N18" s="46">
        <f t="shared" si="0"/>
        <v>72.5</v>
      </c>
      <c r="O18" s="47">
        <f t="shared" si="1"/>
        <v>19.25</v>
      </c>
      <c r="P18" s="48">
        <f t="shared" si="2"/>
        <v>2108.25</v>
      </c>
      <c r="Q18" s="49">
        <f t="shared" si="3"/>
        <v>0</v>
      </c>
      <c r="R18" s="50">
        <f t="shared" si="4"/>
        <v>4.1704545454545452E-2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2950+999+200+495</f>
        <v>4644</v>
      </c>
      <c r="N19" s="46">
        <f t="shared" si="0"/>
        <v>6.25</v>
      </c>
      <c r="O19" s="47">
        <f t="shared" si="1"/>
        <v>0</v>
      </c>
      <c r="P19" s="48">
        <f t="shared" si="2"/>
        <v>4637.75</v>
      </c>
      <c r="Q19" s="49">
        <f t="shared" si="3"/>
        <v>0</v>
      </c>
      <c r="R19" s="50">
        <f t="shared" si="4"/>
        <v>1.3458225667527994E-3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4025+450+1353</f>
        <v>5828</v>
      </c>
      <c r="N20" s="46">
        <f t="shared" si="0"/>
        <v>123.25</v>
      </c>
      <c r="O20" s="47">
        <f t="shared" si="1"/>
        <v>26.25</v>
      </c>
      <c r="P20" s="48">
        <f t="shared" si="2"/>
        <v>5678.5</v>
      </c>
      <c r="Q20" s="49">
        <f t="shared" si="3"/>
        <v>0</v>
      </c>
      <c r="R20" s="50">
        <f t="shared" si="4"/>
        <v>2.5652024708304737E-2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1125+435+344</f>
        <v>1904</v>
      </c>
      <c r="N21" s="46">
        <f t="shared" si="0"/>
        <v>2</v>
      </c>
      <c r="O21" s="47">
        <f t="shared" si="1"/>
        <v>0.5</v>
      </c>
      <c r="P21" s="48">
        <f t="shared" si="2"/>
        <v>1901.5</v>
      </c>
      <c r="Q21" s="49">
        <f t="shared" si="3"/>
        <v>0</v>
      </c>
      <c r="R21" s="50">
        <f t="shared" si="4"/>
        <v>1.3130252100840337E-3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1000+573-418</f>
        <v>1155</v>
      </c>
      <c r="N22" s="46">
        <f t="shared" si="0"/>
        <v>0</v>
      </c>
      <c r="O22" s="47">
        <f t="shared" si="1"/>
        <v>0</v>
      </c>
      <c r="P22" s="48">
        <f t="shared" si="2"/>
        <v>1155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1250</v>
      </c>
      <c r="N23" s="46">
        <f t="shared" si="0"/>
        <v>0</v>
      </c>
      <c r="O23" s="47">
        <f t="shared" si="1"/>
        <v>0</v>
      </c>
      <c r="P23" s="48">
        <f t="shared" si="2"/>
        <v>1250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83.5</v>
      </c>
      <c r="P24" s="48">
        <f>SUMPRODUCT(($D$108:$D$118=$K24)*($E$107:$AV$107=$P$16)*($E$108:$AV$118))</f>
        <v>0</v>
      </c>
      <c r="Q24" s="49">
        <f t="shared" si="3"/>
        <v>83.5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>
        <v>73</v>
      </c>
      <c r="N25" s="46">
        <f t="shared" si="0"/>
        <v>0</v>
      </c>
      <c r="O25" s="47">
        <f t="shared" si="1"/>
        <v>0</v>
      </c>
      <c r="P25" s="48">
        <f t="shared" si="2"/>
        <v>73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17879</v>
      </c>
      <c r="N28" s="53">
        <f>SUM(N17:N27)</f>
        <v>204</v>
      </c>
      <c r="O28" s="53">
        <f>SUM(O17:O27)</f>
        <v>129.5</v>
      </c>
      <c r="P28" s="53">
        <f>SUM(P17:P27)</f>
        <v>17629</v>
      </c>
      <c r="Q28" s="53">
        <f>IF(SUM(N28:O28)-SUM(U105:AV105)&gt;0,SUM(N28:O28)-SUM(U105:AV105),0)</f>
        <v>333.5</v>
      </c>
      <c r="R28" s="54">
        <f t="shared" si="4"/>
        <v>1.8653168521729404E-2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0.96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1425320.875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25133.25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1.7633397812966151E-2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1.8653168521729404E-2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5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>SUM(E49:Q49)</f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>SUM(E64:Q64)</f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13.75</v>
      </c>
      <c r="F70" s="70">
        <v>2</v>
      </c>
      <c r="G70" s="70">
        <v>3</v>
      </c>
      <c r="H70" s="70">
        <v>11.5</v>
      </c>
      <c r="I70" s="70">
        <v>5.25</v>
      </c>
      <c r="J70" s="70">
        <v>15</v>
      </c>
      <c r="K70" s="70">
        <v>9.5</v>
      </c>
      <c r="L70" s="70">
        <v>0.5</v>
      </c>
      <c r="M70" s="70">
        <v>2.75</v>
      </c>
      <c r="N70" s="70">
        <v>9.25</v>
      </c>
      <c r="O70" s="71">
        <v>19.25</v>
      </c>
      <c r="P70" s="71"/>
      <c r="Q70" s="71"/>
      <c r="R70" s="65">
        <f t="shared" si="5"/>
        <v>91.75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>
        <v>12.5</v>
      </c>
      <c r="G72" s="70">
        <v>31.25</v>
      </c>
      <c r="H72" s="70">
        <v>8.5</v>
      </c>
      <c r="I72" s="70">
        <v>1</v>
      </c>
      <c r="J72" s="70">
        <v>11.25</v>
      </c>
      <c r="K72" s="70">
        <v>12.25</v>
      </c>
      <c r="L72" s="70"/>
      <c r="M72" s="70">
        <v>5.5</v>
      </c>
      <c r="N72" s="70">
        <v>41</v>
      </c>
      <c r="O72" s="71">
        <v>26.25</v>
      </c>
      <c r="P72" s="71"/>
      <c r="Q72" s="71"/>
      <c r="R72" s="65">
        <f t="shared" si="5"/>
        <v>149.5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0.25</v>
      </c>
      <c r="F73" s="70"/>
      <c r="G73" s="70"/>
      <c r="H73" s="70">
        <v>0.5</v>
      </c>
      <c r="I73" s="70">
        <v>0.25</v>
      </c>
      <c r="J73" s="70">
        <v>0.25</v>
      </c>
      <c r="K73" s="70"/>
      <c r="L73" s="70">
        <v>0.25</v>
      </c>
      <c r="M73" s="70">
        <v>0.25</v>
      </c>
      <c r="N73" s="70">
        <v>0.25</v>
      </c>
      <c r="O73" s="71">
        <v>0.5</v>
      </c>
      <c r="P73" s="71"/>
      <c r="Q73" s="71"/>
      <c r="R73" s="65">
        <f t="shared" si="5"/>
        <v>2.5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>
        <v>83.5</v>
      </c>
      <c r="P75" s="71"/>
      <c r="Q75" s="71"/>
      <c r="R75" s="65">
        <f t="shared" si="5"/>
        <v>83.5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9">SUM(E41:E85)</f>
        <v>20.25</v>
      </c>
      <c r="F86" s="76">
        <f t="shared" si="9"/>
        <v>14.5</v>
      </c>
      <c r="G86" s="76">
        <f t="shared" si="9"/>
        <v>34.25</v>
      </c>
      <c r="H86" s="76">
        <f t="shared" si="9"/>
        <v>20.5</v>
      </c>
      <c r="I86" s="76">
        <f t="shared" si="9"/>
        <v>6.5</v>
      </c>
      <c r="J86" s="76">
        <f t="shared" si="9"/>
        <v>26.5</v>
      </c>
      <c r="K86" s="76">
        <f t="shared" si="9"/>
        <v>21.75</v>
      </c>
      <c r="L86" s="76">
        <f t="shared" si="9"/>
        <v>0.75</v>
      </c>
      <c r="M86" s="76">
        <f t="shared" si="9"/>
        <v>8.5</v>
      </c>
      <c r="N86" s="76">
        <f t="shared" si="9"/>
        <v>50.5</v>
      </c>
      <c r="O86" s="76">
        <f t="shared" si="9"/>
        <v>129.5</v>
      </c>
      <c r="P86" s="76">
        <f t="shared" si="9"/>
        <v>0</v>
      </c>
      <c r="Q86" s="76">
        <f t="shared" si="9"/>
        <v>0</v>
      </c>
      <c r="R86" s="65">
        <f>SUM(E86:Q86)</f>
        <v>333.5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0">E40</f>
        <v>Vorjahr</v>
      </c>
      <c r="F89" s="82">
        <f t="shared" si="10"/>
        <v>39814</v>
      </c>
      <c r="G89" s="82">
        <f t="shared" si="10"/>
        <v>39845</v>
      </c>
      <c r="H89" s="82">
        <f t="shared" si="10"/>
        <v>39873</v>
      </c>
      <c r="I89" s="82">
        <f t="shared" si="10"/>
        <v>39904</v>
      </c>
      <c r="J89" s="82">
        <f t="shared" si="10"/>
        <v>39934</v>
      </c>
      <c r="K89" s="82">
        <f t="shared" si="10"/>
        <v>39965</v>
      </c>
      <c r="L89" s="82">
        <f t="shared" si="10"/>
        <v>39995</v>
      </c>
      <c r="M89" s="82">
        <f t="shared" si="10"/>
        <v>40026</v>
      </c>
      <c r="N89" s="82">
        <f t="shared" si="10"/>
        <v>40057</v>
      </c>
      <c r="O89" s="82">
        <f t="shared" si="10"/>
        <v>40087</v>
      </c>
      <c r="P89" s="82">
        <f t="shared" si="10"/>
        <v>40118</v>
      </c>
      <c r="Q89" s="82">
        <f t="shared" si="10"/>
        <v>40148</v>
      </c>
      <c r="R89" s="83" t="str">
        <f t="shared" si="10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1">K17</f>
        <v>A</v>
      </c>
      <c r="E90" s="84">
        <f t="shared" ref="E90:E100" si="12">SUMPRODUCT(($D$41:$D$85=$D90)*($E$41:$E$85))*$B90</f>
        <v>0</v>
      </c>
      <c r="F90" s="84">
        <f t="shared" ref="F90:F100" si="13">SUMPRODUCT(($D$41:$D$85=$D90)*($F$41:$F$85))*$B90</f>
        <v>0</v>
      </c>
      <c r="G90" s="84">
        <f t="shared" ref="G90:G100" si="14">SUMPRODUCT(($D$41:$D$85=$D90)*($G$41:$G$85))*$B90</f>
        <v>0</v>
      </c>
      <c r="H90" s="84">
        <f t="shared" ref="H90:H100" si="15">SUMPRODUCT(($D$41:$D$85=$D90)*($H$41:$H$85))*$B90</f>
        <v>0</v>
      </c>
      <c r="I90" s="84">
        <f t="shared" ref="I90:I100" si="16">SUMPRODUCT(($D$41:$D$85=$D90)*($I$41:$I$85))*$B90</f>
        <v>0</v>
      </c>
      <c r="J90" s="84">
        <f t="shared" ref="J90:J100" si="17">SUMPRODUCT(($D$41:$D$85=$D90)*($J$41:$J$85))*$B90</f>
        <v>0</v>
      </c>
      <c r="K90" s="84">
        <f t="shared" ref="K90:K100" si="18">SUMPRODUCT(($D$41:$D$85=$D90)*($K$41:$K$85))*$B90</f>
        <v>0</v>
      </c>
      <c r="L90" s="84">
        <f t="shared" ref="L90:L100" si="19">SUMPRODUCT(($D$41:$D$85=$D90)*($L$41:$L$85))*$B90</f>
        <v>0</v>
      </c>
      <c r="M90" s="84">
        <f t="shared" ref="M90:M100" si="20">SUMPRODUCT(($D$41:$D$85=$D90)*($M$41:$M$85))*$B90</f>
        <v>0</v>
      </c>
      <c r="N90" s="84">
        <f t="shared" ref="N90:N100" si="21">SUMPRODUCT(($D$41:$D$85=$D90)*($N$41:$N$85))*$B90</f>
        <v>0</v>
      </c>
      <c r="O90" s="84">
        <f t="shared" ref="O90:O100" si="22">SUMPRODUCT(($D$41:$D$85=$D90)*($O$41:$O$85))*$B90</f>
        <v>0</v>
      </c>
      <c r="P90" s="84">
        <f t="shared" ref="P90:P100" si="23">SUMPRODUCT(($D$41:$D$85=$D90)*($P$41:$P$85))*$B90</f>
        <v>0</v>
      </c>
      <c r="Q90" s="84">
        <f t="shared" ref="Q90:Q100" si="24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1"/>
        <v>B</v>
      </c>
      <c r="E91" s="84">
        <f t="shared" si="12"/>
        <v>1677.5</v>
      </c>
      <c r="F91" s="84">
        <f t="shared" si="13"/>
        <v>244</v>
      </c>
      <c r="G91" s="84">
        <f t="shared" si="14"/>
        <v>366</v>
      </c>
      <c r="H91" s="84">
        <f t="shared" si="15"/>
        <v>1403</v>
      </c>
      <c r="I91" s="84">
        <f t="shared" si="16"/>
        <v>640.5</v>
      </c>
      <c r="J91" s="84">
        <f t="shared" si="17"/>
        <v>1830</v>
      </c>
      <c r="K91" s="84">
        <f t="shared" si="18"/>
        <v>1159</v>
      </c>
      <c r="L91" s="84">
        <f t="shared" si="19"/>
        <v>61</v>
      </c>
      <c r="M91" s="84">
        <f t="shared" si="20"/>
        <v>335.5</v>
      </c>
      <c r="N91" s="84">
        <f t="shared" si="21"/>
        <v>1128.5</v>
      </c>
      <c r="O91" s="84">
        <f>SUMPRODUCT(($D$41:$D$85=$D91)*($O$41:$O$85))*$B91</f>
        <v>2348.5</v>
      </c>
      <c r="P91" s="84">
        <f t="shared" si="23"/>
        <v>0</v>
      </c>
      <c r="Q91" s="84">
        <f t="shared" si="24"/>
        <v>0</v>
      </c>
      <c r="R91" s="85">
        <f>SUM(D91:Q91)</f>
        <v>11193.5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1"/>
        <v>C</v>
      </c>
      <c r="E92" s="84">
        <f t="shared" si="12"/>
        <v>593.75</v>
      </c>
      <c r="F92" s="84">
        <f t="shared" si="13"/>
        <v>0</v>
      </c>
      <c r="G92" s="84">
        <f t="shared" si="14"/>
        <v>0</v>
      </c>
      <c r="H92" s="84">
        <f t="shared" si="15"/>
        <v>0</v>
      </c>
      <c r="I92" s="84">
        <f t="shared" si="16"/>
        <v>0</v>
      </c>
      <c r="J92" s="84">
        <f t="shared" si="17"/>
        <v>0</v>
      </c>
      <c r="K92" s="84">
        <f t="shared" si="18"/>
        <v>0</v>
      </c>
      <c r="L92" s="84">
        <f t="shared" si="19"/>
        <v>0</v>
      </c>
      <c r="M92" s="84">
        <f t="shared" si="20"/>
        <v>0</v>
      </c>
      <c r="N92" s="84">
        <f t="shared" si="21"/>
        <v>0</v>
      </c>
      <c r="O92" s="84">
        <f t="shared" si="22"/>
        <v>0</v>
      </c>
      <c r="P92" s="84">
        <f t="shared" si="23"/>
        <v>0</v>
      </c>
      <c r="Q92" s="84">
        <f t="shared" si="24"/>
        <v>0</v>
      </c>
      <c r="R92" s="85">
        <f t="shared" ref="R92:R100" si="25">SUM(D92:Q92)</f>
        <v>593.75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1"/>
        <v>D</v>
      </c>
      <c r="E93" s="84">
        <f t="shared" si="12"/>
        <v>0</v>
      </c>
      <c r="F93" s="84">
        <f t="shared" si="13"/>
        <v>1075</v>
      </c>
      <c r="G93" s="84">
        <f t="shared" si="14"/>
        <v>2687.5</v>
      </c>
      <c r="H93" s="84">
        <f t="shared" si="15"/>
        <v>731</v>
      </c>
      <c r="I93" s="84">
        <f t="shared" si="16"/>
        <v>86</v>
      </c>
      <c r="J93" s="84">
        <f t="shared" si="17"/>
        <v>967.5</v>
      </c>
      <c r="K93" s="84">
        <f t="shared" si="18"/>
        <v>1053.5</v>
      </c>
      <c r="L93" s="84">
        <f t="shared" si="19"/>
        <v>0</v>
      </c>
      <c r="M93" s="84">
        <f t="shared" si="20"/>
        <v>473</v>
      </c>
      <c r="N93" s="84">
        <f t="shared" si="21"/>
        <v>3526</v>
      </c>
      <c r="O93" s="84">
        <f t="shared" si="22"/>
        <v>2257.5</v>
      </c>
      <c r="P93" s="84">
        <f t="shared" si="23"/>
        <v>0</v>
      </c>
      <c r="Q93" s="84">
        <f t="shared" si="24"/>
        <v>0</v>
      </c>
      <c r="R93" s="85">
        <f t="shared" si="25"/>
        <v>12857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1"/>
        <v>E</v>
      </c>
      <c r="E94" s="84">
        <f t="shared" si="12"/>
        <v>15.5</v>
      </c>
      <c r="F94" s="84">
        <f t="shared" si="13"/>
        <v>0</v>
      </c>
      <c r="G94" s="84">
        <f t="shared" si="14"/>
        <v>0</v>
      </c>
      <c r="H94" s="84">
        <f t="shared" si="15"/>
        <v>31</v>
      </c>
      <c r="I94" s="84">
        <f t="shared" si="16"/>
        <v>15.5</v>
      </c>
      <c r="J94" s="84">
        <f t="shared" si="17"/>
        <v>15.5</v>
      </c>
      <c r="K94" s="84">
        <f t="shared" si="18"/>
        <v>0</v>
      </c>
      <c r="L94" s="84">
        <f t="shared" si="19"/>
        <v>15.5</v>
      </c>
      <c r="M94" s="84">
        <f t="shared" si="20"/>
        <v>15.5</v>
      </c>
      <c r="N94" s="84">
        <f t="shared" si="21"/>
        <v>15.5</v>
      </c>
      <c r="O94" s="84">
        <f>SUMPRODUCT(($D$41:$D$85=$D94)*($O$41:$O$85))*$B94</f>
        <v>31</v>
      </c>
      <c r="P94" s="84">
        <f t="shared" si="23"/>
        <v>0</v>
      </c>
      <c r="Q94" s="84">
        <f t="shared" si="24"/>
        <v>0</v>
      </c>
      <c r="R94" s="85">
        <f t="shared" si="25"/>
        <v>155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1"/>
        <v>F</v>
      </c>
      <c r="E95" s="84">
        <f t="shared" si="12"/>
        <v>0</v>
      </c>
      <c r="F95" s="84">
        <f t="shared" si="13"/>
        <v>0</v>
      </c>
      <c r="G95" s="84">
        <f t="shared" si="14"/>
        <v>0</v>
      </c>
      <c r="H95" s="84">
        <f t="shared" si="15"/>
        <v>0</v>
      </c>
      <c r="I95" s="84">
        <f t="shared" si="16"/>
        <v>0</v>
      </c>
      <c r="J95" s="84">
        <f t="shared" si="17"/>
        <v>0</v>
      </c>
      <c r="K95" s="84">
        <f t="shared" si="18"/>
        <v>0</v>
      </c>
      <c r="L95" s="84">
        <f t="shared" si="19"/>
        <v>0</v>
      </c>
      <c r="M95" s="84">
        <f t="shared" si="20"/>
        <v>0</v>
      </c>
      <c r="N95" s="84">
        <f t="shared" si="21"/>
        <v>0</v>
      </c>
      <c r="O95" s="84">
        <f t="shared" si="22"/>
        <v>0</v>
      </c>
      <c r="P95" s="84">
        <f t="shared" si="23"/>
        <v>0</v>
      </c>
      <c r="Q95" s="84">
        <f t="shared" si="24"/>
        <v>0</v>
      </c>
      <c r="R95" s="85">
        <f t="shared" si="25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1"/>
        <v>G</v>
      </c>
      <c r="E96" s="84">
        <f t="shared" si="12"/>
        <v>0</v>
      </c>
      <c r="F96" s="84">
        <f t="shared" si="13"/>
        <v>0</v>
      </c>
      <c r="G96" s="84">
        <f t="shared" si="14"/>
        <v>0</v>
      </c>
      <c r="H96" s="84">
        <f t="shared" si="15"/>
        <v>0</v>
      </c>
      <c r="I96" s="84">
        <f t="shared" si="16"/>
        <v>0</v>
      </c>
      <c r="J96" s="84">
        <f t="shared" si="17"/>
        <v>0</v>
      </c>
      <c r="K96" s="84">
        <f t="shared" si="18"/>
        <v>0</v>
      </c>
      <c r="L96" s="84">
        <f t="shared" si="19"/>
        <v>0</v>
      </c>
      <c r="M96" s="84">
        <f t="shared" si="20"/>
        <v>0</v>
      </c>
      <c r="N96" s="84">
        <f t="shared" si="21"/>
        <v>0</v>
      </c>
      <c r="O96" s="84">
        <f t="shared" si="22"/>
        <v>0</v>
      </c>
      <c r="P96" s="84">
        <f t="shared" si="23"/>
        <v>0</v>
      </c>
      <c r="Q96" s="84">
        <f t="shared" si="24"/>
        <v>0</v>
      </c>
      <c r="R96" s="85">
        <f t="shared" si="25"/>
        <v>0</v>
      </c>
    </row>
    <row r="97" spans="1:51" x14ac:dyDescent="0.2">
      <c r="B97" s="180">
        <v>4</v>
      </c>
      <c r="C97" s="181"/>
      <c r="D97" s="65" t="str">
        <f t="shared" si="11"/>
        <v>G1/2</v>
      </c>
      <c r="E97" s="84">
        <f t="shared" si="12"/>
        <v>0</v>
      </c>
      <c r="F97" s="84">
        <f t="shared" si="13"/>
        <v>0</v>
      </c>
      <c r="G97" s="84">
        <f t="shared" si="14"/>
        <v>0</v>
      </c>
      <c r="H97" s="84">
        <f t="shared" si="15"/>
        <v>0</v>
      </c>
      <c r="I97" s="84">
        <f t="shared" si="16"/>
        <v>0</v>
      </c>
      <c r="J97" s="84">
        <f t="shared" si="17"/>
        <v>0</v>
      </c>
      <c r="K97" s="84">
        <f t="shared" si="18"/>
        <v>0</v>
      </c>
      <c r="L97" s="84">
        <f t="shared" si="19"/>
        <v>0</v>
      </c>
      <c r="M97" s="84">
        <f t="shared" si="20"/>
        <v>0</v>
      </c>
      <c r="N97" s="84">
        <f t="shared" si="21"/>
        <v>0</v>
      </c>
      <c r="O97" s="84">
        <f t="shared" si="22"/>
        <v>334</v>
      </c>
      <c r="P97" s="84">
        <f t="shared" si="23"/>
        <v>0</v>
      </c>
      <c r="Q97" s="84">
        <f t="shared" si="24"/>
        <v>0</v>
      </c>
      <c r="R97" s="85">
        <f t="shared" si="25"/>
        <v>334</v>
      </c>
    </row>
    <row r="98" spans="1:51" x14ac:dyDescent="0.2">
      <c r="B98" s="180">
        <v>6</v>
      </c>
      <c r="C98" s="181"/>
      <c r="D98" s="65" t="str">
        <f t="shared" si="11"/>
        <v>G3/4</v>
      </c>
      <c r="E98" s="84">
        <f t="shared" si="12"/>
        <v>0</v>
      </c>
      <c r="F98" s="84">
        <f t="shared" si="13"/>
        <v>0</v>
      </c>
      <c r="G98" s="84">
        <f t="shared" si="14"/>
        <v>0</v>
      </c>
      <c r="H98" s="84">
        <f t="shared" si="15"/>
        <v>0</v>
      </c>
      <c r="I98" s="84">
        <f t="shared" si="16"/>
        <v>0</v>
      </c>
      <c r="J98" s="84">
        <f t="shared" si="17"/>
        <v>0</v>
      </c>
      <c r="K98" s="84">
        <f t="shared" si="18"/>
        <v>0</v>
      </c>
      <c r="L98" s="84">
        <f t="shared" si="19"/>
        <v>0</v>
      </c>
      <c r="M98" s="84">
        <f t="shared" si="20"/>
        <v>0</v>
      </c>
      <c r="N98" s="84">
        <f t="shared" si="21"/>
        <v>0</v>
      </c>
      <c r="O98" s="84">
        <f t="shared" si="22"/>
        <v>0</v>
      </c>
      <c r="P98" s="84">
        <f t="shared" si="23"/>
        <v>0</v>
      </c>
      <c r="Q98" s="84">
        <f t="shared" si="24"/>
        <v>0</v>
      </c>
      <c r="R98" s="85">
        <f t="shared" si="25"/>
        <v>0</v>
      </c>
    </row>
    <row r="99" spans="1:51" x14ac:dyDescent="0.2">
      <c r="B99" s="180">
        <v>13.5625</v>
      </c>
      <c r="C99" s="181"/>
      <c r="D99" s="65" t="str">
        <f t="shared" si="11"/>
        <v>12.5%/B/C</v>
      </c>
      <c r="E99" s="84">
        <f t="shared" si="12"/>
        <v>0</v>
      </c>
      <c r="F99" s="84">
        <f t="shared" si="13"/>
        <v>0</v>
      </c>
      <c r="G99" s="84">
        <f t="shared" si="14"/>
        <v>0</v>
      </c>
      <c r="H99" s="84">
        <f t="shared" si="15"/>
        <v>0</v>
      </c>
      <c r="I99" s="84">
        <f t="shared" si="16"/>
        <v>0</v>
      </c>
      <c r="J99" s="84">
        <f t="shared" si="17"/>
        <v>0</v>
      </c>
      <c r="K99" s="84">
        <f t="shared" si="18"/>
        <v>0</v>
      </c>
      <c r="L99" s="84">
        <f t="shared" si="19"/>
        <v>0</v>
      </c>
      <c r="M99" s="84">
        <f t="shared" si="20"/>
        <v>0</v>
      </c>
      <c r="N99" s="84">
        <f t="shared" si="21"/>
        <v>0</v>
      </c>
      <c r="O99" s="84">
        <f t="shared" si="22"/>
        <v>0</v>
      </c>
      <c r="P99" s="84">
        <f t="shared" si="23"/>
        <v>0</v>
      </c>
      <c r="Q99" s="84">
        <f t="shared" si="24"/>
        <v>0</v>
      </c>
      <c r="R99" s="85">
        <f t="shared" si="25"/>
        <v>0</v>
      </c>
    </row>
    <row r="100" spans="1:51" x14ac:dyDescent="0.2">
      <c r="B100" s="180">
        <v>27.125</v>
      </c>
      <c r="C100" s="181"/>
      <c r="D100" s="65" t="str">
        <f t="shared" si="11"/>
        <v>25%/B/C</v>
      </c>
      <c r="E100" s="84">
        <f t="shared" si="12"/>
        <v>0</v>
      </c>
      <c r="F100" s="84">
        <f t="shared" si="13"/>
        <v>0</v>
      </c>
      <c r="G100" s="84">
        <f t="shared" si="14"/>
        <v>0</v>
      </c>
      <c r="H100" s="84">
        <f t="shared" si="15"/>
        <v>0</v>
      </c>
      <c r="I100" s="84">
        <f t="shared" si="16"/>
        <v>0</v>
      </c>
      <c r="J100" s="84">
        <f t="shared" si="17"/>
        <v>0</v>
      </c>
      <c r="K100" s="84">
        <f t="shared" si="18"/>
        <v>0</v>
      </c>
      <c r="L100" s="84">
        <f t="shared" si="19"/>
        <v>0</v>
      </c>
      <c r="M100" s="84">
        <f t="shared" si="20"/>
        <v>0</v>
      </c>
      <c r="N100" s="84">
        <f t="shared" si="21"/>
        <v>0</v>
      </c>
      <c r="O100" s="84">
        <f t="shared" si="22"/>
        <v>0</v>
      </c>
      <c r="P100" s="84">
        <f t="shared" si="23"/>
        <v>0</v>
      </c>
      <c r="Q100" s="84">
        <f t="shared" si="24"/>
        <v>0</v>
      </c>
      <c r="R100" s="85">
        <f t="shared" si="25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6">SUM(E90:E100)</f>
        <v>2286.75</v>
      </c>
      <c r="F101" s="89">
        <f t="shared" si="26"/>
        <v>1319</v>
      </c>
      <c r="G101" s="89">
        <f t="shared" si="26"/>
        <v>3053.5</v>
      </c>
      <c r="H101" s="89">
        <f t="shared" si="26"/>
        <v>2165</v>
      </c>
      <c r="I101" s="89">
        <f t="shared" si="26"/>
        <v>742</v>
      </c>
      <c r="J101" s="89">
        <f t="shared" si="26"/>
        <v>2813</v>
      </c>
      <c r="K101" s="89">
        <f t="shared" si="26"/>
        <v>2212.5</v>
      </c>
      <c r="L101" s="89">
        <f t="shared" si="26"/>
        <v>76.5</v>
      </c>
      <c r="M101" s="89">
        <f t="shared" si="26"/>
        <v>824</v>
      </c>
      <c r="N101" s="89">
        <f t="shared" si="26"/>
        <v>4670</v>
      </c>
      <c r="O101" s="89">
        <f>SUM(O90:O100)</f>
        <v>4971</v>
      </c>
      <c r="P101" s="89">
        <f t="shared" si="26"/>
        <v>0</v>
      </c>
      <c r="Q101" s="89">
        <f t="shared" si="26"/>
        <v>0</v>
      </c>
      <c r="R101" s="90">
        <f>SUM(R90:R100)</f>
        <v>25133.25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50</v>
      </c>
      <c r="F106" s="190"/>
      <c r="G106" s="190"/>
      <c r="H106" s="191"/>
      <c r="I106" s="189">
        <f>M26</f>
        <v>650</v>
      </c>
      <c r="J106" s="190"/>
      <c r="K106" s="190"/>
      <c r="L106" s="191"/>
      <c r="M106" s="189">
        <f>M25</f>
        <v>73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1250</v>
      </c>
      <c r="V106" s="190"/>
      <c r="W106" s="190"/>
      <c r="X106" s="191"/>
      <c r="Y106" s="189">
        <f>M22</f>
        <v>1155</v>
      </c>
      <c r="Z106" s="190"/>
      <c r="AA106" s="190"/>
      <c r="AB106" s="191"/>
      <c r="AC106" s="189">
        <f>M21</f>
        <v>1904</v>
      </c>
      <c r="AD106" s="190"/>
      <c r="AE106" s="190"/>
      <c r="AF106" s="191"/>
      <c r="AG106" s="189">
        <f>M20</f>
        <v>5828</v>
      </c>
      <c r="AH106" s="190"/>
      <c r="AI106" s="190"/>
      <c r="AJ106" s="191"/>
      <c r="AK106" s="189">
        <f>M19</f>
        <v>4644</v>
      </c>
      <c r="AL106" s="190"/>
      <c r="AM106" s="190"/>
      <c r="AN106" s="191"/>
      <c r="AO106" s="189">
        <f>M18</f>
        <v>2200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73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83.5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1155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</v>
      </c>
      <c r="AD114" s="104">
        <f>SUMPRODUCT(($F$42:$Q$86)*(($F$40:$Q$40=$E$14)+($F$40:$Q$40=$K$14)+($F$40:$Q$40=$I$14)+($F$40:$Q$40=$G$14))*($D$42:$D$86=AC$105))</f>
        <v>0.5</v>
      </c>
      <c r="AE114" s="113">
        <f>IF(AC$106-AC114-AD114&gt;0,AC$106-AC114-AD114,0)</f>
        <v>1901.5</v>
      </c>
      <c r="AF114" s="106">
        <f>IF(($AC106&gt;0),(AC114+AD114)/$AC106,0)</f>
        <v>1.3130252100840337E-3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123.25</v>
      </c>
      <c r="AH115" s="104">
        <f>SUMPRODUCT(($F$42:$Q$86)*(($F$40:$Q$40=$E$14)+($F$40:$Q$40=$K$14)+($F$40:$Q$40=$I$14)+($F$40:$Q$40=$G$14))*($D$42:$D$86=AG$105))</f>
        <v>26.25</v>
      </c>
      <c r="AI115" s="113">
        <f>IF(AG$106-AG115-AH115&gt;0,AG$106-AG115-AH115,0)</f>
        <v>5678.5</v>
      </c>
      <c r="AJ115" s="106">
        <f>IF(($AG106&gt;0),(AG115+AH115)/$AG106,0)</f>
        <v>2.5652024708304737E-2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6.25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4637.75</v>
      </c>
      <c r="AN116" s="106">
        <f>IF(($AK106&gt;0),(AK116+AL116)/$AK106,0)</f>
        <v>1.3458225667527994E-3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72.5</v>
      </c>
      <c r="AP117" s="104">
        <f>SUMPRODUCT(($F$42:$Q$86)*(($F$40:$Q$40=$E$14)+($F$40:$Q$40=$K$14)+($F$40:$Q$40=$I$14)+($F$40:$Q$40=$G$14))*($D$42:$D$86=AO$105))</f>
        <v>19.25</v>
      </c>
      <c r="AQ117" s="113">
        <f>IF(AO$106-AO117-AP117&gt;0,AO$106-AO117-AP117,0)</f>
        <v>2108.25</v>
      </c>
      <c r="AR117" s="106">
        <f>IF(($AO106&gt;0),(AO117+AP117)/$AO106,0)</f>
        <v>4.1704545454545452E-2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2022-05-03T10:17:21Z</cp:lastPrinted>
  <dcterms:created xsi:type="dcterms:W3CDTF">2018-01-15T08:58:52Z</dcterms:created>
  <dcterms:modified xsi:type="dcterms:W3CDTF">2022-05-03T10:17:22Z</dcterms:modified>
</cp:coreProperties>
</file>