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2\Februar\Kosten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<sst xmlns="http://schemas.openxmlformats.org/spreadsheetml/2006/main" count="157" uniqueCount="65">
  <si>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</si>
  <si>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</si>
  <si>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</si>
  <si>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</si>
  <si>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</si>
  <si>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</si>
  <si>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</si>
  <si>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</si>
  <si>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</si>
  <si>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</si>
  <si>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</si>
  <si>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</si>
  <si>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</si>
  <si>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</si>
  <si>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</si>
  <si>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</si>
  <si>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</si>
  <si>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</si>
  <si>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</si>
  <si>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</si>
  <si>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</si>
  <si>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</si>
  <si>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</si>
  <si>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</si>
  <si>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</si>
  <si>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</si>
  <si>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</si>
  <si>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</si>
  <si>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</si>
  <si>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</si>
  <si>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</si>
  <si>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</si>
  <si>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</si>
  <si>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</si>
  <si>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</si>
  <si>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</si>
  <si>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</si>
  <si>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</si>
  <si>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</si>
  <si>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</si>
  <si>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</si>
  <si>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</si>
  <si>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</si>
  <si>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</si>
  <si>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</si>
  <si>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</si>
  <si>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</si>
  <si>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</si>
  <si>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</si>
  <si>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</si>
  <si>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</si>
  <si>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</si>
  <si>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</si>
  <si>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</si>
  <si>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</si>
  <si>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</si>
  <si>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</si>
  <si>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</si>
  <si>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</si>
  <si>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</si>
  <si>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</si>
  <si>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</si>
  <si>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</si>
  <si>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</si>
  <si>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GHGW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</si>
</sst>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0.37931514476614697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0.33596090670170831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407.25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293.5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132.75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395.25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129.75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topLeftCell="A37" zoomScale="115" zoomScaleNormal="115" zoomScaleSheetLayoutView="100" workbookViewId="0">
      <selection activeCell="F59" sqref="F59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44562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39845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130</v>
      </c>
      <c r="N18" s="46">
        <f t="shared" si="0"/>
        <v>0.25</v>
      </c>
      <c r="O18" s="47">
        <f t="shared" si="1"/>
        <v>0</v>
      </c>
      <c r="P18" s="48">
        <f t="shared" si="2"/>
        <v>129.75</v>
      </c>
      <c r="Q18" s="49">
        <f t="shared" si="3"/>
        <v>0</v>
      </c>
      <c r="R18" s="50">
        <f t="shared" si="4"/>
        <v>1.9230769230769232E-3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528</v>
      </c>
      <c r="N19" s="46">
        <f t="shared" si="0"/>
        <v>132.75</v>
      </c>
      <c r="O19" s="47">
        <f t="shared" si="1"/>
        <v>0</v>
      </c>
      <c r="P19" s="48">
        <f t="shared" si="2"/>
        <v>395.25</v>
      </c>
      <c r="Q19" s="49">
        <f t="shared" si="3"/>
        <v>0</v>
      </c>
      <c r="R19" s="50">
        <f t="shared" si="4"/>
        <v>0.25142045454545453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730</v>
      </c>
      <c r="N20" s="46">
        <f t="shared" si="0"/>
        <v>407.25</v>
      </c>
      <c r="O20" s="47">
        <f t="shared" si="1"/>
        <v>29.25</v>
      </c>
      <c r="P20" s="48">
        <f t="shared" si="2"/>
        <v>293.5</v>
      </c>
      <c r="Q20" s="49">
        <f t="shared" si="3"/>
        <v>0</v>
      </c>
      <c r="R20" s="50">
        <f t="shared" si="4"/>
        <v>0.59794520547945207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250</v>
      </c>
      <c r="N21" s="46">
        <f t="shared" si="0"/>
        <v>0</v>
      </c>
      <c r="O21" s="47">
        <f t="shared" si="1"/>
        <v>0</v>
      </c>
      <c r="P21" s="48">
        <f t="shared" si="2"/>
        <v>250</v>
      </c>
      <c r="Q21" s="49">
        <f t="shared" si="3"/>
        <v>0</v>
      </c>
      <c r="R21" s="50">
        <f t="shared" si="4"/>
        <v>0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158</v>
      </c>
      <c r="N22" s="46">
        <f t="shared" si="0"/>
        <v>6.5</v>
      </c>
      <c r="O22" s="47">
        <f t="shared" si="1"/>
        <v>0</v>
      </c>
      <c r="P22" s="48">
        <f t="shared" si="2"/>
        <v>151.5</v>
      </c>
      <c r="Q22" s="49">
        <f t="shared" si="3"/>
        <v>0</v>
      </c>
      <c r="R22" s="50">
        <f t="shared" si="4"/>
        <v>4.1139240506329111E-2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0</v>
      </c>
      <c r="N23" s="46">
        <f t="shared" si="0"/>
        <v>0</v>
      </c>
      <c r="O23" s="47">
        <f t="shared" si="1"/>
        <v>0</v>
      </c>
      <c r="P23" s="48">
        <f t="shared" si="2"/>
        <v>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0</v>
      </c>
      <c r="O24" s="47">
        <f t="shared" si="1"/>
        <v>2</v>
      </c>
      <c r="P24" s="48">
        <f>SUMPRODUCT(($D$108:$D$118=$K24)*($E$107:$AV$107=$P$16)*($E$108:$AV$118))</f>
        <v>0</v>
      </c>
      <c r="Q24" s="49">
        <f t="shared" si="3"/>
        <v>2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103.25</v>
      </c>
      <c r="O25" s="47">
        <f t="shared" si="1"/>
        <v>0</v>
      </c>
      <c r="P25" s="48">
        <f t="shared" si="2"/>
        <v>0</v>
      </c>
      <c r="Q25" s="49">
        <f t="shared" si="3"/>
        <v>103.25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1796</v>
      </c>
      <c r="N28" s="53">
        <f>SUM(N17:N27)</f>
        <v>650</v>
      </c>
      <c r="O28" s="53">
        <f>SUM(O17:O27)</f>
        <v>31.25</v>
      </c>
      <c r="P28" s="53">
        <f>SUM(P17:P27)</f>
        <v>1220</v>
      </c>
      <c r="Q28" s="53">
        <f>IF(SUM(N28:O28)-SUM(U105:AV105)&gt;0,SUM(N28:O28)-SUM(U105:AV105),0)</f>
        <v>681.25</v>
      </c>
      <c r="R28" s="54">
        <f t="shared" si="4"/>
        <v>0.37931514476614697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/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152200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51133.25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0.33596090670170831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0.37931514476614697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65">
        <f t="shared" si="5"/>
        <v>0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1"/>
      <c r="Q45" s="71"/>
      <c r="R45" s="65">
        <f t="shared" ref="R45" si="6">SUM(E45:Q45)</f>
        <v>0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>
        <v>0.25</v>
      </c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65">
        <f t="shared" ref="R54" si="7">SUM(E54:Q54)</f>
        <v>0.25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>
        <v>124</v>
      </c>
      <c r="F55" s="70">
        <v>8.75</v>
      </c>
      <c r="G55" s="70"/>
      <c r="H55" s="70"/>
      <c r="I55" s="70"/>
      <c r="J55" s="70"/>
      <c r="K55" s="70"/>
      <c r="L55" s="70"/>
      <c r="M55" s="70"/>
      <c r="N55" s="70"/>
      <c r="O55" s="71"/>
      <c r="P55" s="71"/>
      <c r="Q55" s="71"/>
      <c r="R55" s="65">
        <f t="shared" si="5"/>
        <v>132.75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>
        <v>282.75</v>
      </c>
      <c r="F56" s="70">
        <v>124.5</v>
      </c>
      <c r="G56" s="70">
        <v>29.25</v>
      </c>
      <c r="H56" s="70"/>
      <c r="I56" s="70"/>
      <c r="J56" s="70"/>
      <c r="K56" s="70"/>
      <c r="L56" s="70"/>
      <c r="M56" s="70"/>
      <c r="N56" s="70"/>
      <c r="O56" s="71"/>
      <c r="P56" s="71"/>
      <c r="Q56" s="71"/>
      <c r="R56" s="65">
        <f t="shared" si="5"/>
        <v>436.5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0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>
        <v>6.5</v>
      </c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65">
        <f t="shared" si="5"/>
        <v>6.5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/>
      <c r="F60" s="70"/>
      <c r="G60" s="70">
        <v>2</v>
      </c>
      <c r="H60" s="70"/>
      <c r="I60" s="70"/>
      <c r="J60" s="70"/>
      <c r="K60" s="70"/>
      <c r="L60" s="70"/>
      <c r="M60" s="70"/>
      <c r="N60" s="70"/>
      <c r="O60" s="71"/>
      <c r="P60" s="71"/>
      <c r="Q60" s="71"/>
      <c r="R60" s="65">
        <f t="shared" si="5"/>
        <v>2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>
        <v>56.75</v>
      </c>
      <c r="F61" s="70">
        <v>46.5</v>
      </c>
      <c r="G61" s="70"/>
      <c r="H61" s="70"/>
      <c r="I61" s="70"/>
      <c r="J61" s="70"/>
      <c r="K61" s="70"/>
      <c r="L61" s="70"/>
      <c r="M61" s="70"/>
      <c r="N61" s="70"/>
      <c r="O61" s="71"/>
      <c r="P61" s="71"/>
      <c r="Q61" s="71"/>
      <c r="R61" s="65">
        <f t="shared" si="5"/>
        <v>103.25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1"/>
      <c r="Q64" s="71"/>
      <c r="R64" s="65">
        <f t="shared" si="5"/>
        <v>0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470.25</v>
      </c>
      <c r="F86" s="76">
        <f t="shared" si="10"/>
        <v>179.75</v>
      </c>
      <c r="G86" s="76">
        <f t="shared" si="10"/>
        <v>31.25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0</v>
      </c>
      <c r="L86" s="76">
        <f t="shared" si="10"/>
        <v>0</v>
      </c>
      <c r="M86" s="76">
        <f t="shared" si="10"/>
        <v>0</v>
      </c>
      <c r="N86" s="76">
        <f t="shared" si="10"/>
        <v>0</v>
      </c>
      <c r="O86" s="76">
        <f t="shared" si="10"/>
        <v>0</v>
      </c>
      <c r="P86" s="76">
        <f t="shared" si="10"/>
        <v>0</v>
      </c>
      <c r="Q86" s="76">
        <f t="shared" si="10"/>
        <v>0</v>
      </c>
      <c r="R86" s="65">
        <f t="shared" si="5"/>
        <v>681.25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30.5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0</v>
      </c>
      <c r="N91" s="84">
        <f t="shared" si="22"/>
        <v>0</v>
      </c>
      <c r="O91" s="84">
        <f t="shared" si="23"/>
        <v>0</v>
      </c>
      <c r="P91" s="84">
        <f t="shared" si="24"/>
        <v>0</v>
      </c>
      <c r="Q91" s="84">
        <f t="shared" si="25"/>
        <v>0</v>
      </c>
      <c r="R91" s="85">
        <f>SUM(D91:Q91)</f>
        <v>30.5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11780</v>
      </c>
      <c r="F92" s="84">
        <f t="shared" si="14"/>
        <v>831.25</v>
      </c>
      <c r="G92" s="84">
        <f t="shared" si="15"/>
        <v>0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0</v>
      </c>
      <c r="L92" s="84">
        <f t="shared" si="20"/>
        <v>0</v>
      </c>
      <c r="M92" s="84">
        <f t="shared" si="21"/>
        <v>0</v>
      </c>
      <c r="N92" s="84">
        <f t="shared" si="22"/>
        <v>0</v>
      </c>
      <c r="O92" s="84">
        <f t="shared" si="23"/>
        <v>0</v>
      </c>
      <c r="P92" s="84">
        <f t="shared" si="24"/>
        <v>0</v>
      </c>
      <c r="Q92" s="84">
        <f t="shared" si="25"/>
        <v>0</v>
      </c>
      <c r="R92" s="85">
        <f t="shared" ref="R92:R100" si="26">SUM(D92:Q92)</f>
        <v>12611.25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24316.5</v>
      </c>
      <c r="F93" s="84">
        <f t="shared" si="14"/>
        <v>10707</v>
      </c>
      <c r="G93" s="84">
        <f t="shared" si="15"/>
        <v>2515.5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0</v>
      </c>
      <c r="L93" s="84">
        <f t="shared" si="20"/>
        <v>0</v>
      </c>
      <c r="M93" s="84">
        <f t="shared" si="21"/>
        <v>0</v>
      </c>
      <c r="N93" s="84">
        <f t="shared" si="22"/>
        <v>0</v>
      </c>
      <c r="O93" s="84">
        <f t="shared" si="23"/>
        <v>0</v>
      </c>
      <c r="P93" s="84">
        <f t="shared" si="24"/>
        <v>0</v>
      </c>
      <c r="Q93" s="84">
        <f t="shared" si="25"/>
        <v>0</v>
      </c>
      <c r="R93" s="85">
        <f t="shared" si="26"/>
        <v>37539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0</v>
      </c>
      <c r="F94" s="84">
        <f t="shared" si="14"/>
        <v>0</v>
      </c>
      <c r="G94" s="84">
        <f t="shared" si="15"/>
        <v>0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0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325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0</v>
      </c>
      <c r="P95" s="84">
        <f t="shared" si="24"/>
        <v>0</v>
      </c>
      <c r="Q95" s="84">
        <f t="shared" si="25"/>
        <v>0</v>
      </c>
      <c r="R95" s="85">
        <f t="shared" si="26"/>
        <v>325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0</v>
      </c>
      <c r="F97" s="84">
        <f t="shared" si="14"/>
        <v>0</v>
      </c>
      <c r="G97" s="84">
        <f t="shared" si="15"/>
        <v>8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0</v>
      </c>
      <c r="L97" s="84">
        <f t="shared" si="20"/>
        <v>0</v>
      </c>
      <c r="M97" s="84">
        <f t="shared" si="21"/>
        <v>0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0</v>
      </c>
      <c r="R97" s="85">
        <f t="shared" si="26"/>
        <v>8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340.5</v>
      </c>
      <c r="F98" s="84">
        <f t="shared" si="14"/>
        <v>279</v>
      </c>
      <c r="G98" s="84">
        <f t="shared" si="15"/>
        <v>0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0</v>
      </c>
      <c r="O98" s="84">
        <f t="shared" si="23"/>
        <v>0</v>
      </c>
      <c r="P98" s="84">
        <f t="shared" si="24"/>
        <v>0</v>
      </c>
      <c r="Q98" s="84">
        <f t="shared" si="25"/>
        <v>0</v>
      </c>
      <c r="R98" s="85">
        <f t="shared" si="26"/>
        <v>619.5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36792.5</v>
      </c>
      <c r="F101" s="89">
        <f t="shared" si="27"/>
        <v>11817.25</v>
      </c>
      <c r="G101" s="89">
        <f t="shared" si="27"/>
        <v>2523.5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0</v>
      </c>
      <c r="L101" s="89">
        <f t="shared" si="27"/>
        <v>0</v>
      </c>
      <c r="M101" s="89">
        <f t="shared" si="27"/>
        <v>0</v>
      </c>
      <c r="N101" s="89">
        <f t="shared" si="27"/>
        <v>0</v>
      </c>
      <c r="O101" s="89">
        <f t="shared" si="27"/>
        <v>0</v>
      </c>
      <c r="P101" s="89">
        <f t="shared" si="27"/>
        <v>0</v>
      </c>
      <c r="Q101" s="89">
        <f t="shared" si="27"/>
        <v>0</v>
      </c>
      <c r="R101" s="90">
        <f>SUM(R90:R100)</f>
        <v>51133.25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0</v>
      </c>
      <c r="V106" s="190"/>
      <c r="W106" s="190"/>
      <c r="X106" s="191"/>
      <c r="Y106" s="189">
        <f>M22</f>
        <v>158</v>
      </c>
      <c r="Z106" s="190"/>
      <c r="AA106" s="190"/>
      <c r="AB106" s="191"/>
      <c r="AC106" s="189">
        <f>M21</f>
        <v>250</v>
      </c>
      <c r="AD106" s="190"/>
      <c r="AE106" s="190"/>
      <c r="AF106" s="191"/>
      <c r="AG106" s="189">
        <f>M20</f>
        <v>730</v>
      </c>
      <c r="AH106" s="190"/>
      <c r="AI106" s="190"/>
      <c r="AJ106" s="191"/>
      <c r="AK106" s="189">
        <f>M19</f>
        <v>528</v>
      </c>
      <c r="AL106" s="190"/>
      <c r="AM106" s="190"/>
      <c r="AN106" s="191"/>
      <c r="AO106" s="189">
        <f>M18</f>
        <v>130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103.25</v>
      </c>
      <c r="N110" s="104">
        <f>SUMPRODUCT(($F$42:$Q$86)*(($F$40:$Q$40=$E$14)+($F$40:$Q$40=$K$14)+($F$40:$Q$40=$I$14)+($F$40:$Q$40=$G$14))*($D$42:$D$86=M$105))</f>
        <v>0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0</v>
      </c>
      <c r="R111" s="104">
        <f>SUMPRODUCT(($F$42:$Q$86)*(($F$40:$Q$40=$E$14)+($F$40:$Q$40=$K$14)+($F$40:$Q$40=$I$14)+($F$40:$Q$40=$G$14))*($D$42:$D$86=Q$105))</f>
        <v>2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6.5</v>
      </c>
      <c r="Z113" s="104">
        <f>SUMPRODUCT(($F$42:$Q$86)*(($F$40:$Q$40=$E$14)+($F$40:$Q$40=$K$14)+($F$40:$Q$40=$I$14)+($F$40:$Q$40=$G$14))*($D$42:$D$86=Y$105))</f>
        <v>0</v>
      </c>
      <c r="AA113" s="113">
        <f>IF(Y$106-Y113-Z113&gt;0,Y$106-Y113-Z113,0)</f>
        <v>151.5</v>
      </c>
      <c r="AB113" s="106">
        <f>IF(($Y106&gt;0),(Y113+Z113)/$Y106,0)</f>
        <v>4.1139240506329111E-2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0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250</v>
      </c>
      <c r="AF114" s="106">
        <f>IF(($AC106&gt;0),(AC114+AD114)/$AC106,0)</f>
        <v>0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407.25</v>
      </c>
      <c r="AH115" s="104">
        <f>SUMPRODUCT(($F$42:$Q$86)*(($F$40:$Q$40=$E$14)+($F$40:$Q$40=$K$14)+($F$40:$Q$40=$I$14)+($F$40:$Q$40=$G$14))*($D$42:$D$86=AG$105))</f>
        <v>29.25</v>
      </c>
      <c r="AI115" s="113">
        <f>IF(AG$106-AG115-AH115&gt;0,AG$106-AG115-AH115,0)</f>
        <v>293.5</v>
      </c>
      <c r="AJ115" s="106">
        <f>IF(($AG106&gt;0),(AG115+AH115)/$AG106,0)</f>
        <v>0.59794520547945207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132.75</v>
      </c>
      <c r="AL116" s="104">
        <f>SUMPRODUCT(($F$42:$Q$86)*(($F$40:$Q$40=$E$14)+($F$40:$Q$40=$K$14)+($F$40:$Q$40=$I$14)+($F$40:$Q$40=$G$14))*($D$42:$D$86=AK$105))</f>
        <v>0</v>
      </c>
      <c r="AM116" s="113">
        <f>IF(AK$106-AK116-AL116&gt;0,AK$106-AK116-AL116,0)</f>
        <v>395.25</v>
      </c>
      <c r="AN116" s="106">
        <f>IF(($AK106&gt;0),(AK116+AL116)/$AK106,0)</f>
        <v>0.25142045454545453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0.25</v>
      </c>
      <c r="AP117" s="104">
        <f>SUMPRODUCT(($F$42:$Q$86)*(($F$40:$Q$40=$E$14)+($F$40:$Q$40=$K$14)+($F$40:$Q$40=$I$14)+($F$40:$Q$40=$G$14))*($D$42:$D$86=AO$105))</f>
        <v>0</v>
      </c>
      <c r="AQ117" s="113">
        <f>IF(AO$106-AO117-AP117&gt;0,AO$106-AO117-AP117,0)</f>
        <v>129.75</v>
      </c>
      <c r="AR117" s="106">
        <f>IF(($AO106&gt;0),(AO117+AP117)/$AO106,0)</f>
        <v>1.9230769230769232E-3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2022-03-17T14:48:46Z</cp:lastPrinted>
  <dcterms:created xsi:type="dcterms:W3CDTF">2018-01-15T08:58:52Z</dcterms:created>
  <dcterms:modified xsi:type="dcterms:W3CDTF">2022-05-03T10:08:29Z</dcterms:modified>
</cp:coreProperties>
</file>