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Kosten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<sst xmlns="http://schemas.openxmlformats.org/spreadsheetml/2006/main" count="157" uniqueCount="65">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</sst>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2.9046153846153847E-2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2.604067612763265E-2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618.5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2301.5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2205.5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5" zoomScale="115" zoomScaleNormal="115" zoomScaleSheetLayoutView="100" workbookViewId="0">
      <selection activeCell="E64" sqref="E64:G76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39845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0</v>
      </c>
      <c r="O18" s="47">
        <f t="shared" si="1"/>
        <v>0</v>
      </c>
      <c r="P18" s="48">
        <f t="shared" si="2"/>
        <v>1525</v>
      </c>
      <c r="Q18" s="49">
        <f t="shared" si="3"/>
        <v>0</v>
      </c>
      <c r="R18" s="50">
        <f t="shared" si="4"/>
        <v>0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49.5</v>
      </c>
      <c r="O19" s="47">
        <f t="shared" si="1"/>
        <v>45</v>
      </c>
      <c r="P19" s="48">
        <f t="shared" si="2"/>
        <v>2205.5</v>
      </c>
      <c r="Q19" s="49">
        <f t="shared" si="3"/>
        <v>0</v>
      </c>
      <c r="R19" s="50">
        <f t="shared" si="4"/>
        <v>4.1086956521739132E-2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39</v>
      </c>
      <c r="O20" s="47">
        <f t="shared" si="1"/>
        <v>59.5</v>
      </c>
      <c r="P20" s="48">
        <f t="shared" si="2"/>
        <v>2301.5</v>
      </c>
      <c r="Q20" s="49">
        <f t="shared" si="3"/>
        <v>0</v>
      </c>
      <c r="R20" s="50">
        <f t="shared" si="4"/>
        <v>4.1041666666666664E-2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0</v>
      </c>
      <c r="O21" s="47">
        <f t="shared" si="1"/>
        <v>6.5</v>
      </c>
      <c r="P21" s="48">
        <f t="shared" si="2"/>
        <v>618.5</v>
      </c>
      <c r="Q21" s="49">
        <f t="shared" si="3"/>
        <v>0</v>
      </c>
      <c r="R21" s="50">
        <f t="shared" si="4"/>
        <v>1.04E-2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0</v>
      </c>
      <c r="O22" s="47">
        <f t="shared" si="1"/>
        <v>0</v>
      </c>
      <c r="P22" s="48">
        <f t="shared" si="2"/>
        <v>475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20</v>
      </c>
      <c r="O24" s="47">
        <f t="shared" si="1"/>
        <v>12.5</v>
      </c>
      <c r="P24" s="48">
        <f>SUMPRODUCT(($D$108:$D$118=$K24)*($E$107:$AV$107=$P$16)*($E$108:$AV$118))</f>
        <v>0</v>
      </c>
      <c r="Q24" s="49">
        <f t="shared" si="3"/>
        <v>32.5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4</v>
      </c>
      <c r="O25" s="47">
        <f t="shared" si="1"/>
        <v>0</v>
      </c>
      <c r="P25" s="48">
        <f t="shared" si="2"/>
        <v>0</v>
      </c>
      <c r="Q25" s="49">
        <f t="shared" si="3"/>
        <v>4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112.5</v>
      </c>
      <c r="O28" s="53">
        <f>SUM(O17:O27)</f>
        <v>123.5</v>
      </c>
      <c r="P28" s="53">
        <f>SUM(P17:P27)</f>
        <v>7925.5</v>
      </c>
      <c r="Q28" s="53">
        <f>IF(SUM(N28:O28)-SUM(U105:AV105)&gt;0,SUM(N28:O28)-SUM(U105:AV105),0)</f>
        <v>236</v>
      </c>
      <c r="R28" s="54">
        <f t="shared" si="4"/>
        <v>2.9046153846153847E-2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/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18005.5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2.604067612763265E-2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2.9046153846153847E-2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34.25</v>
      </c>
      <c r="F55" s="70">
        <v>15.25</v>
      </c>
      <c r="G55" s="70">
        <v>45</v>
      </c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94.5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21.25</v>
      </c>
      <c r="F56" s="70">
        <v>17.75</v>
      </c>
      <c r="G56" s="70">
        <v>59.5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98.5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>
        <v>6.5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6.5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7</v>
      </c>
      <c r="F60" s="70">
        <v>13</v>
      </c>
      <c r="G60" s="70">
        <v>12.5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32.5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>
        <v>4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62.5</v>
      </c>
      <c r="F86" s="76">
        <f t="shared" si="10"/>
        <v>50</v>
      </c>
      <c r="G86" s="76">
        <f t="shared" si="10"/>
        <v>123.5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236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3253.75</v>
      </c>
      <c r="F92" s="84">
        <f t="shared" si="14"/>
        <v>1448.75</v>
      </c>
      <c r="G92" s="84">
        <f t="shared" si="15"/>
        <v>4275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8977.5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1827.5</v>
      </c>
      <c r="F93" s="84">
        <f t="shared" si="14"/>
        <v>1526.5</v>
      </c>
      <c r="G93" s="84">
        <f t="shared" si="15"/>
        <v>5117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8471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403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403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28</v>
      </c>
      <c r="F97" s="84">
        <f t="shared" si="14"/>
        <v>52</v>
      </c>
      <c r="G97" s="84">
        <f t="shared" si="15"/>
        <v>50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130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24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24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5109.25</v>
      </c>
      <c r="F101" s="89">
        <f t="shared" si="27"/>
        <v>3051.25</v>
      </c>
      <c r="G101" s="89">
        <f t="shared" si="27"/>
        <v>9845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18005.5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4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20</v>
      </c>
      <c r="R111" s="104">
        <f>SUMPRODUCT(($F$42:$Q$86)*(($F$40:$Q$40=$E$14)+($F$40:$Q$40=$K$14)+($F$40:$Q$40=$I$14)+($F$40:$Q$40=$G$14))*($D$42:$D$86=Q$105))</f>
        <v>12.5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475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6.5</v>
      </c>
      <c r="AE114" s="113">
        <f>IF(AC$106-AC114-AD114&gt;0,AC$106-AC114-AD114,0)</f>
        <v>618.5</v>
      </c>
      <c r="AF114" s="106">
        <f>IF(($AC106&gt;0),(AC114+AD114)/$AC106,0)</f>
        <v>1.04E-2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39</v>
      </c>
      <c r="AH115" s="104">
        <f>SUMPRODUCT(($F$42:$Q$86)*(($F$40:$Q$40=$E$14)+($F$40:$Q$40=$K$14)+($F$40:$Q$40=$I$14)+($F$40:$Q$40=$G$14))*($D$42:$D$86=AG$105))</f>
        <v>59.5</v>
      </c>
      <c r="AI115" s="113">
        <f>IF(AG$106-AG115-AH115&gt;0,AG$106-AG115-AH115,0)</f>
        <v>2301.5</v>
      </c>
      <c r="AJ115" s="106">
        <f>IF(($AG106&gt;0),(AG115+AH115)/$AG106,0)</f>
        <v>4.1041666666666664E-2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49.5</v>
      </c>
      <c r="AL116" s="104">
        <f>SUMPRODUCT(($F$42:$Q$86)*(($F$40:$Q$40=$E$14)+($F$40:$Q$40=$K$14)+($F$40:$Q$40=$I$14)+($F$40:$Q$40=$G$14))*($D$42:$D$86=AK$105))</f>
        <v>45</v>
      </c>
      <c r="AM116" s="113">
        <f>IF(AK$106-AK116-AL116&gt;0,AK$106-AK116-AL116,0)</f>
        <v>2205.5</v>
      </c>
      <c r="AN116" s="106">
        <f>IF(($AK106&gt;0),(AK116+AL116)/$AK106,0)</f>
        <v>4.1086956521739132E-2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1525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2022-03-29T13:59:23Z</cp:lastPrinted>
  <dcterms:created xsi:type="dcterms:W3CDTF">2018-01-15T08:58:52Z</dcterms:created>
  <dcterms:modified xsi:type="dcterms:W3CDTF">2022-05-03T10:04:22Z</dcterms:modified>
</cp:coreProperties>
</file>