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Rechnungen_Rapporte\Rapportierung_Cashformular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F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<sst xmlns="http://schemas.openxmlformats.org/spreadsheetml/2006/main" count="157" uniqueCount="65">
  <si>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</si>
  <si>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</si>
  <si>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</si>
  <si>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</si>
  <si>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</si>
  <si>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</si>
  <si>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</si>
  <si>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</si>
  <si>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</si>
  <si>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</si>
  <si>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</si>
  <si>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</si>
  <si>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</si>
  <si>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</si>
  <si>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</si>
  <si>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</si>
  <si>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</si>
  <si>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</si>
  <si>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</si>
  <si>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</si>
  <si>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</si>
  <si>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</si>
  <si>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</si>
  <si>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</si>
  <si>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</si>
  <si>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</si>
  <si>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</si>
  <si>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</si>
  <si>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</si>
  <si>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</si>
  <si>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</si>
  <si>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</si>
  <si>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</si>
  <si>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</si>
  <si>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</si>
  <si>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</si>
  <si>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</si>
  <si>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</si>
  <si>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</si>
  <si>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</si>
  <si>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</si>
  <si>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</si>
  <si>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</si>
  <si>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</si>
  <si>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</si>
  <si>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</si>
  <si>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</si>
  <si>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</si>
  <si>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</si>
  <si>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</si>
  <si>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</si>
  <si>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</si>
  <si>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</si>
  <si>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</si>
  <si>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</si>
  <si>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</si>
  <si>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</si>
  <si>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</si>
  <si>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</si>
  <si>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</si>
  <si>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</si>
  <si>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</si>
  <si>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</si>
  <si>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</si>
  <si>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AP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</si>
</sst>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9" fontId="29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6.4351851851851855E-2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6.8675570395102956E-2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  <c:pt idx="0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134.25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topLeftCell="A13" zoomScale="115" zoomScaleNormal="115" zoomScaleSheetLayoutView="100" workbookViewId="0">
      <selection activeCell="Q32" sqref="Q32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44197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40026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14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/>
      <c r="N17" s="46">
        <f t="shared" ref="N17:N27" si="0">SUMPRODUCT(($D$108:$D$118=$K17)*($E$107:$AV$107=$N$16)*($E$108:$AV$118))</f>
        <v>0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0</v>
      </c>
      <c r="Q17" s="49">
        <f t="shared" ref="Q17:Q27" si="3">IF(P17=0,N17+O17-M17,0)</f>
        <v>0</v>
      </c>
      <c r="R17" s="50">
        <f t="shared" ref="R17:R28" si="4">IF(M17&lt;&gt;0,(O17+N17)/M17,0)</f>
        <v>0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5</v>
      </c>
      <c r="N18" s="46">
        <f t="shared" si="0"/>
        <v>0</v>
      </c>
      <c r="O18" s="47">
        <f t="shared" si="1"/>
        <v>0</v>
      </c>
      <c r="P18" s="48">
        <f t="shared" si="2"/>
        <v>5</v>
      </c>
      <c r="Q18" s="49">
        <f t="shared" si="3"/>
        <v>0</v>
      </c>
      <c r="R18" s="50">
        <f t="shared" si="4"/>
        <v>0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145</v>
      </c>
      <c r="N19" s="46">
        <f t="shared" si="0"/>
        <v>4.5</v>
      </c>
      <c r="O19" s="47">
        <f t="shared" si="1"/>
        <v>6.25</v>
      </c>
      <c r="P19" s="48">
        <f t="shared" si="2"/>
        <v>134.25</v>
      </c>
      <c r="Q19" s="49">
        <f t="shared" si="3"/>
        <v>0</v>
      </c>
      <c r="R19" s="50">
        <f t="shared" si="4"/>
        <v>7.4137931034482754E-2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310</v>
      </c>
      <c r="N20" s="46">
        <f t="shared" si="0"/>
        <v>20.5</v>
      </c>
      <c r="O20" s="47">
        <f t="shared" si="1"/>
        <v>3.5</v>
      </c>
      <c r="P20" s="48">
        <f t="shared" si="2"/>
        <v>286</v>
      </c>
      <c r="Q20" s="49">
        <f t="shared" si="3"/>
        <v>0</v>
      </c>
      <c r="R20" s="50">
        <f t="shared" si="4"/>
        <v>7.7419354838709681E-2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60</v>
      </c>
      <c r="N21" s="46">
        <f t="shared" si="0"/>
        <v>0</v>
      </c>
      <c r="O21" s="47">
        <f t="shared" si="1"/>
        <v>0</v>
      </c>
      <c r="P21" s="48">
        <f t="shared" si="2"/>
        <v>60</v>
      </c>
      <c r="Q21" s="49">
        <f t="shared" si="3"/>
        <v>0</v>
      </c>
      <c r="R21" s="50">
        <f t="shared" si="4"/>
        <v>0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0</v>
      </c>
      <c r="N22" s="46">
        <f t="shared" si="0"/>
        <v>0</v>
      </c>
      <c r="O22" s="47">
        <f t="shared" si="1"/>
        <v>0</v>
      </c>
      <c r="P22" s="48">
        <f t="shared" si="2"/>
        <v>0</v>
      </c>
      <c r="Q22" s="49">
        <f t="shared" si="3"/>
        <v>0</v>
      </c>
      <c r="R22" s="50">
        <f t="shared" si="4"/>
        <v>0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20</v>
      </c>
      <c r="N23" s="46">
        <f t="shared" si="0"/>
        <v>0</v>
      </c>
      <c r="O23" s="47">
        <f t="shared" si="1"/>
        <v>0</v>
      </c>
      <c r="P23" s="48">
        <f t="shared" si="2"/>
        <v>20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0</v>
      </c>
      <c r="O24" s="47">
        <f t="shared" si="1"/>
        <v>0</v>
      </c>
      <c r="P24" s="48">
        <f>SUMPRODUCT(($D$108:$D$118=$K24)*($E$107:$AV$107=$P$16)*($E$108:$AV$118))</f>
        <v>0</v>
      </c>
      <c r="Q24" s="49">
        <f t="shared" si="3"/>
        <v>0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0</v>
      </c>
      <c r="O25" s="47">
        <f t="shared" si="1"/>
        <v>0</v>
      </c>
      <c r="P25" s="48">
        <f t="shared" si="2"/>
        <v>0</v>
      </c>
      <c r="Q25" s="49">
        <f t="shared" si="3"/>
        <v>0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/>
      <c r="N26" s="46">
        <f t="shared" si="0"/>
        <v>0</v>
      </c>
      <c r="O26" s="47">
        <f t="shared" si="1"/>
        <v>0</v>
      </c>
      <c r="P26" s="48">
        <f t="shared" si="2"/>
        <v>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/>
      <c r="N27" s="46">
        <f t="shared" si="0"/>
        <v>0</v>
      </c>
      <c r="O27" s="47">
        <f t="shared" si="1"/>
        <v>0</v>
      </c>
      <c r="P27" s="48">
        <f t="shared" si="2"/>
        <v>0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540</v>
      </c>
      <c r="N28" s="53">
        <f>SUM(N17:N27)</f>
        <v>25</v>
      </c>
      <c r="O28" s="53">
        <f>SUM(O17:O27)</f>
        <v>9.75</v>
      </c>
      <c r="P28" s="53">
        <f>SUM(P17:P27)</f>
        <v>505.25</v>
      </c>
      <c r="Q28" s="53">
        <f>IF(SUM(N28:O28)-SUM(U105:AV105)&gt;0,SUM(N28:O28)-SUM(U105:AV105),0)</f>
        <v>34.75</v>
      </c>
      <c r="R28" s="54">
        <f t="shared" si="4"/>
        <v>6.4351851851851855E-2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>
        <v>0.06</v>
      </c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44925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3085.25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6.8675570395102956E-2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6.4351851851851855E-2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71"/>
      <c r="Q43" s="71"/>
      <c r="R43" s="65">
        <f t="shared" si="5"/>
        <v>0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65">
        <f t="shared" si="5"/>
        <v>0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1"/>
      <c r="Q45" s="71"/>
      <c r="R45" s="65">
        <f t="shared" ref="R45" si="6">SUM(E45:Q45)</f>
        <v>0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65">
        <f t="shared" si="5"/>
        <v>0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/>
      <c r="R47" s="65">
        <f t="shared" si="5"/>
        <v>0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65">
        <f t="shared" si="5"/>
        <v>0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65">
        <f t="shared" si="5"/>
        <v>0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0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1"/>
      <c r="Q54" s="71"/>
      <c r="R54" s="65">
        <f t="shared" ref="R54" si="7">SUM(E54:Q54)</f>
        <v>0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/>
      <c r="F55" s="70"/>
      <c r="G55" s="70"/>
      <c r="H55" s="70"/>
      <c r="I55" s="70"/>
      <c r="J55" s="70"/>
      <c r="K55" s="70"/>
      <c r="L55" s="70">
        <v>4.5</v>
      </c>
      <c r="M55" s="70">
        <v>6.25</v>
      </c>
      <c r="N55" s="70"/>
      <c r="O55" s="71"/>
      <c r="P55" s="71"/>
      <c r="Q55" s="71"/>
      <c r="R55" s="65">
        <f t="shared" si="5"/>
        <v>10.75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/>
      <c r="F56" s="70"/>
      <c r="G56" s="70"/>
      <c r="H56" s="70"/>
      <c r="I56" s="70"/>
      <c r="J56" s="70"/>
      <c r="K56" s="70"/>
      <c r="L56" s="70">
        <v>20.5</v>
      </c>
      <c r="M56" s="70">
        <v>3.5</v>
      </c>
      <c r="N56" s="70"/>
      <c r="O56" s="71"/>
      <c r="P56" s="71"/>
      <c r="Q56" s="71"/>
      <c r="R56" s="65">
        <f t="shared" si="5"/>
        <v>24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65">
        <f t="shared" ref="R57" si="8">SUM(E57:Q57)</f>
        <v>0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1"/>
      <c r="Q58" s="71"/>
      <c r="R58" s="65">
        <f t="shared" si="5"/>
        <v>0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1"/>
      <c r="Q60" s="71"/>
      <c r="R60" s="65">
        <f t="shared" si="5"/>
        <v>0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1"/>
      <c r="Q61" s="71"/>
      <c r="R61" s="65">
        <f t="shared" si="5"/>
        <v>0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1"/>
      <c r="Q64" s="71"/>
      <c r="R64" s="65">
        <f t="shared" si="5"/>
        <v>0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65">
        <f t="shared" si="5"/>
        <v>0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65">
        <f t="shared" ref="R66" si="9">SUM(E66:Q66)</f>
        <v>0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0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0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0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0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0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0</v>
      </c>
      <c r="F86" s="76">
        <f t="shared" si="10"/>
        <v>0</v>
      </c>
      <c r="G86" s="76">
        <f t="shared" si="10"/>
        <v>0</v>
      </c>
      <c r="H86" s="76">
        <f t="shared" si="10"/>
        <v>0</v>
      </c>
      <c r="I86" s="76">
        <f t="shared" si="10"/>
        <v>0</v>
      </c>
      <c r="J86" s="76">
        <f t="shared" si="10"/>
        <v>0</v>
      </c>
      <c r="K86" s="76">
        <f t="shared" si="10"/>
        <v>0</v>
      </c>
      <c r="L86" s="76">
        <f t="shared" si="10"/>
        <v>25</v>
      </c>
      <c r="M86" s="76">
        <f t="shared" si="10"/>
        <v>9.75</v>
      </c>
      <c r="N86" s="76">
        <f t="shared" si="10"/>
        <v>0</v>
      </c>
      <c r="O86" s="76">
        <f t="shared" si="10"/>
        <v>0</v>
      </c>
      <c r="P86" s="76">
        <f t="shared" si="10"/>
        <v>0</v>
      </c>
      <c r="Q86" s="76">
        <f t="shared" si="10"/>
        <v>0</v>
      </c>
      <c r="R86" s="65">
        <f t="shared" si="5"/>
        <v>34.75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0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0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0</v>
      </c>
      <c r="F91" s="84">
        <f t="shared" si="14"/>
        <v>0</v>
      </c>
      <c r="G91" s="84">
        <f t="shared" si="15"/>
        <v>0</v>
      </c>
      <c r="H91" s="84">
        <f t="shared" si="16"/>
        <v>0</v>
      </c>
      <c r="I91" s="84">
        <f t="shared" si="17"/>
        <v>0</v>
      </c>
      <c r="J91" s="84">
        <f t="shared" si="18"/>
        <v>0</v>
      </c>
      <c r="K91" s="84">
        <f t="shared" si="19"/>
        <v>0</v>
      </c>
      <c r="L91" s="84">
        <f t="shared" si="20"/>
        <v>0</v>
      </c>
      <c r="M91" s="84">
        <f t="shared" si="21"/>
        <v>0</v>
      </c>
      <c r="N91" s="84">
        <f t="shared" si="22"/>
        <v>0</v>
      </c>
      <c r="O91" s="84">
        <f t="shared" si="23"/>
        <v>0</v>
      </c>
      <c r="P91" s="84">
        <f t="shared" si="24"/>
        <v>0</v>
      </c>
      <c r="Q91" s="84">
        <f t="shared" si="25"/>
        <v>0</v>
      </c>
      <c r="R91" s="85">
        <f>SUM(D91:Q91)</f>
        <v>0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0</v>
      </c>
      <c r="F92" s="84">
        <f t="shared" si="14"/>
        <v>0</v>
      </c>
      <c r="G92" s="84">
        <f t="shared" si="15"/>
        <v>0</v>
      </c>
      <c r="H92" s="84">
        <f t="shared" si="16"/>
        <v>0</v>
      </c>
      <c r="I92" s="84">
        <f t="shared" si="17"/>
        <v>0</v>
      </c>
      <c r="J92" s="84">
        <f t="shared" si="18"/>
        <v>0</v>
      </c>
      <c r="K92" s="84">
        <f t="shared" si="19"/>
        <v>0</v>
      </c>
      <c r="L92" s="84">
        <f t="shared" si="20"/>
        <v>427.5</v>
      </c>
      <c r="M92" s="84">
        <f t="shared" si="21"/>
        <v>593.75</v>
      </c>
      <c r="N92" s="84">
        <f t="shared" si="22"/>
        <v>0</v>
      </c>
      <c r="O92" s="84">
        <f t="shared" si="23"/>
        <v>0</v>
      </c>
      <c r="P92" s="84">
        <f t="shared" si="24"/>
        <v>0</v>
      </c>
      <c r="Q92" s="84">
        <f t="shared" si="25"/>
        <v>0</v>
      </c>
      <c r="R92" s="85">
        <f t="shared" ref="R92:R100" si="26">SUM(D92:Q92)</f>
        <v>1021.25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0</v>
      </c>
      <c r="F93" s="84">
        <f t="shared" si="14"/>
        <v>0</v>
      </c>
      <c r="G93" s="84">
        <f t="shared" si="15"/>
        <v>0</v>
      </c>
      <c r="H93" s="84">
        <f t="shared" si="16"/>
        <v>0</v>
      </c>
      <c r="I93" s="84">
        <f t="shared" si="17"/>
        <v>0</v>
      </c>
      <c r="J93" s="84">
        <f t="shared" si="18"/>
        <v>0</v>
      </c>
      <c r="K93" s="84">
        <f t="shared" si="19"/>
        <v>0</v>
      </c>
      <c r="L93" s="84">
        <f t="shared" si="20"/>
        <v>1763</v>
      </c>
      <c r="M93" s="84">
        <f t="shared" si="21"/>
        <v>301</v>
      </c>
      <c r="N93" s="84">
        <f t="shared" si="22"/>
        <v>0</v>
      </c>
      <c r="O93" s="84">
        <f t="shared" si="23"/>
        <v>0</v>
      </c>
      <c r="P93" s="84">
        <f t="shared" si="24"/>
        <v>0</v>
      </c>
      <c r="Q93" s="84">
        <f t="shared" si="25"/>
        <v>0</v>
      </c>
      <c r="R93" s="85">
        <f t="shared" si="26"/>
        <v>2064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0</v>
      </c>
      <c r="F94" s="84">
        <f t="shared" si="14"/>
        <v>0</v>
      </c>
      <c r="G94" s="84">
        <f t="shared" si="15"/>
        <v>0</v>
      </c>
      <c r="H94" s="84">
        <f t="shared" si="16"/>
        <v>0</v>
      </c>
      <c r="I94" s="84">
        <f t="shared" si="17"/>
        <v>0</v>
      </c>
      <c r="J94" s="84">
        <f t="shared" si="18"/>
        <v>0</v>
      </c>
      <c r="K94" s="84">
        <f t="shared" si="19"/>
        <v>0</v>
      </c>
      <c r="L94" s="84">
        <f t="shared" si="20"/>
        <v>0</v>
      </c>
      <c r="M94" s="84">
        <f t="shared" si="21"/>
        <v>0</v>
      </c>
      <c r="N94" s="84">
        <f t="shared" si="22"/>
        <v>0</v>
      </c>
      <c r="O94" s="84">
        <f t="shared" si="23"/>
        <v>0</v>
      </c>
      <c r="P94" s="84">
        <f t="shared" si="24"/>
        <v>0</v>
      </c>
      <c r="Q94" s="84">
        <f t="shared" si="25"/>
        <v>0</v>
      </c>
      <c r="R94" s="85">
        <f t="shared" si="26"/>
        <v>0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0</v>
      </c>
      <c r="F95" s="84">
        <f t="shared" si="14"/>
        <v>0</v>
      </c>
      <c r="G95" s="84">
        <f t="shared" si="15"/>
        <v>0</v>
      </c>
      <c r="H95" s="84">
        <f t="shared" si="16"/>
        <v>0</v>
      </c>
      <c r="I95" s="84">
        <f t="shared" si="17"/>
        <v>0</v>
      </c>
      <c r="J95" s="84">
        <f t="shared" si="18"/>
        <v>0</v>
      </c>
      <c r="K95" s="84">
        <f t="shared" si="19"/>
        <v>0</v>
      </c>
      <c r="L95" s="84">
        <f t="shared" si="20"/>
        <v>0</v>
      </c>
      <c r="M95" s="84">
        <f t="shared" si="21"/>
        <v>0</v>
      </c>
      <c r="N95" s="84">
        <f t="shared" si="22"/>
        <v>0</v>
      </c>
      <c r="O95" s="84">
        <f t="shared" si="23"/>
        <v>0</v>
      </c>
      <c r="P95" s="84">
        <f t="shared" si="24"/>
        <v>0</v>
      </c>
      <c r="Q95" s="84">
        <f t="shared" si="25"/>
        <v>0</v>
      </c>
      <c r="R95" s="85">
        <f t="shared" si="26"/>
        <v>0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0</v>
      </c>
      <c r="F97" s="84">
        <f t="shared" si="14"/>
        <v>0</v>
      </c>
      <c r="G97" s="84">
        <f t="shared" si="15"/>
        <v>0</v>
      </c>
      <c r="H97" s="84">
        <f t="shared" si="16"/>
        <v>0</v>
      </c>
      <c r="I97" s="84">
        <f t="shared" si="17"/>
        <v>0</v>
      </c>
      <c r="J97" s="84">
        <f t="shared" si="18"/>
        <v>0</v>
      </c>
      <c r="K97" s="84">
        <f t="shared" si="19"/>
        <v>0</v>
      </c>
      <c r="L97" s="84">
        <f t="shared" si="20"/>
        <v>0</v>
      </c>
      <c r="M97" s="84">
        <f t="shared" si="21"/>
        <v>0</v>
      </c>
      <c r="N97" s="84">
        <f t="shared" si="22"/>
        <v>0</v>
      </c>
      <c r="O97" s="84">
        <f t="shared" si="23"/>
        <v>0</v>
      </c>
      <c r="P97" s="84">
        <f t="shared" si="24"/>
        <v>0</v>
      </c>
      <c r="Q97" s="84">
        <f t="shared" si="25"/>
        <v>0</v>
      </c>
      <c r="R97" s="85">
        <f t="shared" si="26"/>
        <v>0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0</v>
      </c>
      <c r="F98" s="84">
        <f t="shared" si="14"/>
        <v>0</v>
      </c>
      <c r="G98" s="84">
        <f t="shared" si="15"/>
        <v>0</v>
      </c>
      <c r="H98" s="84">
        <f t="shared" si="16"/>
        <v>0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0</v>
      </c>
      <c r="M98" s="84">
        <f t="shared" si="21"/>
        <v>0</v>
      </c>
      <c r="N98" s="84">
        <f t="shared" si="22"/>
        <v>0</v>
      </c>
      <c r="O98" s="84">
        <f t="shared" si="23"/>
        <v>0</v>
      </c>
      <c r="P98" s="84">
        <f t="shared" si="24"/>
        <v>0</v>
      </c>
      <c r="Q98" s="84">
        <f t="shared" si="25"/>
        <v>0</v>
      </c>
      <c r="R98" s="85">
        <f t="shared" si="26"/>
        <v>0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0</v>
      </c>
      <c r="F101" s="89">
        <f t="shared" si="27"/>
        <v>0</v>
      </c>
      <c r="G101" s="89">
        <f t="shared" si="27"/>
        <v>0</v>
      </c>
      <c r="H101" s="89">
        <f t="shared" si="27"/>
        <v>0</v>
      </c>
      <c r="I101" s="89">
        <f t="shared" si="27"/>
        <v>0</v>
      </c>
      <c r="J101" s="89">
        <f t="shared" si="27"/>
        <v>0</v>
      </c>
      <c r="K101" s="89">
        <f t="shared" si="27"/>
        <v>0</v>
      </c>
      <c r="L101" s="89">
        <f t="shared" si="27"/>
        <v>2190.5</v>
      </c>
      <c r="M101" s="89">
        <f t="shared" si="27"/>
        <v>894.75</v>
      </c>
      <c r="N101" s="89">
        <f t="shared" si="27"/>
        <v>0</v>
      </c>
      <c r="O101" s="89">
        <f t="shared" si="27"/>
        <v>0</v>
      </c>
      <c r="P101" s="89">
        <f t="shared" si="27"/>
        <v>0</v>
      </c>
      <c r="Q101" s="89">
        <f t="shared" si="27"/>
        <v>0</v>
      </c>
      <c r="R101" s="90">
        <f>SUM(R90:R100)</f>
        <v>3085.25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0</v>
      </c>
      <c r="F106" s="190"/>
      <c r="G106" s="190"/>
      <c r="H106" s="191"/>
      <c r="I106" s="189">
        <f>M26</f>
        <v>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20</v>
      </c>
      <c r="V106" s="190"/>
      <c r="W106" s="190"/>
      <c r="X106" s="191"/>
      <c r="Y106" s="189">
        <f>M22</f>
        <v>0</v>
      </c>
      <c r="Z106" s="190"/>
      <c r="AA106" s="190"/>
      <c r="AB106" s="191"/>
      <c r="AC106" s="189">
        <f>M21</f>
        <v>60</v>
      </c>
      <c r="AD106" s="190"/>
      <c r="AE106" s="190"/>
      <c r="AF106" s="191"/>
      <c r="AG106" s="189">
        <f>M20</f>
        <v>310</v>
      </c>
      <c r="AH106" s="190"/>
      <c r="AI106" s="190"/>
      <c r="AJ106" s="191"/>
      <c r="AK106" s="189">
        <f>M19</f>
        <v>145</v>
      </c>
      <c r="AL106" s="190"/>
      <c r="AM106" s="190"/>
      <c r="AN106" s="191"/>
      <c r="AO106" s="189">
        <f>M18</f>
        <v>5</v>
      </c>
      <c r="AP106" s="190"/>
      <c r="AQ106" s="190"/>
      <c r="AR106" s="191"/>
      <c r="AS106" s="189">
        <f>M17</f>
        <v>0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0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0</v>
      </c>
      <c r="N110" s="104">
        <f>SUMPRODUCT(($F$42:$Q$86)*(($F$40:$Q$40=$E$14)+($F$40:$Q$40=$K$14)+($F$40:$Q$40=$I$14)+($F$40:$Q$40=$G$14))*($D$42:$D$86=M$105))</f>
        <v>0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0</v>
      </c>
      <c r="R111" s="104">
        <f>SUMPRODUCT(($F$42:$Q$86)*(($F$40:$Q$40=$E$14)+($F$40:$Q$40=$K$14)+($F$40:$Q$40=$I$14)+($F$40:$Q$40=$G$14))*($D$42:$D$86=Q$105))</f>
        <v>0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20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0</v>
      </c>
      <c r="Z113" s="104">
        <f>SUMPRODUCT(($F$42:$Q$86)*(($F$40:$Q$40=$E$14)+($F$40:$Q$40=$K$14)+($F$40:$Q$40=$I$14)+($F$40:$Q$40=$G$14))*($D$42:$D$86=Y$105))</f>
        <v>0</v>
      </c>
      <c r="AA113" s="113">
        <f>IF(Y$106-Y113-Z113&gt;0,Y$106-Y113-Z113,0)</f>
        <v>0</v>
      </c>
      <c r="AB113" s="106">
        <f>IF(($Y106&gt;0),(Y113+Z113)/$Y106,0)</f>
        <v>0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0</v>
      </c>
      <c r="AD114" s="104">
        <f>SUMPRODUCT(($F$42:$Q$86)*(($F$40:$Q$40=$E$14)+($F$40:$Q$40=$K$14)+($F$40:$Q$40=$I$14)+($F$40:$Q$40=$G$14))*($D$42:$D$86=AC$105))</f>
        <v>0</v>
      </c>
      <c r="AE114" s="113">
        <f>IF(AC$106-AC114-AD114&gt;0,AC$106-AC114-AD114,0)</f>
        <v>60</v>
      </c>
      <c r="AF114" s="106">
        <f>IF(($AC106&gt;0),(AC114+AD114)/$AC106,0)</f>
        <v>0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20.5</v>
      </c>
      <c r="AH115" s="104">
        <f>SUMPRODUCT(($F$42:$Q$86)*(($F$40:$Q$40=$E$14)+($F$40:$Q$40=$K$14)+($F$40:$Q$40=$I$14)+($F$40:$Q$40=$G$14))*($D$42:$D$86=AG$105))</f>
        <v>3.5</v>
      </c>
      <c r="AI115" s="113">
        <f>IF(AG$106-AG115-AH115&gt;0,AG$106-AG115-AH115,0)</f>
        <v>286</v>
      </c>
      <c r="AJ115" s="106">
        <f>IF(($AG106&gt;0),(AG115+AH115)/$AG106,0)</f>
        <v>7.7419354838709681E-2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4.5</v>
      </c>
      <c r="AL116" s="104">
        <f>SUMPRODUCT(($F$42:$Q$86)*(($F$40:$Q$40=$E$14)+($F$40:$Q$40=$K$14)+($F$40:$Q$40=$I$14)+($F$40:$Q$40=$G$14))*($D$42:$D$86=AK$105))</f>
        <v>6.25</v>
      </c>
      <c r="AM116" s="113">
        <f>IF(AK$106-AK116-AL116&gt;0,AK$106-AK116-AL116,0)</f>
        <v>134.25</v>
      </c>
      <c r="AN116" s="106">
        <f>IF(($AK106&gt;0),(AK116+AL116)/$AK106,0)</f>
        <v>7.4137931034482754E-2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0</v>
      </c>
      <c r="AP117" s="104">
        <f>SUMPRODUCT(($F$42:$Q$86)*(($F$40:$Q$40=$E$14)+($F$40:$Q$40=$K$14)+($F$40:$Q$40=$I$14)+($F$40:$Q$40=$G$14))*($D$42:$D$86=AO$105))</f>
        <v>0</v>
      </c>
      <c r="AQ117" s="113">
        <f>IF(AO$106-AO117-AP117&gt;0,AO$106-AO117-AP117,0)</f>
        <v>5</v>
      </c>
      <c r="AR117" s="106">
        <f>IF(($AO106&gt;0),(AO117+AP117)/$AO106,0)</f>
        <v>0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0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0</v>
      </c>
      <c r="AV118" s="106">
        <f>IF(($AS106&gt;0),(AS118+AT118)/$AS106,0)</f>
        <v>0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F86: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2021-11-01T14:08:02Z</cp:lastPrinted>
  <dcterms:created xsi:type="dcterms:W3CDTF">2018-01-15T08:58:52Z</dcterms:created>
  <dcterms:modified xsi:type="dcterms:W3CDTF">2021-11-01T14:09:29Z</dcterms:modified>
</cp:coreProperties>
</file>