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43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<sst xmlns="http://schemas.openxmlformats.org/spreadsheetml/2006/main" count="155" uniqueCount="65">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</sst>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5.131059245960503E-2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5.8119835280238591E-2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55.75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1319.25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4127.5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2138.25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5" zoomScale="115" zoomScaleNormal="115" zoomScaleSheetLayoutView="100" workbookViewId="0">
      <selection activeCell="M54" sqref="M54:M61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5"/>
      <c r="B2" s="145"/>
      <c r="C2" s="145"/>
      <c r="D2" s="145"/>
      <c r="E2" s="145"/>
      <c r="F2" s="145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6" t="s">
        <v>5</v>
      </c>
      <c r="B8" s="147"/>
      <c r="C8" s="147"/>
      <c r="D8" s="147"/>
      <c r="E8" s="148" t="s">
        <v>48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9"/>
      <c r="Z8" s="18"/>
    </row>
    <row r="9" spans="1:31" s="17" customFormat="1" ht="15.75" customHeight="1" x14ac:dyDescent="0.2">
      <c r="A9" s="146" t="s">
        <v>6</v>
      </c>
      <c r="B9" s="147"/>
      <c r="C9" s="147"/>
      <c r="D9" s="147"/>
      <c r="E9" s="23" t="s">
        <v>49</v>
      </c>
      <c r="F9" s="24"/>
      <c r="G9" s="24"/>
      <c r="H9" s="24"/>
      <c r="I9" s="24"/>
      <c r="J9" s="24"/>
      <c r="K9" s="24"/>
      <c r="L9" s="147" t="s">
        <v>7</v>
      </c>
      <c r="M9" s="147"/>
      <c r="N9" s="147"/>
      <c r="O9" s="150">
        <v>43418</v>
      </c>
      <c r="P9" s="150"/>
      <c r="Q9" s="25"/>
      <c r="R9" s="26"/>
      <c r="Z9" s="18"/>
    </row>
    <row r="10" spans="1:31" s="17" customFormat="1" ht="15.75" customHeight="1" x14ac:dyDescent="0.2">
      <c r="A10" s="146" t="s">
        <v>8</v>
      </c>
      <c r="B10" s="147"/>
      <c r="C10" s="147"/>
      <c r="D10" s="147"/>
      <c r="E10" s="27" t="s">
        <v>50</v>
      </c>
      <c r="F10" s="24"/>
      <c r="G10" s="24"/>
      <c r="H10" s="24"/>
      <c r="I10" s="24"/>
      <c r="J10" s="24"/>
      <c r="K10" s="24"/>
      <c r="L10" s="151" t="s">
        <v>9</v>
      </c>
      <c r="M10" s="151"/>
      <c r="N10" s="151"/>
      <c r="O10" s="150">
        <v>44926</v>
      </c>
      <c r="P10" s="150"/>
      <c r="Q10" s="27"/>
      <c r="R10" s="28"/>
      <c r="Z10" s="18"/>
    </row>
    <row r="11" spans="1:31" s="17" customFormat="1" ht="15.75" customHeight="1" x14ac:dyDescent="0.2">
      <c r="A11" s="146" t="s">
        <v>10</v>
      </c>
      <c r="B11" s="147"/>
      <c r="C11" s="147"/>
      <c r="D11" s="147"/>
      <c r="E11" s="23" t="s">
        <v>54</v>
      </c>
      <c r="F11" s="24"/>
      <c r="G11" s="24"/>
      <c r="H11" s="24"/>
      <c r="I11" s="24"/>
      <c r="J11" s="24"/>
      <c r="K11" s="24"/>
      <c r="L11" s="147" t="s">
        <v>11</v>
      </c>
      <c r="M11" s="147"/>
      <c r="N11" s="147"/>
      <c r="O11" s="152" t="s">
        <v>52</v>
      </c>
      <c r="P11" s="153"/>
      <c r="Q11" s="25"/>
      <c r="R11" s="26"/>
      <c r="Z11" s="18"/>
    </row>
    <row r="12" spans="1:31" s="17" customFormat="1" ht="15.75" customHeight="1" x14ac:dyDescent="0.2">
      <c r="A12" s="146" t="s">
        <v>12</v>
      </c>
      <c r="B12" s="147"/>
      <c r="C12" s="147"/>
      <c r="D12" s="147"/>
      <c r="E12" s="24" t="s">
        <v>53</v>
      </c>
      <c r="F12" s="25"/>
      <c r="G12" s="25"/>
      <c r="H12" s="25"/>
      <c r="I12" s="25"/>
      <c r="J12" s="25"/>
      <c r="K12" s="25"/>
      <c r="L12" s="147" t="s">
        <v>13</v>
      </c>
      <c r="M12" s="147"/>
      <c r="N12" s="147"/>
      <c r="O12" s="153" t="s">
        <v>51</v>
      </c>
      <c r="P12" s="153"/>
      <c r="Q12" s="158"/>
      <c r="R12" s="159"/>
      <c r="Z12" s="18"/>
    </row>
    <row r="13" spans="1:31" s="17" customFormat="1" ht="15.75" customHeight="1" x14ac:dyDescent="0.2">
      <c r="A13" s="146" t="s">
        <v>14</v>
      </c>
      <c r="B13" s="147"/>
      <c r="C13" s="147"/>
      <c r="D13" s="147"/>
      <c r="E13" s="29">
        <v>43831</v>
      </c>
      <c r="F13" s="30"/>
      <c r="G13" s="31"/>
      <c r="H13" s="31"/>
      <c r="I13" s="31"/>
      <c r="J13" s="31"/>
      <c r="K13" s="31"/>
      <c r="L13" s="147" t="s">
        <v>15</v>
      </c>
      <c r="M13" s="147"/>
      <c r="N13" s="147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4" t="s">
        <v>16</v>
      </c>
      <c r="B14" s="155"/>
      <c r="C14" s="155"/>
      <c r="D14" s="155"/>
      <c r="E14" s="156">
        <v>40026</v>
      </c>
      <c r="F14" s="156"/>
      <c r="G14" s="34"/>
      <c r="H14" s="34"/>
      <c r="I14" s="34"/>
      <c r="J14" s="34"/>
      <c r="K14" s="34"/>
      <c r="L14" s="157" t="s">
        <v>17</v>
      </c>
      <c r="M14" s="157"/>
      <c r="N14" s="157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6" t="s">
        <v>18</v>
      </c>
      <c r="L16" s="166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2"/>
      <c r="T16" s="43"/>
      <c r="Z16" s="18"/>
    </row>
    <row r="17" spans="1:27" s="17" customFormat="1" ht="15.75" customHeight="1" x14ac:dyDescent="0.2">
      <c r="A17" s="44"/>
      <c r="K17" s="143" t="s">
        <v>55</v>
      </c>
      <c r="L17" s="144"/>
      <c r="M17" s="45">
        <v>125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2"/>
      <c r="T17" s="43"/>
      <c r="Z17" s="18"/>
    </row>
    <row r="18" spans="1:27" s="17" customFormat="1" ht="15.75" customHeight="1" x14ac:dyDescent="0.2">
      <c r="A18" s="44"/>
      <c r="K18" s="143" t="s">
        <v>22</v>
      </c>
      <c r="L18" s="144"/>
      <c r="M18" s="45">
        <v>2250</v>
      </c>
      <c r="N18" s="46">
        <f t="shared" si="0"/>
        <v>0</v>
      </c>
      <c r="O18" s="47">
        <f t="shared" si="1"/>
        <v>111.75</v>
      </c>
      <c r="P18" s="48">
        <f t="shared" si="2"/>
        <v>2138.25</v>
      </c>
      <c r="Q18" s="49">
        <f t="shared" si="3"/>
        <v>0</v>
      </c>
      <c r="R18" s="50">
        <f t="shared" si="4"/>
        <v>4.9666666666666665E-2</v>
      </c>
      <c r="S18" s="142"/>
      <c r="T18" s="51"/>
      <c r="Z18" s="18"/>
    </row>
    <row r="19" spans="1:27" s="17" customFormat="1" ht="15.75" customHeight="1" x14ac:dyDescent="0.2">
      <c r="A19" s="44"/>
      <c r="K19" s="143" t="s">
        <v>23</v>
      </c>
      <c r="L19" s="144"/>
      <c r="M19" s="45">
        <v>3350</v>
      </c>
      <c r="N19" s="46">
        <f t="shared" si="0"/>
        <v>0</v>
      </c>
      <c r="O19" s="47">
        <f t="shared" si="1"/>
        <v>289</v>
      </c>
      <c r="P19" s="48">
        <f t="shared" si="2"/>
        <v>3061</v>
      </c>
      <c r="Q19" s="49">
        <f t="shared" si="3"/>
        <v>0</v>
      </c>
      <c r="R19" s="50">
        <f t="shared" si="4"/>
        <v>8.626865671641791E-2</v>
      </c>
      <c r="S19" s="142"/>
      <c r="T19" s="43"/>
      <c r="Z19" s="18"/>
    </row>
    <row r="20" spans="1:27" s="17" customFormat="1" ht="15.75" customHeight="1" x14ac:dyDescent="0.2">
      <c r="A20" s="44"/>
      <c r="K20" s="143" t="s">
        <v>24</v>
      </c>
      <c r="L20" s="144"/>
      <c r="M20" s="45">
        <v>4375</v>
      </c>
      <c r="N20" s="46">
        <f t="shared" si="0"/>
        <v>0</v>
      </c>
      <c r="O20" s="47">
        <f t="shared" si="1"/>
        <v>247.5</v>
      </c>
      <c r="P20" s="48">
        <f t="shared" si="2"/>
        <v>4127.5</v>
      </c>
      <c r="Q20" s="49">
        <f t="shared" si="3"/>
        <v>0</v>
      </c>
      <c r="R20" s="50">
        <f t="shared" si="4"/>
        <v>5.6571428571428571E-2</v>
      </c>
      <c r="Z20" s="18"/>
    </row>
    <row r="21" spans="1:27" s="17" customFormat="1" ht="15.75" customHeight="1" x14ac:dyDescent="0.2">
      <c r="A21" s="44"/>
      <c r="K21" s="143" t="s">
        <v>25</v>
      </c>
      <c r="L21" s="144"/>
      <c r="M21" s="45">
        <v>1375</v>
      </c>
      <c r="N21" s="46">
        <f t="shared" si="0"/>
        <v>0</v>
      </c>
      <c r="O21" s="47">
        <f t="shared" si="1"/>
        <v>55.75</v>
      </c>
      <c r="P21" s="48">
        <f t="shared" si="2"/>
        <v>1319.25</v>
      </c>
      <c r="Q21" s="49">
        <f t="shared" si="3"/>
        <v>0</v>
      </c>
      <c r="R21" s="50">
        <f t="shared" si="4"/>
        <v>4.0545454545454544E-2</v>
      </c>
      <c r="Z21" s="18"/>
    </row>
    <row r="22" spans="1:27" s="17" customFormat="1" ht="15.75" customHeight="1" x14ac:dyDescent="0.2">
      <c r="A22" s="44"/>
      <c r="K22" s="143" t="s">
        <v>26</v>
      </c>
      <c r="L22" s="144"/>
      <c r="M22" s="45">
        <v>950</v>
      </c>
      <c r="N22" s="46">
        <f t="shared" si="0"/>
        <v>0</v>
      </c>
      <c r="O22" s="47">
        <f t="shared" si="1"/>
        <v>0</v>
      </c>
      <c r="P22" s="48">
        <f t="shared" si="2"/>
        <v>950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3" t="s">
        <v>41</v>
      </c>
      <c r="L23" s="144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3" t="s">
        <v>56</v>
      </c>
      <c r="L24" s="144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3" t="s">
        <v>57</v>
      </c>
      <c r="L25" s="144"/>
      <c r="M25" s="45"/>
      <c r="N25" s="46">
        <f t="shared" si="0"/>
        <v>0</v>
      </c>
      <c r="O25" s="47">
        <f t="shared" si="1"/>
        <v>10.5</v>
      </c>
      <c r="P25" s="48">
        <f t="shared" si="2"/>
        <v>0</v>
      </c>
      <c r="Q25" s="49">
        <f t="shared" si="3"/>
        <v>10.5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3" t="s">
        <v>59</v>
      </c>
      <c r="L26" s="144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3" t="s">
        <v>58</v>
      </c>
      <c r="L27" s="144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0" t="s">
        <v>27</v>
      </c>
      <c r="L28" s="160"/>
      <c r="M28" s="53">
        <f>SUM(M17:M27)</f>
        <v>13925</v>
      </c>
      <c r="N28" s="53">
        <f>SUM(N17:N27)</f>
        <v>0</v>
      </c>
      <c r="O28" s="53">
        <f>SUM(O17:O27)</f>
        <v>714.5</v>
      </c>
      <c r="P28" s="53">
        <f>SUM(P17:P27)</f>
        <v>13221</v>
      </c>
      <c r="Q28" s="53">
        <f>IF(SUM(N28:O28)-SUM(U105:AV105)&gt;0,SUM(N28:O28)-SUM(U105:AV105),0)</f>
        <v>714.5</v>
      </c>
      <c r="R28" s="54">
        <f t="shared" si="4"/>
        <v>5.131059245960503E-2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1" t="s">
        <v>28</v>
      </c>
      <c r="L30" s="161"/>
      <c r="M30" s="161"/>
      <c r="N30" s="161"/>
      <c r="O30" s="161"/>
      <c r="P30" s="161"/>
      <c r="Q30" s="161"/>
      <c r="R30" s="161"/>
      <c r="Z30" s="18"/>
    </row>
    <row r="31" spans="1:27" s="17" customFormat="1" ht="13.5" customHeight="1" x14ac:dyDescent="0.2">
      <c r="A31" s="44"/>
      <c r="K31" s="162" t="s">
        <v>29</v>
      </c>
      <c r="L31" s="163"/>
      <c r="M31" s="163"/>
      <c r="N31" s="163"/>
      <c r="O31" s="163"/>
      <c r="P31" s="164"/>
      <c r="Q31" s="165"/>
      <c r="R31" s="165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1" t="s">
        <v>30</v>
      </c>
      <c r="L33" s="161"/>
      <c r="M33" s="161"/>
      <c r="N33" s="161"/>
      <c r="O33" s="161"/>
      <c r="P33" s="161"/>
      <c r="Q33" s="161"/>
      <c r="R33" s="161"/>
      <c r="Z33" s="18"/>
    </row>
    <row r="34" spans="1:27" s="17" customFormat="1" ht="13.5" customHeight="1" x14ac:dyDescent="0.2">
      <c r="A34" s="44"/>
      <c r="K34" s="174" t="s">
        <v>31</v>
      </c>
      <c r="L34" s="174"/>
      <c r="M34" s="174"/>
      <c r="N34" s="174"/>
      <c r="O34" s="174"/>
      <c r="P34" s="174"/>
      <c r="Q34" s="175">
        <f>SUMPRODUCT(M17:M27,B90:B100)</f>
        <v>1133743.75</v>
      </c>
      <c r="R34" s="176"/>
      <c r="Z34" s="18"/>
    </row>
    <row r="35" spans="1:27" s="17" customFormat="1" ht="13.5" customHeight="1" x14ac:dyDescent="0.2">
      <c r="A35" s="44"/>
      <c r="K35" s="174" t="s">
        <v>32</v>
      </c>
      <c r="L35" s="174"/>
      <c r="M35" s="174"/>
      <c r="N35" s="174"/>
      <c r="O35" s="174"/>
      <c r="P35" s="174"/>
      <c r="Q35" s="177">
        <f>SUM(R90:R100)</f>
        <v>65893</v>
      </c>
      <c r="R35" s="177"/>
      <c r="Z35" s="18"/>
    </row>
    <row r="36" spans="1:27" s="17" customFormat="1" ht="13.5" customHeight="1" x14ac:dyDescent="0.2">
      <c r="A36" s="44"/>
      <c r="K36" s="167" t="s">
        <v>33</v>
      </c>
      <c r="L36" s="167"/>
      <c r="M36" s="167"/>
      <c r="N36" s="167"/>
      <c r="O36" s="167"/>
      <c r="P36" s="167"/>
      <c r="Q36" s="178">
        <f>IF(Q35&gt;0,Q35/Q34,0)</f>
        <v>5.8119835280238591E-2</v>
      </c>
      <c r="R36" s="178"/>
      <c r="W36" s="36"/>
      <c r="Z36" s="18"/>
      <c r="AA36" s="56"/>
    </row>
    <row r="37" spans="1:27" s="17" customFormat="1" ht="13.5" customHeight="1" x14ac:dyDescent="0.2">
      <c r="A37" s="44"/>
      <c r="K37" s="167" t="s">
        <v>34</v>
      </c>
      <c r="L37" s="167"/>
      <c r="M37" s="167"/>
      <c r="N37" s="167"/>
      <c r="O37" s="167"/>
      <c r="P37" s="167"/>
      <c r="Q37" s="168">
        <f>R28</f>
        <v>5.131059245960503E-2</v>
      </c>
      <c r="R37" s="168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63"/>
      <c r="Z39" s="18"/>
    </row>
    <row r="40" spans="1:27" s="17" customFormat="1" ht="12" x14ac:dyDescent="0.2">
      <c r="A40" s="64" t="s">
        <v>36</v>
      </c>
      <c r="B40" s="170" t="s">
        <v>37</v>
      </c>
      <c r="C40" s="171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2"/>
      <c r="C41" s="173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>
        <f>13.5+15.75</f>
        <v>29.25</v>
      </c>
      <c r="N43" s="70"/>
      <c r="O43" s="71"/>
      <c r="P43" s="71"/>
      <c r="Q43" s="71"/>
      <c r="R43" s="65">
        <f t="shared" si="5"/>
        <v>29.25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>
        <v>80.25</v>
      </c>
      <c r="N44" s="70"/>
      <c r="O44" s="71"/>
      <c r="P44" s="71"/>
      <c r="Q44" s="71"/>
      <c r="R44" s="65">
        <f t="shared" si="5"/>
        <v>80.25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>
        <v>66.75</v>
      </c>
      <c r="N45" s="70"/>
      <c r="O45" s="71"/>
      <c r="P45" s="71"/>
      <c r="Q45" s="71"/>
      <c r="R45" s="65">
        <f t="shared" ref="R45" si="6">SUM(E45:Q45)</f>
        <v>66.75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>
        <v>82.5</v>
      </c>
      <c r="N54" s="70"/>
      <c r="O54" s="71"/>
      <c r="P54" s="71"/>
      <c r="Q54" s="71"/>
      <c r="R54" s="65">
        <f t="shared" ref="R54" si="7">SUM(E54:Q54)</f>
        <v>82.5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>
        <v>208.75</v>
      </c>
      <c r="N55" s="70"/>
      <c r="O55" s="71"/>
      <c r="P55" s="71"/>
      <c r="Q55" s="71"/>
      <c r="R55" s="65">
        <f t="shared" si="5"/>
        <v>208.75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>
        <v>180.75</v>
      </c>
      <c r="N56" s="70"/>
      <c r="O56" s="71"/>
      <c r="P56" s="71"/>
      <c r="Q56" s="71"/>
      <c r="R56" s="65">
        <f t="shared" si="5"/>
        <v>180.75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>
        <v>55.75</v>
      </c>
      <c r="N57" s="70"/>
      <c r="O57" s="71"/>
      <c r="P57" s="71"/>
      <c r="Q57" s="71"/>
      <c r="R57" s="65">
        <f t="shared" ref="R57" si="8">SUM(E57:Q57)</f>
        <v>55.75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>
        <v>10.5</v>
      </c>
      <c r="N61" s="70"/>
      <c r="O61" s="71"/>
      <c r="P61" s="71"/>
      <c r="Q61" s="71"/>
      <c r="R61" s="65">
        <f t="shared" si="5"/>
        <v>10.5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2"/>
      <c r="C75" s="173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2"/>
      <c r="C76" s="173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2"/>
      <c r="C77" s="173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2"/>
      <c r="C78" s="173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2"/>
      <c r="C79" s="173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2"/>
      <c r="C80" s="173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2"/>
      <c r="C81" s="173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2"/>
      <c r="C82" s="173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2"/>
      <c r="C83" s="173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2"/>
      <c r="C84" s="173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2"/>
      <c r="C85" s="173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1"/>
      <c r="C86" s="181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714.5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714.5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2" t="s">
        <v>43</v>
      </c>
      <c r="C89" s="183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79">
        <v>145</v>
      </c>
      <c r="C90" s="180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79">
        <v>122</v>
      </c>
      <c r="C91" s="180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13633.5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13633.5</v>
      </c>
      <c r="T91" s="77"/>
      <c r="Z91" s="18"/>
    </row>
    <row r="92" spans="1:26" s="17" customFormat="1" ht="12" x14ac:dyDescent="0.2">
      <c r="B92" s="179">
        <v>95</v>
      </c>
      <c r="C92" s="180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27455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27455</v>
      </c>
      <c r="T92" s="77"/>
      <c r="Z92" s="18"/>
    </row>
    <row r="93" spans="1:26" s="17" customFormat="1" x14ac:dyDescent="0.2">
      <c r="A93" s="36"/>
      <c r="B93" s="179">
        <v>86</v>
      </c>
      <c r="C93" s="180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21285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21285</v>
      </c>
      <c r="T93" s="77"/>
      <c r="Z93" s="18"/>
    </row>
    <row r="94" spans="1:26" s="17" customFormat="1" ht="14.25" x14ac:dyDescent="0.2">
      <c r="A94" s="86"/>
      <c r="B94" s="179">
        <v>62</v>
      </c>
      <c r="C94" s="180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3456.5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3456.5</v>
      </c>
      <c r="T94" s="77"/>
      <c r="Z94" s="18"/>
    </row>
    <row r="95" spans="1:26" s="17" customFormat="1" x14ac:dyDescent="0.2">
      <c r="A95" s="36"/>
      <c r="B95" s="179">
        <v>50</v>
      </c>
      <c r="C95" s="180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79">
        <v>8</v>
      </c>
      <c r="C96" s="180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79">
        <v>4</v>
      </c>
      <c r="C97" s="180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79">
        <v>6</v>
      </c>
      <c r="C98" s="180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63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63</v>
      </c>
    </row>
    <row r="99" spans="1:51" x14ac:dyDescent="0.2">
      <c r="B99" s="179">
        <v>13.5625</v>
      </c>
      <c r="C99" s="180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79">
        <v>27.125</v>
      </c>
      <c r="C100" s="180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4" t="s">
        <v>40</v>
      </c>
      <c r="C101" s="184"/>
      <c r="D101" s="184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65893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65893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5" t="str">
        <f>D108</f>
        <v>25%/B/C</v>
      </c>
      <c r="F105" s="186"/>
      <c r="G105" s="186"/>
      <c r="H105" s="187"/>
      <c r="I105" s="185" t="str">
        <f>D109</f>
        <v>12.5%/B/C</v>
      </c>
      <c r="J105" s="186"/>
      <c r="K105" s="186"/>
      <c r="L105" s="187"/>
      <c r="M105" s="185" t="str">
        <f>D110</f>
        <v>G3/4</v>
      </c>
      <c r="N105" s="186"/>
      <c r="O105" s="186"/>
      <c r="P105" s="187"/>
      <c r="Q105" s="185" t="str">
        <f>D111</f>
        <v>G1/2</v>
      </c>
      <c r="R105" s="186"/>
      <c r="S105" s="186"/>
      <c r="T105" s="187"/>
      <c r="U105" s="185" t="str">
        <f>D112</f>
        <v>G</v>
      </c>
      <c r="V105" s="186"/>
      <c r="W105" s="186"/>
      <c r="X105" s="187"/>
      <c r="Y105" s="185" t="str">
        <f>D113</f>
        <v>F</v>
      </c>
      <c r="Z105" s="186"/>
      <c r="AA105" s="186"/>
      <c r="AB105" s="187"/>
      <c r="AC105" s="185" t="str">
        <f>D114</f>
        <v>E</v>
      </c>
      <c r="AD105" s="186"/>
      <c r="AE105" s="186"/>
      <c r="AF105" s="187"/>
      <c r="AG105" s="185" t="str">
        <f>D115</f>
        <v>D</v>
      </c>
      <c r="AH105" s="186"/>
      <c r="AI105" s="186"/>
      <c r="AJ105" s="187"/>
      <c r="AK105" s="185" t="str">
        <f>D116</f>
        <v>C</v>
      </c>
      <c r="AL105" s="186"/>
      <c r="AM105" s="186"/>
      <c r="AN105" s="187"/>
      <c r="AO105" s="185" t="str">
        <f>D117</f>
        <v>B</v>
      </c>
      <c r="AP105" s="186"/>
      <c r="AQ105" s="186"/>
      <c r="AR105" s="187"/>
      <c r="AS105" s="185" t="str">
        <f>D118</f>
        <v>A</v>
      </c>
      <c r="AT105" s="186"/>
      <c r="AU105" s="186"/>
      <c r="AV105" s="187"/>
      <c r="AW105" s="92"/>
      <c r="AX105" s="92"/>
      <c r="AY105" s="92"/>
    </row>
    <row r="106" spans="1:51" s="95" customFormat="1" ht="55.5" customHeight="1" outlineLevel="1" thickBot="1" x14ac:dyDescent="0.25">
      <c r="C106" s="191" t="s">
        <v>44</v>
      </c>
      <c r="D106" s="192"/>
      <c r="E106" s="188">
        <f>M27</f>
        <v>25</v>
      </c>
      <c r="F106" s="189"/>
      <c r="G106" s="189"/>
      <c r="H106" s="190"/>
      <c r="I106" s="188">
        <f>M26</f>
        <v>250</v>
      </c>
      <c r="J106" s="189"/>
      <c r="K106" s="189"/>
      <c r="L106" s="190"/>
      <c r="M106" s="188">
        <f>M25</f>
        <v>0</v>
      </c>
      <c r="N106" s="189"/>
      <c r="O106" s="189"/>
      <c r="P106" s="190"/>
      <c r="Q106" s="188">
        <f>M24</f>
        <v>0</v>
      </c>
      <c r="R106" s="189"/>
      <c r="S106" s="189"/>
      <c r="T106" s="190"/>
      <c r="U106" s="188">
        <f>M23</f>
        <v>1225</v>
      </c>
      <c r="V106" s="189"/>
      <c r="W106" s="189"/>
      <c r="X106" s="190"/>
      <c r="Y106" s="188">
        <f>M22</f>
        <v>950</v>
      </c>
      <c r="Z106" s="189"/>
      <c r="AA106" s="189"/>
      <c r="AB106" s="190"/>
      <c r="AC106" s="188">
        <f>M21</f>
        <v>1375</v>
      </c>
      <c r="AD106" s="189"/>
      <c r="AE106" s="189"/>
      <c r="AF106" s="190"/>
      <c r="AG106" s="188">
        <f>M20</f>
        <v>4375</v>
      </c>
      <c r="AH106" s="189"/>
      <c r="AI106" s="189"/>
      <c r="AJ106" s="190"/>
      <c r="AK106" s="188">
        <f>M19</f>
        <v>3350</v>
      </c>
      <c r="AL106" s="189"/>
      <c r="AM106" s="189"/>
      <c r="AN106" s="190"/>
      <c r="AO106" s="188">
        <f>M18</f>
        <v>2250</v>
      </c>
      <c r="AP106" s="189"/>
      <c r="AQ106" s="189"/>
      <c r="AR106" s="190"/>
      <c r="AS106" s="188">
        <f>M17</f>
        <v>125</v>
      </c>
      <c r="AT106" s="189"/>
      <c r="AU106" s="189"/>
      <c r="AV106" s="190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10.5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950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55.75</v>
      </c>
      <c r="AE114" s="113">
        <f>IF(AC$106-AC114-AD114&gt;0,AC$106-AC114-AD114,0)</f>
        <v>1319.25</v>
      </c>
      <c r="AF114" s="106">
        <f>IF(($AC106&gt;0),(AC114+AD114)/$AC106,0)</f>
        <v>4.0545454545454544E-2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0</v>
      </c>
      <c r="AH115" s="104">
        <f>SUMPRODUCT(($F$42:$Q$86)*(($F$40:$Q$40=$E$14)+($F$40:$Q$40=$K$14)+($F$40:$Q$40=$I$14)+($F$40:$Q$40=$G$14))*($D$42:$D$86=AG$105))</f>
        <v>247.5</v>
      </c>
      <c r="AI115" s="113">
        <f>IF(AG$106-AG115-AH115&gt;0,AG$106-AG115-AH115,0)</f>
        <v>4127.5</v>
      </c>
      <c r="AJ115" s="106">
        <f>IF(($AG106&gt;0),(AG115+AH115)/$AG106,0)</f>
        <v>5.6571428571428571E-2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0</v>
      </c>
      <c r="AL116" s="104">
        <f>SUMPRODUCT(($F$42:$Q$86)*(($F$40:$Q$40=$E$14)+($F$40:$Q$40=$K$14)+($F$40:$Q$40=$I$14)+($F$40:$Q$40=$G$14))*($D$42:$D$86=AK$105))</f>
        <v>289</v>
      </c>
      <c r="AM116" s="113">
        <f>IF(AK$106-AK116-AL116&gt;0,AK$106-AK116-AL116,0)</f>
        <v>3061</v>
      </c>
      <c r="AN116" s="106">
        <f>IF(($AK106&gt;0),(AK116+AL116)/$AK106,0)</f>
        <v>8.626865671641791E-2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111.75</v>
      </c>
      <c r="AQ117" s="113">
        <f>IF(AO$106-AO117-AP117&gt;0,AO$106-AO117-AP117,0)</f>
        <v>2138.25</v>
      </c>
      <c r="AR117" s="106">
        <f>IF(($AO106&gt;0),(AO117+AP117)/$AO106,0)</f>
        <v>4.9666666666666665E-2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2020-11-09T16:02:23Z</cp:lastPrinted>
  <dcterms:created xsi:type="dcterms:W3CDTF">2018-01-15T08:58:52Z</dcterms:created>
  <dcterms:modified xsi:type="dcterms:W3CDTF">2020-11-09T16:02:58Z</dcterms:modified>
</cp:coreProperties>
</file>