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N43" i="1" l="1"/>
  <c r="M43" i="1" l="1"/>
  <c r="L43" i="1" l="1"/>
  <c r="K43" i="1" l="1"/>
  <c r="J43" i="1" l="1"/>
  <c r="I43" i="1" l="1"/>
  <c r="H43" i="1" l="1"/>
  <c r="G43" i="1" l="1"/>
  <c r="F86" i="1" l="1"/>
  <c r="F43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<sst xmlns="http://schemas.openxmlformats.org/spreadsheetml/2006/main" count="157" uniqueCount="65">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</sst>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1.0327109515260322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1.0077594694568328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542.25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1306.5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5295.25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3183.25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2229.5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40057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124</v>
      </c>
      <c r="Q17" s="49">
        <f t="shared" ref="Q17:Q27" si="3">IF(P17=0,N17+O17-M17,0)</f>
        <v>0</v>
      </c>
      <c r="R17" s="50">
        <f t="shared" ref="R17:R28" si="4">IF(M17&lt;&gt;0,(O17+N17)/M17,0)</f>
        <v>8.0000000000000002E-3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2250</v>
      </c>
      <c r="N18" s="46">
        <f t="shared" si="0"/>
        <v>2229.5</v>
      </c>
      <c r="O18" s="47">
        <f t="shared" si="1"/>
        <v>30</v>
      </c>
      <c r="P18" s="48">
        <f t="shared" si="2"/>
        <v>0</v>
      </c>
      <c r="Q18" s="49">
        <f t="shared" si="3"/>
        <v>9.5</v>
      </c>
      <c r="R18" s="50">
        <f t="shared" si="4"/>
        <v>1.0042222222222221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3350</v>
      </c>
      <c r="N19" s="46">
        <f t="shared" si="0"/>
        <v>3183.25</v>
      </c>
      <c r="O19" s="47">
        <f t="shared" si="1"/>
        <v>12.75</v>
      </c>
      <c r="P19" s="48">
        <f t="shared" si="2"/>
        <v>154</v>
      </c>
      <c r="Q19" s="49">
        <f t="shared" si="3"/>
        <v>0</v>
      </c>
      <c r="R19" s="50">
        <f t="shared" si="4"/>
        <v>0.95402985074626867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4375</v>
      </c>
      <c r="N20" s="46">
        <f t="shared" si="0"/>
        <v>5295.25</v>
      </c>
      <c r="O20" s="47">
        <f t="shared" si="1"/>
        <v>25</v>
      </c>
      <c r="P20" s="48">
        <f t="shared" si="2"/>
        <v>0</v>
      </c>
      <c r="Q20" s="49">
        <f t="shared" si="3"/>
        <v>945.25</v>
      </c>
      <c r="R20" s="50">
        <f t="shared" si="4"/>
        <v>1.2160571428571429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1375</v>
      </c>
      <c r="N21" s="46">
        <f t="shared" si="0"/>
        <v>810</v>
      </c>
      <c r="O21" s="47">
        <f t="shared" si="1"/>
        <v>0</v>
      </c>
      <c r="P21" s="48">
        <f t="shared" si="2"/>
        <v>565</v>
      </c>
      <c r="Q21" s="49">
        <f t="shared" si="3"/>
        <v>0</v>
      </c>
      <c r="R21" s="50">
        <f t="shared" si="4"/>
        <v>0.58909090909090911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950</v>
      </c>
      <c r="N22" s="46">
        <f t="shared" si="0"/>
        <v>908</v>
      </c>
      <c r="O22" s="47">
        <f t="shared" si="1"/>
        <v>28.5</v>
      </c>
      <c r="P22" s="48">
        <f t="shared" si="2"/>
        <v>13.5</v>
      </c>
      <c r="Q22" s="49">
        <f t="shared" si="3"/>
        <v>0</v>
      </c>
      <c r="R22" s="50">
        <f t="shared" si="4"/>
        <v>0.98578947368421055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1306.5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1306.5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542.25</v>
      </c>
      <c r="O25" s="47">
        <f t="shared" si="1"/>
        <v>8.5</v>
      </c>
      <c r="P25" s="48">
        <f t="shared" si="2"/>
        <v>0</v>
      </c>
      <c r="Q25" s="49">
        <f t="shared" si="3"/>
        <v>550.75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13925</v>
      </c>
      <c r="N28" s="53">
        <f>SUM(N17:N27)</f>
        <v>14275.75</v>
      </c>
      <c r="O28" s="53">
        <f>SUM(O17:O27)</f>
        <v>104.75</v>
      </c>
      <c r="P28" s="53">
        <f>SUM(P17:P27)</f>
        <v>2356.5</v>
      </c>
      <c r="Q28" s="53">
        <f>IF(SUM(N28:O28)-SUM(U105:AV105)&gt;0,SUM(N28:O28)-SUM(U105:AV105),0)</f>
        <v>14380.5</v>
      </c>
      <c r="R28" s="54">
        <f t="shared" si="4"/>
        <v>1.0327109515260322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0.93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1133743.75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1142541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1.0077594694568328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1.0327109515260322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262.75</v>
      </c>
      <c r="F43" s="70">
        <f>23+34.25</f>
        <v>57.25</v>
      </c>
      <c r="G43" s="70">
        <f>23.25+82.75</f>
        <v>106</v>
      </c>
      <c r="H43" s="70">
        <f>20+167.5</f>
        <v>187.5</v>
      </c>
      <c r="I43" s="70">
        <f>27.5+105.5</f>
        <v>133</v>
      </c>
      <c r="J43" s="70">
        <f>18.5+73.25</f>
        <v>91.75</v>
      </c>
      <c r="K43" s="70">
        <f>20.5+116.75</f>
        <v>137.25</v>
      </c>
      <c r="L43" s="70">
        <f>23.25+209.25</f>
        <v>232.5</v>
      </c>
      <c r="M43" s="70">
        <f>9.5+43</f>
        <v>52.5</v>
      </c>
      <c r="N43" s="70">
        <f>9+18</f>
        <v>27</v>
      </c>
      <c r="O43" s="71"/>
      <c r="P43" s="71"/>
      <c r="Q43" s="71"/>
      <c r="R43" s="65">
        <f t="shared" si="5"/>
        <v>1287.5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330.25</v>
      </c>
      <c r="F44" s="70">
        <v>23.25</v>
      </c>
      <c r="G44" s="70">
        <v>48.5</v>
      </c>
      <c r="H44" s="70">
        <v>33.75</v>
      </c>
      <c r="I44" s="70">
        <v>22.5</v>
      </c>
      <c r="J44" s="70">
        <v>35.75</v>
      </c>
      <c r="K44" s="70">
        <v>116.75</v>
      </c>
      <c r="L44" s="70">
        <v>171.25</v>
      </c>
      <c r="M44" s="70">
        <v>17</v>
      </c>
      <c r="N44" s="70"/>
      <c r="O44" s="71"/>
      <c r="P44" s="71"/>
      <c r="Q44" s="71"/>
      <c r="R44" s="65">
        <f t="shared" si="5"/>
        <v>799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388.5</v>
      </c>
      <c r="F45" s="70">
        <v>127</v>
      </c>
      <c r="G45" s="70">
        <v>168.5</v>
      </c>
      <c r="H45" s="70">
        <v>176.75</v>
      </c>
      <c r="I45" s="70">
        <v>188</v>
      </c>
      <c r="J45" s="70">
        <v>272.75</v>
      </c>
      <c r="K45" s="70">
        <v>385.5</v>
      </c>
      <c r="L45" s="70">
        <v>472.5</v>
      </c>
      <c r="M45" s="70">
        <v>130.5</v>
      </c>
      <c r="N45" s="70">
        <v>25</v>
      </c>
      <c r="O45" s="71"/>
      <c r="P45" s="71"/>
      <c r="Q45" s="71"/>
      <c r="R45" s="65">
        <f t="shared" ref="R45" si="6">SUM(E45:Q45)</f>
        <v>2335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>
        <v>1.25</v>
      </c>
      <c r="L46" s="70">
        <v>48.75</v>
      </c>
      <c r="M46" s="70"/>
      <c r="N46" s="70"/>
      <c r="O46" s="71"/>
      <c r="P46" s="71"/>
      <c r="Q46" s="71"/>
      <c r="R46" s="65">
        <f t="shared" si="5"/>
        <v>50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89.25</v>
      </c>
      <c r="F47" s="70"/>
      <c r="G47" s="70"/>
      <c r="H47" s="70">
        <v>78.5</v>
      </c>
      <c r="I47" s="70">
        <v>25.75</v>
      </c>
      <c r="J47" s="70">
        <v>70.75</v>
      </c>
      <c r="K47" s="70">
        <v>180.75</v>
      </c>
      <c r="L47" s="70">
        <v>172.75</v>
      </c>
      <c r="M47" s="70">
        <v>245</v>
      </c>
      <c r="N47" s="70">
        <v>28.5</v>
      </c>
      <c r="O47" s="71"/>
      <c r="P47" s="71"/>
      <c r="Q47" s="71"/>
      <c r="R47" s="65">
        <f t="shared" si="5"/>
        <v>891.25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>
        <v>216</v>
      </c>
      <c r="I49" s="70">
        <v>193.25</v>
      </c>
      <c r="J49" s="70">
        <v>210.25</v>
      </c>
      <c r="K49" s="70">
        <v>181.75</v>
      </c>
      <c r="L49" s="70">
        <v>141.25</v>
      </c>
      <c r="M49" s="70">
        <v>202.25</v>
      </c>
      <c r="N49" s="70"/>
      <c r="O49" s="71"/>
      <c r="P49" s="71"/>
      <c r="Q49" s="71"/>
      <c r="R49" s="65">
        <f t="shared" si="5"/>
        <v>1144.75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3.25</v>
      </c>
      <c r="F50" s="70"/>
      <c r="G50" s="70"/>
      <c r="H50" s="70"/>
      <c r="I50" s="70"/>
      <c r="J50" s="70"/>
      <c r="K50" s="70"/>
      <c r="L50" s="70"/>
      <c r="M50" s="70">
        <v>97.5</v>
      </c>
      <c r="N50" s="70">
        <v>8.5</v>
      </c>
      <c r="O50" s="71"/>
      <c r="P50" s="71"/>
      <c r="Q50" s="71"/>
      <c r="R50" s="65">
        <f t="shared" si="5"/>
        <v>109.25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>
        <v>1</v>
      </c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222.75</v>
      </c>
      <c r="F54" s="70">
        <v>63</v>
      </c>
      <c r="G54" s="70">
        <v>52</v>
      </c>
      <c r="H54" s="70">
        <v>65.5</v>
      </c>
      <c r="I54" s="70">
        <v>58.25</v>
      </c>
      <c r="J54" s="70">
        <v>13</v>
      </c>
      <c r="K54" s="70">
        <v>47</v>
      </c>
      <c r="L54" s="70">
        <v>76.5</v>
      </c>
      <c r="M54" s="70">
        <v>17.5</v>
      </c>
      <c r="N54" s="70"/>
      <c r="O54" s="71"/>
      <c r="P54" s="71"/>
      <c r="Q54" s="71"/>
      <c r="R54" s="65">
        <f t="shared" ref="R54" si="7">SUM(E54:Q54)</f>
        <v>615.5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964.75</v>
      </c>
      <c r="F55" s="70">
        <v>203.75</v>
      </c>
      <c r="G55" s="70">
        <v>205.75</v>
      </c>
      <c r="H55" s="70">
        <v>281</v>
      </c>
      <c r="I55" s="70">
        <v>194</v>
      </c>
      <c r="J55" s="70">
        <v>88.5</v>
      </c>
      <c r="K55" s="70">
        <v>209.5</v>
      </c>
      <c r="L55" s="70">
        <v>201.25</v>
      </c>
      <c r="M55" s="70">
        <v>1</v>
      </c>
      <c r="N55" s="70">
        <v>9.75</v>
      </c>
      <c r="O55" s="71"/>
      <c r="P55" s="71"/>
      <c r="Q55" s="71"/>
      <c r="R55" s="65">
        <f t="shared" si="5"/>
        <v>2359.25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804.25</v>
      </c>
      <c r="F56" s="70">
        <v>158.25</v>
      </c>
      <c r="G56" s="70">
        <v>183</v>
      </c>
      <c r="H56" s="70">
        <v>223.5</v>
      </c>
      <c r="I56" s="70">
        <v>265.5</v>
      </c>
      <c r="J56" s="70">
        <v>174</v>
      </c>
      <c r="K56" s="70">
        <v>376.5</v>
      </c>
      <c r="L56" s="70">
        <v>411.25</v>
      </c>
      <c r="M56" s="70">
        <v>142.5</v>
      </c>
      <c r="N56" s="70"/>
      <c r="O56" s="71"/>
      <c r="P56" s="71"/>
      <c r="Q56" s="71"/>
      <c r="R56" s="65">
        <f t="shared" si="5"/>
        <v>2738.75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183.25</v>
      </c>
      <c r="F57" s="70">
        <v>35</v>
      </c>
      <c r="G57" s="70">
        <v>11</v>
      </c>
      <c r="H57" s="70">
        <v>4.75</v>
      </c>
      <c r="I57" s="70">
        <v>8.75</v>
      </c>
      <c r="J57" s="70">
        <v>15</v>
      </c>
      <c r="K57" s="70">
        <v>216.25</v>
      </c>
      <c r="L57" s="70">
        <v>200.75</v>
      </c>
      <c r="M57" s="70">
        <v>83</v>
      </c>
      <c r="N57" s="70"/>
      <c r="O57" s="71"/>
      <c r="P57" s="71"/>
      <c r="Q57" s="71"/>
      <c r="R57" s="65">
        <f t="shared" ref="R57" si="8">SUM(E57:Q57)</f>
        <v>757.75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>
        <v>45.25</v>
      </c>
      <c r="L58" s="70"/>
      <c r="M58" s="70"/>
      <c r="N58" s="70"/>
      <c r="O58" s="71"/>
      <c r="P58" s="71"/>
      <c r="Q58" s="71"/>
      <c r="R58" s="65">
        <f t="shared" si="5"/>
        <v>45.25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>
        <v>40.5</v>
      </c>
      <c r="J60" s="70">
        <v>73.5</v>
      </c>
      <c r="K60" s="70"/>
      <c r="L60" s="70"/>
      <c r="M60" s="70"/>
      <c r="N60" s="70"/>
      <c r="O60" s="71"/>
      <c r="P60" s="71"/>
      <c r="Q60" s="71"/>
      <c r="R60" s="65">
        <f t="shared" si="5"/>
        <v>114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130.25</v>
      </c>
      <c r="F61" s="70">
        <v>51</v>
      </c>
      <c r="G61" s="70">
        <v>33.5</v>
      </c>
      <c r="H61" s="70">
        <v>124.5</v>
      </c>
      <c r="I61" s="70"/>
      <c r="J61" s="70"/>
      <c r="K61" s="70"/>
      <c r="L61" s="70">
        <v>102.25</v>
      </c>
      <c r="M61" s="70"/>
      <c r="N61" s="70"/>
      <c r="O61" s="71"/>
      <c r="P61" s="71"/>
      <c r="Q61" s="71"/>
      <c r="R61" s="65">
        <f t="shared" si="5"/>
        <v>441.5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28</v>
      </c>
      <c r="F64" s="70">
        <v>12.5</v>
      </c>
      <c r="G64" s="70">
        <v>5</v>
      </c>
      <c r="H64" s="70">
        <v>13.5</v>
      </c>
      <c r="I64" s="70">
        <v>31.5</v>
      </c>
      <c r="J64" s="70">
        <v>31</v>
      </c>
      <c r="K64" s="70">
        <v>50</v>
      </c>
      <c r="L64" s="70">
        <v>99</v>
      </c>
      <c r="M64" s="70">
        <v>4.5</v>
      </c>
      <c r="N64" s="70">
        <v>3</v>
      </c>
      <c r="O64" s="71"/>
      <c r="P64" s="71"/>
      <c r="Q64" s="71"/>
      <c r="R64" s="65">
        <f t="shared" si="5"/>
        <v>278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>
        <v>2</v>
      </c>
      <c r="H65" s="70"/>
      <c r="I65" s="70"/>
      <c r="J65" s="70"/>
      <c r="K65" s="70"/>
      <c r="L65" s="70"/>
      <c r="M65" s="70">
        <v>2</v>
      </c>
      <c r="N65" s="70">
        <v>3</v>
      </c>
      <c r="O65" s="71"/>
      <c r="P65" s="71"/>
      <c r="Q65" s="71"/>
      <c r="R65" s="65">
        <f t="shared" si="5"/>
        <v>7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51.5</v>
      </c>
      <c r="F66" s="70">
        <v>14.5</v>
      </c>
      <c r="G66" s="70">
        <v>28.5</v>
      </c>
      <c r="H66" s="70">
        <v>33</v>
      </c>
      <c r="I66" s="70">
        <v>2</v>
      </c>
      <c r="J66" s="70">
        <v>36</v>
      </c>
      <c r="K66" s="70">
        <v>5</v>
      </c>
      <c r="L66" s="70">
        <v>21.5</v>
      </c>
      <c r="M66" s="70"/>
      <c r="N66" s="70"/>
      <c r="O66" s="71"/>
      <c r="P66" s="71"/>
      <c r="Q66" s="71"/>
      <c r="R66" s="65">
        <f t="shared" ref="R66" si="9">SUM(E66:Q66)</f>
        <v>192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25.25</v>
      </c>
      <c r="F70" s="70">
        <v>13.25</v>
      </c>
      <c r="G70" s="70">
        <v>8.5</v>
      </c>
      <c r="H70" s="70">
        <v>31.5</v>
      </c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26.25</v>
      </c>
      <c r="F71" s="70"/>
      <c r="G71" s="70">
        <v>1.25</v>
      </c>
      <c r="H71" s="70">
        <v>3.25</v>
      </c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21.75</v>
      </c>
      <c r="F72" s="70"/>
      <c r="G72" s="70"/>
      <c r="H72" s="70">
        <v>32.75</v>
      </c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0.5</v>
      </c>
      <c r="F73" s="70">
        <v>1.5</v>
      </c>
      <c r="G73" s="70"/>
      <c r="H73" s="70">
        <v>0.25</v>
      </c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>
        <v>47.75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3532.5</v>
      </c>
      <c r="F86" s="76">
        <f>SUM(F41:F85)</f>
        <v>760.25</v>
      </c>
      <c r="G86" s="76">
        <f t="shared" si="10"/>
        <v>854.5</v>
      </c>
      <c r="H86" s="76">
        <f t="shared" si="10"/>
        <v>1553.75</v>
      </c>
      <c r="I86" s="76">
        <f t="shared" si="10"/>
        <v>1163</v>
      </c>
      <c r="J86" s="76">
        <f t="shared" si="10"/>
        <v>1112.25</v>
      </c>
      <c r="K86" s="76">
        <f t="shared" si="10"/>
        <v>1952.75</v>
      </c>
      <c r="L86" s="76">
        <f t="shared" si="10"/>
        <v>2351.5</v>
      </c>
      <c r="M86" s="76">
        <f t="shared" si="10"/>
        <v>995.25</v>
      </c>
      <c r="N86" s="76">
        <f t="shared" si="10"/>
        <v>104.75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14380.5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145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145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65727.5</v>
      </c>
      <c r="F91" s="84">
        <f t="shared" si="14"/>
        <v>17812</v>
      </c>
      <c r="G91" s="84">
        <f t="shared" si="15"/>
        <v>20923</v>
      </c>
      <c r="H91" s="84">
        <f t="shared" si="16"/>
        <v>36356</v>
      </c>
      <c r="I91" s="84">
        <f t="shared" si="17"/>
        <v>27175.5</v>
      </c>
      <c r="J91" s="84">
        <f t="shared" si="18"/>
        <v>16561.5</v>
      </c>
      <c r="K91" s="84">
        <f t="shared" si="19"/>
        <v>28578.5</v>
      </c>
      <c r="L91" s="84">
        <f t="shared" si="20"/>
        <v>49776</v>
      </c>
      <c r="M91" s="84">
        <f t="shared" si="21"/>
        <v>9089</v>
      </c>
      <c r="N91" s="84">
        <f t="shared" si="22"/>
        <v>3660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275659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125518.75</v>
      </c>
      <c r="F92" s="84">
        <f t="shared" si="14"/>
        <v>21565</v>
      </c>
      <c r="G92" s="84">
        <f t="shared" si="15"/>
        <v>24462.5</v>
      </c>
      <c r="H92" s="84">
        <f t="shared" si="16"/>
        <v>30210</v>
      </c>
      <c r="I92" s="84">
        <f t="shared" si="17"/>
        <v>20567.5</v>
      </c>
      <c r="J92" s="84">
        <f t="shared" si="18"/>
        <v>11803.75</v>
      </c>
      <c r="K92" s="84">
        <f t="shared" si="19"/>
        <v>30993.75</v>
      </c>
      <c r="L92" s="84">
        <f t="shared" si="20"/>
        <v>35387.5</v>
      </c>
      <c r="M92" s="84">
        <f t="shared" si="21"/>
        <v>1900</v>
      </c>
      <c r="N92" s="84">
        <f t="shared" si="22"/>
        <v>1211.25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303620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108876</v>
      </c>
      <c r="F93" s="84">
        <f t="shared" si="14"/>
        <v>25778.5</v>
      </c>
      <c r="G93" s="84">
        <f t="shared" si="15"/>
        <v>32680</v>
      </c>
      <c r="H93" s="84">
        <f t="shared" si="16"/>
        <v>40076</v>
      </c>
      <c r="I93" s="84">
        <f t="shared" si="17"/>
        <v>39173</v>
      </c>
      <c r="J93" s="84">
        <f t="shared" si="18"/>
        <v>41516.5</v>
      </c>
      <c r="K93" s="84">
        <f t="shared" si="19"/>
        <v>65962</v>
      </c>
      <c r="L93" s="84">
        <f t="shared" si="20"/>
        <v>77851.5</v>
      </c>
      <c r="M93" s="84">
        <f t="shared" si="21"/>
        <v>23478</v>
      </c>
      <c r="N93" s="84">
        <f t="shared" si="22"/>
        <v>2150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457541.5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11392.5</v>
      </c>
      <c r="F94" s="84">
        <f t="shared" si="14"/>
        <v>2263</v>
      </c>
      <c r="G94" s="84">
        <f t="shared" si="15"/>
        <v>682</v>
      </c>
      <c r="H94" s="84">
        <f t="shared" si="16"/>
        <v>310</v>
      </c>
      <c r="I94" s="84">
        <f t="shared" si="17"/>
        <v>542.5</v>
      </c>
      <c r="J94" s="84">
        <f t="shared" si="18"/>
        <v>930</v>
      </c>
      <c r="K94" s="84">
        <f t="shared" si="19"/>
        <v>13485</v>
      </c>
      <c r="L94" s="84">
        <f t="shared" si="20"/>
        <v>15469</v>
      </c>
      <c r="M94" s="84">
        <f t="shared" si="21"/>
        <v>5146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50220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4462.5</v>
      </c>
      <c r="F95" s="84">
        <f t="shared" si="14"/>
        <v>0</v>
      </c>
      <c r="G95" s="84">
        <f t="shared" si="15"/>
        <v>0</v>
      </c>
      <c r="H95" s="84">
        <f t="shared" si="16"/>
        <v>3925</v>
      </c>
      <c r="I95" s="84">
        <f t="shared" si="17"/>
        <v>1287.5</v>
      </c>
      <c r="J95" s="84">
        <f t="shared" si="18"/>
        <v>3537.5</v>
      </c>
      <c r="K95" s="84">
        <f t="shared" si="19"/>
        <v>11300</v>
      </c>
      <c r="L95" s="84">
        <f t="shared" si="20"/>
        <v>8637.5</v>
      </c>
      <c r="M95" s="84">
        <f t="shared" si="21"/>
        <v>12250</v>
      </c>
      <c r="N95" s="84">
        <f t="shared" si="22"/>
        <v>1425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46825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1055</v>
      </c>
      <c r="I97" s="84">
        <f t="shared" si="17"/>
        <v>935</v>
      </c>
      <c r="J97" s="84">
        <f t="shared" si="18"/>
        <v>1135</v>
      </c>
      <c r="K97" s="84">
        <f t="shared" si="19"/>
        <v>727</v>
      </c>
      <c r="L97" s="84">
        <f t="shared" si="20"/>
        <v>565</v>
      </c>
      <c r="M97" s="84">
        <f t="shared" si="21"/>
        <v>809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5226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801</v>
      </c>
      <c r="F98" s="84">
        <f t="shared" si="14"/>
        <v>306</v>
      </c>
      <c r="G98" s="84">
        <f t="shared" si="15"/>
        <v>201</v>
      </c>
      <c r="H98" s="84">
        <f t="shared" si="16"/>
        <v>747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613.5</v>
      </c>
      <c r="M98" s="84">
        <f t="shared" si="21"/>
        <v>585</v>
      </c>
      <c r="N98" s="84">
        <f t="shared" si="22"/>
        <v>51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3304.5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316778.25</v>
      </c>
      <c r="F101" s="89">
        <f t="shared" si="27"/>
        <v>67724.5</v>
      </c>
      <c r="G101" s="89">
        <f t="shared" si="27"/>
        <v>79093.5</v>
      </c>
      <c r="H101" s="142">
        <f t="shared" si="27"/>
        <v>112679</v>
      </c>
      <c r="I101" s="89">
        <f t="shared" si="27"/>
        <v>89681</v>
      </c>
      <c r="J101" s="89">
        <f t="shared" si="27"/>
        <v>75484.25</v>
      </c>
      <c r="K101" s="142">
        <f t="shared" si="27"/>
        <v>151046.25</v>
      </c>
      <c r="L101" s="142">
        <f t="shared" si="27"/>
        <v>188300</v>
      </c>
      <c r="M101" s="89">
        <f t="shared" si="27"/>
        <v>53257</v>
      </c>
      <c r="N101" s="89">
        <f t="shared" si="27"/>
        <v>8497.25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1142541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250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1225</v>
      </c>
      <c r="V106" s="147"/>
      <c r="W106" s="147"/>
      <c r="X106" s="148"/>
      <c r="Y106" s="146">
        <f>M22</f>
        <v>950</v>
      </c>
      <c r="Z106" s="147"/>
      <c r="AA106" s="147"/>
      <c r="AB106" s="148"/>
      <c r="AC106" s="146">
        <f>M21</f>
        <v>1375</v>
      </c>
      <c r="AD106" s="147"/>
      <c r="AE106" s="147"/>
      <c r="AF106" s="148"/>
      <c r="AG106" s="146">
        <f>M20</f>
        <v>4375</v>
      </c>
      <c r="AH106" s="147"/>
      <c r="AI106" s="147"/>
      <c r="AJ106" s="148"/>
      <c r="AK106" s="146">
        <f>M19</f>
        <v>3350</v>
      </c>
      <c r="AL106" s="147"/>
      <c r="AM106" s="147"/>
      <c r="AN106" s="148"/>
      <c r="AO106" s="146">
        <f>M18</f>
        <v>2250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542.25</v>
      </c>
      <c r="N110" s="104">
        <f>SUMPRODUCT(($F$42:$Q$86)*(($F$40:$Q$40=$E$14)+($F$40:$Q$40=$K$14)+($F$40:$Q$40=$I$14)+($F$40:$Q$40=$G$14))*($D$42:$D$86=M$105))</f>
        <v>8.5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1306.5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908</v>
      </c>
      <c r="Z113" s="104">
        <f>SUMPRODUCT(($F$42:$Q$86)*(($F$40:$Q$40=$E$14)+($F$40:$Q$40=$K$14)+($F$40:$Q$40=$I$14)+($F$40:$Q$40=$G$14))*($D$42:$D$86=Y$105))</f>
        <v>28.5</v>
      </c>
      <c r="AA113" s="113">
        <f>IF(Y$106-Y113-Z113&gt;0,Y$106-Y113-Z113,0)</f>
        <v>13.5</v>
      </c>
      <c r="AB113" s="106">
        <f>IF(($Y106&gt;0),(Y113+Z113)/$Y106,0)</f>
        <v>0.98578947368421055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810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565</v>
      </c>
      <c r="AF114" s="106">
        <f>IF(($AC106&gt;0),(AC114+AD114)/$AC106,0)</f>
        <v>0.58909090909090911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5295.25</v>
      </c>
      <c r="AH115" s="104">
        <f>SUMPRODUCT(($F$42:$Q$86)*(($F$40:$Q$40=$E$14)+($F$40:$Q$40=$K$14)+($F$40:$Q$40=$I$14)+($F$40:$Q$40=$G$14))*($D$42:$D$86=AG$105))</f>
        <v>25</v>
      </c>
      <c r="AI115" s="113">
        <f>IF(AG$106-AG115-AH115&gt;0,AG$106-AG115-AH115,0)</f>
        <v>0</v>
      </c>
      <c r="AJ115" s="106">
        <f>IF(($AG106&gt;0),(AG115+AH115)/$AG106,0)</f>
        <v>1.2160571428571429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3183.25</v>
      </c>
      <c r="AL116" s="104">
        <f>SUMPRODUCT(($F$42:$Q$86)*(($F$40:$Q$40=$E$14)+($F$40:$Q$40=$K$14)+($F$40:$Q$40=$I$14)+($F$40:$Q$40=$G$14))*($D$42:$D$86=AK$105))</f>
        <v>12.75</v>
      </c>
      <c r="AM116" s="113">
        <f>IF(AK$106-AK116-AL116&gt;0,AK$106-AK116-AL116,0)</f>
        <v>154</v>
      </c>
      <c r="AN116" s="106">
        <f>IF(($AK106&gt;0),(AK116+AL116)/$AK106,0)</f>
        <v>0.95402985074626867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2229.5</v>
      </c>
      <c r="AP117" s="104">
        <f>SUMPRODUCT(($F$42:$Q$86)*(($F$40:$Q$40=$E$14)+($F$40:$Q$40=$K$14)+($F$40:$Q$40=$I$14)+($F$40:$Q$40=$G$14))*($D$42:$D$86=AO$105))</f>
        <v>30</v>
      </c>
      <c r="AQ117" s="113">
        <f>IF(AO$106-AO117-AP117&gt;0,AO$106-AO117-AP117,0)</f>
        <v>0</v>
      </c>
      <c r="AR117" s="106">
        <f>IF(($AO106&gt;0),(AO117+AP117)/$AO106,0)</f>
        <v>1.0042222222222221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124</v>
      </c>
      <c r="AV118" s="106">
        <f>IF(($AS106&gt;0),(AS118+AT118)/$AS106,0)</f>
        <v>8.0000000000000002E-3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2021-11-01T13:52:08Z</cp:lastPrinted>
  <dcterms:created xsi:type="dcterms:W3CDTF">2018-01-15T08:58:52Z</dcterms:created>
  <dcterms:modified xsi:type="dcterms:W3CDTF">2021-11-11T12:43:06Z</dcterms:modified>
</cp:coreProperties>
</file>