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43" i="1" l="1"/>
  <c r="M44" i="1" l="1"/>
  <c r="J45" i="1" l="1"/>
  <c r="J44" i="1"/>
  <c r="J43" i="1"/>
  <c r="I44" i="1" l="1"/>
  <c r="I43" i="1"/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<sst xmlns="http://schemas.openxmlformats.org/spreadsheetml/2006/main" count="155" uniqueCount="66">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</sst>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29" fillId="0" borderId="0" xfId="1" applyNumberFormat="1" applyFont="1" applyFill="1" applyBorder="1" applyAlignment="1" applyProtection="1">
      <alignment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0.89628881987577635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1.0437003152689033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740.75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793.75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3632.5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775.75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3350.75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M55" sqref="M55:M58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43831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40026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193" t="s">
        <v>65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700+200+300+900+100</f>
        <v>2200</v>
      </c>
      <c r="N18" s="46">
        <f t="shared" si="0"/>
        <v>3350.75</v>
      </c>
      <c r="O18" s="47">
        <f t="shared" si="1"/>
        <v>77.5</v>
      </c>
      <c r="P18" s="48">
        <f t="shared" si="2"/>
        <v>0</v>
      </c>
      <c r="Q18" s="49">
        <f t="shared" si="3"/>
        <v>1228.25</v>
      </c>
      <c r="R18" s="50">
        <f t="shared" si="4"/>
        <v>1.5582954545454546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2950+999+200</f>
        <v>4149</v>
      </c>
      <c r="N19" s="46">
        <f t="shared" si="0"/>
        <v>4754</v>
      </c>
      <c r="O19" s="47">
        <f t="shared" si="1"/>
        <v>43.25</v>
      </c>
      <c r="P19" s="48">
        <f t="shared" si="2"/>
        <v>0</v>
      </c>
      <c r="Q19" s="49">
        <f t="shared" si="3"/>
        <v>648.25</v>
      </c>
      <c r="R19" s="50">
        <f t="shared" si="4"/>
        <v>1.156242468064594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f>4025+450</f>
        <v>4475</v>
      </c>
      <c r="N20" s="46">
        <f t="shared" si="0"/>
        <v>3632.5</v>
      </c>
      <c r="O20" s="47">
        <f t="shared" si="1"/>
        <v>66.75</v>
      </c>
      <c r="P20" s="48">
        <f t="shared" si="2"/>
        <v>775.75</v>
      </c>
      <c r="Q20" s="49">
        <f t="shared" si="3"/>
        <v>0</v>
      </c>
      <c r="R20" s="50">
        <f t="shared" si="4"/>
        <v>0.82664804469273745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1313</v>
      </c>
      <c r="O21" s="47">
        <f t="shared" si="1"/>
        <v>0.25</v>
      </c>
      <c r="P21" s="48">
        <f t="shared" si="2"/>
        <v>246.75</v>
      </c>
      <c r="Q21" s="49">
        <f t="shared" si="3"/>
        <v>0</v>
      </c>
      <c r="R21" s="50">
        <f t="shared" si="4"/>
        <v>0.84182692307692308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740.75</v>
      </c>
      <c r="O22" s="47">
        <f t="shared" si="1"/>
        <v>38.5</v>
      </c>
      <c r="P22" s="48">
        <f t="shared" si="2"/>
        <v>793.75</v>
      </c>
      <c r="Q22" s="49">
        <f t="shared" si="3"/>
        <v>0</v>
      </c>
      <c r="R22" s="50">
        <f t="shared" si="4"/>
        <v>0.49539097266369991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190.75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122.75</v>
      </c>
      <c r="R24" s="50">
        <f t="shared" si="4"/>
        <v>2.8051470588235294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163.75</v>
      </c>
      <c r="O25" s="47">
        <f t="shared" si="1"/>
        <v>0</v>
      </c>
      <c r="P25" s="48">
        <f t="shared" si="2"/>
        <v>0</v>
      </c>
      <c r="Q25" s="49">
        <f t="shared" si="3"/>
        <v>163.75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16100</v>
      </c>
      <c r="N28" s="53">
        <f>SUM(N17:N27)</f>
        <v>14204</v>
      </c>
      <c r="O28" s="53">
        <f>SUM(O17:O27)</f>
        <v>226.25</v>
      </c>
      <c r="P28" s="53">
        <f>SUM(P17:P27)</f>
        <v>3832.75</v>
      </c>
      <c r="Q28" s="53">
        <f>IF(SUM(N28:O28)-SUM(U105:AV105)&gt;0,SUM(N28:O28)-SUM(U105:AV105),0)</f>
        <v>14430.25</v>
      </c>
      <c r="R28" s="54">
        <f t="shared" si="4"/>
        <v>0.89628881987577635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/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1261343.875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1316465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1.0437003152689033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0.89628881987577635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>
        <v>88.5</v>
      </c>
      <c r="L43" s="70">
        <v>179.5</v>
      </c>
      <c r="M43" s="70">
        <f>72.25</f>
        <v>72.25</v>
      </c>
      <c r="N43" s="70"/>
      <c r="O43" s="71"/>
      <c r="P43" s="71"/>
      <c r="Q43" s="71"/>
      <c r="R43" s="65">
        <f t="shared" si="5"/>
        <v>2511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>
        <v>133.75</v>
      </c>
      <c r="L44" s="70">
        <v>84.5</v>
      </c>
      <c r="M44" s="70">
        <f>39</f>
        <v>39</v>
      </c>
      <c r="N44" s="70"/>
      <c r="O44" s="71"/>
      <c r="P44" s="71"/>
      <c r="Q44" s="71"/>
      <c r="R44" s="65">
        <f t="shared" si="5"/>
        <v>2434.25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>
        <v>51.5</v>
      </c>
      <c r="L45" s="70">
        <v>25.75</v>
      </c>
      <c r="M45" s="70">
        <v>20.75</v>
      </c>
      <c r="N45" s="70"/>
      <c r="O45" s="71"/>
      <c r="P45" s="71"/>
      <c r="Q45" s="71"/>
      <c r="R45" s="65">
        <f t="shared" ref="R45" si="6">SUM(E45:Q45)</f>
        <v>1545.5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>
        <v>8.25</v>
      </c>
      <c r="L47" s="70">
        <v>68</v>
      </c>
      <c r="M47" s="70">
        <v>38.5</v>
      </c>
      <c r="N47" s="70"/>
      <c r="O47" s="71"/>
      <c r="P47" s="71"/>
      <c r="Q47" s="71"/>
      <c r="R47" s="65">
        <f t="shared" si="5"/>
        <v>754.25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/>
      <c r="O49" s="71"/>
      <c r="P49" s="71"/>
      <c r="Q49" s="71"/>
      <c r="R49" s="65">
        <f t="shared" si="5"/>
        <v>95.5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>
        <v>3</v>
      </c>
      <c r="M50" s="70"/>
      <c r="N50" s="70"/>
      <c r="O50" s="71"/>
      <c r="P50" s="71"/>
      <c r="Q50" s="71"/>
      <c r="R50" s="65">
        <f t="shared" si="5"/>
        <v>60.5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>
        <v>32.5</v>
      </c>
      <c r="L54" s="70">
        <v>84.5</v>
      </c>
      <c r="M54" s="70"/>
      <c r="N54" s="70"/>
      <c r="O54" s="71"/>
      <c r="P54" s="71"/>
      <c r="Q54" s="71"/>
      <c r="R54" s="65">
        <f t="shared" ref="R54" si="7">SUM(E54:Q54)</f>
        <v>669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>
        <v>136</v>
      </c>
      <c r="L55" s="70">
        <v>202.5</v>
      </c>
      <c r="M55" s="70">
        <v>2.75</v>
      </c>
      <c r="N55" s="70"/>
      <c r="O55" s="71"/>
      <c r="P55" s="71"/>
      <c r="Q55" s="71"/>
      <c r="R55" s="65">
        <f t="shared" si="5"/>
        <v>2165.25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>
        <v>77</v>
      </c>
      <c r="L56" s="70">
        <v>89.25</v>
      </c>
      <c r="M56" s="70">
        <v>40.5</v>
      </c>
      <c r="N56" s="70"/>
      <c r="O56" s="71"/>
      <c r="P56" s="71"/>
      <c r="Q56" s="71"/>
      <c r="R56" s="65">
        <f t="shared" si="5"/>
        <v>2071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>
        <v>68</v>
      </c>
      <c r="L57" s="70">
        <v>48.5</v>
      </c>
      <c r="M57" s="70"/>
      <c r="N57" s="70"/>
      <c r="O57" s="71"/>
      <c r="P57" s="71"/>
      <c r="Q57" s="71"/>
      <c r="R57" s="65">
        <f t="shared" ref="R57" si="8">SUM(E57:Q57)</f>
        <v>684.75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>
        <v>12.5</v>
      </c>
      <c r="L58" s="70"/>
      <c r="M58" s="70"/>
      <c r="N58" s="70"/>
      <c r="O58" s="71"/>
      <c r="P58" s="71"/>
      <c r="Q58" s="71"/>
      <c r="R58" s="65">
        <f t="shared" si="5"/>
        <v>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>
        <v>6</v>
      </c>
      <c r="L60" s="70">
        <v>40.5</v>
      </c>
      <c r="M60" s="70"/>
      <c r="N60" s="70"/>
      <c r="O60" s="71"/>
      <c r="P60" s="71"/>
      <c r="Q60" s="71"/>
      <c r="R60" s="65">
        <f t="shared" si="5"/>
        <v>95.25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>
        <v>16</v>
      </c>
      <c r="L64" s="70">
        <v>11.5</v>
      </c>
      <c r="M64" s="70">
        <v>2.5</v>
      </c>
      <c r="N64" s="70"/>
      <c r="O64" s="71"/>
      <c r="P64" s="71"/>
      <c r="Q64" s="71"/>
      <c r="R64" s="65">
        <f t="shared" si="5"/>
        <v>185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>
        <v>33</v>
      </c>
      <c r="L65" s="70">
        <v>2</v>
      </c>
      <c r="M65" s="70">
        <v>1.5</v>
      </c>
      <c r="N65" s="70"/>
      <c r="O65" s="71"/>
      <c r="P65" s="71"/>
      <c r="Q65" s="71"/>
      <c r="R65" s="65">
        <f t="shared" si="5"/>
        <v>191.5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>
        <v>9.5</v>
      </c>
      <c r="L70" s="70">
        <v>0.5</v>
      </c>
      <c r="M70" s="70">
        <v>2.75</v>
      </c>
      <c r="N70" s="70"/>
      <c r="O70" s="71"/>
      <c r="P70" s="71"/>
      <c r="Q70" s="71"/>
      <c r="R70" s="65">
        <f t="shared" si="5"/>
        <v>63.25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>
        <v>12.25</v>
      </c>
      <c r="L72" s="70"/>
      <c r="M72" s="70">
        <v>5.5</v>
      </c>
      <c r="N72" s="70"/>
      <c r="O72" s="71"/>
      <c r="P72" s="71"/>
      <c r="Q72" s="71"/>
      <c r="R72" s="65">
        <f t="shared" si="5"/>
        <v>82.25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>
        <v>0.25</v>
      </c>
      <c r="M73" s="70">
        <v>0.25</v>
      </c>
      <c r="N73" s="70"/>
      <c r="O73" s="71"/>
      <c r="P73" s="71"/>
      <c r="Q73" s="71"/>
      <c r="R73" s="65">
        <f t="shared" si="5"/>
        <v>1.75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925</v>
      </c>
      <c r="J86" s="76">
        <f t="shared" si="10"/>
        <v>1088</v>
      </c>
      <c r="K86" s="76">
        <f t="shared" si="10"/>
        <v>684.75</v>
      </c>
      <c r="L86" s="76">
        <f t="shared" si="10"/>
        <v>840.25</v>
      </c>
      <c r="M86" s="76">
        <f t="shared" si="10"/>
        <v>226.25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14430.25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26169</v>
      </c>
      <c r="J91" s="84">
        <f t="shared" si="18"/>
        <v>33763.5</v>
      </c>
      <c r="K91" s="84">
        <f t="shared" si="19"/>
        <v>17873</v>
      </c>
      <c r="L91" s="84">
        <f t="shared" si="20"/>
        <v>33672</v>
      </c>
      <c r="M91" s="84">
        <f t="shared" si="21"/>
        <v>9455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418246.5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32395</v>
      </c>
      <c r="J92" s="84">
        <f t="shared" si="18"/>
        <v>28286.25</v>
      </c>
      <c r="K92" s="84">
        <f t="shared" si="19"/>
        <v>28761.25</v>
      </c>
      <c r="L92" s="84">
        <f t="shared" si="20"/>
        <v>27455</v>
      </c>
      <c r="M92" s="84">
        <f t="shared" si="21"/>
        <v>4108.75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455738.75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16146.5</v>
      </c>
      <c r="J93" s="84">
        <f t="shared" si="18"/>
        <v>30358</v>
      </c>
      <c r="K93" s="84">
        <f t="shared" si="19"/>
        <v>12104.5</v>
      </c>
      <c r="L93" s="84">
        <f t="shared" si="20"/>
        <v>9890</v>
      </c>
      <c r="M93" s="84">
        <f t="shared" si="21"/>
        <v>5740.5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318135.5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7502</v>
      </c>
      <c r="J94" s="84">
        <f t="shared" si="18"/>
        <v>3007</v>
      </c>
      <c r="K94" s="84">
        <f t="shared" si="19"/>
        <v>4216</v>
      </c>
      <c r="L94" s="84">
        <f t="shared" si="20"/>
        <v>3022.5</v>
      </c>
      <c r="M94" s="84">
        <f t="shared" si="21"/>
        <v>15.5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81421.5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2262.5</v>
      </c>
      <c r="J95" s="84">
        <f t="shared" si="18"/>
        <v>3300</v>
      </c>
      <c r="K95" s="84">
        <f t="shared" si="19"/>
        <v>1037.5</v>
      </c>
      <c r="L95" s="84">
        <f t="shared" si="20"/>
        <v>3400</v>
      </c>
      <c r="M95" s="84">
        <f t="shared" si="21"/>
        <v>1925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38962.5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62</v>
      </c>
      <c r="J97" s="84">
        <f t="shared" si="18"/>
        <v>74</v>
      </c>
      <c r="K97" s="84">
        <f t="shared" si="19"/>
        <v>24</v>
      </c>
      <c r="L97" s="84">
        <f t="shared" si="20"/>
        <v>162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763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165</v>
      </c>
      <c r="K98" s="84">
        <f t="shared" si="19"/>
        <v>0</v>
      </c>
      <c r="L98" s="84">
        <f t="shared" si="20"/>
        <v>18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982.5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84537</v>
      </c>
      <c r="J101" s="89">
        <f t="shared" si="27"/>
        <v>98953.75</v>
      </c>
      <c r="K101" s="89">
        <f t="shared" si="27"/>
        <v>64016.25</v>
      </c>
      <c r="L101" s="89">
        <f t="shared" si="27"/>
        <v>77619.5</v>
      </c>
      <c r="M101" s="89">
        <f t="shared" si="27"/>
        <v>21244.75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1316465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4475</v>
      </c>
      <c r="AH106" s="146"/>
      <c r="AI106" s="146"/>
      <c r="AJ106" s="147"/>
      <c r="AK106" s="145">
        <f>M19</f>
        <v>4149</v>
      </c>
      <c r="AL106" s="146"/>
      <c r="AM106" s="146"/>
      <c r="AN106" s="147"/>
      <c r="AO106" s="145">
        <f>M18</f>
        <v>2200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163.75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190.75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2.8051470588235294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740.75</v>
      </c>
      <c r="Z113" s="104">
        <f>SUMPRODUCT(($F$42:$Q$86)*(($F$40:$Q$40=$E$14)+($F$40:$Q$40=$K$14)+($F$40:$Q$40=$I$14)+($F$40:$Q$40=$G$14))*($D$42:$D$86=Y$105))</f>
        <v>38.5</v>
      </c>
      <c r="AA113" s="113">
        <f>IF(Y$106-Y113-Z113&gt;0,Y$106-Y113-Z113,0)</f>
        <v>793.75</v>
      </c>
      <c r="AB113" s="106">
        <f>IF(($Y106&gt;0),(Y113+Z113)/$Y106,0)</f>
        <v>0.49539097266369991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1313</v>
      </c>
      <c r="AD114" s="104">
        <f>SUMPRODUCT(($F$42:$Q$86)*(($F$40:$Q$40=$E$14)+($F$40:$Q$40=$K$14)+($F$40:$Q$40=$I$14)+($F$40:$Q$40=$G$14))*($D$42:$D$86=AC$105))</f>
        <v>0.25</v>
      </c>
      <c r="AE114" s="113">
        <f>IF(AC$106-AC114-AD114&gt;0,AC$106-AC114-AD114,0)</f>
        <v>246.75</v>
      </c>
      <c r="AF114" s="106">
        <f>IF(($AC106&gt;0),(AC114+AD114)/$AC106,0)</f>
        <v>0.84182692307692308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3632.5</v>
      </c>
      <c r="AH115" s="104">
        <f>SUMPRODUCT(($F$42:$Q$86)*(($F$40:$Q$40=$E$14)+($F$40:$Q$40=$K$14)+($F$40:$Q$40=$I$14)+($F$40:$Q$40=$G$14))*($D$42:$D$86=AG$105))</f>
        <v>66.75</v>
      </c>
      <c r="AI115" s="113">
        <f>IF(AG$106-AG115-AH115&gt;0,AG$106-AG115-AH115,0)</f>
        <v>775.75</v>
      </c>
      <c r="AJ115" s="106">
        <f>IF(($AG106&gt;0),(AG115+AH115)/$AG106,0)</f>
        <v>0.82664804469273745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4754</v>
      </c>
      <c r="AL116" s="104">
        <f>SUMPRODUCT(($F$42:$Q$86)*(($F$40:$Q$40=$E$14)+($F$40:$Q$40=$K$14)+($F$40:$Q$40=$I$14)+($F$40:$Q$40=$G$14))*($D$42:$D$86=AK$105))</f>
        <v>43.25</v>
      </c>
      <c r="AM116" s="113">
        <f>IF(AK$106-AK116-AL116&gt;0,AK$106-AK116-AL116,0)</f>
        <v>0</v>
      </c>
      <c r="AN116" s="106">
        <f>IF(($AK106&gt;0),(AK116+AL116)/$AK106,0)</f>
        <v>1.156242468064594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3350.75</v>
      </c>
      <c r="AP117" s="104">
        <f>SUMPRODUCT(($F$42:$Q$86)*(($F$40:$Q$40=$E$14)+($F$40:$Q$40=$K$14)+($F$40:$Q$40=$I$14)+($F$40:$Q$40=$G$14))*($D$42:$D$86=AO$105))</f>
        <v>77.5</v>
      </c>
      <c r="AQ117" s="113">
        <f>IF(AO$106-AO117-AP117&gt;0,AO$106-AO117-AP117,0)</f>
        <v>0</v>
      </c>
      <c r="AR117" s="106">
        <f>IF(($AO106&gt;0),(AO117+AP117)/$AO106,0)</f>
        <v>1.5582954545454546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2020-11-09T16:04:34Z</cp:lastPrinted>
  <dcterms:created xsi:type="dcterms:W3CDTF">2018-01-15T08:58:52Z</dcterms:created>
  <dcterms:modified xsi:type="dcterms:W3CDTF">2020-11-10T13:19:29Z</dcterms:modified>
</cp:coreProperties>
</file>