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0" i="1" l="1"/>
  <c r="M19" i="1"/>
  <c r="M18" i="1"/>
  <c r="M22" i="1" l="1"/>
  <c r="M21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<sst xmlns="http://schemas.openxmlformats.org/spreadsheetml/2006/main" count="155" uniqueCount="65">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</sst>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0.56482919254658381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0.6538167476335508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1087.25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2144.5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2783.25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43831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39814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700+200+300+900+100</f>
        <v>2200</v>
      </c>
      <c r="N18" s="46">
        <f t="shared" si="0"/>
        <v>1849</v>
      </c>
      <c r="O18" s="47">
        <f t="shared" si="1"/>
        <v>199.5</v>
      </c>
      <c r="P18" s="48">
        <f t="shared" si="2"/>
        <v>151.5</v>
      </c>
      <c r="Q18" s="49">
        <f t="shared" si="3"/>
        <v>0</v>
      </c>
      <c r="R18" s="50">
        <f t="shared" si="4"/>
        <v>0.93113636363636365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f>2950+999+200</f>
        <v>4149</v>
      </c>
      <c r="N19" s="46">
        <f t="shared" si="0"/>
        <v>2783.25</v>
      </c>
      <c r="O19" s="47">
        <f t="shared" si="1"/>
        <v>222.25</v>
      </c>
      <c r="P19" s="48">
        <f t="shared" si="2"/>
        <v>1143.5</v>
      </c>
      <c r="Q19" s="49">
        <f t="shared" si="3"/>
        <v>0</v>
      </c>
      <c r="R19" s="50">
        <f t="shared" si="4"/>
        <v>0.72439141961918529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f>4025+450</f>
        <v>4475</v>
      </c>
      <c r="N20" s="46">
        <f t="shared" si="0"/>
        <v>2144.5</v>
      </c>
      <c r="O20" s="47">
        <f t="shared" si="1"/>
        <v>201</v>
      </c>
      <c r="P20" s="48">
        <f t="shared" si="2"/>
        <v>2129.5</v>
      </c>
      <c r="Q20" s="49">
        <f t="shared" si="3"/>
        <v>0</v>
      </c>
      <c r="R20" s="50">
        <f t="shared" si="4"/>
        <v>0.52413407821229052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f>1125+435</f>
        <v>1560</v>
      </c>
      <c r="N21" s="46">
        <f t="shared" si="0"/>
        <v>904.5</v>
      </c>
      <c r="O21" s="47">
        <f t="shared" si="1"/>
        <v>65</v>
      </c>
      <c r="P21" s="48">
        <f t="shared" si="2"/>
        <v>590.5</v>
      </c>
      <c r="Q21" s="49">
        <f t="shared" si="3"/>
        <v>0</v>
      </c>
      <c r="R21" s="50">
        <f t="shared" si="4"/>
        <v>0.62147435897435899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f>1000+573</f>
        <v>1573</v>
      </c>
      <c r="N22" s="46">
        <f t="shared" si="0"/>
        <v>466.5</v>
      </c>
      <c r="O22" s="47">
        <f t="shared" si="1"/>
        <v>19.25</v>
      </c>
      <c r="P22" s="48">
        <f t="shared" si="2"/>
        <v>1087.25</v>
      </c>
      <c r="Q22" s="49">
        <f t="shared" si="3"/>
        <v>0</v>
      </c>
      <c r="R22" s="50">
        <f t="shared" si="4"/>
        <v>0.30880483153210425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>
        <v>68</v>
      </c>
      <c r="N24" s="46">
        <f t="shared" si="0"/>
        <v>54</v>
      </c>
      <c r="O24" s="47">
        <f t="shared" si="1"/>
        <v>25.5</v>
      </c>
      <c r="P24" s="48">
        <f>SUMPRODUCT(($D$108:$D$118=$K24)*($E$107:$AV$107=$P$16)*($E$108:$AV$118))</f>
        <v>0</v>
      </c>
      <c r="Q24" s="49">
        <f t="shared" si="3"/>
        <v>11.5</v>
      </c>
      <c r="R24" s="50">
        <f t="shared" si="4"/>
        <v>1.1691176470588236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101</v>
      </c>
      <c r="O25" s="47">
        <f t="shared" si="1"/>
        <v>0</v>
      </c>
      <c r="P25" s="48">
        <f t="shared" si="2"/>
        <v>0</v>
      </c>
      <c r="Q25" s="49">
        <f t="shared" si="3"/>
        <v>101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16100</v>
      </c>
      <c r="N28" s="53">
        <f>SUM(N17:N27)</f>
        <v>8361.25</v>
      </c>
      <c r="O28" s="53">
        <f>SUM(O17:O27)</f>
        <v>732.5</v>
      </c>
      <c r="P28" s="53">
        <f>SUM(P17:P27)</f>
        <v>7118.75</v>
      </c>
      <c r="Q28" s="53">
        <f>IF(SUM(N28:O28)-SUM(U105:AV105)&gt;0,SUM(N28:O28)-SUM(U105:AV105),0)</f>
        <v>9093.75</v>
      </c>
      <c r="R28" s="54">
        <f t="shared" si="4"/>
        <v>0.56482919254658381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0.45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1261343.875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824687.75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0.6538167476335508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0.56482919254658381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1528.75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1783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897.25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485.75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48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373.5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1066.25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1435.25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343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31.5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71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130.5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150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15.75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12.5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8361.25</v>
      </c>
      <c r="F86" s="76">
        <f t="shared" si="10"/>
        <v>732.5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9093.75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225578</v>
      </c>
      <c r="F91" s="84">
        <f t="shared" si="14"/>
        <v>24339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249917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264408.75</v>
      </c>
      <c r="F92" s="84">
        <f t="shared" si="14"/>
        <v>21113.75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285522.5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184427</v>
      </c>
      <c r="F93" s="84">
        <f t="shared" si="14"/>
        <v>17286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201713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56079</v>
      </c>
      <c r="F94" s="84">
        <f t="shared" si="14"/>
        <v>4030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60109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23325</v>
      </c>
      <c r="F95" s="84">
        <f t="shared" si="14"/>
        <v>962.5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24287.5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366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216</v>
      </c>
      <c r="F97" s="84">
        <f t="shared" si="14"/>
        <v>102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318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606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606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Q101" si="27">SUM(E90:E100)</f>
        <v>756854.5</v>
      </c>
      <c r="F101" s="89">
        <f t="shared" si="27"/>
        <v>67833.25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824687.75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68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1573</v>
      </c>
      <c r="Z106" s="146"/>
      <c r="AA106" s="146"/>
      <c r="AB106" s="147"/>
      <c r="AC106" s="145">
        <f>M21</f>
        <v>1560</v>
      </c>
      <c r="AD106" s="146"/>
      <c r="AE106" s="146"/>
      <c r="AF106" s="147"/>
      <c r="AG106" s="145">
        <f>M20</f>
        <v>4475</v>
      </c>
      <c r="AH106" s="146"/>
      <c r="AI106" s="146"/>
      <c r="AJ106" s="147"/>
      <c r="AK106" s="145">
        <f>M19</f>
        <v>4149</v>
      </c>
      <c r="AL106" s="146"/>
      <c r="AM106" s="146"/>
      <c r="AN106" s="147"/>
      <c r="AO106" s="145">
        <f>M18</f>
        <v>2200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101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54</v>
      </c>
      <c r="R111" s="104">
        <f>SUMPRODUCT(($F$42:$Q$86)*(($F$40:$Q$40=$E$14)+($F$40:$Q$40=$K$14)+($F$40:$Q$40=$I$14)+($F$40:$Q$40=$G$14))*($D$42:$D$86=Q$105))</f>
        <v>25.5</v>
      </c>
      <c r="S111" s="113">
        <f>IF(Q$106-Q111-R111&gt;0,Q$106-Q111-R111,0)</f>
        <v>0</v>
      </c>
      <c r="T111" s="106">
        <f>IF(($Q106&gt;0),(Q111+R111)/$Q106,0)</f>
        <v>1.1691176470588236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466.5</v>
      </c>
      <c r="Z113" s="104">
        <f>SUMPRODUCT(($F$42:$Q$86)*(($F$40:$Q$40=$E$14)+($F$40:$Q$40=$K$14)+($F$40:$Q$40=$I$14)+($F$40:$Q$40=$G$14))*($D$42:$D$86=Y$105))</f>
        <v>19.25</v>
      </c>
      <c r="AA113" s="113">
        <f>IF(Y$106-Y113-Z113&gt;0,Y$106-Y113-Z113,0)</f>
        <v>1087.25</v>
      </c>
      <c r="AB113" s="106">
        <f>IF(($Y106&gt;0),(Y113+Z113)/$Y106,0)</f>
        <v>0.30880483153210425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904.5</v>
      </c>
      <c r="AD114" s="104">
        <f>SUMPRODUCT(($F$42:$Q$86)*(($F$40:$Q$40=$E$14)+($F$40:$Q$40=$K$14)+($F$40:$Q$40=$I$14)+($F$40:$Q$40=$G$14))*($D$42:$D$86=AC$105))</f>
        <v>65</v>
      </c>
      <c r="AE114" s="113">
        <f>IF(AC$106-AC114-AD114&gt;0,AC$106-AC114-AD114,0)</f>
        <v>590.5</v>
      </c>
      <c r="AF114" s="106">
        <f>IF(($AC106&gt;0),(AC114+AD114)/$AC106,0)</f>
        <v>0.62147435897435899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2144.5</v>
      </c>
      <c r="AH115" s="104">
        <f>SUMPRODUCT(($F$42:$Q$86)*(($F$40:$Q$40=$E$14)+($F$40:$Q$40=$K$14)+($F$40:$Q$40=$I$14)+($F$40:$Q$40=$G$14))*($D$42:$D$86=AG$105))</f>
        <v>201</v>
      </c>
      <c r="AI115" s="113">
        <f>IF(AG$106-AG115-AH115&gt;0,AG$106-AG115-AH115,0)</f>
        <v>2129.5</v>
      </c>
      <c r="AJ115" s="106">
        <f>IF(($AG106&gt;0),(AG115+AH115)/$AG106,0)</f>
        <v>0.52413407821229052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2783.25</v>
      </c>
      <c r="AL116" s="104">
        <f>SUMPRODUCT(($F$42:$Q$86)*(($F$40:$Q$40=$E$14)+($F$40:$Q$40=$K$14)+($F$40:$Q$40=$I$14)+($F$40:$Q$40=$G$14))*($D$42:$D$86=AK$105))</f>
        <v>222.25</v>
      </c>
      <c r="AM116" s="113">
        <f>IF(AK$106-AK116-AL116&gt;0,AK$106-AK116-AL116,0)</f>
        <v>1143.5</v>
      </c>
      <c r="AN116" s="106">
        <f>IF(($AK106&gt;0),(AK116+AL116)/$AK106,0)</f>
        <v>0.72439141961918529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1849</v>
      </c>
      <c r="AP117" s="104">
        <f>SUMPRODUCT(($F$42:$Q$86)*(($F$40:$Q$40=$E$14)+($F$40:$Q$40=$K$14)+($F$40:$Q$40=$I$14)+($F$40:$Q$40=$G$14))*($D$42:$D$86=AO$105))</f>
        <v>199.5</v>
      </c>
      <c r="AQ117" s="113">
        <f>IF(AO$106-AO117-AP117&gt;0,AO$106-AO117-AP117,0)</f>
        <v>151.5</v>
      </c>
      <c r="AR117" s="106">
        <f>IF(($AO106&gt;0),(AO117+AP117)/$AO106,0)</f>
        <v>0.93113636363636365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5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2020-03-19T10:56:13Z</cp:lastPrinted>
  <dcterms:created xsi:type="dcterms:W3CDTF">2018-01-15T08:58:52Z</dcterms:created>
  <dcterms:modified xsi:type="dcterms:W3CDTF">2020-03-24T07:12:20Z</dcterms:modified>
</cp:coreProperties>
</file>