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<sst xmlns="http://schemas.openxmlformats.org/spreadsheetml/2006/main" count="157" uniqueCount="65">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</sst>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0.14680000000000001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0.16346054415619632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461.75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505.25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1928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223.5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2055.75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55.75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9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44197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39934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300+250+250+725</f>
        <v>1525</v>
      </c>
      <c r="N18" s="46">
        <f t="shared" si="0"/>
        <v>281.25</v>
      </c>
      <c r="O18" s="47">
        <f t="shared" si="1"/>
        <v>55.75</v>
      </c>
      <c r="P18" s="48">
        <f t="shared" si="2"/>
        <v>1188</v>
      </c>
      <c r="Q18" s="49">
        <f t="shared" si="3"/>
        <v>0</v>
      </c>
      <c r="R18" s="50">
        <f t="shared" si="4"/>
        <v>0.22098360655737706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2300</v>
      </c>
      <c r="N19" s="46">
        <f t="shared" si="0"/>
        <v>223.5</v>
      </c>
      <c r="O19" s="47">
        <f t="shared" si="1"/>
        <v>20.75</v>
      </c>
      <c r="P19" s="48">
        <f t="shared" si="2"/>
        <v>2055.75</v>
      </c>
      <c r="Q19" s="49">
        <f t="shared" si="3"/>
        <v>0</v>
      </c>
      <c r="R19" s="50">
        <f t="shared" si="4"/>
        <v>0.10619565217391304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2400</v>
      </c>
      <c r="N20" s="46">
        <f t="shared" si="0"/>
        <v>241</v>
      </c>
      <c r="O20" s="47">
        <f t="shared" si="1"/>
        <v>231</v>
      </c>
      <c r="P20" s="48">
        <f t="shared" si="2"/>
        <v>1928</v>
      </c>
      <c r="Q20" s="49">
        <f t="shared" si="3"/>
        <v>0</v>
      </c>
      <c r="R20" s="50">
        <f t="shared" si="4"/>
        <v>0.19666666666666666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625</v>
      </c>
      <c r="N21" s="46">
        <f t="shared" si="0"/>
        <v>34</v>
      </c>
      <c r="O21" s="47">
        <f t="shared" si="1"/>
        <v>85.75</v>
      </c>
      <c r="P21" s="48">
        <f t="shared" si="2"/>
        <v>505.25</v>
      </c>
      <c r="Q21" s="49">
        <f t="shared" si="3"/>
        <v>0</v>
      </c>
      <c r="R21" s="50">
        <f t="shared" si="4"/>
        <v>0.19159999999999999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475</v>
      </c>
      <c r="N22" s="46">
        <f t="shared" si="0"/>
        <v>13.25</v>
      </c>
      <c r="O22" s="47">
        <f t="shared" si="1"/>
        <v>0</v>
      </c>
      <c r="P22" s="48">
        <f t="shared" si="2"/>
        <v>461.75</v>
      </c>
      <c r="Q22" s="49">
        <f t="shared" si="3"/>
        <v>0</v>
      </c>
      <c r="R22" s="50">
        <f t="shared" si="4"/>
        <v>2.7894736842105264E-2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2</v>
      </c>
      <c r="O24" s="47">
        <f t="shared" si="1"/>
        <v>4.5</v>
      </c>
      <c r="P24" s="48">
        <f>SUMPRODUCT(($D$108:$D$118=$K24)*($E$107:$AV$107=$P$16)*($E$108:$AV$118))</f>
        <v>0</v>
      </c>
      <c r="Q24" s="49">
        <f t="shared" si="3"/>
        <v>6.5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8125</v>
      </c>
      <c r="N28" s="53">
        <f>SUM(N17:N27)</f>
        <v>795</v>
      </c>
      <c r="O28" s="53">
        <f>SUM(O17:O27)</f>
        <v>397.75</v>
      </c>
      <c r="P28" s="53">
        <f>SUM(P17:P27)</f>
        <v>6938.75</v>
      </c>
      <c r="Q28" s="53">
        <f>IF(SUM(N28:O28)-SUM(U105:AV105)&gt;0,SUM(N28:O28)-SUM(U105:AV105),0)</f>
        <v>1192.75</v>
      </c>
      <c r="R28" s="54">
        <f t="shared" si="4"/>
        <v>0.14680000000000001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0.16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691437.5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113022.75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0.16346054415619632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0.14680000000000001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23.5</v>
      </c>
      <c r="F43" s="70">
        <v>71.25</v>
      </c>
      <c r="G43" s="70">
        <v>35.25</v>
      </c>
      <c r="H43" s="70">
        <v>13.25</v>
      </c>
      <c r="I43" s="70">
        <v>97.25</v>
      </c>
      <c r="J43" s="70">
        <v>22.75</v>
      </c>
      <c r="K43" s="70"/>
      <c r="L43" s="70"/>
      <c r="M43" s="70"/>
      <c r="N43" s="70"/>
      <c r="O43" s="71"/>
      <c r="P43" s="71"/>
      <c r="Q43" s="71"/>
      <c r="R43" s="65">
        <f t="shared" si="5"/>
        <v>263.25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45</v>
      </c>
      <c r="F44" s="70">
        <v>74.5</v>
      </c>
      <c r="G44" s="70">
        <v>45</v>
      </c>
      <c r="H44" s="70">
        <v>20.5</v>
      </c>
      <c r="I44" s="70">
        <v>23.75</v>
      </c>
      <c r="J44" s="70">
        <v>18.25</v>
      </c>
      <c r="K44" s="70"/>
      <c r="L44" s="70"/>
      <c r="M44" s="70"/>
      <c r="N44" s="70"/>
      <c r="O44" s="71"/>
      <c r="P44" s="71"/>
      <c r="Q44" s="71"/>
      <c r="R44" s="65">
        <f t="shared" si="5"/>
        <v>227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13</v>
      </c>
      <c r="F45" s="70">
        <v>37.5</v>
      </c>
      <c r="G45" s="70">
        <v>38.75</v>
      </c>
      <c r="H45" s="70">
        <v>6</v>
      </c>
      <c r="I45" s="70">
        <v>72</v>
      </c>
      <c r="J45" s="70">
        <v>139</v>
      </c>
      <c r="K45" s="70"/>
      <c r="L45" s="70"/>
      <c r="M45" s="70"/>
      <c r="N45" s="70"/>
      <c r="O45" s="71"/>
      <c r="P45" s="71"/>
      <c r="Q45" s="71"/>
      <c r="R45" s="65">
        <f t="shared" ref="R45" si="6">SUM(E45:Q45)</f>
        <v>306.25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6</v>
      </c>
      <c r="F46" s="70">
        <v>6.25</v>
      </c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12.25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>
        <v>13.25</v>
      </c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13.25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>
        <v>6</v>
      </c>
      <c r="G55" s="70"/>
      <c r="H55" s="70">
        <v>1.5</v>
      </c>
      <c r="I55" s="70">
        <v>1.5</v>
      </c>
      <c r="J55" s="70">
        <v>0.5</v>
      </c>
      <c r="K55" s="70"/>
      <c r="L55" s="70"/>
      <c r="M55" s="70"/>
      <c r="N55" s="70"/>
      <c r="O55" s="71"/>
      <c r="P55" s="71"/>
      <c r="Q55" s="71"/>
      <c r="R55" s="65">
        <f t="shared" si="5"/>
        <v>9.5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>
        <v>6</v>
      </c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6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>
        <v>2.5</v>
      </c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>
        <v>38.25</v>
      </c>
      <c r="J70" s="70">
        <v>33</v>
      </c>
      <c r="K70" s="70"/>
      <c r="L70" s="70"/>
      <c r="M70" s="70"/>
      <c r="N70" s="70"/>
      <c r="O70" s="71"/>
      <c r="P70" s="71"/>
      <c r="Q70" s="71"/>
      <c r="R70" s="65">
        <f t="shared" si="5"/>
        <v>71.25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>
        <v>5.75</v>
      </c>
      <c r="J71" s="70">
        <v>2</v>
      </c>
      <c r="K71" s="70"/>
      <c r="L71" s="70"/>
      <c r="M71" s="70"/>
      <c r="N71" s="70"/>
      <c r="O71" s="71"/>
      <c r="P71" s="71"/>
      <c r="Q71" s="71"/>
      <c r="R71" s="65">
        <f t="shared" si="5"/>
        <v>7.75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>
        <v>67.75</v>
      </c>
      <c r="J72" s="70">
        <v>92</v>
      </c>
      <c r="K72" s="70"/>
      <c r="L72" s="70"/>
      <c r="M72" s="70"/>
      <c r="N72" s="70"/>
      <c r="O72" s="71"/>
      <c r="P72" s="71"/>
      <c r="Q72" s="71"/>
      <c r="R72" s="65">
        <f t="shared" si="5"/>
        <v>159.75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>
        <v>21.75</v>
      </c>
      <c r="J73" s="70">
        <v>85.75</v>
      </c>
      <c r="K73" s="70"/>
      <c r="L73" s="70"/>
      <c r="M73" s="70"/>
      <c r="N73" s="70"/>
      <c r="O73" s="71"/>
      <c r="P73" s="71"/>
      <c r="Q73" s="71"/>
      <c r="R73" s="65">
        <f t="shared" si="5"/>
        <v>107.5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>
        <v>2</v>
      </c>
      <c r="J75" s="70">
        <v>4.5</v>
      </c>
      <c r="K75" s="70"/>
      <c r="L75" s="70"/>
      <c r="M75" s="70"/>
      <c r="N75" s="70"/>
      <c r="O75" s="71"/>
      <c r="P75" s="71"/>
      <c r="Q75" s="71"/>
      <c r="R75" s="65">
        <f t="shared" si="5"/>
        <v>6.5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87.5</v>
      </c>
      <c r="F86" s="76">
        <f t="shared" si="10"/>
        <v>198</v>
      </c>
      <c r="G86" s="76">
        <f t="shared" si="10"/>
        <v>119</v>
      </c>
      <c r="H86" s="76">
        <f t="shared" si="10"/>
        <v>60.5</v>
      </c>
      <c r="I86" s="76">
        <f t="shared" si="10"/>
        <v>330</v>
      </c>
      <c r="J86" s="76">
        <f t="shared" si="10"/>
        <v>397.75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1192.75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2867</v>
      </c>
      <c r="F91" s="84">
        <f t="shared" si="14"/>
        <v>8997.5</v>
      </c>
      <c r="G91" s="84">
        <f t="shared" si="15"/>
        <v>4300.5</v>
      </c>
      <c r="H91" s="84">
        <f t="shared" si="16"/>
        <v>1616.5</v>
      </c>
      <c r="I91" s="84">
        <f t="shared" si="17"/>
        <v>16531</v>
      </c>
      <c r="J91" s="84">
        <f t="shared" si="18"/>
        <v>6801.5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41114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4275</v>
      </c>
      <c r="F92" s="84">
        <f t="shared" si="14"/>
        <v>7647.5</v>
      </c>
      <c r="G92" s="84">
        <f t="shared" si="15"/>
        <v>4275</v>
      </c>
      <c r="H92" s="84">
        <f t="shared" si="16"/>
        <v>2090</v>
      </c>
      <c r="I92" s="84">
        <f t="shared" si="17"/>
        <v>2945</v>
      </c>
      <c r="J92" s="84">
        <f t="shared" si="18"/>
        <v>1971.25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23203.75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1118</v>
      </c>
      <c r="F93" s="84">
        <f t="shared" si="14"/>
        <v>3225</v>
      </c>
      <c r="G93" s="84">
        <f t="shared" si="15"/>
        <v>3332.5</v>
      </c>
      <c r="H93" s="84">
        <f t="shared" si="16"/>
        <v>1032</v>
      </c>
      <c r="I93" s="84">
        <f t="shared" si="17"/>
        <v>12018.5</v>
      </c>
      <c r="J93" s="84">
        <f t="shared" si="18"/>
        <v>19866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40592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372</v>
      </c>
      <c r="F94" s="84">
        <f t="shared" si="14"/>
        <v>387.5</v>
      </c>
      <c r="G94" s="84">
        <f t="shared" si="15"/>
        <v>0</v>
      </c>
      <c r="H94" s="84">
        <f t="shared" si="16"/>
        <v>0</v>
      </c>
      <c r="I94" s="84">
        <f t="shared" si="17"/>
        <v>1348.5</v>
      </c>
      <c r="J94" s="84">
        <f t="shared" si="18"/>
        <v>5316.5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7424.5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662.5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662.5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8</v>
      </c>
      <c r="J97" s="84">
        <f t="shared" si="18"/>
        <v>18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26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8632</v>
      </c>
      <c r="F101" s="89">
        <f t="shared" si="27"/>
        <v>20257.5</v>
      </c>
      <c r="G101" s="89">
        <f t="shared" si="27"/>
        <v>11908</v>
      </c>
      <c r="H101" s="89">
        <f t="shared" si="27"/>
        <v>5401</v>
      </c>
      <c r="I101" s="89">
        <f t="shared" si="27"/>
        <v>32851</v>
      </c>
      <c r="J101" s="89">
        <f t="shared" si="27"/>
        <v>33973.25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113022.75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150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550</v>
      </c>
      <c r="V106" s="147"/>
      <c r="W106" s="147"/>
      <c r="X106" s="148"/>
      <c r="Y106" s="146">
        <f>M22</f>
        <v>475</v>
      </c>
      <c r="Z106" s="147"/>
      <c r="AA106" s="147"/>
      <c r="AB106" s="148"/>
      <c r="AC106" s="146">
        <f>M21</f>
        <v>625</v>
      </c>
      <c r="AD106" s="147"/>
      <c r="AE106" s="147"/>
      <c r="AF106" s="148"/>
      <c r="AG106" s="146">
        <f>M20</f>
        <v>2400</v>
      </c>
      <c r="AH106" s="147"/>
      <c r="AI106" s="147"/>
      <c r="AJ106" s="148"/>
      <c r="AK106" s="146">
        <f>M19</f>
        <v>2300</v>
      </c>
      <c r="AL106" s="147"/>
      <c r="AM106" s="147"/>
      <c r="AN106" s="148"/>
      <c r="AO106" s="146">
        <f>M18</f>
        <v>1525</v>
      </c>
      <c r="AP106" s="147"/>
      <c r="AQ106" s="147"/>
      <c r="AR106" s="148"/>
      <c r="AS106" s="146">
        <f>M17</f>
        <v>75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2</v>
      </c>
      <c r="R111" s="104">
        <f>SUMPRODUCT(($F$42:$Q$86)*(($F$40:$Q$40=$E$14)+($F$40:$Q$40=$K$14)+($F$40:$Q$40=$I$14)+($F$40:$Q$40=$G$14))*($D$42:$D$86=Q$105))</f>
        <v>4.5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13.25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461.75</v>
      </c>
      <c r="AB113" s="106">
        <f>IF(($Y106&gt;0),(Y113+Z113)/$Y106,0)</f>
        <v>2.7894736842105264E-2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34</v>
      </c>
      <c r="AD114" s="104">
        <f>SUMPRODUCT(($F$42:$Q$86)*(($F$40:$Q$40=$E$14)+($F$40:$Q$40=$K$14)+($F$40:$Q$40=$I$14)+($F$40:$Q$40=$G$14))*($D$42:$D$86=AC$105))</f>
        <v>85.75</v>
      </c>
      <c r="AE114" s="113">
        <f>IF(AC$106-AC114-AD114&gt;0,AC$106-AC114-AD114,0)</f>
        <v>505.25</v>
      </c>
      <c r="AF114" s="106">
        <f>IF(($AC106&gt;0),(AC114+AD114)/$AC106,0)</f>
        <v>0.19159999999999999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241</v>
      </c>
      <c r="AH115" s="104">
        <f>SUMPRODUCT(($F$42:$Q$86)*(($F$40:$Q$40=$E$14)+($F$40:$Q$40=$K$14)+($F$40:$Q$40=$I$14)+($F$40:$Q$40=$G$14))*($D$42:$D$86=AG$105))</f>
        <v>231</v>
      </c>
      <c r="AI115" s="113">
        <f>IF(AG$106-AG115-AH115&gt;0,AG$106-AG115-AH115,0)</f>
        <v>1928</v>
      </c>
      <c r="AJ115" s="106">
        <f>IF(($AG106&gt;0),(AG115+AH115)/$AG106,0)</f>
        <v>0.19666666666666666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223.5</v>
      </c>
      <c r="AL116" s="104">
        <f>SUMPRODUCT(($F$42:$Q$86)*(($F$40:$Q$40=$E$14)+($F$40:$Q$40=$K$14)+($F$40:$Q$40=$I$14)+($F$40:$Q$40=$G$14))*($D$42:$D$86=AK$105))</f>
        <v>20.75</v>
      </c>
      <c r="AM116" s="113">
        <f>IF(AK$106-AK116-AL116&gt;0,AK$106-AK116-AL116,0)</f>
        <v>2055.75</v>
      </c>
      <c r="AN116" s="106">
        <f>IF(($AK106&gt;0),(AK116+AL116)/$AK106,0)</f>
        <v>0.10619565217391304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281.25</v>
      </c>
      <c r="AP117" s="104">
        <f>SUMPRODUCT(($F$42:$Q$86)*(($F$40:$Q$40=$E$14)+($F$40:$Q$40=$K$14)+($F$40:$Q$40=$I$14)+($F$40:$Q$40=$G$14))*($D$42:$D$86=AO$105))</f>
        <v>55.75</v>
      </c>
      <c r="AQ117" s="113">
        <f>IF(AO$106-AO117-AP117&gt;0,AO$106-AO117-AP117,0)</f>
        <v>1188</v>
      </c>
      <c r="AR117" s="106">
        <f>IF(($AO106&gt;0),(AO117+AP117)/$AO106,0)</f>
        <v>0.22098360655737706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2021-08-26T08:15:14Z</cp:lastPrinted>
  <dcterms:created xsi:type="dcterms:W3CDTF">2018-01-15T08:58:52Z</dcterms:created>
  <dcterms:modified xsi:type="dcterms:W3CDTF">2021-08-27T12:23:02Z</dcterms:modified>
</cp:coreProperties>
</file>