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K:\9000\9890_Shd_EP_Rheinfelden_Frick_Kt_AG\P100_Projektschluessel\P120_Internes_Kostenmanagement\04_Rechnungen_Rapporte\Rapportierung_Cashformular\2022\Februar\"/>
    </mc:Choice>
  </mc:AlternateContent>
  <bookViews>
    <workbookView xWindow="120" yWindow="150" windowWidth="28515" windowHeight="14055"/>
  </bookViews>
  <sheets>
    <sheet name="RCD_201X_Vorlage-DEF" sheetId="1" r:id="rId1"/>
  </sheets>
  <definedNames>
    <definedName name="A" localSheetId="0">'RCD_201X_Vorlage-DEF'!$K$17</definedName>
    <definedName name="A">#REF!</definedName>
    <definedName name="B" localSheetId="0">'RCD_201X_Vorlage-DEF'!$K$18</definedName>
    <definedName name="B">#REF!</definedName>
    <definedName name="_xlnm.Print_Area" localSheetId="0">'RCD_201X_Vorlage-DEF'!$A$1:$R$101</definedName>
    <definedName name="kopie" localSheetId="0">#REF!</definedName>
    <definedName name="kopie">#REF!</definedName>
    <definedName name="Z_9E9F6FC6_AA1F_43F6_A428_2CF8DF9F01E4_.wvu.PrintArea" localSheetId="0" hidden="1">'RCD_201X_Vorlage-DEF'!$A$1:$R$101</definedName>
  </definedNames>
  <calcPr calcId="162913"/>
</workbook>
</file>

<file path=xl/calcChain.xml><?xml version="1.0" encoding="utf-8"?>
<calcChain xmlns="http://schemas.openxmlformats.org/spreadsheetml/2006/main">
  <c r="M18" i="1" l="1"/>
  <c r="Q34" i="1" l="1"/>
  <c r="D97" i="1"/>
  <c r="R54" i="1" l="1"/>
  <c r="R45" i="1" l="1"/>
  <c r="H86" i="1" l="1"/>
  <c r="R66" i="1"/>
  <c r="R57" i="1" l="1"/>
  <c r="AS106" i="1" l="1"/>
  <c r="D90" i="1"/>
  <c r="E90" i="1" s="1"/>
  <c r="E86" i="1"/>
  <c r="F86" i="1"/>
  <c r="G86" i="1"/>
  <c r="I86" i="1"/>
  <c r="J86" i="1"/>
  <c r="K86" i="1"/>
  <c r="L86" i="1"/>
  <c r="M86" i="1"/>
  <c r="N86" i="1"/>
  <c r="O86" i="1"/>
  <c r="P86" i="1"/>
  <c r="Q86" i="1"/>
  <c r="AO106" i="1"/>
  <c r="D91" i="1"/>
  <c r="D117" i="1" s="1"/>
  <c r="AO105" i="1" s="1"/>
  <c r="AK106" i="1"/>
  <c r="D92" i="1"/>
  <c r="I92" i="1" s="1"/>
  <c r="AG106" i="1"/>
  <c r="D93" i="1"/>
  <c r="J93" i="1" s="1"/>
  <c r="AC106" i="1"/>
  <c r="D94" i="1"/>
  <c r="J94" i="1" s="1"/>
  <c r="Y106" i="1"/>
  <c r="D95" i="1"/>
  <c r="L95" i="1" s="1"/>
  <c r="U106" i="1"/>
  <c r="D96" i="1"/>
  <c r="G96" i="1" s="1"/>
  <c r="Q106" i="1"/>
  <c r="F97" i="1"/>
  <c r="M106" i="1"/>
  <c r="P110" i="1" s="1"/>
  <c r="D98" i="1"/>
  <c r="D110" i="1" s="1"/>
  <c r="M105" i="1" s="1"/>
  <c r="I106" i="1"/>
  <c r="D99" i="1"/>
  <c r="E99" i="1" s="1"/>
  <c r="E106" i="1"/>
  <c r="D100" i="1"/>
  <c r="G100" i="1" s="1"/>
  <c r="AV107" i="1"/>
  <c r="AR107" i="1"/>
  <c r="AN107" i="1"/>
  <c r="AJ107" i="1"/>
  <c r="AF107" i="1"/>
  <c r="AB107" i="1"/>
  <c r="X107" i="1"/>
  <c r="T107" i="1"/>
  <c r="P107" i="1"/>
  <c r="L107" i="1"/>
  <c r="H107" i="1"/>
  <c r="K90" i="1"/>
  <c r="N90" i="1"/>
  <c r="P91" i="1"/>
  <c r="N94" i="1"/>
  <c r="O94" i="1"/>
  <c r="M98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5" i="1"/>
  <c r="R64" i="1"/>
  <c r="R63" i="1"/>
  <c r="R62" i="1"/>
  <c r="R61" i="1"/>
  <c r="R60" i="1"/>
  <c r="R59" i="1"/>
  <c r="R58" i="1"/>
  <c r="R56" i="1"/>
  <c r="R55" i="1"/>
  <c r="R53" i="1"/>
  <c r="R52" i="1"/>
  <c r="R51" i="1"/>
  <c r="R50" i="1"/>
  <c r="R49" i="1"/>
  <c r="R48" i="1"/>
  <c r="R47" i="1"/>
  <c r="R46" i="1"/>
  <c r="R44" i="1"/>
  <c r="R43" i="1"/>
  <c r="R42" i="1"/>
  <c r="R41" i="1"/>
  <c r="M28" i="1"/>
  <c r="O16" i="1"/>
  <c r="N16" i="1"/>
  <c r="P16" i="1"/>
  <c r="R25" i="1"/>
  <c r="M92" i="1" l="1"/>
  <c r="P99" i="1"/>
  <c r="N99" i="1"/>
  <c r="L99" i="1"/>
  <c r="H90" i="1"/>
  <c r="G90" i="1"/>
  <c r="F90" i="1"/>
  <c r="P90" i="1"/>
  <c r="L90" i="1"/>
  <c r="J90" i="1"/>
  <c r="P98" i="1"/>
  <c r="O90" i="1"/>
  <c r="D116" i="1"/>
  <c r="AK105" i="1" s="1"/>
  <c r="J92" i="1"/>
  <c r="H98" i="1"/>
  <c r="O91" i="1"/>
  <c r="Q97" i="1"/>
  <c r="G91" i="1"/>
  <c r="E100" i="1"/>
  <c r="F96" i="1"/>
  <c r="F91" i="1"/>
  <c r="E98" i="1"/>
  <c r="I97" i="1"/>
  <c r="I91" i="1"/>
  <c r="Q93" i="1"/>
  <c r="O99" i="1"/>
  <c r="E96" i="1"/>
  <c r="Q91" i="1"/>
  <c r="H91" i="1"/>
  <c r="F99" i="1"/>
  <c r="N96" i="1"/>
  <c r="N93" i="1"/>
  <c r="M91" i="1"/>
  <c r="D113" i="1"/>
  <c r="Y105" i="1" s="1"/>
  <c r="Z113" i="1" s="1"/>
  <c r="Y113" i="1" s="1"/>
  <c r="AA113" i="1" s="1"/>
  <c r="N91" i="1"/>
  <c r="E91" i="1"/>
  <c r="L91" i="1"/>
  <c r="G99" i="1"/>
  <c r="Q96" i="1"/>
  <c r="M96" i="1"/>
  <c r="L96" i="1"/>
  <c r="J91" i="1"/>
  <c r="D111" i="1"/>
  <c r="Q105" i="1" s="1"/>
  <c r="O98" i="1"/>
  <c r="G98" i="1"/>
  <c r="P93" i="1"/>
  <c r="N98" i="1"/>
  <c r="F98" i="1"/>
  <c r="O93" i="1"/>
  <c r="D115" i="1"/>
  <c r="AG105" i="1" s="1"/>
  <c r="AH115" i="1" s="1"/>
  <c r="AG115" i="1" s="1"/>
  <c r="AJ115" i="1" s="1"/>
  <c r="L98" i="1"/>
  <c r="I93" i="1"/>
  <c r="K98" i="1"/>
  <c r="K97" i="1"/>
  <c r="H93" i="1"/>
  <c r="D114" i="1"/>
  <c r="AC105" i="1" s="1"/>
  <c r="AD114" i="1" s="1"/>
  <c r="AC114" i="1" s="1"/>
  <c r="AE114" i="1" s="1"/>
  <c r="J98" i="1"/>
  <c r="G93" i="1"/>
  <c r="Q98" i="1"/>
  <c r="I98" i="1"/>
  <c r="G97" i="1"/>
  <c r="F93" i="1"/>
  <c r="N100" i="1"/>
  <c r="D109" i="1"/>
  <c r="I105" i="1" s="1"/>
  <c r="J109" i="1" s="1"/>
  <c r="I109" i="1" s="1"/>
  <c r="K109" i="1" s="1"/>
  <c r="L100" i="1"/>
  <c r="K99" i="1"/>
  <c r="J100" i="1"/>
  <c r="J99" i="1"/>
  <c r="M100" i="1"/>
  <c r="F100" i="1"/>
  <c r="H99" i="1"/>
  <c r="D108" i="1"/>
  <c r="Q99" i="1"/>
  <c r="I99" i="1"/>
  <c r="R111" i="1"/>
  <c r="Q111" i="1" s="1"/>
  <c r="S111" i="1" s="1"/>
  <c r="N110" i="1"/>
  <c r="M110" i="1" s="1"/>
  <c r="O110" i="1" s="1"/>
  <c r="M99" i="1"/>
  <c r="K95" i="1"/>
  <c r="K100" i="1"/>
  <c r="E97" i="1"/>
  <c r="O97" i="1"/>
  <c r="I100" i="1"/>
  <c r="M97" i="1"/>
  <c r="Q100" i="1"/>
  <c r="P100" i="1"/>
  <c r="H100" i="1"/>
  <c r="O100" i="1"/>
  <c r="L97" i="1"/>
  <c r="R86" i="1"/>
  <c r="J97" i="1"/>
  <c r="P97" i="1"/>
  <c r="H97" i="1"/>
  <c r="N97" i="1"/>
  <c r="K96" i="1"/>
  <c r="J96" i="1"/>
  <c r="D112" i="1"/>
  <c r="U105" i="1" s="1"/>
  <c r="H96" i="1"/>
  <c r="I96" i="1"/>
  <c r="P96" i="1"/>
  <c r="O96" i="1"/>
  <c r="I95" i="1"/>
  <c r="P95" i="1"/>
  <c r="H95" i="1"/>
  <c r="O95" i="1"/>
  <c r="G95" i="1"/>
  <c r="J95" i="1"/>
  <c r="Q95" i="1"/>
  <c r="N95" i="1"/>
  <c r="F95" i="1"/>
  <c r="M95" i="1"/>
  <c r="E95" i="1"/>
  <c r="M93" i="1"/>
  <c r="E93" i="1"/>
  <c r="L93" i="1"/>
  <c r="K93" i="1"/>
  <c r="L94" i="1"/>
  <c r="I94" i="1"/>
  <c r="H94" i="1"/>
  <c r="G94" i="1"/>
  <c r="Q94" i="1"/>
  <c r="F94" i="1"/>
  <c r="P94" i="1"/>
  <c r="M94" i="1"/>
  <c r="E94" i="1"/>
  <c r="K94" i="1"/>
  <c r="G92" i="1"/>
  <c r="O92" i="1"/>
  <c r="F92" i="1"/>
  <c r="Q92" i="1"/>
  <c r="N92" i="1"/>
  <c r="E92" i="1"/>
  <c r="L92" i="1"/>
  <c r="K92" i="1"/>
  <c r="AP117" i="1"/>
  <c r="AO117" i="1" s="1"/>
  <c r="K91" i="1"/>
  <c r="AL116" i="1"/>
  <c r="AK116" i="1" s="1"/>
  <c r="P92" i="1"/>
  <c r="H92" i="1"/>
  <c r="Q90" i="1"/>
  <c r="I90" i="1"/>
  <c r="D118" i="1"/>
  <c r="M90" i="1"/>
  <c r="R91" i="1" l="1"/>
  <c r="E105" i="1"/>
  <c r="F108" i="1" s="1"/>
  <c r="E108" i="1" s="1"/>
  <c r="G108" i="1" s="1"/>
  <c r="T111" i="1"/>
  <c r="AF114" i="1"/>
  <c r="AB113" i="1"/>
  <c r="L109" i="1"/>
  <c r="R99" i="1"/>
  <c r="R98" i="1"/>
  <c r="R100" i="1"/>
  <c r="N101" i="1"/>
  <c r="R97" i="1"/>
  <c r="R93" i="1"/>
  <c r="AI115" i="1"/>
  <c r="R96" i="1"/>
  <c r="R92" i="1"/>
  <c r="L101" i="1"/>
  <c r="J101" i="1"/>
  <c r="O101" i="1"/>
  <c r="V112" i="1"/>
  <c r="U112" i="1" s="1"/>
  <c r="P101" i="1"/>
  <c r="R95" i="1"/>
  <c r="G101" i="1"/>
  <c r="I101" i="1"/>
  <c r="F101" i="1"/>
  <c r="M101" i="1"/>
  <c r="R94" i="1"/>
  <c r="K101" i="1"/>
  <c r="E101" i="1"/>
  <c r="Q101" i="1"/>
  <c r="AQ117" i="1"/>
  <c r="AR117" i="1"/>
  <c r="AN116" i="1"/>
  <c r="AM116" i="1"/>
  <c r="H101" i="1"/>
  <c r="AS105" i="1"/>
  <c r="R90" i="1"/>
  <c r="R101" i="1" l="1"/>
  <c r="H108" i="1"/>
  <c r="W112" i="1"/>
  <c r="X112" i="1"/>
  <c r="Q35" i="1"/>
  <c r="Q36" i="1" s="1"/>
  <c r="AT118" i="1"/>
  <c r="AS118" i="1" s="1"/>
  <c r="AV118" i="1" l="1"/>
  <c r="AU118" i="1"/>
  <c r="P24" i="1" l="1"/>
  <c r="P26" i="1"/>
  <c r="P19" i="1"/>
  <c r="O23" i="1"/>
  <c r="P17" i="1"/>
  <c r="O17" i="1"/>
  <c r="N27" i="1"/>
  <c r="N17" i="1"/>
  <c r="N24" i="1"/>
  <c r="N23" i="1"/>
  <c r="N22" i="1"/>
  <c r="P23" i="1"/>
  <c r="N21" i="1"/>
  <c r="N26" i="1"/>
  <c r="N18" i="1"/>
  <c r="O27" i="1"/>
  <c r="O22" i="1"/>
  <c r="N19" i="1"/>
  <c r="O19" i="1"/>
  <c r="P22" i="1"/>
  <c r="O26" i="1"/>
  <c r="P18" i="1"/>
  <c r="P21" i="1"/>
  <c r="P27" i="1"/>
  <c r="O18" i="1"/>
  <c r="O20" i="1"/>
  <c r="N20" i="1"/>
  <c r="O25" i="1"/>
  <c r="N25" i="1"/>
  <c r="O21" i="1"/>
  <c r="P25" i="1"/>
  <c r="P20" i="1"/>
  <c r="O24" i="1"/>
  <c r="Q20" i="1" l="1"/>
  <c r="R24" i="1"/>
  <c r="R23" i="1"/>
  <c r="R26" i="1"/>
  <c r="R27" i="1"/>
  <c r="R21" i="1"/>
  <c r="R22" i="1"/>
  <c r="Q17" i="1"/>
  <c r="Q24" i="1"/>
  <c r="Q27" i="1"/>
  <c r="Q19" i="1"/>
  <c r="R17" i="1"/>
  <c r="Q26" i="1"/>
  <c r="Q25" i="1"/>
  <c r="O28" i="1"/>
  <c r="N28" i="1"/>
  <c r="Q21" i="1"/>
  <c r="R20" i="1"/>
  <c r="P28" i="1"/>
  <c r="R18" i="1"/>
  <c r="Q22" i="1"/>
  <c r="Q23" i="1"/>
  <c r="Q18" i="1"/>
  <c r="R19" i="1"/>
  <c r="Q28" i="1" l="1"/>
  <c r="R28" i="1"/>
  <c r="Q37" i="1" s="1"/>
</calcChain>
</file>

<file path=xl/sharedStrings.xml><?xml version="1.0" encoding="utf-8"?>
<sst xmlns="http://schemas.openxmlformats.org/spreadsheetml/2006/main" count="157" uniqueCount="65">
  <si>
    <t>Eidgenössisches Departement für</t>
  </si>
  <si>
    <t>Umwelt, Verkehr, Energie und Kommunikation UVEK</t>
  </si>
  <si>
    <t>Bundesamt für Strassen ASTRA</t>
  </si>
  <si>
    <t>Filiale Zofingen</t>
  </si>
  <si>
    <t>Stunden-/ Cashausschöpfung (Honorarvertrag)</t>
  </si>
  <si>
    <t>Projekt:</t>
  </si>
  <si>
    <t>Vertragnehmer:</t>
  </si>
  <si>
    <t xml:space="preserve">Vertragsdatum: </t>
  </si>
  <si>
    <t>Vertrag Nr.:</t>
  </si>
  <si>
    <t>Vertragslaufzeit:</t>
  </si>
  <si>
    <t>Vertragsgegenstand:</t>
  </si>
  <si>
    <t>Finanzierungskonto:</t>
  </si>
  <si>
    <t>Projektnummer:</t>
  </si>
  <si>
    <t>Inventarobjekt:</t>
  </si>
  <si>
    <t>Aktuelles Beobachtungsjahr:</t>
  </si>
  <si>
    <t>Phasen, beauftragt:</t>
  </si>
  <si>
    <t>Beobachtungsmonat (Std. NEU):</t>
  </si>
  <si>
    <t>Phasen, rapportiert:</t>
  </si>
  <si>
    <t>Kategorien gem. Vertrag</t>
  </si>
  <si>
    <t>Std. Dach</t>
  </si>
  <si>
    <t>Std.
Überzug</t>
  </si>
  <si>
    <t>Std. Ver-brauch %</t>
  </si>
  <si>
    <t>B</t>
  </si>
  <si>
    <t>C</t>
  </si>
  <si>
    <t>D</t>
  </si>
  <si>
    <t>E</t>
  </si>
  <si>
    <t>F</t>
  </si>
  <si>
    <t>∑</t>
  </si>
  <si>
    <t>quantitative Selbsteinschätzung seitens Auftragnehmer</t>
  </si>
  <si>
    <t>Selbsteinschätzung</t>
  </si>
  <si>
    <t>rechnerische Auswertungen (exkl. MWSt.)</t>
  </si>
  <si>
    <t>Kostendach</t>
  </si>
  <si>
    <t>Kosten ist</t>
  </si>
  <si>
    <t>Kostenausschöpfung</t>
  </si>
  <si>
    <t>Stundenausschöpfung</t>
  </si>
  <si>
    <t>Stundenabrechnung</t>
  </si>
  <si>
    <t>Name</t>
  </si>
  <si>
    <t>Vorname</t>
  </si>
  <si>
    <t>Kategorie</t>
  </si>
  <si>
    <t>Vorjahr</t>
  </si>
  <si>
    <t>Total</t>
  </si>
  <si>
    <t>G</t>
  </si>
  <si>
    <t>Kostenabrechnung</t>
  </si>
  <si>
    <r>
      <t xml:space="preserve">Ansatz 
</t>
    </r>
    <r>
      <rPr>
        <sz val="6"/>
        <rFont val="Arial"/>
        <family val="2"/>
      </rPr>
      <t>(exkl. MwSt., inkl. 
0% Rabatt)</t>
    </r>
  </si>
  <si>
    <t>Stundendach</t>
  </si>
  <si>
    <t>Std.
IST</t>
  </si>
  <si>
    <t>Std.
NEU</t>
  </si>
  <si>
    <t>Std.
REST</t>
  </si>
  <si>
    <t>N03 EP Rheinfelden - Frick und Einzelmassnahmen</t>
  </si>
  <si>
    <t>INGE EP RF BB, c/o Aegerter &amp; Bosshardt AG</t>
  </si>
  <si>
    <t>000003</t>
  </si>
  <si>
    <t>FUP.2</t>
  </si>
  <si>
    <t>Unterhalt</t>
  </si>
  <si>
    <t>090069</t>
  </si>
  <si>
    <t>PV Bau/BSA</t>
  </si>
  <si>
    <t>A</t>
  </si>
  <si>
    <t>G1/2</t>
  </si>
  <si>
    <t>G3/4</t>
  </si>
  <si>
    <t>25%/B/C</t>
  </si>
  <si>
    <t>12.5%/B/C</t>
  </si>
  <si>
    <t>Aegerter &amp; Bosshardt AG</t>
  </si>
  <si>
    <t>Jauslin Stebler AG</t>
  </si>
  <si>
    <t>Leipert AG</t>
  </si>
  <si>
    <t>Holinger AG</t>
  </si>
  <si>
    <t>Option SABA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</si>
</sst>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164" formatCode="dd/mm/yyyy;@"/>
    <numFmt numFmtId="165" formatCode="_(* #,##0.00_);_(* \(#,##0.00\);_(* &quot;-&quot;??_);_(@_)"/>
    <numFmt numFmtId="166" formatCode="yyyy"/>
    <numFmt numFmtId="167" formatCode="mmmm"/>
    <numFmt numFmtId="168" formatCode="[$CHF]\ #,##0"/>
    <numFmt numFmtId="169" formatCode="mmm"/>
    <numFmt numFmtId="170" formatCode="[$CHF-1407]\ #,##0.00"/>
    <numFmt numFmtId="171" formatCode="_(&quot;$&quot;* #,##0.00_);_(&quot;$&quot;* \(#,##0.00\);_(&quot;$&quot;* &quot;-&quot;??_);_(@_)"/>
    <numFmt numFmtId="172" formatCode="[$CHF]\ #,##0.00"/>
    <numFmt numFmtId="173" formatCode="mmmm\ yyyy;@"/>
    <numFmt numFmtId="174" formatCode="mmmm\ yyyy"/>
  </numFmts>
  <fonts count="30" x14ac:knownFonts="1">
    <font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sz val="9"/>
      <name val="Wingdings"/>
      <charset val="2"/>
    </font>
    <font>
      <b/>
      <sz val="9"/>
      <name val="Arial"/>
      <family val="2"/>
    </font>
    <font>
      <b/>
      <sz val="14"/>
      <color indexed="40"/>
      <name val="Arial"/>
      <family val="2"/>
    </font>
    <font>
      <b/>
      <sz val="14"/>
      <name val="Arial"/>
      <family val="2"/>
    </font>
    <font>
      <u/>
      <sz val="9"/>
      <name val="Arial"/>
      <family val="2"/>
    </font>
    <font>
      <b/>
      <u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2"/>
      <color rgb="FF0000FF"/>
      <name val="Arial"/>
      <family val="2"/>
    </font>
    <font>
      <i/>
      <sz val="9"/>
      <name val="Arial"/>
      <family val="2"/>
    </font>
    <font>
      <b/>
      <sz val="9"/>
      <color rgb="FF0000FF"/>
      <name val="Arial"/>
      <family val="2"/>
    </font>
    <font>
      <sz val="9"/>
      <color indexed="8"/>
      <name val="Arial"/>
      <family val="2"/>
    </font>
    <font>
      <sz val="11"/>
      <name val="Arial"/>
      <family val="2"/>
    </font>
    <font>
      <sz val="9"/>
      <color rgb="FF0000FF"/>
      <name val="Arial"/>
      <family val="2"/>
    </font>
    <font>
      <sz val="9"/>
      <color indexed="40"/>
      <name val="Arial"/>
      <family val="2"/>
    </font>
    <font>
      <sz val="9"/>
      <color indexed="12"/>
      <name val="Arial"/>
      <family val="2"/>
    </font>
    <font>
      <sz val="9"/>
      <color indexed="9"/>
      <name val="Arial"/>
      <family val="2"/>
    </font>
    <font>
      <b/>
      <sz val="9"/>
      <color indexed="40"/>
      <name val="Arial"/>
      <family val="2"/>
    </font>
    <font>
      <sz val="6"/>
      <name val="Arial"/>
      <family val="2"/>
    </font>
    <font>
      <b/>
      <sz val="9"/>
      <color rgb="FF3333FF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8"/>
      <color indexed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indexed="47"/>
        <bgColor indexed="55"/>
      </patternFill>
    </fill>
    <fill>
      <patternFill patternType="solid">
        <fgColor indexed="43"/>
        <bgColor indexed="13"/>
      </patternFill>
    </fill>
    <fill>
      <patternFill patternType="solid">
        <fgColor indexed="42"/>
        <bgColor indexed="11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</fills>
  <borders count="3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1">
    <xf numFmtId="0" fontId="0" fillId="0" borderId="0"/>
    <xf numFmtId="165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0" fontId="27" fillId="10" borderId="0" applyNumberFormat="0" applyBorder="0" applyAlignment="0" applyProtection="0"/>
    <xf numFmtId="0" fontId="27" fillId="11" borderId="0" applyNumberFormat="0" applyBorder="0" applyAlignment="0" applyProtection="0"/>
    <xf numFmtId="0" fontId="27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7" fillId="13" borderId="0" applyNumberFormat="0" applyBorder="0" applyAlignment="0" applyProtection="0"/>
    <xf numFmtId="0" fontId="27" fillId="16" borderId="0" applyNumberFormat="0" applyBorder="0" applyAlignment="0" applyProtection="0"/>
    <xf numFmtId="0" fontId="27" fillId="19" borderId="0" applyNumberFormat="0" applyBorder="0" applyAlignment="0" applyProtection="0"/>
    <xf numFmtId="0" fontId="28" fillId="20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8" fillId="23" borderId="0" applyNumberFormat="0" applyBorder="0" applyAlignment="0" applyProtection="0"/>
  </cellStyleXfs>
  <cellXfs count="194">
    <xf numFmtId="0" fontId="0" fillId="0" borderId="0" xfId="0"/>
    <xf numFmtId="0" fontId="2" fillId="0" borderId="0" xfId="0" applyFont="1" applyBorder="1" applyAlignment="1" applyProtection="1">
      <alignment horizontal="left" vertical="top"/>
    </xf>
    <xf numFmtId="0" fontId="2" fillId="0" borderId="0" xfId="0" applyFont="1" applyBorder="1" applyAlignment="1" applyProtection="1">
      <alignment horizontal="left" vertical="top" wrapText="1"/>
    </xf>
    <xf numFmtId="0" fontId="3" fillId="0" borderId="0" xfId="0" applyFont="1" applyBorder="1" applyAlignment="1" applyProtection="1">
      <alignment horizontal="center" vertical="top"/>
    </xf>
    <xf numFmtId="0" fontId="2" fillId="0" borderId="0" xfId="0" applyFont="1" applyProtection="1"/>
    <xf numFmtId="0" fontId="2" fillId="0" borderId="0" xfId="0" applyFont="1" applyBorder="1" applyAlignment="1" applyProtection="1">
      <alignment horizontal="center" vertical="top"/>
    </xf>
    <xf numFmtId="0" fontId="4" fillId="0" borderId="0" xfId="0" applyFont="1" applyProtection="1"/>
    <xf numFmtId="0" fontId="5" fillId="0" borderId="1" xfId="0" applyFont="1" applyBorder="1" applyAlignment="1" applyProtection="1">
      <alignment horizontal="left" vertical="top"/>
    </xf>
    <xf numFmtId="0" fontId="2" fillId="0" borderId="1" xfId="0" applyFont="1" applyBorder="1" applyAlignment="1" applyProtection="1">
      <alignment horizontal="left" vertical="top"/>
    </xf>
    <xf numFmtId="0" fontId="2" fillId="0" borderId="1" xfId="0" applyFont="1" applyBorder="1" applyAlignment="1" applyProtection="1">
      <alignment horizontal="left" vertical="top" wrapText="1"/>
    </xf>
    <xf numFmtId="0" fontId="3" fillId="0" borderId="1" xfId="0" applyFont="1" applyBorder="1" applyAlignment="1" applyProtection="1">
      <alignment horizontal="center" vertical="top"/>
    </xf>
    <xf numFmtId="0" fontId="2" fillId="0" borderId="1" xfId="0" applyFont="1" applyBorder="1" applyAlignment="1" applyProtection="1">
      <alignment horizontal="center" vertical="top"/>
    </xf>
    <xf numFmtId="0" fontId="6" fillId="0" borderId="2" xfId="0" applyFont="1" applyFill="1" applyBorder="1" applyProtection="1"/>
    <xf numFmtId="0" fontId="7" fillId="0" borderId="3" xfId="0" applyFont="1" applyFill="1" applyBorder="1" applyProtection="1"/>
    <xf numFmtId="0" fontId="2" fillId="0" borderId="3" xfId="0" applyFont="1" applyFill="1" applyBorder="1" applyProtection="1"/>
    <xf numFmtId="0" fontId="1" fillId="0" borderId="3" xfId="0" applyFont="1" applyFill="1" applyBorder="1" applyProtection="1"/>
    <xf numFmtId="0" fontId="2" fillId="0" borderId="4" xfId="0" applyFont="1" applyFill="1" applyBorder="1" applyProtection="1"/>
    <xf numFmtId="0" fontId="2" fillId="2" borderId="0" xfId="0" applyFont="1" applyFill="1" applyProtection="1"/>
    <xf numFmtId="0" fontId="2" fillId="2" borderId="0" xfId="0" applyFont="1" applyFill="1" applyAlignment="1" applyProtection="1">
      <alignment horizontal="center"/>
    </xf>
    <xf numFmtId="0" fontId="8" fillId="0" borderId="5" xfId="0" applyFont="1" applyFill="1" applyBorder="1" applyProtection="1"/>
    <xf numFmtId="0" fontId="7" fillId="0" borderId="0" xfId="0" applyFont="1" applyFill="1" applyBorder="1" applyProtection="1"/>
    <xf numFmtId="0" fontId="2" fillId="0" borderId="0" xfId="0" applyFont="1" applyFill="1" applyBorder="1" applyProtection="1"/>
    <xf numFmtId="0" fontId="2" fillId="0" borderId="6" xfId="0" applyFont="1" applyFill="1" applyBorder="1" applyProtection="1"/>
    <xf numFmtId="1" fontId="10" fillId="0" borderId="0" xfId="0" applyNumberFormat="1" applyFont="1" applyFill="1" applyBorder="1" applyAlignment="1" applyProtection="1">
      <alignment horizontal="left" vertical="center"/>
    </xf>
    <xf numFmtId="1" fontId="10" fillId="0" borderId="0" xfId="0" quotePrefix="1" applyNumberFormat="1" applyFont="1" applyFill="1" applyBorder="1" applyAlignment="1" applyProtection="1">
      <alignment horizontal="left" vertical="center"/>
    </xf>
    <xf numFmtId="0" fontId="10" fillId="0" borderId="0" xfId="0" applyFont="1" applyFill="1" applyBorder="1" applyAlignment="1" applyProtection="1">
      <alignment horizontal="left" vertical="center"/>
    </xf>
    <xf numFmtId="0" fontId="10" fillId="0" borderId="6" xfId="0" applyFont="1" applyFill="1" applyBorder="1" applyAlignment="1" applyProtection="1">
      <alignment horizontal="left" vertical="center"/>
    </xf>
    <xf numFmtId="49" fontId="10" fillId="0" borderId="0" xfId="0" applyNumberFormat="1" applyFont="1" applyFill="1" applyBorder="1" applyAlignment="1" applyProtection="1">
      <alignment horizontal="left" vertical="center"/>
    </xf>
    <xf numFmtId="49" fontId="10" fillId="0" borderId="6" xfId="0" applyNumberFormat="1" applyFont="1" applyFill="1" applyBorder="1" applyAlignment="1" applyProtection="1">
      <alignment horizontal="left" vertical="center"/>
    </xf>
    <xf numFmtId="166" fontId="11" fillId="0" borderId="0" xfId="0" applyNumberFormat="1" applyFont="1" applyFill="1" applyBorder="1" applyAlignment="1" applyProtection="1">
      <alignment horizontal="left" vertical="center"/>
      <protection locked="0"/>
    </xf>
    <xf numFmtId="166" fontId="11" fillId="0" borderId="0" xfId="0" applyNumberFormat="1" applyFont="1" applyFill="1" applyBorder="1" applyAlignment="1" applyProtection="1">
      <alignment horizontal="left" vertical="center"/>
    </xf>
    <xf numFmtId="166" fontId="10" fillId="0" borderId="0" xfId="0" applyNumberFormat="1" applyFont="1" applyFill="1" applyBorder="1" applyAlignment="1" applyProtection="1">
      <alignment horizontal="left" vertical="center"/>
    </xf>
    <xf numFmtId="49" fontId="10" fillId="0" borderId="0" xfId="1" applyNumberFormat="1" applyFont="1" applyFill="1" applyBorder="1" applyAlignment="1" applyProtection="1">
      <alignment vertical="center"/>
    </xf>
    <xf numFmtId="166" fontId="10" fillId="0" borderId="6" xfId="0" applyNumberFormat="1" applyFont="1" applyFill="1" applyBorder="1" applyAlignment="1" applyProtection="1">
      <alignment horizontal="left" vertical="center"/>
    </xf>
    <xf numFmtId="167" fontId="10" fillId="0" borderId="0" xfId="0" applyNumberFormat="1" applyFont="1" applyFill="1" applyBorder="1" applyAlignment="1" applyProtection="1">
      <alignment horizontal="left" vertical="top"/>
    </xf>
    <xf numFmtId="167" fontId="10" fillId="0" borderId="6" xfId="0" applyNumberFormat="1" applyFont="1" applyFill="1" applyBorder="1" applyAlignment="1" applyProtection="1">
      <alignment horizontal="left" vertical="top"/>
    </xf>
    <xf numFmtId="0" fontId="0" fillId="0" borderId="0" xfId="0" applyProtection="1"/>
    <xf numFmtId="0" fontId="2" fillId="0" borderId="7" xfId="0" applyFont="1" applyFill="1" applyBorder="1" applyAlignment="1" applyProtection="1">
      <alignment horizontal="right" wrapText="1"/>
    </xf>
    <xf numFmtId="0" fontId="12" fillId="0" borderId="8" xfId="0" applyFont="1" applyFill="1" applyBorder="1" applyProtection="1"/>
    <xf numFmtId="0" fontId="2" fillId="0" borderId="8" xfId="0" applyFont="1" applyFill="1" applyBorder="1" applyProtection="1"/>
    <xf numFmtId="0" fontId="2" fillId="0" borderId="9" xfId="0" applyFont="1" applyFill="1" applyBorder="1" applyProtection="1"/>
    <xf numFmtId="0" fontId="2" fillId="2" borderId="10" xfId="0" applyFont="1" applyFill="1" applyBorder="1" applyProtection="1"/>
    <xf numFmtId="0" fontId="4" fillId="3" borderId="11" xfId="0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vertical="top" wrapText="1"/>
    </xf>
    <xf numFmtId="0" fontId="2" fillId="2" borderId="12" xfId="0" applyFont="1" applyFill="1" applyBorder="1" applyProtection="1"/>
    <xf numFmtId="0" fontId="13" fillId="2" borderId="15" xfId="0" applyFont="1" applyFill="1" applyBorder="1" applyAlignment="1" applyProtection="1">
      <alignment horizontal="center" vertical="center"/>
    </xf>
    <xf numFmtId="0" fontId="4" fillId="4" borderId="15" xfId="0" applyFont="1" applyFill="1" applyBorder="1" applyAlignment="1" applyProtection="1">
      <alignment horizontal="center" vertical="center"/>
    </xf>
    <xf numFmtId="0" fontId="4" fillId="5" borderId="15" xfId="0" applyFont="1" applyFill="1" applyBorder="1" applyAlignment="1" applyProtection="1">
      <alignment horizontal="center" vertical="center"/>
    </xf>
    <xf numFmtId="0" fontId="4" fillId="6" borderId="15" xfId="0" applyFont="1" applyFill="1" applyBorder="1" applyAlignment="1" applyProtection="1">
      <alignment horizontal="center" vertical="center"/>
    </xf>
    <xf numFmtId="0" fontId="4" fillId="0" borderId="15" xfId="0" applyFont="1" applyFill="1" applyBorder="1" applyAlignment="1" applyProtection="1">
      <alignment horizontal="center" vertical="center"/>
    </xf>
    <xf numFmtId="9" fontId="4" fillId="0" borderId="15" xfId="0" applyNumberFormat="1" applyFont="1" applyFill="1" applyBorder="1" applyAlignment="1" applyProtection="1">
      <alignment horizontal="center" vertical="center" wrapText="1"/>
    </xf>
    <xf numFmtId="0" fontId="4" fillId="0" borderId="0" xfId="0" applyFont="1" applyAlignment="1" applyProtection="1">
      <alignment vertical="top" wrapText="1"/>
    </xf>
    <xf numFmtId="0" fontId="14" fillId="2" borderId="0" xfId="0" applyFont="1" applyFill="1" applyProtection="1"/>
    <xf numFmtId="0" fontId="4" fillId="3" borderId="15" xfId="0" applyFont="1" applyFill="1" applyBorder="1" applyAlignment="1" applyProtection="1">
      <alignment horizontal="center" vertical="center"/>
    </xf>
    <xf numFmtId="9" fontId="4" fillId="3" borderId="15" xfId="0" applyNumberFormat="1" applyFont="1" applyFill="1" applyBorder="1" applyAlignment="1" applyProtection="1">
      <alignment horizontal="center" vertical="center" wrapText="1"/>
    </xf>
    <xf numFmtId="0" fontId="2" fillId="2" borderId="14" xfId="0" applyFont="1" applyFill="1" applyBorder="1" applyProtection="1"/>
    <xf numFmtId="0" fontId="2" fillId="2" borderId="0" xfId="0" applyFont="1" applyFill="1" applyBorder="1" applyProtection="1"/>
    <xf numFmtId="0" fontId="2" fillId="2" borderId="18" xfId="0" applyFont="1" applyFill="1" applyBorder="1" applyProtection="1"/>
    <xf numFmtId="0" fontId="4" fillId="2" borderId="19" xfId="0" applyFont="1" applyFill="1" applyBorder="1" applyAlignment="1" applyProtection="1">
      <alignment horizontal="center"/>
    </xf>
    <xf numFmtId="9" fontId="2" fillId="2" borderId="19" xfId="0" applyNumberFormat="1" applyFont="1" applyFill="1" applyBorder="1" applyAlignment="1" applyProtection="1">
      <alignment horizontal="right"/>
    </xf>
    <xf numFmtId="9" fontId="2" fillId="2" borderId="20" xfId="0" applyNumberFormat="1" applyFont="1" applyFill="1" applyBorder="1" applyAlignment="1" applyProtection="1">
      <alignment horizontal="right"/>
    </xf>
    <xf numFmtId="0" fontId="4" fillId="3" borderId="13" xfId="0" applyFont="1" applyFill="1" applyBorder="1" applyProtection="1"/>
    <xf numFmtId="0" fontId="15" fillId="3" borderId="16" xfId="0" applyFont="1" applyFill="1" applyBorder="1" applyProtection="1"/>
    <xf numFmtId="0" fontId="15" fillId="3" borderId="14" xfId="0" applyFont="1" applyFill="1" applyBorder="1" applyProtection="1"/>
    <xf numFmtId="0" fontId="2" fillId="3" borderId="15" xfId="0" applyFont="1" applyFill="1" applyBorder="1" applyProtection="1"/>
    <xf numFmtId="0" fontId="2" fillId="3" borderId="15" xfId="0" applyFont="1" applyFill="1" applyBorder="1" applyAlignment="1" applyProtection="1">
      <alignment horizontal="center"/>
    </xf>
    <xf numFmtId="0" fontId="2" fillId="3" borderId="13" xfId="0" applyNumberFormat="1" applyFont="1" applyFill="1" applyBorder="1" applyAlignment="1" applyProtection="1">
      <alignment wrapText="1"/>
    </xf>
    <xf numFmtId="169" fontId="2" fillId="3" borderId="15" xfId="0" applyNumberFormat="1" applyFont="1" applyFill="1" applyBorder="1" applyAlignment="1" applyProtection="1">
      <alignment horizontal="center"/>
    </xf>
    <xf numFmtId="0" fontId="16" fillId="0" borderId="15" xfId="0" applyFont="1" applyFill="1" applyBorder="1" applyProtection="1">
      <protection locked="0"/>
    </xf>
    <xf numFmtId="0" fontId="16" fillId="3" borderId="15" xfId="0" applyFont="1" applyFill="1" applyBorder="1" applyAlignment="1" applyProtection="1">
      <alignment horizontal="center"/>
      <protection locked="0"/>
    </xf>
    <xf numFmtId="0" fontId="13" fillId="0" borderId="15" xfId="0" applyFont="1" applyFill="1" applyBorder="1" applyAlignment="1" applyProtection="1">
      <alignment horizontal="center"/>
      <protection locked="0"/>
    </xf>
    <xf numFmtId="0" fontId="13" fillId="2" borderId="15" xfId="0" applyFont="1" applyFill="1" applyBorder="1" applyAlignment="1" applyProtection="1">
      <alignment horizontal="center"/>
      <protection locked="0"/>
    </xf>
    <xf numFmtId="0" fontId="16" fillId="0" borderId="13" xfId="0" applyFont="1" applyFill="1" applyBorder="1" applyAlignment="1" applyProtection="1">
      <alignment horizontal="left"/>
      <protection locked="0"/>
    </xf>
    <xf numFmtId="0" fontId="16" fillId="0" borderId="14" xfId="0" applyFont="1" applyFill="1" applyBorder="1" applyAlignment="1" applyProtection="1">
      <alignment horizontal="left"/>
      <protection locked="0"/>
    </xf>
    <xf numFmtId="0" fontId="2" fillId="3" borderId="13" xfId="0" applyFont="1" applyFill="1" applyBorder="1" applyProtection="1"/>
    <xf numFmtId="0" fontId="18" fillId="3" borderId="14" xfId="0" applyFont="1" applyFill="1" applyBorder="1" applyAlignment="1" applyProtection="1">
      <alignment horizontal="center"/>
    </xf>
    <xf numFmtId="0" fontId="14" fillId="3" borderId="15" xfId="0" applyFont="1" applyFill="1" applyBorder="1" applyAlignment="1" applyProtection="1">
      <alignment horizontal="center"/>
    </xf>
    <xf numFmtId="0" fontId="19" fillId="2" borderId="0" xfId="0" applyFont="1" applyFill="1" applyProtection="1"/>
    <xf numFmtId="0" fontId="20" fillId="2" borderId="0" xfId="0" applyFont="1" applyFill="1" applyBorder="1" applyAlignment="1" applyProtection="1">
      <alignment horizontal="center"/>
    </xf>
    <xf numFmtId="0" fontId="2" fillId="3" borderId="16" xfId="0" applyFont="1" applyFill="1" applyBorder="1" applyProtection="1"/>
    <xf numFmtId="0" fontId="2" fillId="3" borderId="14" xfId="0" applyFont="1" applyFill="1" applyBorder="1" applyProtection="1"/>
    <xf numFmtId="0" fontId="2" fillId="3" borderId="13" xfId="0" applyNumberFormat="1" applyFont="1" applyFill="1" applyBorder="1" applyAlignment="1" applyProtection="1">
      <alignment horizontal="center" wrapText="1"/>
    </xf>
    <xf numFmtId="169" fontId="2" fillId="3" borderId="13" xfId="0" applyNumberFormat="1" applyFont="1" applyFill="1" applyBorder="1" applyAlignment="1" applyProtection="1">
      <alignment horizontal="center" wrapText="1"/>
    </xf>
    <xf numFmtId="0" fontId="2" fillId="3" borderId="15" xfId="0" applyNumberFormat="1" applyFont="1" applyFill="1" applyBorder="1" applyAlignment="1" applyProtection="1">
      <alignment horizontal="center" wrapText="1"/>
    </xf>
    <xf numFmtId="3" fontId="23" fillId="2" borderId="13" xfId="0" applyNumberFormat="1" applyFont="1" applyFill="1" applyBorder="1" applyAlignment="1" applyProtection="1"/>
    <xf numFmtId="3" fontId="23" fillId="3" borderId="15" xfId="0" applyNumberFormat="1" applyFont="1" applyFill="1" applyBorder="1" applyAlignment="1" applyProtection="1"/>
    <xf numFmtId="0" fontId="15" fillId="0" borderId="0" xfId="0" applyFont="1" applyProtection="1"/>
    <xf numFmtId="0" fontId="0" fillId="2" borderId="0" xfId="0" applyFill="1" applyProtection="1"/>
    <xf numFmtId="0" fontId="0" fillId="2" borderId="0" xfId="0" applyFill="1" applyAlignment="1" applyProtection="1">
      <alignment horizontal="center"/>
    </xf>
    <xf numFmtId="4" fontId="23" fillId="3" borderId="15" xfId="2" applyNumberFormat="1" applyFont="1" applyFill="1" applyBorder="1" applyProtection="1"/>
    <xf numFmtId="172" fontId="23" fillId="3" borderId="14" xfId="0" applyNumberFormat="1" applyFont="1" applyFill="1" applyBorder="1" applyAlignment="1" applyProtection="1"/>
    <xf numFmtId="0" fontId="23" fillId="2" borderId="0" xfId="0" applyFont="1" applyFill="1" applyProtection="1"/>
    <xf numFmtId="0" fontId="24" fillId="2" borderId="0" xfId="0" applyFont="1" applyFill="1" applyProtection="1"/>
    <xf numFmtId="0" fontId="4" fillId="2" borderId="21" xfId="0" applyFont="1" applyFill="1" applyBorder="1" applyProtection="1"/>
    <xf numFmtId="0" fontId="4" fillId="2" borderId="22" xfId="0" applyFont="1" applyFill="1" applyBorder="1" applyProtection="1"/>
    <xf numFmtId="0" fontId="0" fillId="2" borderId="0" xfId="0" applyFill="1" applyAlignment="1" applyProtection="1">
      <alignment horizontal="center" vertical="center" textRotation="90"/>
    </xf>
    <xf numFmtId="0" fontId="4" fillId="8" borderId="24" xfId="0" applyFont="1" applyFill="1" applyBorder="1" applyAlignment="1" applyProtection="1">
      <alignment horizontal="center" vertical="center" textRotation="90"/>
    </xf>
    <xf numFmtId="0" fontId="4" fillId="8" borderId="12" xfId="0" applyFont="1" applyFill="1" applyBorder="1" applyAlignment="1" applyProtection="1">
      <alignment horizontal="center" vertical="center" textRotation="90"/>
    </xf>
    <xf numFmtId="0" fontId="4" fillId="8" borderId="25" xfId="0" applyFont="1" applyFill="1" applyBorder="1" applyAlignment="1" applyProtection="1">
      <alignment horizontal="center" vertical="center" textRotation="90" wrapText="1"/>
    </xf>
    <xf numFmtId="0" fontId="4" fillId="8" borderId="26" xfId="0" applyFont="1" applyFill="1" applyBorder="1" applyAlignment="1" applyProtection="1">
      <alignment horizontal="center" vertical="center" textRotation="90" wrapText="1"/>
    </xf>
    <xf numFmtId="0" fontId="4" fillId="8" borderId="27" xfId="0" applyFont="1" applyFill="1" applyBorder="1" applyAlignment="1" applyProtection="1">
      <alignment horizontal="center" vertical="center" textRotation="90" wrapText="1"/>
    </xf>
    <xf numFmtId="173" fontId="2" fillId="7" borderId="28" xfId="0" applyNumberFormat="1" applyFont="1" applyFill="1" applyBorder="1" applyProtection="1"/>
    <xf numFmtId="14" fontId="2" fillId="7" borderId="29" xfId="0" applyNumberFormat="1" applyFont="1" applyFill="1" applyBorder="1" applyProtection="1"/>
    <xf numFmtId="0" fontId="2" fillId="2" borderId="28" xfId="0" applyFont="1" applyFill="1" applyBorder="1" applyAlignment="1" applyProtection="1">
      <alignment horizontal="center" vertical="center"/>
    </xf>
    <xf numFmtId="0" fontId="2" fillId="2" borderId="15" xfId="0" applyFont="1" applyFill="1" applyBorder="1" applyAlignment="1" applyProtection="1">
      <alignment horizontal="center" vertical="center"/>
    </xf>
    <xf numFmtId="0" fontId="2" fillId="7" borderId="29" xfId="0" applyFont="1" applyFill="1" applyBorder="1" applyAlignment="1" applyProtection="1">
      <alignment horizontal="center" vertical="center"/>
    </xf>
    <xf numFmtId="9" fontId="2" fillId="7" borderId="30" xfId="0" applyNumberFormat="1" applyFont="1" applyFill="1" applyBorder="1" applyAlignment="1" applyProtection="1">
      <alignment horizontal="center" vertical="center"/>
    </xf>
    <xf numFmtId="0" fontId="2" fillId="2" borderId="31" xfId="0" applyFont="1" applyFill="1" applyBorder="1" applyAlignment="1" applyProtection="1">
      <alignment horizontal="center" vertical="center"/>
    </xf>
    <xf numFmtId="0" fontId="2" fillId="7" borderId="32" xfId="0" applyFont="1" applyFill="1" applyBorder="1" applyAlignment="1" applyProtection="1">
      <alignment horizontal="center" vertical="center"/>
    </xf>
    <xf numFmtId="14" fontId="2" fillId="7" borderId="33" xfId="0" applyNumberFormat="1" applyFont="1" applyFill="1" applyBorder="1" applyProtection="1"/>
    <xf numFmtId="14" fontId="2" fillId="7" borderId="13" xfId="0" applyNumberFormat="1" applyFont="1" applyFill="1" applyBorder="1" applyProtection="1"/>
    <xf numFmtId="0" fontId="4" fillId="2" borderId="33" xfId="0" applyFont="1" applyFill="1" applyBorder="1" applyAlignment="1" applyProtection="1">
      <alignment horizontal="center" vertical="center"/>
    </xf>
    <xf numFmtId="0" fontId="4" fillId="2" borderId="15" xfId="0" applyFont="1" applyFill="1" applyBorder="1" applyAlignment="1" applyProtection="1">
      <alignment horizontal="center" vertical="center"/>
    </xf>
    <xf numFmtId="0" fontId="2" fillId="7" borderId="13" xfId="0" applyFont="1" applyFill="1" applyBorder="1" applyAlignment="1" applyProtection="1">
      <alignment horizontal="center" vertical="center"/>
    </xf>
    <xf numFmtId="0" fontId="2" fillId="7" borderId="30" xfId="0" applyFont="1" applyFill="1" applyBorder="1" applyAlignment="1" applyProtection="1">
      <alignment horizontal="center" vertical="center"/>
    </xf>
    <xf numFmtId="0" fontId="2" fillId="2" borderId="33" xfId="0" applyFont="1" applyFill="1" applyBorder="1" applyAlignment="1" applyProtection="1">
      <alignment horizontal="center" vertical="center"/>
    </xf>
    <xf numFmtId="173" fontId="2" fillId="7" borderId="33" xfId="0" applyNumberFormat="1" applyFont="1" applyFill="1" applyBorder="1" applyProtection="1"/>
    <xf numFmtId="14" fontId="2" fillId="7" borderId="34" xfId="0" applyNumberFormat="1" applyFont="1" applyFill="1" applyBorder="1" applyProtection="1"/>
    <xf numFmtId="14" fontId="2" fillId="7" borderId="35" xfId="0" applyNumberFormat="1" applyFont="1" applyFill="1" applyBorder="1" applyProtection="1"/>
    <xf numFmtId="0" fontId="4" fillId="2" borderId="34" xfId="0" applyFont="1" applyFill="1" applyBorder="1" applyAlignment="1" applyProtection="1">
      <alignment horizontal="center" vertical="center"/>
    </xf>
    <xf numFmtId="0" fontId="4" fillId="2" borderId="36" xfId="0" applyFont="1" applyFill="1" applyBorder="1" applyAlignment="1" applyProtection="1">
      <alignment horizontal="center" vertical="center"/>
    </xf>
    <xf numFmtId="0" fontId="2" fillId="7" borderId="35" xfId="0" applyFont="1" applyFill="1" applyBorder="1" applyAlignment="1" applyProtection="1">
      <alignment horizontal="center" vertical="center"/>
    </xf>
    <xf numFmtId="0" fontId="2" fillId="7" borderId="37" xfId="0" applyFont="1" applyFill="1" applyBorder="1" applyAlignment="1" applyProtection="1">
      <alignment horizontal="center" vertical="center"/>
    </xf>
    <xf numFmtId="0" fontId="2" fillId="2" borderId="36" xfId="0" applyFont="1" applyFill="1" applyBorder="1" applyAlignment="1" applyProtection="1">
      <alignment horizontal="center" vertical="center"/>
    </xf>
    <xf numFmtId="14" fontId="23" fillId="9" borderId="5" xfId="0" applyNumberFormat="1" applyFont="1" applyFill="1" applyBorder="1" applyProtection="1"/>
    <xf numFmtId="14" fontId="23" fillId="9" borderId="0" xfId="0" applyNumberFormat="1" applyFont="1" applyFill="1" applyBorder="1" applyProtection="1"/>
    <xf numFmtId="0" fontId="24" fillId="9" borderId="0" xfId="0" applyFont="1" applyFill="1" applyBorder="1" applyAlignment="1" applyProtection="1">
      <alignment horizontal="center" vertical="center"/>
    </xf>
    <xf numFmtId="0" fontId="23" fillId="9" borderId="0" xfId="0" applyFont="1" applyFill="1" applyBorder="1" applyAlignment="1" applyProtection="1">
      <alignment horizontal="center" vertical="center"/>
    </xf>
    <xf numFmtId="0" fontId="1" fillId="2" borderId="0" xfId="0" applyFont="1" applyFill="1" applyProtection="1"/>
    <xf numFmtId="0" fontId="1" fillId="2" borderId="0" xfId="0" applyFont="1" applyFill="1" applyAlignment="1" applyProtection="1">
      <alignment horizontal="center"/>
    </xf>
    <xf numFmtId="9" fontId="24" fillId="9" borderId="0" xfId="0" applyNumberFormat="1" applyFont="1" applyFill="1" applyBorder="1" applyAlignment="1" applyProtection="1">
      <alignment horizontal="center" vertical="center"/>
    </xf>
    <xf numFmtId="14" fontId="23" fillId="7" borderId="0" xfId="0" applyNumberFormat="1" applyFont="1" applyFill="1" applyBorder="1" applyProtection="1"/>
    <xf numFmtId="0" fontId="25" fillId="2" borderId="0" xfId="0" applyFont="1" applyFill="1" applyBorder="1" applyAlignment="1" applyProtection="1">
      <alignment horizontal="center" vertical="center"/>
    </xf>
    <xf numFmtId="0" fontId="25" fillId="7" borderId="0" xfId="0" applyFont="1" applyFill="1" applyBorder="1" applyAlignment="1" applyProtection="1">
      <alignment horizontal="center" vertical="center"/>
    </xf>
    <xf numFmtId="0" fontId="1" fillId="2" borderId="0" xfId="0" applyNumberFormat="1" applyFont="1" applyFill="1" applyProtection="1"/>
    <xf numFmtId="166" fontId="23" fillId="7" borderId="0" xfId="0" applyNumberFormat="1" applyFont="1" applyFill="1" applyBorder="1" applyProtection="1"/>
    <xf numFmtId="0" fontId="26" fillId="2" borderId="0" xfId="0" applyFont="1" applyFill="1" applyBorder="1" applyAlignment="1" applyProtection="1">
      <alignment horizontal="center" vertical="center"/>
    </xf>
    <xf numFmtId="174" fontId="26" fillId="2" borderId="0" xfId="0" applyNumberFormat="1" applyFont="1" applyFill="1" applyBorder="1" applyAlignment="1" applyProtection="1">
      <alignment horizontal="center" vertical="center"/>
    </xf>
    <xf numFmtId="9" fontId="0" fillId="2" borderId="0" xfId="0" applyNumberFormat="1" applyFill="1" applyProtection="1"/>
    <xf numFmtId="14" fontId="26" fillId="2" borderId="0" xfId="0" applyNumberFormat="1" applyFont="1" applyFill="1" applyBorder="1" applyAlignment="1" applyProtection="1">
      <alignment horizontal="center" vertical="center"/>
    </xf>
    <xf numFmtId="0" fontId="16" fillId="0" borderId="14" xfId="0" applyFont="1" applyFill="1" applyBorder="1" applyProtection="1">
      <protection locked="0"/>
    </xf>
    <xf numFmtId="0" fontId="16" fillId="0" borderId="13" xfId="0" applyFont="1" applyFill="1" applyBorder="1" applyProtection="1">
      <protection locked="0"/>
    </xf>
    <xf numFmtId="49" fontId="29" fillId="0" borderId="0" xfId="1" applyNumberFormat="1" applyFont="1" applyFill="1" applyBorder="1" applyAlignment="1" applyProtection="1">
      <alignment vertical="center"/>
    </xf>
    <xf numFmtId="14" fontId="4" fillId="7" borderId="21" xfId="0" applyNumberFormat="1" applyFont="1" applyFill="1" applyBorder="1" applyAlignment="1" applyProtection="1">
      <alignment horizontal="center" vertical="center"/>
    </xf>
    <xf numFmtId="14" fontId="4" fillId="7" borderId="22" xfId="0" applyNumberFormat="1" applyFont="1" applyFill="1" applyBorder="1" applyAlignment="1" applyProtection="1">
      <alignment horizontal="center" vertical="center"/>
    </xf>
    <xf numFmtId="14" fontId="4" fillId="7" borderId="23" xfId="0" applyNumberFormat="1" applyFont="1" applyFill="1" applyBorder="1" applyAlignment="1" applyProtection="1">
      <alignment horizontal="center" vertical="center"/>
    </xf>
    <xf numFmtId="0" fontId="2" fillId="2" borderId="21" xfId="0" applyFont="1" applyFill="1" applyBorder="1" applyAlignment="1" applyProtection="1">
      <alignment horizontal="center" vertical="center"/>
    </xf>
    <xf numFmtId="0" fontId="2" fillId="2" borderId="22" xfId="0" applyFont="1" applyFill="1" applyBorder="1" applyAlignment="1" applyProtection="1">
      <alignment horizontal="center" vertical="center"/>
    </xf>
    <xf numFmtId="0" fontId="2" fillId="2" borderId="23" xfId="0" applyFont="1" applyFill="1" applyBorder="1" applyAlignment="1" applyProtection="1">
      <alignment horizontal="center" vertical="center"/>
    </xf>
    <xf numFmtId="0" fontId="2" fillId="7" borderId="21" xfId="0" applyFont="1" applyFill="1" applyBorder="1" applyAlignment="1" applyProtection="1">
      <alignment horizontal="right" vertical="center"/>
    </xf>
    <xf numFmtId="0" fontId="2" fillId="7" borderId="23" xfId="0" applyFont="1" applyFill="1" applyBorder="1" applyAlignment="1" applyProtection="1">
      <alignment horizontal="right" vertical="center"/>
    </xf>
    <xf numFmtId="170" fontId="22" fillId="0" borderId="13" xfId="0" applyNumberFormat="1" applyFont="1" applyFill="1" applyBorder="1" applyAlignment="1" applyProtection="1"/>
    <xf numFmtId="170" fontId="22" fillId="0" borderId="14" xfId="0" applyNumberFormat="1" applyFont="1" applyFill="1" applyBorder="1" applyAlignment="1" applyProtection="1"/>
    <xf numFmtId="0" fontId="0" fillId="3" borderId="15" xfId="0" applyFill="1" applyBorder="1" applyProtection="1"/>
    <xf numFmtId="0" fontId="16" fillId="0" borderId="13" xfId="0" applyFont="1" applyFill="1" applyBorder="1" applyAlignment="1" applyProtection="1">
      <alignment horizontal="left"/>
      <protection locked="0"/>
    </xf>
    <xf numFmtId="0" fontId="16" fillId="0" borderId="14" xfId="0" applyFont="1" applyFill="1" applyBorder="1" applyAlignment="1" applyProtection="1">
      <alignment horizontal="left"/>
      <protection locked="0"/>
    </xf>
    <xf numFmtId="0" fontId="17" fillId="3" borderId="16" xfId="0" applyFont="1" applyFill="1" applyBorder="1" applyAlignment="1" applyProtection="1">
      <alignment horizontal="left"/>
    </xf>
    <xf numFmtId="0" fontId="2" fillId="3" borderId="13" xfId="0" applyFont="1" applyFill="1" applyBorder="1" applyAlignment="1" applyProtection="1">
      <alignment horizontal="center" vertical="center" wrapText="1"/>
    </xf>
    <xf numFmtId="0" fontId="2" fillId="3" borderId="14" xfId="0" applyFont="1" applyFill="1" applyBorder="1" applyAlignment="1" applyProtection="1">
      <alignment horizontal="center" vertical="center"/>
    </xf>
    <xf numFmtId="0" fontId="4" fillId="2" borderId="15" xfId="0" applyFont="1" applyFill="1" applyBorder="1" applyAlignment="1" applyProtection="1">
      <alignment horizontal="right"/>
    </xf>
    <xf numFmtId="172" fontId="4" fillId="2" borderId="13" xfId="0" applyNumberFormat="1" applyFont="1" applyFill="1" applyBorder="1" applyAlignment="1" applyProtection="1">
      <alignment horizontal="right"/>
    </xf>
    <xf numFmtId="172" fontId="4" fillId="2" borderId="14" xfId="0" applyNumberFormat="1" applyFont="1" applyFill="1" applyBorder="1" applyAlignment="1" applyProtection="1">
      <alignment horizontal="right"/>
    </xf>
    <xf numFmtId="168" fontId="2" fillId="2" borderId="15" xfId="0" applyNumberFormat="1" applyFont="1" applyFill="1" applyBorder="1" applyAlignment="1" applyProtection="1">
      <alignment horizontal="right"/>
    </xf>
    <xf numFmtId="0" fontId="4" fillId="2" borderId="17" xfId="0" applyFont="1" applyFill="1" applyBorder="1" applyAlignment="1" applyProtection="1">
      <alignment horizontal="right"/>
    </xf>
    <xf numFmtId="10" fontId="2" fillId="2" borderId="17" xfId="0" applyNumberFormat="1" applyFont="1" applyFill="1" applyBorder="1" applyAlignment="1" applyProtection="1">
      <alignment horizontal="right"/>
    </xf>
    <xf numFmtId="9" fontId="2" fillId="2" borderId="17" xfId="0" applyNumberFormat="1" applyFont="1" applyFill="1" applyBorder="1" applyAlignment="1" applyProtection="1">
      <alignment horizontal="right"/>
    </xf>
    <xf numFmtId="166" fontId="15" fillId="3" borderId="16" xfId="0" applyNumberFormat="1" applyFont="1" applyFill="1" applyBorder="1" applyAlignment="1" applyProtection="1">
      <alignment horizontal="center"/>
    </xf>
    <xf numFmtId="0" fontId="2" fillId="3" borderId="13" xfId="0" applyFont="1" applyFill="1" applyBorder="1" applyAlignment="1" applyProtection="1"/>
    <xf numFmtId="0" fontId="2" fillId="3" borderId="14" xfId="0" applyFont="1" applyFill="1" applyBorder="1" applyAlignment="1" applyProtection="1"/>
    <xf numFmtId="0" fontId="4" fillId="3" borderId="15" xfId="0" applyFont="1" applyFill="1" applyBorder="1" applyAlignment="1" applyProtection="1">
      <alignment horizontal="center" vertical="top"/>
    </xf>
    <xf numFmtId="0" fontId="13" fillId="2" borderId="13" xfId="0" applyFont="1" applyFill="1" applyBorder="1" applyAlignment="1" applyProtection="1">
      <alignment horizontal="center" vertical="center"/>
    </xf>
    <xf numFmtId="0" fontId="13" fillId="2" borderId="14" xfId="0" applyFont="1" applyFill="1" applyBorder="1" applyAlignment="1" applyProtection="1">
      <alignment horizontal="center" vertical="center"/>
    </xf>
    <xf numFmtId="49" fontId="10" fillId="0" borderId="0" xfId="1" applyNumberFormat="1" applyFont="1" applyFill="1" applyBorder="1" applyAlignment="1" applyProtection="1">
      <alignment horizontal="left" vertical="center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2" fillId="3" borderId="15" xfId="0" applyFont="1" applyFill="1" applyBorder="1" applyAlignment="1" applyProtection="1">
      <alignment horizontal="center" vertical="center"/>
    </xf>
    <xf numFmtId="0" fontId="4" fillId="2" borderId="13" xfId="0" applyFont="1" applyFill="1" applyBorder="1" applyAlignment="1" applyProtection="1">
      <alignment horizontal="right"/>
    </xf>
    <xf numFmtId="0" fontId="4" fillId="2" borderId="16" xfId="0" applyFont="1" applyFill="1" applyBorder="1" applyAlignment="1" applyProtection="1">
      <alignment horizontal="right"/>
    </xf>
    <xf numFmtId="0" fontId="4" fillId="2" borderId="14" xfId="0" applyFont="1" applyFill="1" applyBorder="1" applyAlignment="1" applyProtection="1">
      <alignment horizontal="right"/>
    </xf>
    <xf numFmtId="9" fontId="13" fillId="2" borderId="15" xfId="0" applyNumberFormat="1" applyFont="1" applyFill="1" applyBorder="1" applyAlignment="1" applyProtection="1">
      <alignment horizontal="right"/>
      <protection locked="0"/>
    </xf>
    <xf numFmtId="0" fontId="4" fillId="3" borderId="11" xfId="0" applyFont="1" applyFill="1" applyBorder="1" applyAlignment="1" applyProtection="1">
      <alignment horizontal="center" vertical="center" wrapText="1"/>
    </xf>
    <xf numFmtId="0" fontId="9" fillId="3" borderId="5" xfId="0" applyFont="1" applyFill="1" applyBorder="1" applyAlignment="1" applyProtection="1">
      <alignment horizontal="left" vertical="center"/>
    </xf>
    <xf numFmtId="0" fontId="9" fillId="3" borderId="0" xfId="0" applyFont="1" applyFill="1" applyBorder="1" applyAlignment="1" applyProtection="1">
      <alignment horizontal="left" vertical="center"/>
    </xf>
    <xf numFmtId="0" fontId="9" fillId="3" borderId="5" xfId="0" applyFont="1" applyFill="1" applyBorder="1" applyAlignment="1" applyProtection="1">
      <alignment horizontal="left" vertical="center" wrapText="1"/>
    </xf>
    <xf numFmtId="0" fontId="9" fillId="3" borderId="0" xfId="0" applyFont="1" applyFill="1" applyBorder="1" applyAlignment="1" applyProtection="1">
      <alignment horizontal="left" vertical="center" wrapText="1"/>
    </xf>
    <xf numFmtId="167" fontId="11" fillId="0" borderId="0" xfId="0" applyNumberFormat="1" applyFont="1" applyFill="1" applyBorder="1" applyAlignment="1" applyProtection="1">
      <alignment horizontal="left" vertical="top"/>
      <protection locked="0"/>
    </xf>
    <xf numFmtId="167" fontId="9" fillId="3" borderId="0" xfId="0" applyNumberFormat="1" applyFont="1" applyFill="1" applyBorder="1" applyAlignment="1" applyProtection="1">
      <alignment horizontal="left" vertical="top"/>
    </xf>
    <xf numFmtId="0" fontId="2" fillId="0" borderId="0" xfId="0" applyFont="1" applyAlignment="1" applyProtection="1">
      <alignment vertical="top" wrapText="1"/>
    </xf>
    <xf numFmtId="0" fontId="2" fillId="0" borderId="0" xfId="0" applyFont="1" applyBorder="1" applyAlignment="1" applyProtection="1">
      <alignment horizontal="center" vertical="top"/>
    </xf>
    <xf numFmtId="0" fontId="10" fillId="0" borderId="0" xfId="0" applyFont="1" applyFill="1" applyBorder="1" applyAlignment="1" applyProtection="1">
      <alignment horizontal="left" vertical="center"/>
    </xf>
    <xf numFmtId="0" fontId="10" fillId="0" borderId="6" xfId="0" applyFont="1" applyFill="1" applyBorder="1" applyAlignment="1" applyProtection="1">
      <alignment horizontal="left" vertical="center"/>
    </xf>
    <xf numFmtId="164" fontId="10" fillId="0" borderId="0" xfId="0" quotePrefix="1" applyNumberFormat="1" applyFont="1" applyFill="1" applyBorder="1" applyAlignment="1" applyProtection="1">
      <alignment horizontal="left" vertical="center"/>
    </xf>
    <xf numFmtId="49" fontId="9" fillId="3" borderId="0" xfId="0" applyNumberFormat="1" applyFont="1" applyFill="1" applyBorder="1" applyAlignment="1" applyProtection="1">
      <alignment horizontal="left" vertical="center"/>
    </xf>
    <xf numFmtId="49" fontId="10" fillId="0" borderId="0" xfId="1" quotePrefix="1" applyNumberFormat="1" applyFont="1" applyFill="1" applyBorder="1" applyAlignment="1" applyProtection="1">
      <alignment horizontal="left" vertical="center"/>
    </xf>
  </cellXfs>
  <cellStyles count="21">
    <cellStyle name="20% - Akzent1" xfId="3"/>
    <cellStyle name="20% - Akzent2" xfId="4"/>
    <cellStyle name="20% - Akzent3" xfId="5"/>
    <cellStyle name="20% - Akzent4" xfId="6"/>
    <cellStyle name="20% - Akzent5" xfId="7"/>
    <cellStyle name="20% - Akzent6" xfId="8"/>
    <cellStyle name="40% - Akzent1" xfId="9"/>
    <cellStyle name="40% - Akzent2" xfId="10"/>
    <cellStyle name="40% - Akzent3" xfId="11"/>
    <cellStyle name="40% - Akzent4" xfId="12"/>
    <cellStyle name="40% - Akzent5" xfId="13"/>
    <cellStyle name="40% - Akzent6" xfId="14"/>
    <cellStyle name="60% - Akzent1" xfId="15"/>
    <cellStyle name="60% - Akzent2" xfId="16"/>
    <cellStyle name="60% - Akzent3" xfId="17"/>
    <cellStyle name="60% - Akzent4" xfId="18"/>
    <cellStyle name="60% - Akzent5" xfId="19"/>
    <cellStyle name="60% - Akzent6" xfId="20"/>
    <cellStyle name="Komma" xfId="1" builtinId="3"/>
    <cellStyle name="Standard" xfId="0" builtinId="0"/>
    <cellStyle name="Währung" xfId="2" builtinId="4"/>
  </cellStyles>
  <dxfs count="6"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color theme="1"/>
      </font>
      <fill>
        <patternFill>
          <bgColor rgb="FFFF9900"/>
        </patternFill>
      </fill>
    </dxf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u val="none"/>
        <color theme="1"/>
      </font>
      <fill>
        <patternFill>
          <bgColor rgb="FFFF9900"/>
        </patternFill>
      </fill>
    </dxf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color theme="1"/>
      </font>
      <fill>
        <patternFill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/>
            </a:pPr>
            <a:r>
              <a:rPr lang="de-CH" b="1"/>
              <a:t>Gesamtübersicht in %</a:t>
            </a:r>
          </a:p>
        </c:rich>
      </c:tx>
      <c:layout>
        <c:manualLayout>
          <c:xMode val="edge"/>
          <c:yMode val="edge"/>
          <c:x val="0.326981804639285"/>
          <c:y val="1.8648018648018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924917946184029E-2"/>
          <c:y val="0.41958041958041958"/>
          <c:w val="0.6450517320250273"/>
          <c:h val="0.32167832167832167"/>
        </c:manualLayout>
      </c:layout>
      <c:barChart>
        <c:barDir val="bar"/>
        <c:grouping val="clustered"/>
        <c:varyColors val="0"/>
        <c:ser>
          <c:idx val="1"/>
          <c:order val="0"/>
          <c:tx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cat>
          <c:val>
            <c:numRef>
              <c:f>'RCD_201X_Vorlage-DEF'!$Q$37</c:f>
              <c:numCache>
                <c:formatCode>0%</c:formatCode>
                <c:ptCount val="1"/>
                <c:pt idx="0">
                  <c:v>0.83116923076923077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8C-4B5B-A77E-8CB8E7046A59}"/>
            </c:ext>
          </c:extLst>
        </c:ser>
        <c:ser>
          <c:idx val="0"/>
          <c:order val="1"/>
          <c:tx>
            <c:strRef>
              <c:f>'RCD_201X_Vorlage-DEF'!$K$36</c:f>
              <c:strCache>
                <c:ptCount val="1"/>
                <c:pt idx="0">
                  <c:v>Kostenausschöpfung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cat>
          <c:val>
            <c:numRef>
              <c:f>'RCD_201X_Vorlage-DEF'!$Q$36</c:f>
              <c:numCache>
                <c:formatCode>0.00%</c:formatCode>
                <c:ptCount val="1"/>
                <c:pt idx="0">
                  <c:v>0.78627497062279672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8C-4B5B-A77E-8CB8E7046A59}"/>
            </c:ext>
          </c:extLst>
        </c:ser>
        <c:ser>
          <c:idx val="2"/>
          <c:order val="2"/>
          <c:tx>
            <c:strRef>
              <c:f>'RCD_201X_Vorlage-DEF'!$K$31</c:f>
              <c:strCache>
                <c:ptCount val="1"/>
                <c:pt idx="0">
                  <c:v>Selbsteinschätzung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'RCD_201X_Vorlage-DEF'!$Q$31</c:f>
              <c:numCache>
                <c:formatCode>0%</c:formatCode>
                <c:ptCount val="1"/>
                <c:pt idx="0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8C-4B5B-A77E-8CB8E7046A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39"/>
        <c:axId val="108827776"/>
        <c:axId val="108829312"/>
      </c:barChart>
      <c:catAx>
        <c:axId val="108827776"/>
        <c:scaling>
          <c:orientation val="minMax"/>
        </c:scaling>
        <c:delete val="1"/>
        <c:axPos val="l"/>
        <c:numFmt formatCode="General" sourceLinked="0"/>
        <c:majorTickMark val="out"/>
        <c:minorTickMark val="none"/>
        <c:tickLblPos val="nextTo"/>
        <c:crossAx val="108829312"/>
        <c:crosses val="autoZero"/>
        <c:auto val="1"/>
        <c:lblAlgn val="ctr"/>
        <c:lblOffset val="100"/>
        <c:noMultiLvlLbl val="0"/>
      </c:catAx>
      <c:valAx>
        <c:axId val="108829312"/>
        <c:scaling>
          <c:orientation val="minMax"/>
          <c:max val="1.5"/>
          <c:min val="0"/>
        </c:scaling>
        <c:delete val="0"/>
        <c:axPos val="b"/>
        <c:majorGridlines/>
        <c:numFmt formatCode="0%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277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2668635170603668"/>
          <c:y val="0.185958922966797"/>
          <c:w val="0.26232975101085343"/>
          <c:h val="0.6523201732650552"/>
        </c:manualLayout>
      </c:layout>
      <c:overlay val="0"/>
      <c:txPr>
        <a:bodyPr/>
        <a:lstStyle/>
        <a:p>
          <a:pPr>
            <a:defRPr sz="100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 panose="020B0604020202020204" pitchFamily="34" charset="0"/>
          <a:ea typeface="Calibri"/>
          <a:cs typeface="Arial" panose="020B0604020202020204" pitchFamily="34" charset="0"/>
        </a:defRPr>
      </a:pPr>
      <a:endParaRPr lang="de-DE"/>
    </a:p>
  </c:txPr>
  <c:printSettings>
    <c:headerFooter alignWithMargins="0"/>
    <c:pageMargins b="0.78740157499999996" l="0.7" r="0.7" t="0.78740157499999996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CH" b="1"/>
              <a:t>Aktuelle Stundenausschöpfung</a:t>
            </a:r>
          </a:p>
          <a:p>
            <a:pPr>
              <a:defRPr/>
            </a:pPr>
            <a:r>
              <a:rPr lang="de-CH" sz="1000"/>
              <a:t>(Std. bisher / Std. neu / Std. Rest gem. Tabelle rechts)</a:t>
            </a:r>
          </a:p>
        </c:rich>
      </c:tx>
      <c:layout>
        <c:manualLayout>
          <c:xMode val="edge"/>
          <c:yMode val="edge"/>
          <c:x val="0.23050298178503981"/>
          <c:y val="1.602564102564102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98277897427002"/>
          <c:y val="0.24679564426721587"/>
          <c:w val="0.84575461519258355"/>
          <c:h val="0.65064306215902368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'RCD_201X_Vorlage-DEF'!$E$107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'RCD_201X_Vorlage-DEF'!$E$108:$E$118</c:f>
              <c:numCache>
                <c:formatCode>General</c:formatCode>
                <c:ptCount val="1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96-4CC4-86ED-7803D5534EEC}"/>
            </c:ext>
          </c:extLst>
        </c:ser>
        <c:ser>
          <c:idx val="1"/>
          <c:order val="1"/>
          <c:tx>
            <c:strRef>
              <c:f>'RCD_201X_Vorlage-DEF'!$F$107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'RCD_201X_Vorlage-DEF'!$F$108:$F$118</c:f>
              <c:numCache>
                <c:formatCode>General</c:formatCode>
                <c:ptCount val="1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96-4CC4-86ED-7803D5534EEC}"/>
            </c:ext>
          </c:extLst>
        </c:ser>
        <c:ser>
          <c:idx val="2"/>
          <c:order val="2"/>
          <c:tx>
            <c:strRef>
              <c:f>'RCD_201X_Vorlage-DEF'!$G$107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'RCD_201X_Vorlage-DEF'!$G$108:$G$118</c:f>
              <c:numCache>
                <c:formatCode>General</c:formatCode>
                <c:ptCount val="11"/>
                <c:pt idx="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96-4CC4-86ED-7803D5534EEC}"/>
            </c:ext>
          </c:extLst>
        </c:ser>
        <c:ser>
          <c:idx val="4"/>
          <c:order val="3"/>
          <c:tx>
            <c:strRef>
              <c:f>'RCD_201X_Vorlage-DEF'!$I$107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'RCD_201X_Vorlage-DEF'!$I$108:$I$118</c:f>
              <c:numCache>
                <c:formatCode>General</c:formatCode>
                <c:ptCount val="11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96-4CC4-86ED-7803D5534EEC}"/>
            </c:ext>
          </c:extLst>
        </c:ser>
        <c:ser>
          <c:idx val="5"/>
          <c:order val="4"/>
          <c:tx>
            <c:strRef>
              <c:f>'RCD_201X_Vorlage-DEF'!$J$107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'RCD_201X_Vorlage-DEF'!$J$108:$J$118</c:f>
              <c:numCache>
                <c:formatCode>General</c:formatCode>
                <c:ptCount val="11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B96-4CC4-86ED-7803D5534EEC}"/>
            </c:ext>
          </c:extLst>
        </c:ser>
        <c:ser>
          <c:idx val="6"/>
          <c:order val="5"/>
          <c:tx>
            <c:strRef>
              <c:f>'RCD_201X_Vorlage-DEF'!$K$107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'RCD_201X_Vorlage-DEF'!$K$108:$K$118</c:f>
              <c:numCache>
                <c:formatCode>General</c:formatCode>
                <c:ptCount val="11"/>
                <c:pt idx="1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B96-4CC4-86ED-7803D5534EEC}"/>
            </c:ext>
          </c:extLst>
        </c:ser>
        <c:ser>
          <c:idx val="8"/>
          <c:order val="6"/>
          <c:tx>
            <c:strRef>
              <c:f>'RCD_201X_Vorlage-DEF'!$M$107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'RCD_201X_Vorlage-DEF'!$M$108:$M$118</c:f>
              <c:numCache>
                <c:formatCode>General</c:formatCode>
                <c:ptCount val="11"/>
                <c:pt idx="2">
                  <c:v>104.25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B96-4CC4-86ED-7803D5534EEC}"/>
            </c:ext>
          </c:extLst>
        </c:ser>
        <c:ser>
          <c:idx val="9"/>
          <c:order val="7"/>
          <c:tx>
            <c:strRef>
              <c:f>'RCD_201X_Vorlage-DEF'!$N$107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'RCD_201X_Vorlage-DEF'!$N$108:$N$118</c:f>
              <c:numCache>
                <c:formatCode>General</c:formatCode>
                <c:ptCount val="11"/>
                <c:pt idx="2">
                  <c:v>61.75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B96-4CC4-86ED-7803D5534EEC}"/>
            </c:ext>
          </c:extLst>
        </c:ser>
        <c:ser>
          <c:idx val="10"/>
          <c:order val="8"/>
          <c:tx>
            <c:strRef>
              <c:f>'RCD_201X_Vorlage-DEF'!$O$107</c:f>
              <c:strCache>
                <c:ptCount val="1"/>
                <c:pt idx="0">
                  <c:v>Std.
REST</c:v>
                </c:pt>
              </c:strCache>
            </c:strRef>
          </c:tx>
          <c:spPr>
            <a:gradFill rotWithShape="0">
              <a:gsLst>
                <a:gs pos="0">
                  <a:srgbClr val="CCFFCC"/>
                </a:gs>
                <a:gs pos="100000">
                  <a:srgbClr val="CCFFCC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3175">
              <a:solidFill>
                <a:srgbClr val="000000"/>
              </a:solidFill>
              <a:prstDash val="solid"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'RCD_201X_Vorlage-DEF'!$O$108:$O$118</c:f>
              <c:numCache>
                <c:formatCode>General</c:formatCode>
                <c:ptCount val="11"/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B96-4CC4-86ED-7803D5534EEC}"/>
            </c:ext>
          </c:extLst>
        </c:ser>
        <c:ser>
          <c:idx val="12"/>
          <c:order val="9"/>
          <c:tx>
            <c:strRef>
              <c:f>'RCD_201X_Vorlage-DEF'!$Q$107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'RCD_201X_Vorlage-DEF'!$Q$108:$Q$118</c:f>
              <c:numCache>
                <c:formatCode>General</c:formatCode>
                <c:ptCount val="11"/>
                <c:pt idx="3">
                  <c:v>713.5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B96-4CC4-86ED-7803D5534EEC}"/>
            </c:ext>
          </c:extLst>
        </c:ser>
        <c:ser>
          <c:idx val="13"/>
          <c:order val="10"/>
          <c:tx>
            <c:strRef>
              <c:f>'RCD_201X_Vorlage-DEF'!$R$107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'RCD_201X_Vorlage-DEF'!$R$108:$R$118</c:f>
              <c:numCache>
                <c:formatCode>General</c:formatCode>
                <c:ptCount val="11"/>
                <c:pt idx="3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B96-4CC4-86ED-7803D5534EEC}"/>
            </c:ext>
          </c:extLst>
        </c:ser>
        <c:ser>
          <c:idx val="14"/>
          <c:order val="11"/>
          <c:tx>
            <c:strRef>
              <c:f>'RCD_201X_Vorlage-DEF'!$S$107</c:f>
              <c:strCache>
                <c:ptCount val="1"/>
                <c:pt idx="0">
                  <c:v>Std.
REST</c:v>
                </c:pt>
              </c:strCache>
            </c:strRef>
          </c:tx>
          <c:spPr>
            <a:gradFill rotWithShape="0">
              <a:gsLst>
                <a:gs pos="0">
                  <a:srgbClr val="CCFFCC"/>
                </a:gs>
                <a:gs pos="100000">
                  <a:srgbClr val="CCFFCC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3175">
              <a:solidFill>
                <a:srgbClr val="000000"/>
              </a:solidFill>
              <a:prstDash val="solid"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'RCD_201X_Vorlage-DEF'!$S$108:$S$118</c:f>
              <c:numCache>
                <c:formatCode>General</c:formatCode>
                <c:ptCount val="11"/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B96-4CC4-86ED-7803D5534EEC}"/>
            </c:ext>
          </c:extLst>
        </c:ser>
        <c:ser>
          <c:idx val="16"/>
          <c:order val="12"/>
          <c:tx>
            <c:strRef>
              <c:f>'RCD_201X_Vorlage-DEF'!$U$107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'RCD_201X_Vorlage-DEF'!$U$108:$U$118</c:f>
              <c:numCache>
                <c:formatCode>General</c:formatCode>
                <c:ptCount val="11"/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BB96-4CC4-86ED-7803D5534EEC}"/>
            </c:ext>
          </c:extLst>
        </c:ser>
        <c:ser>
          <c:idx val="17"/>
          <c:order val="13"/>
          <c:tx>
            <c:strRef>
              <c:f>'RCD_201X_Vorlage-DEF'!$V$107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'RCD_201X_Vorlage-DEF'!$V$108:$V$118</c:f>
              <c:numCache>
                <c:formatCode>General</c:formatCode>
                <c:ptCount val="11"/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B96-4CC4-86ED-7803D5534EEC}"/>
            </c:ext>
          </c:extLst>
        </c:ser>
        <c:ser>
          <c:idx val="18"/>
          <c:order val="14"/>
          <c:tx>
            <c:strRef>
              <c:f>'RCD_201X_Vorlage-DEF'!$W$107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'RCD_201X_Vorlage-DEF'!$W$108:$W$118</c:f>
              <c:numCache>
                <c:formatCode>General</c:formatCode>
                <c:ptCount val="11"/>
                <c:pt idx="4">
                  <c:v>550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B96-4CC4-86ED-7803D5534EEC}"/>
            </c:ext>
          </c:extLst>
        </c:ser>
        <c:ser>
          <c:idx val="20"/>
          <c:order val="15"/>
          <c:tx>
            <c:strRef>
              <c:f>'RCD_201X_Vorlage-DEF'!$Y$107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'RCD_201X_Vorlage-DEF'!$Y$108:$Y$118</c:f>
              <c:numCache>
                <c:formatCode>General</c:formatCode>
                <c:ptCount val="11"/>
                <c:pt idx="5">
                  <c:v>113.25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BB96-4CC4-86ED-7803D5534EEC}"/>
            </c:ext>
          </c:extLst>
        </c:ser>
        <c:ser>
          <c:idx val="21"/>
          <c:order val="16"/>
          <c:tx>
            <c:strRef>
              <c:f>'RCD_201X_Vorlage-DEF'!$Z$107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'RCD_201X_Vorlage-DEF'!$Z$108:$Z$118</c:f>
              <c:numCache>
                <c:formatCode>General</c:formatCode>
                <c:ptCount val="11"/>
                <c:pt idx="5">
                  <c:v>41.25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BB96-4CC4-86ED-7803D5534EEC}"/>
            </c:ext>
          </c:extLst>
        </c:ser>
        <c:ser>
          <c:idx val="22"/>
          <c:order val="17"/>
          <c:tx>
            <c:strRef>
              <c:f>'RCD_201X_Vorlage-DEF'!$AA$107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'RCD_201X_Vorlage-DEF'!$AA$108:$AA$118</c:f>
              <c:numCache>
                <c:formatCode>General</c:formatCode>
                <c:ptCount val="11"/>
                <c:pt idx="5">
                  <c:v>320.5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BB96-4CC4-86ED-7803D5534EEC}"/>
            </c:ext>
          </c:extLst>
        </c:ser>
        <c:ser>
          <c:idx val="24"/>
          <c:order val="18"/>
          <c:tx>
            <c:strRef>
              <c:f>'RCD_201X_Vorlage-DEF'!$AC$107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'RCD_201X_Vorlage-DEF'!$AC$108:$AC$118</c:f>
              <c:numCache>
                <c:formatCode>General</c:formatCode>
                <c:ptCount val="11"/>
                <c:pt idx="6">
                  <c:v>465.25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BB96-4CC4-86ED-7803D5534EEC}"/>
            </c:ext>
          </c:extLst>
        </c:ser>
        <c:ser>
          <c:idx val="25"/>
          <c:order val="19"/>
          <c:tx>
            <c:strRef>
              <c:f>'RCD_201X_Vorlage-DEF'!$AD$107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'RCD_201X_Vorlage-DEF'!$AD$108:$AD$118</c:f>
              <c:numCache>
                <c:formatCode>General</c:formatCode>
                <c:ptCount val="11"/>
                <c:pt idx="6">
                  <c:v>41.75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BB96-4CC4-86ED-7803D5534EEC}"/>
            </c:ext>
          </c:extLst>
        </c:ser>
        <c:ser>
          <c:idx val="26"/>
          <c:order val="20"/>
          <c:tx>
            <c:strRef>
              <c:f>'RCD_201X_Vorlage-DEF'!$AE$107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'RCD_201X_Vorlage-DEF'!$AE$108:$AE$118</c:f>
              <c:numCache>
                <c:formatCode>General</c:formatCode>
                <c:ptCount val="11"/>
                <c:pt idx="6">
                  <c:v>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BB96-4CC4-86ED-7803D5534EEC}"/>
            </c:ext>
          </c:extLst>
        </c:ser>
        <c:ser>
          <c:idx val="28"/>
          <c:order val="21"/>
          <c:tx>
            <c:strRef>
              <c:f>'RCD_201X_Vorlage-DEF'!$AG$107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'RCD_201X_Vorlage-DEF'!$AG$108:$AG$118</c:f>
              <c:numCache>
                <c:formatCode>General</c:formatCode>
                <c:ptCount val="11"/>
                <c:pt idx="7">
                  <c:v>2190.25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BB96-4CC4-86ED-7803D5534EEC}"/>
            </c:ext>
          </c:extLst>
        </c:ser>
        <c:ser>
          <c:idx val="29"/>
          <c:order val="22"/>
          <c:tx>
            <c:strRef>
              <c:f>'RCD_201X_Vorlage-DEF'!$AH$107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'RCD_201X_Vorlage-DEF'!$AH$108:$AH$118</c:f>
              <c:numCache>
                <c:formatCode>General</c:formatCode>
                <c:ptCount val="11"/>
                <c:pt idx="7">
                  <c:v>401.5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BB96-4CC4-86ED-7803D5534EEC}"/>
            </c:ext>
          </c:extLst>
        </c:ser>
        <c:ser>
          <c:idx val="30"/>
          <c:order val="23"/>
          <c:tx>
            <c:strRef>
              <c:f>'RCD_201X_Vorlage-DEF'!$AI$107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dPt>
            <c:idx val="7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C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'RCD_201X_Vorlage-DEF'!$AI$108:$AI$118</c:f>
              <c:numCache>
                <c:formatCode>General</c:formatCode>
                <c:ptCount val="11"/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BB96-4CC4-86ED-7803D5534EEC}"/>
            </c:ext>
          </c:extLst>
        </c:ser>
        <c:ser>
          <c:idx val="32"/>
          <c:order val="24"/>
          <c:tx>
            <c:strRef>
              <c:f>'RCD_201X_Vorlage-DEF'!$AK$107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'RCD_201X_Vorlage-DEF'!$AK$108:$AK$118</c:f>
              <c:numCache>
                <c:formatCode>General</c:formatCode>
                <c:ptCount val="11"/>
                <c:pt idx="8">
                  <c:v>1024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BB96-4CC4-86ED-7803D5534EEC}"/>
            </c:ext>
          </c:extLst>
        </c:ser>
        <c:ser>
          <c:idx val="33"/>
          <c:order val="25"/>
          <c:tx>
            <c:strRef>
              <c:f>'RCD_201X_Vorlage-DEF'!$AL$107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'RCD_201X_Vorlage-DEF'!$AL$108:$AL$118</c:f>
              <c:numCache>
                <c:formatCode>General</c:formatCode>
                <c:ptCount val="11"/>
                <c:pt idx="8">
                  <c:v>271.5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BB96-4CC4-86ED-7803D5534EEC}"/>
            </c:ext>
          </c:extLst>
        </c:ser>
        <c:ser>
          <c:idx val="34"/>
          <c:order val="26"/>
          <c:tx>
            <c:strRef>
              <c:f>'RCD_201X_Vorlage-DEF'!$AM$107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'RCD_201X_Vorlage-DEF'!$AM$108:$AM$118</c:f>
              <c:numCache>
                <c:formatCode>General</c:formatCode>
                <c:ptCount val="11"/>
                <c:pt idx="8">
                  <c:v>1004.5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BB96-4CC4-86ED-7803D5534EEC}"/>
            </c:ext>
          </c:extLst>
        </c:ser>
        <c:ser>
          <c:idx val="36"/>
          <c:order val="27"/>
          <c:tx>
            <c:strRef>
              <c:f>'RCD_201X_Vorlage-DEF'!$AO$107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'RCD_201X_Vorlage-DEF'!$AO$108:$AO$118</c:f>
              <c:numCache>
                <c:formatCode>General</c:formatCode>
                <c:ptCount val="11"/>
                <c:pt idx="9">
                  <c:v>1095.75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BB96-4CC4-86ED-7803D5534EEC}"/>
            </c:ext>
          </c:extLst>
        </c:ser>
        <c:ser>
          <c:idx val="37"/>
          <c:order val="28"/>
          <c:tx>
            <c:strRef>
              <c:f>'RCD_201X_Vorlage-DEF'!$AP$107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'RCD_201X_Vorlage-DEF'!$AP$108:$AP$118</c:f>
              <c:numCache>
                <c:formatCode>General</c:formatCode>
                <c:ptCount val="11"/>
                <c:pt idx="9">
                  <c:v>170.25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BB96-4CC4-86ED-7803D5534EEC}"/>
            </c:ext>
          </c:extLst>
        </c:ser>
        <c:ser>
          <c:idx val="38"/>
          <c:order val="29"/>
          <c:tx>
            <c:strRef>
              <c:f>'RCD_201X_Vorlage-DEF'!$AQ$107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dPt>
            <c:idx val="9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4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'RCD_201X_Vorlage-DEF'!$AQ$108:$AQ$118</c:f>
              <c:numCache>
                <c:formatCode>General</c:formatCode>
                <c:ptCount val="11"/>
                <c:pt idx="9">
                  <c:v>259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BB96-4CC4-86ED-7803D5534EEC}"/>
            </c:ext>
          </c:extLst>
        </c:ser>
        <c:ser>
          <c:idx val="40"/>
          <c:order val="30"/>
          <c:tx>
            <c:strRef>
              <c:f>'RCD_201X_Vorlage-DEF'!$AS$107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'RCD_201X_Vorlage-DEF'!$AS$108:$AS$118</c:f>
              <c:numCache>
                <c:formatCode>General</c:formatCode>
                <c:ptCount val="11"/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BB96-4CC4-86ED-7803D5534EEC}"/>
            </c:ext>
          </c:extLst>
        </c:ser>
        <c:ser>
          <c:idx val="41"/>
          <c:order val="31"/>
          <c:tx>
            <c:strRef>
              <c:f>'RCD_201X_Vorlage-DEF'!$AT$107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'RCD_201X_Vorlage-DEF'!$AT$108:$AT$118</c:f>
              <c:numCache>
                <c:formatCode>General</c:formatCode>
                <c:ptCount val="11"/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BB96-4CC4-86ED-7803D5534EEC}"/>
            </c:ext>
          </c:extLst>
        </c:ser>
        <c:ser>
          <c:idx val="42"/>
          <c:order val="32"/>
          <c:tx>
            <c:strRef>
              <c:f>'RCD_201X_Vorlage-DEF'!$AU$107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'RCD_201X_Vorlage-DEF'!$AU$108:$AU$118</c:f>
              <c:numCache>
                <c:formatCode>General</c:formatCode>
                <c:ptCount val="11"/>
                <c:pt idx="10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BB96-4CC4-86ED-7803D5534E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"/>
        <c:overlap val="100"/>
        <c:axId val="108851584"/>
        <c:axId val="108853120"/>
      </c:barChart>
      <c:catAx>
        <c:axId val="1088515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53120"/>
        <c:crosses val="autoZero"/>
        <c:auto val="1"/>
        <c:lblAlgn val="ctr"/>
        <c:lblOffset val="100"/>
        <c:noMultiLvlLbl val="0"/>
      </c:catAx>
      <c:valAx>
        <c:axId val="10885312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51584"/>
        <c:crosses val="autoZero"/>
        <c:crossBetween val="between"/>
      </c:valAx>
    </c:plotArea>
    <c:plotVisOnly val="1"/>
    <c:dispBlanksAs val="gap"/>
    <c:showDLblsOverMax val="0"/>
  </c:chart>
  <c:spPr>
    <a:ln>
      <a:noFill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 panose="020B0604020202020204" pitchFamily="34" charset="0"/>
          <a:ea typeface="Calibri"/>
          <a:cs typeface="Arial" panose="020B0604020202020204" pitchFamily="34" charset="0"/>
        </a:defRPr>
      </a:pPr>
      <a:endParaRPr lang="de-DE"/>
    </a:p>
  </c:txPr>
  <c:printSettings>
    <c:headerFooter alignWithMargins="0"/>
    <c:pageMargins b="0.78740157499999996" l="0.7" r="0.7" t="0.78740157499999996" header="0.3" footer="0.3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5" Type="http://schemas.openxmlformats.org/officeDocument/2006/relationships/chart" Target="../charts/chart2.xml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B51F6712-3506-4DB7-A4BA-4F0578371376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32004" rIns="36576" bIns="0" anchor="t" upright="1"/>
        <a:lstStyle/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INGENIEURGEMEINSCHAFT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Jauslin + Stebler Ingenieure AG / Rapp Infra AG 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per Adresse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Jauslin + Stebler Ingenieure AG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Gartenstrasse 15, 4132 Muttenz 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Tel. 061 / 467 67 67    Fax 061 / 467 67 01</a:t>
          </a:r>
        </a:p>
        <a:p>
          <a:pPr algn="ctr" rtl="0">
            <a:defRPr sz="1000"/>
          </a:pPr>
          <a:endParaRPr lang="de-CH" sz="10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18</xdr:col>
      <xdr:colOff>142875</xdr:colOff>
      <xdr:row>17</xdr:row>
      <xdr:rowOff>142875</xdr:rowOff>
    </xdr:from>
    <xdr:to>
      <xdr:col>24</xdr:col>
      <xdr:colOff>121945</xdr:colOff>
      <xdr:row>29</xdr:row>
      <xdr:rowOff>19050</xdr:rowOff>
    </xdr:to>
    <xdr:sp macro="" textlink="">
      <xdr:nvSpPr>
        <xdr:cNvPr id="3" name="Richtungspfeil 7">
          <a:extLst>
            <a:ext uri="{FF2B5EF4-FFF2-40B4-BE49-F238E27FC236}">
              <a16:creationId xmlns:a16="http://schemas.microsoft.com/office/drawing/2014/main" id="{5053D976-4C25-4449-9C5A-C9E4B45DB2EF}"/>
            </a:ext>
          </a:extLst>
        </xdr:cNvPr>
        <xdr:cNvSpPr>
          <a:spLocks noChangeArrowheads="1"/>
        </xdr:cNvSpPr>
      </xdr:nvSpPr>
      <xdr:spPr bwMode="auto">
        <a:xfrm rot="10800000">
          <a:off x="10563225" y="3743325"/>
          <a:ext cx="1865020" cy="2247900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Blaue Schrift</a:t>
          </a:r>
          <a:r>
            <a:rPr lang="de-DE" sz="1200" b="1" i="0" strike="noStrike">
              <a:solidFill>
                <a:srgbClr val="000000"/>
              </a:solidFill>
              <a:latin typeface="Calibri"/>
            </a:rPr>
            <a:t> = Texteinträge PV notwendig!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es sind nur Einträge im Druckbereich notwendig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Fusszeile anpassen!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Ebenfalls monatlich manuell anpassen.</a:t>
          </a:r>
        </a:p>
      </xdr:txBody>
    </xdr:sp>
    <xdr:clientData/>
  </xdr:twoCellAnchor>
  <xdr:twoCellAnchor>
    <xdr:from>
      <xdr:col>18</xdr:col>
      <xdr:colOff>104775</xdr:colOff>
      <xdr:row>41</xdr:row>
      <xdr:rowOff>0</xdr:rowOff>
    </xdr:from>
    <xdr:to>
      <xdr:col>26</xdr:col>
      <xdr:colOff>171450</xdr:colOff>
      <xdr:row>82</xdr:row>
      <xdr:rowOff>0</xdr:rowOff>
    </xdr:to>
    <xdr:sp macro="" textlink="">
      <xdr:nvSpPr>
        <xdr:cNvPr id="4" name="Richtungspfeil 7">
          <a:extLst>
            <a:ext uri="{FF2B5EF4-FFF2-40B4-BE49-F238E27FC236}">
              <a16:creationId xmlns:a16="http://schemas.microsoft.com/office/drawing/2014/main" id="{893804E3-DDB2-4740-A327-587C4BF59F54}"/>
            </a:ext>
          </a:extLst>
        </xdr:cNvPr>
        <xdr:cNvSpPr>
          <a:spLocks noChangeArrowheads="1"/>
        </xdr:cNvSpPr>
      </xdr:nvSpPr>
      <xdr:spPr bwMode="auto">
        <a:xfrm rot="10800000">
          <a:off x="10525125" y="7981950"/>
          <a:ext cx="2581275" cy="6086475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   Personen jeweils in den 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Zellen (Name, Vorname) 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erfassen (hellblaue Schrift).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Die Zelle Kategorie ist mit einem Filter versehen. Bitte jeweils die entsprechende Kategorie (auf Pfeiltaste drücken) aussuchen.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   In der Zelle Kategorie (dunkelblau)  eine der vorgegebenen Kategorien (A, B, C etc.) aussuchen. 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Auswahl (Filter) der div. Kategorien wie z.B. A, B, C etc. passt sich den obigen Eingaben an (siehe Kategorie gem. Vertrag) an. </a:t>
          </a:r>
        </a:p>
        <a:p>
          <a:pPr algn="ctr" rtl="1">
            <a:defRPr sz="1000"/>
          </a:pPr>
          <a:r>
            <a:rPr lang="de-DE" sz="900" b="1" i="0" strike="noStrike">
              <a:solidFill>
                <a:srgbClr val="000000"/>
              </a:solidFill>
              <a:latin typeface="Calibri"/>
            </a:rPr>
            <a:t>Beispiel:</a:t>
          </a:r>
        </a:p>
      </xdr:txBody>
    </xdr:sp>
    <xdr:clientData/>
  </xdr:twoCellAnchor>
  <xdr:twoCellAnchor>
    <xdr:from>
      <xdr:col>6</xdr:col>
      <xdr:colOff>0</xdr:colOff>
      <xdr:row>101</xdr:row>
      <xdr:rowOff>133350</xdr:rowOff>
    </xdr:from>
    <xdr:to>
      <xdr:col>13</xdr:col>
      <xdr:colOff>209550</xdr:colOff>
      <xdr:row>105</xdr:row>
      <xdr:rowOff>428625</xdr:rowOff>
    </xdr:to>
    <xdr:sp macro="" textlink="">
      <xdr:nvSpPr>
        <xdr:cNvPr id="5" name="Richtungspfeil 7">
          <a:extLst>
            <a:ext uri="{FF2B5EF4-FFF2-40B4-BE49-F238E27FC236}">
              <a16:creationId xmlns:a16="http://schemas.microsoft.com/office/drawing/2014/main" id="{AE18CD75-2333-48EE-B232-7A2DBD0F08B0}"/>
            </a:ext>
          </a:extLst>
        </xdr:cNvPr>
        <xdr:cNvSpPr>
          <a:spLocks noChangeArrowheads="1"/>
        </xdr:cNvSpPr>
      </xdr:nvSpPr>
      <xdr:spPr bwMode="auto">
        <a:xfrm rot="5400000">
          <a:off x="5210175" y="16068675"/>
          <a:ext cx="962025" cy="3724275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TABELLE NICHT VERÄNDERN!</a:t>
          </a: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900" b="1" i="0" strike="noStrike">
              <a:solidFill>
                <a:srgbClr val="000000"/>
              </a:solidFill>
              <a:latin typeface="Calibri"/>
            </a:rPr>
            <a:t>dient zur Berechnung und Erstellung des Diagramms</a:t>
          </a:r>
        </a:p>
      </xdr:txBody>
    </xdr:sp>
    <xdr:clientData/>
  </xdr:twoCellAnchor>
  <xdr:twoCellAnchor>
    <xdr:from>
      <xdr:col>18</xdr:col>
      <xdr:colOff>104775</xdr:colOff>
      <xdr:row>88</xdr:row>
      <xdr:rowOff>47625</xdr:rowOff>
    </xdr:from>
    <xdr:to>
      <xdr:col>26</xdr:col>
      <xdr:colOff>171450</xdr:colOff>
      <xdr:row>95</xdr:row>
      <xdr:rowOff>125761</xdr:rowOff>
    </xdr:to>
    <xdr:sp macro="" textlink="">
      <xdr:nvSpPr>
        <xdr:cNvPr id="6" name="Richtungspfeil 7">
          <a:extLst>
            <a:ext uri="{FF2B5EF4-FFF2-40B4-BE49-F238E27FC236}">
              <a16:creationId xmlns:a16="http://schemas.microsoft.com/office/drawing/2014/main" id="{9B930264-B853-43A5-A795-E8528E32B6A1}"/>
            </a:ext>
          </a:extLst>
        </xdr:cNvPr>
        <xdr:cNvSpPr>
          <a:spLocks noChangeArrowheads="1"/>
        </xdr:cNvSpPr>
      </xdr:nvSpPr>
      <xdr:spPr bwMode="auto">
        <a:xfrm rot="10800000">
          <a:off x="10525125" y="15039975"/>
          <a:ext cx="2581275" cy="1411636"/>
        </a:xfrm>
        <a:prstGeom prst="homePlate">
          <a:avLst>
            <a:gd name="adj" fmla="val 42730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lnSpc>
              <a:spcPts val="12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NUR STUNDENANSÄTZE ANPASSEN!</a:t>
          </a:r>
        </a:p>
        <a:p>
          <a:pPr algn="ctr" rtl="1">
            <a:lnSpc>
              <a:spcPts val="13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(blaue Schrift)</a:t>
          </a:r>
        </a:p>
        <a:p>
          <a:pPr algn="ctr" rtl="1">
            <a:lnSpc>
              <a:spcPts val="12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Angaben Kategorie passen sich den Vorgaben (oben) automatisch an.</a:t>
          </a:r>
        </a:p>
      </xdr:txBody>
    </xdr:sp>
    <xdr:clientData/>
  </xdr:twoCellAnchor>
  <xdr:twoCellAnchor>
    <xdr:from>
      <xdr:col>0</xdr:col>
      <xdr:colOff>76200</xdr:colOff>
      <xdr:row>28</xdr:row>
      <xdr:rowOff>171450</xdr:rowOff>
    </xdr:from>
    <xdr:to>
      <xdr:col>9</xdr:col>
      <xdr:colOff>428625</xdr:colOff>
      <xdr:row>37</xdr:row>
      <xdr:rowOff>9525</xdr:rowOff>
    </xdr:to>
    <xdr:graphicFrame macro="">
      <xdr:nvGraphicFramePr>
        <xdr:cNvPr id="7" name="Diagramm 10">
          <a:extLst>
            <a:ext uri="{FF2B5EF4-FFF2-40B4-BE49-F238E27FC236}">
              <a16:creationId xmlns:a16="http://schemas.microsoft.com/office/drawing/2014/main" id="{BA98CC23-987F-479B-A057-F5EE80E2FE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47625</xdr:colOff>
      <xdr:row>28</xdr:row>
      <xdr:rowOff>85725</xdr:rowOff>
    </xdr:from>
    <xdr:to>
      <xdr:col>20</xdr:col>
      <xdr:colOff>28575</xdr:colOff>
      <xdr:row>30</xdr:row>
      <xdr:rowOff>66675</xdr:rowOff>
    </xdr:to>
    <xdr:sp macro="" textlink="">
      <xdr:nvSpPr>
        <xdr:cNvPr id="8" name="Line 452">
          <a:extLst>
            <a:ext uri="{FF2B5EF4-FFF2-40B4-BE49-F238E27FC236}">
              <a16:creationId xmlns:a16="http://schemas.microsoft.com/office/drawing/2014/main" id="{8DFC9E78-86C1-461C-9D5B-62B0BDB3E950}"/>
            </a:ext>
          </a:extLst>
        </xdr:cNvPr>
        <xdr:cNvSpPr>
          <a:spLocks noChangeShapeType="1"/>
        </xdr:cNvSpPr>
      </xdr:nvSpPr>
      <xdr:spPr bwMode="auto">
        <a:xfrm flipH="1">
          <a:off x="10467975" y="5886450"/>
          <a:ext cx="60960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171450</xdr:colOff>
      <xdr:row>5</xdr:row>
      <xdr:rowOff>154305</xdr:rowOff>
    </xdr:from>
    <xdr:to>
      <xdr:col>25</xdr:col>
      <xdr:colOff>180975</xdr:colOff>
      <xdr:row>15</xdr:row>
      <xdr:rowOff>333377</xdr:rowOff>
    </xdr:to>
    <xdr:sp macro="" textlink="">
      <xdr:nvSpPr>
        <xdr:cNvPr id="9" name="Richtungspfeil 7">
          <a:extLst>
            <a:ext uri="{FF2B5EF4-FFF2-40B4-BE49-F238E27FC236}">
              <a16:creationId xmlns:a16="http://schemas.microsoft.com/office/drawing/2014/main" id="{25B96276-AA18-4626-B8A3-F557581F9492}"/>
            </a:ext>
          </a:extLst>
        </xdr:cNvPr>
        <xdr:cNvSpPr>
          <a:spLocks noChangeArrowheads="1"/>
        </xdr:cNvSpPr>
      </xdr:nvSpPr>
      <xdr:spPr bwMode="auto">
        <a:xfrm rot="10800000">
          <a:off x="10591800" y="1183005"/>
          <a:ext cx="2209800" cy="1960247"/>
        </a:xfrm>
        <a:prstGeom prst="homePlate">
          <a:avLst>
            <a:gd name="adj" fmla="val 19245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Blaue Schrift</a:t>
          </a:r>
          <a:r>
            <a:rPr lang="de-DE" sz="1200" b="1" i="0" strike="noStrike">
              <a:solidFill>
                <a:srgbClr val="000000"/>
              </a:solidFill>
              <a:latin typeface="Calibri"/>
            </a:rPr>
            <a:t> = Texteinträge PV notwendig!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es sind nur Einträge im Druckbereich notwendig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Fusszeile anpassen!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Beobachtungsjahr sowie Beobachtungsmonat mittels Filter anpassen.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</xdr:txBody>
    </xdr:sp>
    <xdr:clientData/>
  </xdr:twoCellAnchor>
  <xdr:twoCellAnchor>
    <xdr:from>
      <xdr:col>20</xdr:col>
      <xdr:colOff>9525</xdr:colOff>
      <xdr:row>83</xdr:row>
      <xdr:rowOff>0</xdr:rowOff>
    </xdr:from>
    <xdr:to>
      <xdr:col>25</xdr:col>
      <xdr:colOff>47625</xdr:colOff>
      <xdr:row>86</xdr:row>
      <xdr:rowOff>28575</xdr:rowOff>
    </xdr:to>
    <xdr:pic>
      <xdr:nvPicPr>
        <xdr:cNvPr id="10" name="Picture 464">
          <a:extLst>
            <a:ext uri="{FF2B5EF4-FFF2-40B4-BE49-F238E27FC236}">
              <a16:creationId xmlns:a16="http://schemas.microsoft.com/office/drawing/2014/main" id="{DF489FA5-CC50-4E5F-9800-BF13A150CB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881" t="27025" r="67076" b="62119"/>
        <a:stretch>
          <a:fillRect/>
        </a:stretch>
      </xdr:blipFill>
      <xdr:spPr bwMode="auto">
        <a:xfrm>
          <a:off x="11058525" y="14220825"/>
          <a:ext cx="1609725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314325</xdr:colOff>
      <xdr:row>105</xdr:row>
      <xdr:rowOff>142875</xdr:rowOff>
    </xdr:from>
    <xdr:to>
      <xdr:col>9</xdr:col>
      <xdr:colOff>314325</xdr:colOff>
      <xdr:row>105</xdr:row>
      <xdr:rowOff>371475</xdr:rowOff>
    </xdr:to>
    <xdr:sp macro="" textlink="">
      <xdr:nvSpPr>
        <xdr:cNvPr id="11" name="Line 467">
          <a:extLst>
            <a:ext uri="{FF2B5EF4-FFF2-40B4-BE49-F238E27FC236}">
              <a16:creationId xmlns:a16="http://schemas.microsoft.com/office/drawing/2014/main" id="{30A73256-0575-4F34-9F39-E8D2DEA2C861}"/>
            </a:ext>
          </a:extLst>
        </xdr:cNvPr>
        <xdr:cNvSpPr>
          <a:spLocks noChangeShapeType="1"/>
        </xdr:cNvSpPr>
      </xdr:nvSpPr>
      <xdr:spPr bwMode="auto">
        <a:xfrm>
          <a:off x="5600700" y="18126075"/>
          <a:ext cx="0" cy="2286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361950</xdr:colOff>
      <xdr:row>105</xdr:row>
      <xdr:rowOff>180975</xdr:rowOff>
    </xdr:from>
    <xdr:to>
      <xdr:col>12</xdr:col>
      <xdr:colOff>161925</xdr:colOff>
      <xdr:row>105</xdr:row>
      <xdr:rowOff>247650</xdr:rowOff>
    </xdr:to>
    <xdr:sp macro="" textlink="">
      <xdr:nvSpPr>
        <xdr:cNvPr id="12" name="Line 468">
          <a:extLst>
            <a:ext uri="{FF2B5EF4-FFF2-40B4-BE49-F238E27FC236}">
              <a16:creationId xmlns:a16="http://schemas.microsoft.com/office/drawing/2014/main" id="{6666E242-28ED-4BA1-AFF4-64B5DA8F5F9E}"/>
            </a:ext>
          </a:extLst>
        </xdr:cNvPr>
        <xdr:cNvSpPr>
          <a:spLocks noChangeShapeType="1"/>
        </xdr:cNvSpPr>
      </xdr:nvSpPr>
      <xdr:spPr bwMode="auto">
        <a:xfrm>
          <a:off x="6629400" y="18164175"/>
          <a:ext cx="314325" cy="66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152400</xdr:colOff>
      <xdr:row>105</xdr:row>
      <xdr:rowOff>161925</xdr:rowOff>
    </xdr:from>
    <xdr:to>
      <xdr:col>7</xdr:col>
      <xdr:colOff>323850</xdr:colOff>
      <xdr:row>105</xdr:row>
      <xdr:rowOff>247650</xdr:rowOff>
    </xdr:to>
    <xdr:sp macro="" textlink="">
      <xdr:nvSpPr>
        <xdr:cNvPr id="13" name="Line 469">
          <a:extLst>
            <a:ext uri="{FF2B5EF4-FFF2-40B4-BE49-F238E27FC236}">
              <a16:creationId xmlns:a16="http://schemas.microsoft.com/office/drawing/2014/main" id="{FC7B282C-D95A-40A2-9E2A-B72880ED1332}"/>
            </a:ext>
          </a:extLst>
        </xdr:cNvPr>
        <xdr:cNvSpPr>
          <a:spLocks noChangeShapeType="1"/>
        </xdr:cNvSpPr>
      </xdr:nvSpPr>
      <xdr:spPr bwMode="auto">
        <a:xfrm flipH="1">
          <a:off x="4467225" y="18145125"/>
          <a:ext cx="17145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20</xdr:col>
      <xdr:colOff>228600</xdr:colOff>
      <xdr:row>75</xdr:row>
      <xdr:rowOff>9525</xdr:rowOff>
    </xdr:from>
    <xdr:to>
      <xdr:col>25</xdr:col>
      <xdr:colOff>200025</xdr:colOff>
      <xdr:row>81</xdr:row>
      <xdr:rowOff>114300</xdr:rowOff>
    </xdr:to>
    <xdr:pic>
      <xdr:nvPicPr>
        <xdr:cNvPr id="14" name="Picture 477">
          <a:extLst>
            <a:ext uri="{FF2B5EF4-FFF2-40B4-BE49-F238E27FC236}">
              <a16:creationId xmlns:a16="http://schemas.microsoft.com/office/drawing/2014/main" id="{3088FE84-7DE6-4BEC-8739-F80897D7D6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4835" t="20575" r="39212" b="49771"/>
        <a:stretch>
          <a:fillRect/>
        </a:stretch>
      </xdr:blipFill>
      <xdr:spPr bwMode="auto">
        <a:xfrm>
          <a:off x="11277600" y="13011150"/>
          <a:ext cx="1543050" cy="1019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66675</xdr:colOff>
      <xdr:row>76</xdr:row>
      <xdr:rowOff>95250</xdr:rowOff>
    </xdr:from>
    <xdr:to>
      <xdr:col>19</xdr:col>
      <xdr:colOff>247650</xdr:colOff>
      <xdr:row>77</xdr:row>
      <xdr:rowOff>85725</xdr:rowOff>
    </xdr:to>
    <xdr:sp macro="" textlink="">
      <xdr:nvSpPr>
        <xdr:cNvPr id="15" name="Text Box 487">
          <a:extLst>
            <a:ext uri="{FF2B5EF4-FFF2-40B4-BE49-F238E27FC236}">
              <a16:creationId xmlns:a16="http://schemas.microsoft.com/office/drawing/2014/main" id="{D20071FF-2FEC-48BE-A19F-584D692ABB7C}"/>
            </a:ext>
          </a:extLst>
        </xdr:cNvPr>
        <xdr:cNvSpPr txBox="1">
          <a:spLocks noChangeArrowheads="1"/>
        </xdr:cNvSpPr>
      </xdr:nvSpPr>
      <xdr:spPr bwMode="auto">
        <a:xfrm>
          <a:off x="10487025" y="13249275"/>
          <a:ext cx="495300" cy="1428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1. Eingabe</a:t>
          </a:r>
        </a:p>
      </xdr:txBody>
    </xdr:sp>
    <xdr:clientData/>
  </xdr:twoCellAnchor>
  <xdr:twoCellAnchor>
    <xdr:from>
      <xdr:col>19</xdr:col>
      <xdr:colOff>247650</xdr:colOff>
      <xdr:row>77</xdr:row>
      <xdr:rowOff>28575</xdr:rowOff>
    </xdr:from>
    <xdr:to>
      <xdr:col>21</xdr:col>
      <xdr:colOff>0</xdr:colOff>
      <xdr:row>77</xdr:row>
      <xdr:rowOff>104775</xdr:rowOff>
    </xdr:to>
    <xdr:sp macro="" textlink="">
      <xdr:nvSpPr>
        <xdr:cNvPr id="16" name="Line 488">
          <a:extLst>
            <a:ext uri="{FF2B5EF4-FFF2-40B4-BE49-F238E27FC236}">
              <a16:creationId xmlns:a16="http://schemas.microsoft.com/office/drawing/2014/main" id="{0F9E5773-7054-40BD-B271-9CE10FF108E2}"/>
            </a:ext>
          </a:extLst>
        </xdr:cNvPr>
        <xdr:cNvSpPr>
          <a:spLocks noChangeShapeType="1"/>
        </xdr:cNvSpPr>
      </xdr:nvSpPr>
      <xdr:spPr bwMode="auto">
        <a:xfrm>
          <a:off x="10982325" y="13335000"/>
          <a:ext cx="381000" cy="762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38100</xdr:colOff>
      <xdr:row>85</xdr:row>
      <xdr:rowOff>104775</xdr:rowOff>
    </xdr:from>
    <xdr:to>
      <xdr:col>20</xdr:col>
      <xdr:colOff>285750</xdr:colOff>
      <xdr:row>87</xdr:row>
      <xdr:rowOff>142875</xdr:rowOff>
    </xdr:to>
    <xdr:sp macro="" textlink="">
      <xdr:nvSpPr>
        <xdr:cNvPr id="17" name="Text Box 489">
          <a:extLst>
            <a:ext uri="{FF2B5EF4-FFF2-40B4-BE49-F238E27FC236}">
              <a16:creationId xmlns:a16="http://schemas.microsoft.com/office/drawing/2014/main" id="{D349D559-F75D-41F6-89A6-6A3080D33AAC}"/>
            </a:ext>
          </a:extLst>
        </xdr:cNvPr>
        <xdr:cNvSpPr txBox="1">
          <a:spLocks noChangeArrowheads="1"/>
        </xdr:cNvSpPr>
      </xdr:nvSpPr>
      <xdr:spPr bwMode="auto">
        <a:xfrm>
          <a:off x="10458450" y="14630400"/>
          <a:ext cx="876300" cy="3524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2. Filter</a:t>
          </a:r>
        </a:p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    Kat. wählen</a:t>
          </a:r>
        </a:p>
        <a:p>
          <a:pPr algn="l" rtl="0">
            <a:defRPr sz="1000"/>
          </a:pPr>
          <a:r>
            <a:rPr lang="de-DE" sz="200" b="1" i="0" strike="noStrike">
              <a:solidFill>
                <a:srgbClr val="000000"/>
              </a:solidFill>
              <a:latin typeface="Arial"/>
              <a:cs typeface="Arial"/>
            </a:rPr>
            <a:t>  </a:t>
          </a:r>
          <a:r>
            <a:rPr lang="de-DE" sz="600" b="1" i="0" u="sng" strike="noStrike">
              <a:solidFill>
                <a:srgbClr val="000000"/>
              </a:solidFill>
              <a:latin typeface="Arial"/>
              <a:cs typeface="Arial"/>
            </a:rPr>
            <a:t>erscheint autom. </a:t>
          </a:r>
        </a:p>
      </xdr:txBody>
    </xdr:sp>
    <xdr:clientData/>
  </xdr:twoCellAnchor>
  <xdr:twoCellAnchor>
    <xdr:from>
      <xdr:col>20</xdr:col>
      <xdr:colOff>285750</xdr:colOff>
      <xdr:row>85</xdr:row>
      <xdr:rowOff>38100</xdr:rowOff>
    </xdr:from>
    <xdr:to>
      <xdr:col>23</xdr:col>
      <xdr:colOff>190500</xdr:colOff>
      <xdr:row>86</xdr:row>
      <xdr:rowOff>114300</xdr:rowOff>
    </xdr:to>
    <xdr:sp macro="" textlink="">
      <xdr:nvSpPr>
        <xdr:cNvPr id="18" name="Line 494">
          <a:extLst>
            <a:ext uri="{FF2B5EF4-FFF2-40B4-BE49-F238E27FC236}">
              <a16:creationId xmlns:a16="http://schemas.microsoft.com/office/drawing/2014/main" id="{CA4752E1-73B7-4922-815A-3F089F57DC74}"/>
            </a:ext>
          </a:extLst>
        </xdr:cNvPr>
        <xdr:cNvSpPr>
          <a:spLocks noChangeShapeType="1"/>
        </xdr:cNvSpPr>
      </xdr:nvSpPr>
      <xdr:spPr bwMode="auto">
        <a:xfrm flipV="1">
          <a:off x="11334750" y="14563725"/>
          <a:ext cx="847725" cy="2381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66675</xdr:colOff>
      <xdr:row>0</xdr:row>
      <xdr:rowOff>104775</xdr:rowOff>
    </xdr:from>
    <xdr:to>
      <xdr:col>3</xdr:col>
      <xdr:colOff>390525</xdr:colOff>
      <xdr:row>4</xdr:row>
      <xdr:rowOff>123825</xdr:rowOff>
    </xdr:to>
    <xdr:pic>
      <xdr:nvPicPr>
        <xdr:cNvPr id="19" name="Picture 19" descr="Logo_color">
          <a:extLst>
            <a:ext uri="{FF2B5EF4-FFF2-40B4-BE49-F238E27FC236}">
              <a16:creationId xmlns:a16="http://schemas.microsoft.com/office/drawing/2014/main" id="{5BEB5D0D-161F-4B46-9127-9B7105CBED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461" b="14493"/>
        <a:stretch>
          <a:fillRect/>
        </a:stretch>
      </xdr:blipFill>
      <xdr:spPr bwMode="auto">
        <a:xfrm>
          <a:off x="66675" y="104775"/>
          <a:ext cx="2305050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28575</xdr:colOff>
      <xdr:row>15</xdr:row>
      <xdr:rowOff>28575</xdr:rowOff>
    </xdr:from>
    <xdr:to>
      <xdr:col>9</xdr:col>
      <xdr:colOff>447675</xdr:colOff>
      <xdr:row>28</xdr:row>
      <xdr:rowOff>9525</xdr:rowOff>
    </xdr:to>
    <xdr:graphicFrame macro="">
      <xdr:nvGraphicFramePr>
        <xdr:cNvPr id="20" name="Diagramm 10">
          <a:extLst>
            <a:ext uri="{FF2B5EF4-FFF2-40B4-BE49-F238E27FC236}">
              <a16:creationId xmlns:a16="http://schemas.microsoft.com/office/drawing/2014/main" id="{F9F48649-4970-4847-8228-934313275C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Y880"/>
  <sheetViews>
    <sheetView showGridLines="0" showZeros="0" tabSelected="1" topLeftCell="A22" zoomScale="115" zoomScaleNormal="115" zoomScaleSheetLayoutView="100" workbookViewId="0">
      <selection activeCell="Q32" sqref="Q32"/>
    </sheetView>
  </sheetViews>
  <sheetFormatPr baseColWidth="10" defaultColWidth="11.42578125" defaultRowHeight="12.75" outlineLevelRow="1" x14ac:dyDescent="0.2"/>
  <cols>
    <col min="1" max="1" width="20.7109375" style="87" customWidth="1"/>
    <col min="2" max="2" width="7" style="87" customWidth="1"/>
    <col min="3" max="3" width="4.28515625" style="87" customWidth="1"/>
    <col min="4" max="4" width="11" style="87" customWidth="1"/>
    <col min="5" max="5" width="9" style="87" bestFit="1" customWidth="1"/>
    <col min="6" max="6" width="7.7109375" style="87" customWidth="1"/>
    <col min="7" max="10" width="7.28515625" style="87" customWidth="1"/>
    <col min="11" max="11" width="7.42578125" style="87" customWidth="1"/>
    <col min="12" max="12" width="7.7109375" style="87" customWidth="1"/>
    <col min="13" max="16" width="8.42578125" style="87" customWidth="1"/>
    <col min="17" max="17" width="8" style="87" customWidth="1"/>
    <col min="18" max="18" width="12.85546875" style="87" customWidth="1"/>
    <col min="19" max="25" width="4.7109375" style="87" customWidth="1"/>
    <col min="26" max="26" width="4.7109375" style="88" customWidth="1"/>
    <col min="27" max="51" width="4.7109375" style="87" customWidth="1"/>
    <col min="52" max="16384" width="11.42578125" style="87"/>
  </cols>
  <sheetData>
    <row r="1" spans="1:31" s="1" customFormat="1" ht="16.5" customHeight="1" x14ac:dyDescent="0.2">
      <c r="D1" s="2"/>
      <c r="E1" s="2"/>
      <c r="F1" s="3"/>
      <c r="M1" s="4" t="s">
        <v>0</v>
      </c>
      <c r="Z1" s="5"/>
    </row>
    <row r="2" spans="1:31" s="1" customFormat="1" ht="12" x14ac:dyDescent="0.2">
      <c r="A2" s="188"/>
      <c r="B2" s="188"/>
      <c r="C2" s="188"/>
      <c r="D2" s="188"/>
      <c r="E2" s="188"/>
      <c r="F2" s="188"/>
      <c r="M2" s="1" t="s">
        <v>1</v>
      </c>
      <c r="Z2" s="5"/>
    </row>
    <row r="3" spans="1:31" s="1" customFormat="1" ht="12" x14ac:dyDescent="0.2">
      <c r="D3" s="2"/>
      <c r="E3" s="2"/>
      <c r="F3" s="3"/>
      <c r="M3" s="6" t="s">
        <v>2</v>
      </c>
      <c r="Z3" s="5"/>
    </row>
    <row r="4" spans="1:31" s="1" customFormat="1" ht="12" x14ac:dyDescent="0.2">
      <c r="D4" s="2"/>
      <c r="E4" s="2"/>
      <c r="F4" s="3"/>
      <c r="M4" s="4" t="s">
        <v>3</v>
      </c>
      <c r="Z4" s="5"/>
    </row>
    <row r="5" spans="1:31" s="8" customFormat="1" ht="28.5" customHeight="1" thickBot="1" x14ac:dyDescent="0.25">
      <c r="A5" s="7"/>
      <c r="D5" s="9"/>
      <c r="E5" s="9"/>
      <c r="F5" s="10"/>
      <c r="Z5" s="11"/>
    </row>
    <row r="6" spans="1:31" s="17" customFormat="1" ht="18" x14ac:dyDescent="0.25">
      <c r="A6" s="12" t="s">
        <v>4</v>
      </c>
      <c r="B6" s="13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5"/>
      <c r="O6" s="14"/>
      <c r="P6" s="14"/>
      <c r="Q6" s="14"/>
      <c r="R6" s="16"/>
      <c r="Z6" s="18"/>
    </row>
    <row r="7" spans="1:31" s="17" customFormat="1" ht="6" customHeight="1" x14ac:dyDescent="0.25">
      <c r="A7" s="19"/>
      <c r="B7" s="20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2"/>
      <c r="Z7" s="18"/>
    </row>
    <row r="8" spans="1:31" s="17" customFormat="1" ht="15.75" customHeight="1" x14ac:dyDescent="0.2">
      <c r="A8" s="181" t="s">
        <v>5</v>
      </c>
      <c r="B8" s="182"/>
      <c r="C8" s="182"/>
      <c r="D8" s="182"/>
      <c r="E8" s="189" t="s">
        <v>48</v>
      </c>
      <c r="F8" s="189"/>
      <c r="G8" s="189"/>
      <c r="H8" s="189"/>
      <c r="I8" s="189"/>
      <c r="J8" s="189"/>
      <c r="K8" s="189"/>
      <c r="L8" s="189"/>
      <c r="M8" s="189"/>
      <c r="N8" s="189"/>
      <c r="O8" s="189"/>
      <c r="P8" s="189"/>
      <c r="Q8" s="189"/>
      <c r="R8" s="190"/>
      <c r="Z8" s="18"/>
    </row>
    <row r="9" spans="1:31" s="17" customFormat="1" ht="15.75" customHeight="1" x14ac:dyDescent="0.2">
      <c r="A9" s="181" t="s">
        <v>6</v>
      </c>
      <c r="B9" s="182"/>
      <c r="C9" s="182"/>
      <c r="D9" s="182"/>
      <c r="E9" s="23" t="s">
        <v>49</v>
      </c>
      <c r="F9" s="24"/>
      <c r="G9" s="24"/>
      <c r="H9" s="24"/>
      <c r="I9" s="24"/>
      <c r="J9" s="24"/>
      <c r="K9" s="24"/>
      <c r="L9" s="182" t="s">
        <v>7</v>
      </c>
      <c r="M9" s="182"/>
      <c r="N9" s="182"/>
      <c r="O9" s="191">
        <v>43418</v>
      </c>
      <c r="P9" s="191"/>
      <c r="Q9" s="25"/>
      <c r="R9" s="26"/>
      <c r="Z9" s="18"/>
    </row>
    <row r="10" spans="1:31" s="17" customFormat="1" ht="15.75" customHeight="1" x14ac:dyDescent="0.2">
      <c r="A10" s="181" t="s">
        <v>8</v>
      </c>
      <c r="B10" s="182"/>
      <c r="C10" s="182"/>
      <c r="D10" s="182"/>
      <c r="E10" s="27" t="s">
        <v>50</v>
      </c>
      <c r="F10" s="24"/>
      <c r="G10" s="24"/>
      <c r="H10" s="24"/>
      <c r="I10" s="24"/>
      <c r="J10" s="24"/>
      <c r="K10" s="24"/>
      <c r="L10" s="192" t="s">
        <v>9</v>
      </c>
      <c r="M10" s="192"/>
      <c r="N10" s="192"/>
      <c r="O10" s="191">
        <v>44926</v>
      </c>
      <c r="P10" s="191"/>
      <c r="Q10" s="27"/>
      <c r="R10" s="28"/>
      <c r="Z10" s="18"/>
    </row>
    <row r="11" spans="1:31" s="17" customFormat="1" ht="15.75" customHeight="1" x14ac:dyDescent="0.2">
      <c r="A11" s="181" t="s">
        <v>10</v>
      </c>
      <c r="B11" s="182"/>
      <c r="C11" s="182"/>
      <c r="D11" s="182"/>
      <c r="E11" s="23" t="s">
        <v>54</v>
      </c>
      <c r="F11" s="24"/>
      <c r="G11" s="24"/>
      <c r="H11" s="24"/>
      <c r="I11" s="24"/>
      <c r="J11" s="24"/>
      <c r="K11" s="24"/>
      <c r="L11" s="182" t="s">
        <v>11</v>
      </c>
      <c r="M11" s="182"/>
      <c r="N11" s="182"/>
      <c r="O11" s="193" t="s">
        <v>52</v>
      </c>
      <c r="P11" s="172"/>
      <c r="Q11" s="25"/>
      <c r="R11" s="26"/>
      <c r="Z11" s="18"/>
    </row>
    <row r="12" spans="1:31" s="17" customFormat="1" ht="15.75" customHeight="1" x14ac:dyDescent="0.2">
      <c r="A12" s="181" t="s">
        <v>12</v>
      </c>
      <c r="B12" s="182"/>
      <c r="C12" s="182"/>
      <c r="D12" s="182"/>
      <c r="E12" s="24" t="s">
        <v>53</v>
      </c>
      <c r="F12" s="25"/>
      <c r="G12" s="25"/>
      <c r="H12" s="25"/>
      <c r="I12" s="25"/>
      <c r="J12" s="25"/>
      <c r="K12" s="25"/>
      <c r="L12" s="182" t="s">
        <v>13</v>
      </c>
      <c r="M12" s="182"/>
      <c r="N12" s="182"/>
      <c r="O12" s="172" t="s">
        <v>51</v>
      </c>
      <c r="P12" s="172"/>
      <c r="Q12" s="173"/>
      <c r="R12" s="174"/>
      <c r="Z12" s="18"/>
    </row>
    <row r="13" spans="1:31" s="17" customFormat="1" ht="15.75" customHeight="1" x14ac:dyDescent="0.2">
      <c r="A13" s="181" t="s">
        <v>14</v>
      </c>
      <c r="B13" s="182"/>
      <c r="C13" s="182"/>
      <c r="D13" s="182"/>
      <c r="E13" s="29">
        <v>44562</v>
      </c>
      <c r="F13" s="30"/>
      <c r="G13" s="31"/>
      <c r="H13" s="31"/>
      <c r="I13" s="31"/>
      <c r="J13" s="31"/>
      <c r="K13" s="31"/>
      <c r="L13" s="182" t="s">
        <v>15</v>
      </c>
      <c r="M13" s="182"/>
      <c r="N13" s="182"/>
      <c r="O13" s="32" t="s">
        <v>64</v>
      </c>
      <c r="P13" s="32"/>
      <c r="Q13" s="31"/>
      <c r="R13" s="33"/>
      <c r="Z13" s="18"/>
    </row>
    <row r="14" spans="1:31" s="17" customFormat="1" ht="15.75" customHeight="1" x14ac:dyDescent="0.2">
      <c r="A14" s="183" t="s">
        <v>16</v>
      </c>
      <c r="B14" s="184"/>
      <c r="C14" s="184"/>
      <c r="D14" s="184"/>
      <c r="E14" s="185">
        <v>39845</v>
      </c>
      <c r="F14" s="185"/>
      <c r="G14" s="34"/>
      <c r="H14" s="34"/>
      <c r="I14" s="34"/>
      <c r="J14" s="34"/>
      <c r="K14" s="34"/>
      <c r="L14" s="186" t="s">
        <v>17</v>
      </c>
      <c r="M14" s="186"/>
      <c r="N14" s="186"/>
      <c r="O14" s="142" t="s">
        <v>64</v>
      </c>
      <c r="P14" s="32"/>
      <c r="Q14" s="34"/>
      <c r="R14" s="35"/>
      <c r="Z14" s="18"/>
      <c r="AC14" s="36"/>
      <c r="AE14" s="36"/>
    </row>
    <row r="15" spans="1:31" s="17" customFormat="1" ht="6" customHeight="1" thickBot="1" x14ac:dyDescent="0.25">
      <c r="A15" s="37"/>
      <c r="B15" s="38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9"/>
      <c r="N15" s="39"/>
      <c r="O15" s="39"/>
      <c r="P15" s="39"/>
      <c r="Q15" s="39"/>
      <c r="R15" s="40"/>
      <c r="Z15" s="18"/>
    </row>
    <row r="16" spans="1:31" s="17" customFormat="1" ht="46.5" customHeight="1" x14ac:dyDescent="0.2">
      <c r="A16" s="41"/>
      <c r="K16" s="180" t="s">
        <v>18</v>
      </c>
      <c r="L16" s="180"/>
      <c r="M16" s="42" t="s">
        <v>19</v>
      </c>
      <c r="N16" s="42" t="str">
        <f>AS107</f>
        <v>Std.
IST</v>
      </c>
      <c r="O16" s="42" t="str">
        <f>AT107</f>
        <v>Std.
NEU</v>
      </c>
      <c r="P16" s="42" t="str">
        <f>AU107</f>
        <v>Std.
REST</v>
      </c>
      <c r="Q16" s="42" t="s">
        <v>20</v>
      </c>
      <c r="R16" s="42" t="s">
        <v>21</v>
      </c>
      <c r="S16" s="187"/>
      <c r="T16" s="43"/>
      <c r="Z16" s="18"/>
    </row>
    <row r="17" spans="1:27" s="17" customFormat="1" ht="15.75" customHeight="1" x14ac:dyDescent="0.2">
      <c r="A17" s="44"/>
      <c r="K17" s="170" t="s">
        <v>55</v>
      </c>
      <c r="L17" s="171"/>
      <c r="M17" s="45">
        <v>75</v>
      </c>
      <c r="N17" s="46">
        <f t="shared" ref="N17:N27" si="0">SUMPRODUCT(($D$108:$D$118=$K17)*($E$107:$AV$107=$N$16)*($E$108:$AV$118))</f>
        <v>0</v>
      </c>
      <c r="O17" s="47">
        <f t="shared" ref="O17:O27" si="1">SUMPRODUCT(($D$108:$D$118=$K17)*($E$107:$AV$107=$O$16)*($E$108:$AV$118))</f>
        <v>0</v>
      </c>
      <c r="P17" s="48">
        <f t="shared" ref="P17:P27" si="2">SUMPRODUCT(($D$108:$D$118=$K17)*($E$107:$AV$107=$P$16)*($E$108:$AV$118))</f>
        <v>75</v>
      </c>
      <c r="Q17" s="49">
        <f t="shared" ref="Q17:Q27" si="3">IF(P17=0,N17+O17-M17,0)</f>
        <v>0</v>
      </c>
      <c r="R17" s="50">
        <f t="shared" ref="R17:R28" si="4">IF(M17&lt;&gt;0,(O17+N17)/M17,0)</f>
        <v>0</v>
      </c>
      <c r="S17" s="187"/>
      <c r="T17" s="43"/>
      <c r="Z17" s="18"/>
    </row>
    <row r="18" spans="1:27" s="17" customFormat="1" ht="15.75" customHeight="1" x14ac:dyDescent="0.2">
      <c r="A18" s="44"/>
      <c r="K18" s="170" t="s">
        <v>22</v>
      </c>
      <c r="L18" s="171"/>
      <c r="M18" s="45">
        <f>300+250+250+725</f>
        <v>1525</v>
      </c>
      <c r="N18" s="46">
        <f t="shared" si="0"/>
        <v>1095.75</v>
      </c>
      <c r="O18" s="47">
        <f t="shared" si="1"/>
        <v>170.25</v>
      </c>
      <c r="P18" s="48">
        <f t="shared" si="2"/>
        <v>259</v>
      </c>
      <c r="Q18" s="49">
        <f t="shared" si="3"/>
        <v>0</v>
      </c>
      <c r="R18" s="50">
        <f t="shared" si="4"/>
        <v>0.83016393442622949</v>
      </c>
      <c r="S18" s="187"/>
      <c r="T18" s="51"/>
      <c r="Z18" s="18"/>
    </row>
    <row r="19" spans="1:27" s="17" customFormat="1" ht="15.75" customHeight="1" x14ac:dyDescent="0.2">
      <c r="A19" s="44"/>
      <c r="K19" s="170" t="s">
        <v>23</v>
      </c>
      <c r="L19" s="171"/>
      <c r="M19" s="45">
        <v>2300</v>
      </c>
      <c r="N19" s="46">
        <f t="shared" si="0"/>
        <v>1024</v>
      </c>
      <c r="O19" s="47">
        <f t="shared" si="1"/>
        <v>271.5</v>
      </c>
      <c r="P19" s="48">
        <f t="shared" si="2"/>
        <v>1004.5</v>
      </c>
      <c r="Q19" s="49">
        <f t="shared" si="3"/>
        <v>0</v>
      </c>
      <c r="R19" s="50">
        <f t="shared" si="4"/>
        <v>0.56326086956521737</v>
      </c>
      <c r="S19" s="187"/>
      <c r="T19" s="43"/>
      <c r="Z19" s="18"/>
    </row>
    <row r="20" spans="1:27" s="17" customFormat="1" ht="15.75" customHeight="1" x14ac:dyDescent="0.2">
      <c r="A20" s="44"/>
      <c r="K20" s="170" t="s">
        <v>24</v>
      </c>
      <c r="L20" s="171"/>
      <c r="M20" s="45">
        <v>2400</v>
      </c>
      <c r="N20" s="46">
        <f t="shared" si="0"/>
        <v>2190.25</v>
      </c>
      <c r="O20" s="47">
        <f t="shared" si="1"/>
        <v>401.5</v>
      </c>
      <c r="P20" s="48">
        <f t="shared" si="2"/>
        <v>0</v>
      </c>
      <c r="Q20" s="49">
        <f t="shared" si="3"/>
        <v>191.75</v>
      </c>
      <c r="R20" s="50">
        <f t="shared" si="4"/>
        <v>1.0798958333333333</v>
      </c>
      <c r="Z20" s="18"/>
    </row>
    <row r="21" spans="1:27" s="17" customFormat="1" ht="15.75" customHeight="1" x14ac:dyDescent="0.2">
      <c r="A21" s="44"/>
      <c r="K21" s="170" t="s">
        <v>25</v>
      </c>
      <c r="L21" s="171"/>
      <c r="M21" s="45">
        <v>625</v>
      </c>
      <c r="N21" s="46">
        <f t="shared" si="0"/>
        <v>465.25</v>
      </c>
      <c r="O21" s="47">
        <f t="shared" si="1"/>
        <v>41.75</v>
      </c>
      <c r="P21" s="48">
        <f t="shared" si="2"/>
        <v>118</v>
      </c>
      <c r="Q21" s="49">
        <f t="shared" si="3"/>
        <v>0</v>
      </c>
      <c r="R21" s="50">
        <f t="shared" si="4"/>
        <v>0.81120000000000003</v>
      </c>
      <c r="Z21" s="18"/>
    </row>
    <row r="22" spans="1:27" s="17" customFormat="1" ht="15.75" customHeight="1" x14ac:dyDescent="0.2">
      <c r="A22" s="44"/>
      <c r="K22" s="170" t="s">
        <v>26</v>
      </c>
      <c r="L22" s="171"/>
      <c r="M22" s="45">
        <v>475</v>
      </c>
      <c r="N22" s="46">
        <f t="shared" si="0"/>
        <v>113.25</v>
      </c>
      <c r="O22" s="47">
        <f t="shared" si="1"/>
        <v>41.25</v>
      </c>
      <c r="P22" s="48">
        <f t="shared" si="2"/>
        <v>320.5</v>
      </c>
      <c r="Q22" s="49">
        <f t="shared" si="3"/>
        <v>0</v>
      </c>
      <c r="R22" s="50">
        <f t="shared" si="4"/>
        <v>0.32526315789473687</v>
      </c>
      <c r="Z22" s="18"/>
    </row>
    <row r="23" spans="1:27" s="17" customFormat="1" ht="15.75" customHeight="1" x14ac:dyDescent="0.2">
      <c r="A23" s="44"/>
      <c r="K23" s="170" t="s">
        <v>41</v>
      </c>
      <c r="L23" s="171"/>
      <c r="M23" s="45">
        <v>550</v>
      </c>
      <c r="N23" s="46">
        <f t="shared" si="0"/>
        <v>0</v>
      </c>
      <c r="O23" s="47">
        <f t="shared" si="1"/>
        <v>0</v>
      </c>
      <c r="P23" s="48">
        <f t="shared" si="2"/>
        <v>550</v>
      </c>
      <c r="Q23" s="49">
        <f t="shared" si="3"/>
        <v>0</v>
      </c>
      <c r="R23" s="50">
        <f t="shared" si="4"/>
        <v>0</v>
      </c>
      <c r="Z23" s="18"/>
    </row>
    <row r="24" spans="1:27" s="17" customFormat="1" ht="15.75" customHeight="1" x14ac:dyDescent="0.2">
      <c r="A24" s="44"/>
      <c r="K24" s="170" t="s">
        <v>56</v>
      </c>
      <c r="L24" s="171"/>
      <c r="M24" s="45"/>
      <c r="N24" s="46">
        <f t="shared" si="0"/>
        <v>713.5</v>
      </c>
      <c r="O24" s="47">
        <f t="shared" si="1"/>
        <v>59</v>
      </c>
      <c r="P24" s="48">
        <f>SUMPRODUCT(($D$108:$D$118=$K24)*($E$107:$AV$107=$P$16)*($E$108:$AV$118))</f>
        <v>0</v>
      </c>
      <c r="Q24" s="49">
        <f t="shared" si="3"/>
        <v>772.5</v>
      </c>
      <c r="R24" s="50">
        <f t="shared" si="4"/>
        <v>0</v>
      </c>
      <c r="Z24" s="18"/>
      <c r="AA24" s="52"/>
    </row>
    <row r="25" spans="1:27" s="17" customFormat="1" ht="15.75" customHeight="1" x14ac:dyDescent="0.2">
      <c r="A25" s="44"/>
      <c r="K25" s="170" t="s">
        <v>57</v>
      </c>
      <c r="L25" s="171"/>
      <c r="M25" s="45"/>
      <c r="N25" s="46">
        <f t="shared" si="0"/>
        <v>104.25</v>
      </c>
      <c r="O25" s="47">
        <f t="shared" si="1"/>
        <v>61.75</v>
      </c>
      <c r="P25" s="48">
        <f t="shared" si="2"/>
        <v>0</v>
      </c>
      <c r="Q25" s="49">
        <f t="shared" si="3"/>
        <v>166</v>
      </c>
      <c r="R25" s="50">
        <f t="shared" si="4"/>
        <v>0</v>
      </c>
      <c r="Z25" s="18"/>
    </row>
    <row r="26" spans="1:27" s="17" customFormat="1" ht="15.75" customHeight="1" x14ac:dyDescent="0.2">
      <c r="A26" s="44"/>
      <c r="K26" s="170" t="s">
        <v>59</v>
      </c>
      <c r="L26" s="171"/>
      <c r="M26" s="45">
        <v>150</v>
      </c>
      <c r="N26" s="46">
        <f t="shared" si="0"/>
        <v>0</v>
      </c>
      <c r="O26" s="47">
        <f t="shared" si="1"/>
        <v>0</v>
      </c>
      <c r="P26" s="48">
        <f t="shared" si="2"/>
        <v>150</v>
      </c>
      <c r="Q26" s="49">
        <f t="shared" si="3"/>
        <v>0</v>
      </c>
      <c r="R26" s="50">
        <f t="shared" si="4"/>
        <v>0</v>
      </c>
      <c r="Z26" s="18"/>
    </row>
    <row r="27" spans="1:27" s="17" customFormat="1" ht="15.75" customHeight="1" x14ac:dyDescent="0.2">
      <c r="A27" s="44"/>
      <c r="K27" s="170" t="s">
        <v>58</v>
      </c>
      <c r="L27" s="171"/>
      <c r="M27" s="45">
        <v>25</v>
      </c>
      <c r="N27" s="46">
        <f t="shared" si="0"/>
        <v>0</v>
      </c>
      <c r="O27" s="47">
        <f t="shared" si="1"/>
        <v>0</v>
      </c>
      <c r="P27" s="48">
        <f t="shared" si="2"/>
        <v>25</v>
      </c>
      <c r="Q27" s="49">
        <f t="shared" si="3"/>
        <v>0</v>
      </c>
      <c r="R27" s="50">
        <f t="shared" si="4"/>
        <v>0</v>
      </c>
      <c r="Z27" s="18"/>
    </row>
    <row r="28" spans="1:27" s="17" customFormat="1" ht="15.75" customHeight="1" x14ac:dyDescent="0.2">
      <c r="A28" s="44"/>
      <c r="K28" s="175" t="s">
        <v>27</v>
      </c>
      <c r="L28" s="175"/>
      <c r="M28" s="53">
        <f>SUM(M17:M27)</f>
        <v>8125</v>
      </c>
      <c r="N28" s="53">
        <f>SUM(N17:N27)</f>
        <v>5706.25</v>
      </c>
      <c r="O28" s="53">
        <f>SUM(O17:O27)</f>
        <v>1047</v>
      </c>
      <c r="P28" s="53">
        <f>SUM(P17:P27)</f>
        <v>2502</v>
      </c>
      <c r="Q28" s="53">
        <f>IF(SUM(N28:O28)-SUM(U105:AV105)&gt;0,SUM(N28:O28)-SUM(U105:AV105),0)</f>
        <v>6753.25</v>
      </c>
      <c r="R28" s="54">
        <f t="shared" si="4"/>
        <v>0.83116923076923077</v>
      </c>
      <c r="Z28" s="18"/>
      <c r="AA28" s="52"/>
    </row>
    <row r="29" spans="1:27" s="17" customFormat="1" ht="13.5" customHeight="1" x14ac:dyDescent="0.2">
      <c r="A29" s="44"/>
      <c r="R29" s="55"/>
      <c r="Z29" s="18"/>
    </row>
    <row r="30" spans="1:27" s="17" customFormat="1" ht="12" customHeight="1" x14ac:dyDescent="0.2">
      <c r="A30" s="44"/>
      <c r="K30" s="169" t="s">
        <v>28</v>
      </c>
      <c r="L30" s="169"/>
      <c r="M30" s="169"/>
      <c r="N30" s="169"/>
      <c r="O30" s="169"/>
      <c r="P30" s="169"/>
      <c r="Q30" s="169"/>
      <c r="R30" s="169"/>
      <c r="Z30" s="18"/>
    </row>
    <row r="31" spans="1:27" s="17" customFormat="1" ht="13.5" customHeight="1" x14ac:dyDescent="0.2">
      <c r="A31" s="44"/>
      <c r="K31" s="176" t="s">
        <v>29</v>
      </c>
      <c r="L31" s="177"/>
      <c r="M31" s="177"/>
      <c r="N31" s="177"/>
      <c r="O31" s="177"/>
      <c r="P31" s="178"/>
      <c r="Q31" s="179">
        <v>0.75</v>
      </c>
      <c r="R31" s="179"/>
      <c r="Z31" s="18"/>
    </row>
    <row r="32" spans="1:27" s="17" customFormat="1" ht="13.5" customHeight="1" x14ac:dyDescent="0.2">
      <c r="A32" s="44"/>
      <c r="R32" s="55"/>
      <c r="Z32" s="18"/>
    </row>
    <row r="33" spans="1:27" s="17" customFormat="1" ht="13.5" customHeight="1" x14ac:dyDescent="0.2">
      <c r="A33" s="44"/>
      <c r="K33" s="169" t="s">
        <v>30</v>
      </c>
      <c r="L33" s="169"/>
      <c r="M33" s="169"/>
      <c r="N33" s="169"/>
      <c r="O33" s="169"/>
      <c r="P33" s="169"/>
      <c r="Q33" s="169"/>
      <c r="R33" s="169"/>
      <c r="Z33" s="18"/>
    </row>
    <row r="34" spans="1:27" s="17" customFormat="1" ht="13.5" customHeight="1" x14ac:dyDescent="0.2">
      <c r="A34" s="44"/>
      <c r="K34" s="159" t="s">
        <v>31</v>
      </c>
      <c r="L34" s="159"/>
      <c r="M34" s="159"/>
      <c r="N34" s="159"/>
      <c r="O34" s="159"/>
      <c r="P34" s="159"/>
      <c r="Q34" s="160">
        <f>SUMPRODUCT(M17:M27,B90:B100)</f>
        <v>691437.5</v>
      </c>
      <c r="R34" s="161"/>
      <c r="Z34" s="18"/>
    </row>
    <row r="35" spans="1:27" s="17" customFormat="1" ht="13.5" customHeight="1" x14ac:dyDescent="0.2">
      <c r="A35" s="44"/>
      <c r="K35" s="159" t="s">
        <v>32</v>
      </c>
      <c r="L35" s="159"/>
      <c r="M35" s="159"/>
      <c r="N35" s="159"/>
      <c r="O35" s="159"/>
      <c r="P35" s="159"/>
      <c r="Q35" s="162">
        <f>SUM(R90:R100)</f>
        <v>543660</v>
      </c>
      <c r="R35" s="162"/>
      <c r="Z35" s="18"/>
    </row>
    <row r="36" spans="1:27" s="17" customFormat="1" ht="13.5" customHeight="1" x14ac:dyDescent="0.2">
      <c r="A36" s="44"/>
      <c r="K36" s="163" t="s">
        <v>33</v>
      </c>
      <c r="L36" s="163"/>
      <c r="M36" s="163"/>
      <c r="N36" s="163"/>
      <c r="O36" s="163"/>
      <c r="P36" s="163"/>
      <c r="Q36" s="164">
        <f>IF(Q35&gt;0,Q35/Q34,0)</f>
        <v>0.78627497062279672</v>
      </c>
      <c r="R36" s="164"/>
      <c r="W36" s="36"/>
      <c r="Z36" s="18"/>
      <c r="AA36" s="56"/>
    </row>
    <row r="37" spans="1:27" s="17" customFormat="1" ht="13.5" customHeight="1" x14ac:dyDescent="0.2">
      <c r="A37" s="44"/>
      <c r="K37" s="163" t="s">
        <v>34</v>
      </c>
      <c r="L37" s="163"/>
      <c r="M37" s="163"/>
      <c r="N37" s="163"/>
      <c r="O37" s="163"/>
      <c r="P37" s="163"/>
      <c r="Q37" s="165">
        <f>R28</f>
        <v>0.83116923076923077</v>
      </c>
      <c r="R37" s="165"/>
      <c r="Z37" s="18"/>
      <c r="AA37" s="56"/>
    </row>
    <row r="38" spans="1:27" s="17" customFormat="1" ht="13.5" customHeight="1" x14ac:dyDescent="0.2">
      <c r="A38" s="57"/>
      <c r="K38" s="58"/>
      <c r="L38" s="58"/>
      <c r="M38" s="58"/>
      <c r="N38" s="58"/>
      <c r="O38" s="58"/>
      <c r="P38" s="58"/>
      <c r="Q38" s="59"/>
      <c r="R38" s="60"/>
      <c r="Z38" s="18"/>
      <c r="AA38" s="56"/>
    </row>
    <row r="39" spans="1:27" s="17" customFormat="1" ht="14.25" x14ac:dyDescent="0.2">
      <c r="A39" s="61" t="s">
        <v>35</v>
      </c>
      <c r="B39" s="62"/>
      <c r="C39" s="62"/>
      <c r="D39" s="62"/>
      <c r="E39" s="62"/>
      <c r="F39" s="166"/>
      <c r="G39" s="166"/>
      <c r="H39" s="166"/>
      <c r="I39" s="166"/>
      <c r="J39" s="166"/>
      <c r="K39" s="166"/>
      <c r="L39" s="166"/>
      <c r="M39" s="166"/>
      <c r="N39" s="166"/>
      <c r="O39" s="166"/>
      <c r="P39" s="166"/>
      <c r="Q39" s="166"/>
      <c r="R39" s="63"/>
      <c r="Z39" s="18"/>
    </row>
    <row r="40" spans="1:27" s="17" customFormat="1" ht="12" x14ac:dyDescent="0.2">
      <c r="A40" s="64" t="s">
        <v>36</v>
      </c>
      <c r="B40" s="167" t="s">
        <v>37</v>
      </c>
      <c r="C40" s="168"/>
      <c r="D40" s="65" t="s">
        <v>38</v>
      </c>
      <c r="E40" s="66" t="s">
        <v>39</v>
      </c>
      <c r="F40" s="67">
        <v>39814</v>
      </c>
      <c r="G40" s="67">
        <v>39845</v>
      </c>
      <c r="H40" s="67">
        <v>39873</v>
      </c>
      <c r="I40" s="67">
        <v>39904</v>
      </c>
      <c r="J40" s="67">
        <v>39934</v>
      </c>
      <c r="K40" s="67">
        <v>39965</v>
      </c>
      <c r="L40" s="67">
        <v>39995</v>
      </c>
      <c r="M40" s="67">
        <v>40026</v>
      </c>
      <c r="N40" s="67">
        <v>40057</v>
      </c>
      <c r="O40" s="67">
        <v>40087</v>
      </c>
      <c r="P40" s="67">
        <v>40118</v>
      </c>
      <c r="Q40" s="67">
        <v>40148</v>
      </c>
      <c r="R40" s="65" t="s">
        <v>40</v>
      </c>
      <c r="Z40" s="18"/>
    </row>
    <row r="41" spans="1:27" s="17" customFormat="1" ht="12" x14ac:dyDescent="0.2">
      <c r="A41" s="68"/>
      <c r="B41" s="154"/>
      <c r="C41" s="155"/>
      <c r="D41" s="69"/>
      <c r="E41" s="70">
        <v>0</v>
      </c>
      <c r="F41" s="70"/>
      <c r="G41" s="70"/>
      <c r="H41" s="70"/>
      <c r="I41" s="70"/>
      <c r="J41" s="70"/>
      <c r="K41" s="70"/>
      <c r="L41" s="70"/>
      <c r="M41" s="70"/>
      <c r="N41" s="70"/>
      <c r="O41" s="71"/>
      <c r="P41" s="71"/>
      <c r="Q41" s="71"/>
      <c r="R41" s="65">
        <f t="shared" ref="R41:R86" si="5">SUM(E41:Q41)</f>
        <v>0</v>
      </c>
      <c r="Z41" s="18"/>
    </row>
    <row r="42" spans="1:27" s="17" customFormat="1" ht="12" x14ac:dyDescent="0.2">
      <c r="A42" s="68" t="s">
        <v>60</v>
      </c>
      <c r="B42" s="141" t="s">
        <v>38</v>
      </c>
      <c r="C42" s="140"/>
      <c r="D42" s="69" t="s">
        <v>55</v>
      </c>
      <c r="E42" s="70"/>
      <c r="F42" s="70"/>
      <c r="G42" s="70"/>
      <c r="H42" s="70"/>
      <c r="I42" s="70"/>
      <c r="J42" s="70"/>
      <c r="K42" s="70"/>
      <c r="L42" s="70"/>
      <c r="M42" s="70"/>
      <c r="N42" s="70"/>
      <c r="O42" s="71"/>
      <c r="P42" s="71"/>
      <c r="Q42" s="71"/>
      <c r="R42" s="65">
        <f t="shared" si="5"/>
        <v>0</v>
      </c>
      <c r="Z42" s="18"/>
    </row>
    <row r="43" spans="1:27" s="17" customFormat="1" ht="12" x14ac:dyDescent="0.2">
      <c r="A43" s="68"/>
      <c r="B43" s="141" t="s">
        <v>38</v>
      </c>
      <c r="C43" s="140"/>
      <c r="D43" s="69" t="s">
        <v>22</v>
      </c>
      <c r="E43" s="70">
        <v>657.5</v>
      </c>
      <c r="F43" s="70">
        <v>13.75</v>
      </c>
      <c r="G43" s="70">
        <v>83.75</v>
      </c>
      <c r="H43" s="70"/>
      <c r="I43" s="70"/>
      <c r="J43" s="70"/>
      <c r="K43" s="70"/>
      <c r="L43" s="70"/>
      <c r="M43" s="70"/>
      <c r="N43" s="70"/>
      <c r="O43" s="71"/>
      <c r="P43" s="71"/>
      <c r="Q43" s="71"/>
      <c r="R43" s="65">
        <f t="shared" si="5"/>
        <v>755</v>
      </c>
      <c r="Z43" s="18"/>
    </row>
    <row r="44" spans="1:27" s="17" customFormat="1" ht="11.25" customHeight="1" x14ac:dyDescent="0.2">
      <c r="A44" s="68"/>
      <c r="B44" s="141" t="s">
        <v>38</v>
      </c>
      <c r="C44" s="140"/>
      <c r="D44" s="69" t="s">
        <v>23</v>
      </c>
      <c r="E44" s="70">
        <v>823.5</v>
      </c>
      <c r="F44" s="70">
        <v>125.25</v>
      </c>
      <c r="G44" s="70">
        <v>226.5</v>
      </c>
      <c r="H44" s="70"/>
      <c r="I44" s="70"/>
      <c r="J44" s="70"/>
      <c r="K44" s="70"/>
      <c r="L44" s="70"/>
      <c r="M44" s="70"/>
      <c r="N44" s="70"/>
      <c r="O44" s="71"/>
      <c r="P44" s="71"/>
      <c r="Q44" s="71"/>
      <c r="R44" s="65">
        <f t="shared" si="5"/>
        <v>1175.25</v>
      </c>
      <c r="Z44" s="18"/>
    </row>
    <row r="45" spans="1:27" s="17" customFormat="1" ht="12" x14ac:dyDescent="0.2">
      <c r="A45" s="68"/>
      <c r="B45" s="141" t="s">
        <v>38</v>
      </c>
      <c r="C45" s="140"/>
      <c r="D45" s="69" t="s">
        <v>24</v>
      </c>
      <c r="E45" s="70">
        <v>1231.75</v>
      </c>
      <c r="F45" s="70">
        <v>303.75</v>
      </c>
      <c r="G45" s="70">
        <v>231.25</v>
      </c>
      <c r="H45" s="70"/>
      <c r="I45" s="70"/>
      <c r="J45" s="70"/>
      <c r="K45" s="70"/>
      <c r="L45" s="70"/>
      <c r="M45" s="70"/>
      <c r="N45" s="70"/>
      <c r="O45" s="71"/>
      <c r="P45" s="71"/>
      <c r="Q45" s="71"/>
      <c r="R45" s="65">
        <f t="shared" ref="R45" si="6">SUM(E45:Q45)</f>
        <v>1766.75</v>
      </c>
      <c r="Z45" s="18"/>
    </row>
    <row r="46" spans="1:27" s="17" customFormat="1" ht="12" x14ac:dyDescent="0.2">
      <c r="A46" s="68"/>
      <c r="B46" s="141" t="s">
        <v>38</v>
      </c>
      <c r="C46" s="140"/>
      <c r="D46" s="69" t="s">
        <v>25</v>
      </c>
      <c r="E46" s="70">
        <v>39.25</v>
      </c>
      <c r="F46" s="70"/>
      <c r="G46" s="70"/>
      <c r="H46" s="70"/>
      <c r="I46" s="70"/>
      <c r="J46" s="70"/>
      <c r="K46" s="70"/>
      <c r="L46" s="70"/>
      <c r="M46" s="70"/>
      <c r="N46" s="70"/>
      <c r="O46" s="71"/>
      <c r="P46" s="71"/>
      <c r="Q46" s="71"/>
      <c r="R46" s="65">
        <f t="shared" si="5"/>
        <v>39.25</v>
      </c>
      <c r="Z46" s="18"/>
    </row>
    <row r="47" spans="1:27" s="17" customFormat="1" ht="12" x14ac:dyDescent="0.2">
      <c r="A47" s="68"/>
      <c r="B47" s="141" t="s">
        <v>38</v>
      </c>
      <c r="C47" s="140"/>
      <c r="D47" s="69" t="s">
        <v>26</v>
      </c>
      <c r="E47" s="70">
        <v>55</v>
      </c>
      <c r="F47" s="70">
        <v>58.25</v>
      </c>
      <c r="G47" s="70">
        <v>41.25</v>
      </c>
      <c r="H47" s="70"/>
      <c r="I47" s="70"/>
      <c r="J47" s="70"/>
      <c r="K47" s="70"/>
      <c r="L47" s="70"/>
      <c r="M47" s="70"/>
      <c r="N47" s="70"/>
      <c r="O47" s="71"/>
      <c r="P47" s="71"/>
      <c r="Q47" s="71"/>
      <c r="R47" s="65">
        <f t="shared" si="5"/>
        <v>154.5</v>
      </c>
      <c r="Z47" s="18"/>
    </row>
    <row r="48" spans="1:27" s="17" customFormat="1" ht="12" x14ac:dyDescent="0.2">
      <c r="A48" s="68"/>
      <c r="B48" s="141" t="s">
        <v>38</v>
      </c>
      <c r="C48" s="140"/>
      <c r="D48" s="69" t="s">
        <v>41</v>
      </c>
      <c r="E48" s="70"/>
      <c r="F48" s="70"/>
      <c r="G48" s="70"/>
      <c r="H48" s="70"/>
      <c r="I48" s="70"/>
      <c r="J48" s="70"/>
      <c r="K48" s="70"/>
      <c r="L48" s="70"/>
      <c r="M48" s="70"/>
      <c r="N48" s="70"/>
      <c r="O48" s="71"/>
      <c r="P48" s="71"/>
      <c r="Q48" s="71"/>
      <c r="R48" s="65">
        <f t="shared" si="5"/>
        <v>0</v>
      </c>
      <c r="Z48" s="18"/>
    </row>
    <row r="49" spans="1:26" s="17" customFormat="1" ht="12" x14ac:dyDescent="0.2">
      <c r="A49" s="68"/>
      <c r="B49" s="141" t="s">
        <v>38</v>
      </c>
      <c r="C49" s="140"/>
      <c r="D49" s="69" t="s">
        <v>56</v>
      </c>
      <c r="E49" s="70">
        <v>514</v>
      </c>
      <c r="F49" s="70">
        <v>154.75</v>
      </c>
      <c r="G49" s="70">
        <v>46.5</v>
      </c>
      <c r="H49" s="70"/>
      <c r="I49" s="70"/>
      <c r="J49" s="70"/>
      <c r="K49" s="70"/>
      <c r="L49" s="70"/>
      <c r="M49" s="70"/>
      <c r="N49" s="70"/>
      <c r="O49" s="71"/>
      <c r="P49" s="71"/>
      <c r="Q49" s="71"/>
      <c r="R49" s="65">
        <f t="shared" si="5"/>
        <v>715.25</v>
      </c>
      <c r="Z49" s="18"/>
    </row>
    <row r="50" spans="1:26" s="17" customFormat="1" ht="12" x14ac:dyDescent="0.2">
      <c r="A50" s="68"/>
      <c r="B50" s="141" t="s">
        <v>38</v>
      </c>
      <c r="C50" s="140"/>
      <c r="D50" s="69" t="s">
        <v>57</v>
      </c>
      <c r="E50" s="70">
        <v>93.25</v>
      </c>
      <c r="F50" s="70">
        <v>7</v>
      </c>
      <c r="G50" s="70">
        <v>61.75</v>
      </c>
      <c r="H50" s="70"/>
      <c r="I50" s="70"/>
      <c r="J50" s="70"/>
      <c r="K50" s="70"/>
      <c r="L50" s="70"/>
      <c r="M50" s="70"/>
      <c r="N50" s="70"/>
      <c r="O50" s="71"/>
      <c r="P50" s="71"/>
      <c r="Q50" s="71"/>
      <c r="R50" s="65">
        <f t="shared" si="5"/>
        <v>162</v>
      </c>
      <c r="Z50" s="18"/>
    </row>
    <row r="51" spans="1:26" s="17" customFormat="1" ht="12" x14ac:dyDescent="0.2">
      <c r="A51" s="68"/>
      <c r="B51" s="141"/>
      <c r="C51" s="140"/>
      <c r="D51" s="69"/>
      <c r="E51" s="70"/>
      <c r="F51" s="70"/>
      <c r="G51" s="70"/>
      <c r="H51" s="70"/>
      <c r="I51" s="70"/>
      <c r="J51" s="70"/>
      <c r="K51" s="70"/>
      <c r="L51" s="70"/>
      <c r="M51" s="70"/>
      <c r="N51" s="70"/>
      <c r="O51" s="71"/>
      <c r="P51" s="71"/>
      <c r="Q51" s="71"/>
      <c r="R51" s="65">
        <f t="shared" si="5"/>
        <v>0</v>
      </c>
      <c r="Z51" s="18"/>
    </row>
    <row r="52" spans="1:26" s="17" customFormat="1" ht="12" x14ac:dyDescent="0.2">
      <c r="A52" s="68"/>
      <c r="B52" s="141"/>
      <c r="C52" s="140"/>
      <c r="D52" s="69"/>
      <c r="E52" s="70"/>
      <c r="F52" s="70"/>
      <c r="G52" s="70"/>
      <c r="H52" s="70"/>
      <c r="I52" s="70"/>
      <c r="J52" s="70"/>
      <c r="K52" s="70"/>
      <c r="L52" s="70"/>
      <c r="M52" s="70"/>
      <c r="N52" s="70"/>
      <c r="O52" s="71"/>
      <c r="P52" s="71"/>
      <c r="Q52" s="71"/>
      <c r="R52" s="65">
        <f t="shared" si="5"/>
        <v>0</v>
      </c>
      <c r="Z52" s="18"/>
    </row>
    <row r="53" spans="1:26" s="17" customFormat="1" ht="12" x14ac:dyDescent="0.2">
      <c r="A53" s="68" t="s">
        <v>61</v>
      </c>
      <c r="B53" s="141" t="s">
        <v>38</v>
      </c>
      <c r="C53" s="140"/>
      <c r="D53" s="69" t="s">
        <v>55</v>
      </c>
      <c r="E53" s="70"/>
      <c r="F53" s="70"/>
      <c r="G53" s="70"/>
      <c r="H53" s="70"/>
      <c r="I53" s="70"/>
      <c r="J53" s="70"/>
      <c r="K53" s="70"/>
      <c r="L53" s="70"/>
      <c r="M53" s="70"/>
      <c r="N53" s="70"/>
      <c r="O53" s="71"/>
      <c r="P53" s="71"/>
      <c r="Q53" s="71"/>
      <c r="R53" s="65">
        <f t="shared" si="5"/>
        <v>0</v>
      </c>
      <c r="Z53" s="18"/>
    </row>
    <row r="54" spans="1:26" s="17" customFormat="1" ht="12" x14ac:dyDescent="0.2">
      <c r="A54" s="68"/>
      <c r="B54" s="141" t="s">
        <v>38</v>
      </c>
      <c r="C54" s="140"/>
      <c r="D54" s="69" t="s">
        <v>22</v>
      </c>
      <c r="E54" s="70"/>
      <c r="F54" s="70"/>
      <c r="G54" s="70"/>
      <c r="H54" s="70"/>
      <c r="I54" s="70"/>
      <c r="J54" s="70"/>
      <c r="K54" s="70"/>
      <c r="L54" s="70"/>
      <c r="M54" s="70"/>
      <c r="N54" s="70"/>
      <c r="O54" s="71"/>
      <c r="P54" s="71"/>
      <c r="Q54" s="71"/>
      <c r="R54" s="65">
        <f t="shared" ref="R54" si="7">SUM(E54:Q54)</f>
        <v>0</v>
      </c>
      <c r="Z54" s="18"/>
    </row>
    <row r="55" spans="1:26" s="17" customFormat="1" ht="12" x14ac:dyDescent="0.2">
      <c r="A55" s="68"/>
      <c r="B55" s="141" t="s">
        <v>38</v>
      </c>
      <c r="C55" s="140"/>
      <c r="D55" s="69" t="s">
        <v>23</v>
      </c>
      <c r="E55" s="70">
        <v>34.25</v>
      </c>
      <c r="F55" s="70">
        <v>15.25</v>
      </c>
      <c r="G55" s="70">
        <v>45</v>
      </c>
      <c r="H55" s="70"/>
      <c r="I55" s="70"/>
      <c r="J55" s="70"/>
      <c r="K55" s="70"/>
      <c r="L55" s="70"/>
      <c r="M55" s="70"/>
      <c r="N55" s="70"/>
      <c r="O55" s="71"/>
      <c r="P55" s="71"/>
      <c r="Q55" s="71"/>
      <c r="R55" s="65">
        <f t="shared" si="5"/>
        <v>94.5</v>
      </c>
      <c r="Z55" s="18"/>
    </row>
    <row r="56" spans="1:26" s="17" customFormat="1" ht="12" x14ac:dyDescent="0.2">
      <c r="A56" s="68"/>
      <c r="B56" s="141" t="s">
        <v>38</v>
      </c>
      <c r="C56" s="140"/>
      <c r="D56" s="69" t="s">
        <v>24</v>
      </c>
      <c r="E56" s="70">
        <v>21.25</v>
      </c>
      <c r="F56" s="70">
        <v>17.75</v>
      </c>
      <c r="G56" s="70">
        <v>59.5</v>
      </c>
      <c r="H56" s="70"/>
      <c r="I56" s="70"/>
      <c r="J56" s="70"/>
      <c r="K56" s="70"/>
      <c r="L56" s="70"/>
      <c r="M56" s="70"/>
      <c r="N56" s="70"/>
      <c r="O56" s="71"/>
      <c r="P56" s="71"/>
      <c r="Q56" s="71"/>
      <c r="R56" s="65">
        <f t="shared" si="5"/>
        <v>98.5</v>
      </c>
      <c r="Z56" s="18"/>
    </row>
    <row r="57" spans="1:26" s="17" customFormat="1" ht="12" x14ac:dyDescent="0.2">
      <c r="A57" s="68"/>
      <c r="B57" s="141" t="s">
        <v>38</v>
      </c>
      <c r="C57" s="140"/>
      <c r="D57" s="69" t="s">
        <v>25</v>
      </c>
      <c r="E57" s="70"/>
      <c r="F57" s="70"/>
      <c r="G57" s="70">
        <v>6.5</v>
      </c>
      <c r="H57" s="70"/>
      <c r="I57" s="70"/>
      <c r="J57" s="70"/>
      <c r="K57" s="70"/>
      <c r="L57" s="70"/>
      <c r="M57" s="70"/>
      <c r="N57" s="70"/>
      <c r="O57" s="71"/>
      <c r="P57" s="71"/>
      <c r="Q57" s="71"/>
      <c r="R57" s="65">
        <f t="shared" ref="R57" si="8">SUM(E57:Q57)</f>
        <v>6.5</v>
      </c>
      <c r="Z57" s="18"/>
    </row>
    <row r="58" spans="1:26" s="17" customFormat="1" ht="12" x14ac:dyDescent="0.2">
      <c r="A58" s="68"/>
      <c r="B58" s="141" t="s">
        <v>38</v>
      </c>
      <c r="C58" s="140"/>
      <c r="D58" s="69" t="s">
        <v>26</v>
      </c>
      <c r="E58" s="70"/>
      <c r="F58" s="70"/>
      <c r="G58" s="70"/>
      <c r="H58" s="70"/>
      <c r="I58" s="70"/>
      <c r="J58" s="70"/>
      <c r="K58" s="70"/>
      <c r="L58" s="70"/>
      <c r="M58" s="70"/>
      <c r="N58" s="70"/>
      <c r="O58" s="71"/>
      <c r="P58" s="71"/>
      <c r="Q58" s="71"/>
      <c r="R58" s="65">
        <f t="shared" si="5"/>
        <v>0</v>
      </c>
      <c r="Z58" s="18"/>
    </row>
    <row r="59" spans="1:26" s="17" customFormat="1" ht="12" x14ac:dyDescent="0.2">
      <c r="A59" s="68"/>
      <c r="B59" s="141" t="s">
        <v>38</v>
      </c>
      <c r="C59" s="140"/>
      <c r="D59" s="69" t="s">
        <v>41</v>
      </c>
      <c r="E59" s="70"/>
      <c r="F59" s="70"/>
      <c r="G59" s="70"/>
      <c r="H59" s="70"/>
      <c r="I59" s="70"/>
      <c r="J59" s="70"/>
      <c r="K59" s="70"/>
      <c r="L59" s="70"/>
      <c r="M59" s="70"/>
      <c r="N59" s="70"/>
      <c r="O59" s="71"/>
      <c r="P59" s="71"/>
      <c r="Q59" s="71"/>
      <c r="R59" s="65">
        <f t="shared" si="5"/>
        <v>0</v>
      </c>
      <c r="Z59" s="18"/>
    </row>
    <row r="60" spans="1:26" s="17" customFormat="1" ht="12" x14ac:dyDescent="0.2">
      <c r="A60" s="68"/>
      <c r="B60" s="141" t="s">
        <v>38</v>
      </c>
      <c r="C60" s="140"/>
      <c r="D60" s="69" t="s">
        <v>56</v>
      </c>
      <c r="E60" s="70">
        <v>7</v>
      </c>
      <c r="F60" s="70">
        <v>13</v>
      </c>
      <c r="G60" s="70">
        <v>12.5</v>
      </c>
      <c r="H60" s="70"/>
      <c r="I60" s="70"/>
      <c r="J60" s="70"/>
      <c r="K60" s="70"/>
      <c r="L60" s="70"/>
      <c r="M60" s="70"/>
      <c r="N60" s="70"/>
      <c r="O60" s="71"/>
      <c r="P60" s="71"/>
      <c r="Q60" s="71"/>
      <c r="R60" s="65">
        <f t="shared" si="5"/>
        <v>32.5</v>
      </c>
      <c r="Z60" s="18"/>
    </row>
    <row r="61" spans="1:26" s="17" customFormat="1" ht="12" x14ac:dyDescent="0.2">
      <c r="A61" s="68"/>
      <c r="B61" s="141" t="s">
        <v>38</v>
      </c>
      <c r="C61" s="140"/>
      <c r="D61" s="69" t="s">
        <v>57</v>
      </c>
      <c r="E61" s="70"/>
      <c r="F61" s="70">
        <v>4</v>
      </c>
      <c r="G61" s="70"/>
      <c r="H61" s="70"/>
      <c r="I61" s="70"/>
      <c r="J61" s="70"/>
      <c r="K61" s="70"/>
      <c r="L61" s="70"/>
      <c r="M61" s="70"/>
      <c r="N61" s="70"/>
      <c r="O61" s="71"/>
      <c r="P61" s="71"/>
      <c r="Q61" s="71"/>
      <c r="R61" s="65">
        <f t="shared" si="5"/>
        <v>4</v>
      </c>
      <c r="Z61" s="18"/>
    </row>
    <row r="62" spans="1:26" s="17" customFormat="1" ht="12" x14ac:dyDescent="0.2">
      <c r="A62" s="68"/>
      <c r="B62" s="141"/>
      <c r="C62" s="140"/>
      <c r="D62" s="69"/>
      <c r="E62" s="70"/>
      <c r="F62" s="70"/>
      <c r="G62" s="70"/>
      <c r="H62" s="70"/>
      <c r="I62" s="70"/>
      <c r="J62" s="70"/>
      <c r="K62" s="70"/>
      <c r="L62" s="70"/>
      <c r="M62" s="70"/>
      <c r="N62" s="70"/>
      <c r="O62" s="71"/>
      <c r="P62" s="71"/>
      <c r="Q62" s="71"/>
      <c r="R62" s="65">
        <f t="shared" si="5"/>
        <v>0</v>
      </c>
      <c r="Z62" s="18"/>
    </row>
    <row r="63" spans="1:26" s="17" customFormat="1" ht="12" x14ac:dyDescent="0.2">
      <c r="A63" s="68"/>
      <c r="B63" s="141"/>
      <c r="C63" s="140"/>
      <c r="D63" s="69"/>
      <c r="E63" s="70"/>
      <c r="F63" s="70"/>
      <c r="G63" s="70"/>
      <c r="H63" s="70"/>
      <c r="I63" s="70"/>
      <c r="J63" s="70"/>
      <c r="K63" s="70"/>
      <c r="L63" s="70"/>
      <c r="M63" s="70"/>
      <c r="N63" s="70"/>
      <c r="O63" s="71"/>
      <c r="P63" s="71"/>
      <c r="Q63" s="71"/>
      <c r="R63" s="65">
        <f t="shared" si="5"/>
        <v>0</v>
      </c>
      <c r="Z63" s="18"/>
    </row>
    <row r="64" spans="1:26" s="17" customFormat="1" ht="12" x14ac:dyDescent="0.2">
      <c r="A64" s="68" t="s">
        <v>62</v>
      </c>
      <c r="B64" s="141" t="s">
        <v>38</v>
      </c>
      <c r="C64" s="140"/>
      <c r="D64" s="69" t="s">
        <v>22</v>
      </c>
      <c r="E64" s="70">
        <v>100</v>
      </c>
      <c r="F64" s="70">
        <v>48.5</v>
      </c>
      <c r="G64" s="70">
        <v>53</v>
      </c>
      <c r="H64" s="70"/>
      <c r="I64" s="70"/>
      <c r="J64" s="70"/>
      <c r="K64" s="70"/>
      <c r="L64" s="70"/>
      <c r="M64" s="70"/>
      <c r="N64" s="70"/>
      <c r="O64" s="71"/>
      <c r="P64" s="71"/>
      <c r="Q64" s="71"/>
      <c r="R64" s="65">
        <f t="shared" si="5"/>
        <v>201.5</v>
      </c>
      <c r="Z64" s="18"/>
    </row>
    <row r="65" spans="1:26" s="17" customFormat="1" ht="12" x14ac:dyDescent="0.2">
      <c r="A65" s="68"/>
      <c r="B65" s="141" t="s">
        <v>38</v>
      </c>
      <c r="C65" s="140"/>
      <c r="D65" s="69" t="s">
        <v>23</v>
      </c>
      <c r="E65" s="70">
        <v>8.5</v>
      </c>
      <c r="F65" s="70"/>
      <c r="G65" s="70"/>
      <c r="H65" s="70"/>
      <c r="I65" s="70"/>
      <c r="J65" s="70"/>
      <c r="K65" s="70"/>
      <c r="L65" s="70"/>
      <c r="M65" s="70"/>
      <c r="N65" s="70"/>
      <c r="O65" s="71"/>
      <c r="P65" s="71"/>
      <c r="Q65" s="71"/>
      <c r="R65" s="65">
        <f t="shared" si="5"/>
        <v>8.5</v>
      </c>
      <c r="Z65" s="18"/>
    </row>
    <row r="66" spans="1:26" s="17" customFormat="1" ht="12" x14ac:dyDescent="0.2">
      <c r="A66" s="68"/>
      <c r="B66" s="141" t="s">
        <v>38</v>
      </c>
      <c r="C66" s="140"/>
      <c r="D66" s="69" t="s">
        <v>24</v>
      </c>
      <c r="E66" s="70"/>
      <c r="F66" s="70">
        <v>30</v>
      </c>
      <c r="G66" s="70">
        <v>36</v>
      </c>
      <c r="H66" s="70"/>
      <c r="I66" s="70"/>
      <c r="J66" s="70"/>
      <c r="K66" s="70"/>
      <c r="L66" s="70"/>
      <c r="M66" s="70"/>
      <c r="N66" s="70"/>
      <c r="O66" s="71"/>
      <c r="P66" s="71"/>
      <c r="Q66" s="71"/>
      <c r="R66" s="65">
        <f t="shared" ref="R66" si="9">SUM(E66:Q66)</f>
        <v>66</v>
      </c>
      <c r="Z66" s="18"/>
    </row>
    <row r="67" spans="1:26" s="17" customFormat="1" ht="12" x14ac:dyDescent="0.2">
      <c r="A67" s="68"/>
      <c r="B67" s="141" t="s">
        <v>38</v>
      </c>
      <c r="C67" s="140"/>
      <c r="D67" s="69" t="s">
        <v>25</v>
      </c>
      <c r="E67" s="70"/>
      <c r="F67" s="70"/>
      <c r="G67" s="70"/>
      <c r="H67" s="70"/>
      <c r="I67" s="70"/>
      <c r="J67" s="70"/>
      <c r="K67" s="70"/>
      <c r="L67" s="70"/>
      <c r="M67" s="70"/>
      <c r="N67" s="70"/>
      <c r="O67" s="71"/>
      <c r="P67" s="71"/>
      <c r="Q67" s="71"/>
      <c r="R67" s="65">
        <f t="shared" si="5"/>
        <v>0</v>
      </c>
      <c r="Z67" s="18"/>
    </row>
    <row r="68" spans="1:26" s="17" customFormat="1" ht="12" x14ac:dyDescent="0.2">
      <c r="A68" s="68"/>
      <c r="B68" s="141" t="s">
        <v>38</v>
      </c>
      <c r="C68" s="140"/>
      <c r="D68" s="69" t="s">
        <v>26</v>
      </c>
      <c r="E68" s="70"/>
      <c r="F68" s="70"/>
      <c r="G68" s="70"/>
      <c r="H68" s="70"/>
      <c r="I68" s="70"/>
      <c r="J68" s="70"/>
      <c r="K68" s="70"/>
      <c r="L68" s="70"/>
      <c r="M68" s="70"/>
      <c r="N68" s="70"/>
      <c r="O68" s="71"/>
      <c r="P68" s="71"/>
      <c r="Q68" s="71"/>
      <c r="R68" s="65">
        <f t="shared" si="5"/>
        <v>0</v>
      </c>
      <c r="Z68" s="18"/>
    </row>
    <row r="69" spans="1:26" s="17" customFormat="1" ht="12" x14ac:dyDescent="0.2">
      <c r="A69" s="68"/>
      <c r="B69" s="141"/>
      <c r="C69" s="140"/>
      <c r="D69" s="69"/>
      <c r="E69" s="70"/>
      <c r="F69" s="70"/>
      <c r="G69" s="70"/>
      <c r="H69" s="70"/>
      <c r="I69" s="70"/>
      <c r="J69" s="70"/>
      <c r="K69" s="70"/>
      <c r="L69" s="70"/>
      <c r="M69" s="70"/>
      <c r="N69" s="70"/>
      <c r="O69" s="71"/>
      <c r="P69" s="71"/>
      <c r="Q69" s="71"/>
      <c r="R69" s="65">
        <f t="shared" si="5"/>
        <v>0</v>
      </c>
      <c r="Z69" s="18"/>
    </row>
    <row r="70" spans="1:26" s="17" customFormat="1" ht="12" x14ac:dyDescent="0.2">
      <c r="A70" s="68" t="s">
        <v>63</v>
      </c>
      <c r="B70" s="141" t="s">
        <v>38</v>
      </c>
      <c r="C70" s="140"/>
      <c r="D70" s="69" t="s">
        <v>22</v>
      </c>
      <c r="E70" s="70">
        <v>259</v>
      </c>
      <c r="F70" s="70">
        <v>17</v>
      </c>
      <c r="G70" s="70">
        <v>33.5</v>
      </c>
      <c r="H70" s="70"/>
      <c r="I70" s="70"/>
      <c r="J70" s="70"/>
      <c r="K70" s="70"/>
      <c r="L70" s="70"/>
      <c r="M70" s="70"/>
      <c r="N70" s="70"/>
      <c r="O70" s="71"/>
      <c r="P70" s="71"/>
      <c r="Q70" s="71"/>
      <c r="R70" s="65">
        <f t="shared" si="5"/>
        <v>309.5</v>
      </c>
      <c r="Z70" s="18"/>
    </row>
    <row r="71" spans="1:26" s="17" customFormat="1" ht="12" x14ac:dyDescent="0.2">
      <c r="A71" s="68"/>
      <c r="B71" s="141" t="s">
        <v>38</v>
      </c>
      <c r="C71" s="140"/>
      <c r="D71" s="69" t="s">
        <v>23</v>
      </c>
      <c r="E71" s="70">
        <v>14.25</v>
      </c>
      <c r="F71" s="70">
        <v>3</v>
      </c>
      <c r="G71" s="70"/>
      <c r="H71" s="70"/>
      <c r="I71" s="70"/>
      <c r="J71" s="70"/>
      <c r="K71" s="70"/>
      <c r="L71" s="70"/>
      <c r="M71" s="70"/>
      <c r="N71" s="70"/>
      <c r="O71" s="71"/>
      <c r="P71" s="71"/>
      <c r="Q71" s="71"/>
      <c r="R71" s="65">
        <f t="shared" si="5"/>
        <v>17.25</v>
      </c>
      <c r="Z71" s="18"/>
    </row>
    <row r="72" spans="1:26" s="17" customFormat="1" ht="12" x14ac:dyDescent="0.2">
      <c r="A72" s="68"/>
      <c r="B72" s="72" t="s">
        <v>38</v>
      </c>
      <c r="C72" s="73"/>
      <c r="D72" s="69" t="s">
        <v>24</v>
      </c>
      <c r="E72" s="70">
        <v>506.5</v>
      </c>
      <c r="F72" s="70">
        <v>79.25</v>
      </c>
      <c r="G72" s="70">
        <v>74.75</v>
      </c>
      <c r="H72" s="70"/>
      <c r="I72" s="70"/>
      <c r="J72" s="70"/>
      <c r="K72" s="70"/>
      <c r="L72" s="70"/>
      <c r="M72" s="70"/>
      <c r="N72" s="70"/>
      <c r="O72" s="71"/>
      <c r="P72" s="71"/>
      <c r="Q72" s="71"/>
      <c r="R72" s="65">
        <f t="shared" si="5"/>
        <v>660.5</v>
      </c>
      <c r="Z72" s="18"/>
    </row>
    <row r="73" spans="1:26" s="17" customFormat="1" ht="12" x14ac:dyDescent="0.2">
      <c r="A73" s="68"/>
      <c r="B73" s="72" t="s">
        <v>38</v>
      </c>
      <c r="C73" s="73"/>
      <c r="D73" s="69" t="s">
        <v>25</v>
      </c>
      <c r="E73" s="70">
        <v>389.5</v>
      </c>
      <c r="F73" s="70">
        <v>36.5</v>
      </c>
      <c r="G73" s="70">
        <v>35.25</v>
      </c>
      <c r="H73" s="70"/>
      <c r="I73" s="70"/>
      <c r="J73" s="70"/>
      <c r="K73" s="70"/>
      <c r="L73" s="70"/>
      <c r="M73" s="70"/>
      <c r="N73" s="70"/>
      <c r="O73" s="71"/>
      <c r="P73" s="71"/>
      <c r="Q73" s="71"/>
      <c r="R73" s="65">
        <f t="shared" si="5"/>
        <v>461.25</v>
      </c>
      <c r="Z73" s="18"/>
    </row>
    <row r="74" spans="1:26" s="17" customFormat="1" ht="12" x14ac:dyDescent="0.2">
      <c r="A74" s="68"/>
      <c r="B74" s="72" t="s">
        <v>38</v>
      </c>
      <c r="C74" s="73"/>
      <c r="D74" s="69" t="s">
        <v>26</v>
      </c>
      <c r="E74" s="70"/>
      <c r="F74" s="70"/>
      <c r="G74" s="70"/>
      <c r="H74" s="70"/>
      <c r="I74" s="70"/>
      <c r="J74" s="70"/>
      <c r="K74" s="70"/>
      <c r="L74" s="70"/>
      <c r="M74" s="70"/>
      <c r="N74" s="70"/>
      <c r="O74" s="71"/>
      <c r="P74" s="71"/>
      <c r="Q74" s="71"/>
      <c r="R74" s="65">
        <f t="shared" si="5"/>
        <v>0</v>
      </c>
      <c r="Z74" s="18"/>
    </row>
    <row r="75" spans="1:26" s="17" customFormat="1" ht="12" x14ac:dyDescent="0.2">
      <c r="A75" s="68"/>
      <c r="B75" s="154" t="s">
        <v>38</v>
      </c>
      <c r="C75" s="155"/>
      <c r="D75" s="69" t="s">
        <v>56</v>
      </c>
      <c r="E75" s="70">
        <v>24.75</v>
      </c>
      <c r="F75" s="70"/>
      <c r="G75" s="70"/>
      <c r="H75" s="70"/>
      <c r="I75" s="70"/>
      <c r="J75" s="70"/>
      <c r="K75" s="70"/>
      <c r="L75" s="70"/>
      <c r="M75" s="70"/>
      <c r="N75" s="70"/>
      <c r="O75" s="71"/>
      <c r="P75" s="71"/>
      <c r="Q75" s="71"/>
      <c r="R75" s="65">
        <f t="shared" si="5"/>
        <v>24.75</v>
      </c>
      <c r="Z75" s="18"/>
    </row>
    <row r="76" spans="1:26" s="17" customFormat="1" ht="12" x14ac:dyDescent="0.2">
      <c r="A76" s="68"/>
      <c r="B76" s="154"/>
      <c r="C76" s="155"/>
      <c r="D76" s="69"/>
      <c r="E76" s="70"/>
      <c r="F76" s="70"/>
      <c r="G76" s="70"/>
      <c r="H76" s="70"/>
      <c r="I76" s="70"/>
      <c r="J76" s="70"/>
      <c r="K76" s="70"/>
      <c r="L76" s="70"/>
      <c r="M76" s="70"/>
      <c r="N76" s="70"/>
      <c r="O76" s="71"/>
      <c r="P76" s="71"/>
      <c r="Q76" s="71"/>
      <c r="R76" s="65">
        <f t="shared" si="5"/>
        <v>0</v>
      </c>
      <c r="Z76" s="18"/>
    </row>
    <row r="77" spans="1:26" s="17" customFormat="1" ht="12" x14ac:dyDescent="0.2">
      <c r="A77" s="68"/>
      <c r="B77" s="154"/>
      <c r="C77" s="155"/>
      <c r="D77" s="69"/>
      <c r="E77" s="70"/>
      <c r="F77" s="70"/>
      <c r="G77" s="70"/>
      <c r="H77" s="70"/>
      <c r="I77" s="70"/>
      <c r="J77" s="70"/>
      <c r="K77" s="70"/>
      <c r="L77" s="70"/>
      <c r="M77" s="70"/>
      <c r="N77" s="70"/>
      <c r="O77" s="71"/>
      <c r="P77" s="71"/>
      <c r="Q77" s="71"/>
      <c r="R77" s="65">
        <f t="shared" si="5"/>
        <v>0</v>
      </c>
      <c r="Z77" s="18"/>
    </row>
    <row r="78" spans="1:26" s="17" customFormat="1" ht="12" x14ac:dyDescent="0.2">
      <c r="A78" s="68"/>
      <c r="B78" s="154"/>
      <c r="C78" s="155"/>
      <c r="D78" s="69"/>
      <c r="E78" s="70"/>
      <c r="F78" s="70"/>
      <c r="G78" s="70"/>
      <c r="H78" s="70"/>
      <c r="I78" s="70"/>
      <c r="J78" s="70"/>
      <c r="K78" s="70"/>
      <c r="L78" s="70"/>
      <c r="M78" s="70"/>
      <c r="N78" s="70"/>
      <c r="O78" s="71"/>
      <c r="P78" s="71"/>
      <c r="Q78" s="71"/>
      <c r="R78" s="65">
        <f t="shared" si="5"/>
        <v>0</v>
      </c>
      <c r="Z78" s="18"/>
    </row>
    <row r="79" spans="1:26" s="17" customFormat="1" ht="12" x14ac:dyDescent="0.2">
      <c r="A79" s="68"/>
      <c r="B79" s="154"/>
      <c r="C79" s="155"/>
      <c r="D79" s="69"/>
      <c r="E79" s="70"/>
      <c r="F79" s="70"/>
      <c r="G79" s="70"/>
      <c r="H79" s="70"/>
      <c r="I79" s="70"/>
      <c r="J79" s="70"/>
      <c r="K79" s="70"/>
      <c r="L79" s="70"/>
      <c r="M79" s="70"/>
      <c r="N79" s="70"/>
      <c r="O79" s="71"/>
      <c r="P79" s="71"/>
      <c r="Q79" s="71"/>
      <c r="R79" s="65">
        <f t="shared" si="5"/>
        <v>0</v>
      </c>
      <c r="Z79" s="18"/>
    </row>
    <row r="80" spans="1:26" s="17" customFormat="1" ht="12" x14ac:dyDescent="0.2">
      <c r="A80" s="68"/>
      <c r="B80" s="154"/>
      <c r="C80" s="155"/>
      <c r="D80" s="69"/>
      <c r="E80" s="70"/>
      <c r="F80" s="70"/>
      <c r="G80" s="70"/>
      <c r="H80" s="70"/>
      <c r="I80" s="70"/>
      <c r="J80" s="70"/>
      <c r="K80" s="70"/>
      <c r="L80" s="70"/>
      <c r="M80" s="70"/>
      <c r="N80" s="70"/>
      <c r="O80" s="71"/>
      <c r="P80" s="71"/>
      <c r="Q80" s="71"/>
      <c r="R80" s="65">
        <f t="shared" si="5"/>
        <v>0</v>
      </c>
      <c r="Z80" s="18"/>
    </row>
    <row r="81" spans="1:26" s="17" customFormat="1" ht="12" x14ac:dyDescent="0.2">
      <c r="A81" s="68"/>
      <c r="B81" s="154"/>
      <c r="C81" s="155"/>
      <c r="D81" s="69"/>
      <c r="E81" s="70"/>
      <c r="F81" s="70"/>
      <c r="G81" s="70"/>
      <c r="H81" s="70"/>
      <c r="I81" s="70"/>
      <c r="J81" s="70"/>
      <c r="K81" s="70"/>
      <c r="L81" s="70"/>
      <c r="M81" s="70"/>
      <c r="N81" s="70"/>
      <c r="O81" s="71"/>
      <c r="P81" s="71"/>
      <c r="Q81" s="71"/>
      <c r="R81" s="65">
        <f t="shared" si="5"/>
        <v>0</v>
      </c>
      <c r="Z81" s="18"/>
    </row>
    <row r="82" spans="1:26" s="17" customFormat="1" ht="12" x14ac:dyDescent="0.2">
      <c r="A82" s="68"/>
      <c r="B82" s="154"/>
      <c r="C82" s="155"/>
      <c r="D82" s="69"/>
      <c r="E82" s="70">
        <v>0</v>
      </c>
      <c r="F82" s="70"/>
      <c r="G82" s="70"/>
      <c r="H82" s="70"/>
      <c r="I82" s="70"/>
      <c r="J82" s="70"/>
      <c r="K82" s="70"/>
      <c r="L82" s="70"/>
      <c r="M82" s="70"/>
      <c r="N82" s="70"/>
      <c r="O82" s="71"/>
      <c r="P82" s="71"/>
      <c r="Q82" s="71"/>
      <c r="R82" s="65">
        <f t="shared" si="5"/>
        <v>0</v>
      </c>
      <c r="Z82" s="18"/>
    </row>
    <row r="83" spans="1:26" s="17" customFormat="1" ht="12" x14ac:dyDescent="0.2">
      <c r="A83" s="68"/>
      <c r="B83" s="154"/>
      <c r="C83" s="155"/>
      <c r="D83" s="69"/>
      <c r="E83" s="70">
        <v>0</v>
      </c>
      <c r="F83" s="70"/>
      <c r="G83" s="70"/>
      <c r="H83" s="70"/>
      <c r="I83" s="70"/>
      <c r="J83" s="70"/>
      <c r="K83" s="70"/>
      <c r="L83" s="70"/>
      <c r="M83" s="70"/>
      <c r="N83" s="70"/>
      <c r="O83" s="71"/>
      <c r="P83" s="71"/>
      <c r="Q83" s="71"/>
      <c r="R83" s="65">
        <f t="shared" si="5"/>
        <v>0</v>
      </c>
      <c r="Z83" s="18"/>
    </row>
    <row r="84" spans="1:26" s="17" customFormat="1" ht="12" x14ac:dyDescent="0.2">
      <c r="A84" s="68"/>
      <c r="B84" s="154"/>
      <c r="C84" s="155"/>
      <c r="D84" s="69"/>
      <c r="E84" s="70">
        <v>0</v>
      </c>
      <c r="F84" s="70"/>
      <c r="G84" s="70"/>
      <c r="H84" s="70"/>
      <c r="I84" s="70"/>
      <c r="J84" s="70"/>
      <c r="K84" s="70"/>
      <c r="L84" s="70"/>
      <c r="M84" s="70"/>
      <c r="N84" s="70"/>
      <c r="O84" s="71"/>
      <c r="P84" s="71"/>
      <c r="Q84" s="71"/>
      <c r="R84" s="65">
        <f t="shared" si="5"/>
        <v>0</v>
      </c>
      <c r="Z84" s="18"/>
    </row>
    <row r="85" spans="1:26" s="17" customFormat="1" ht="12" x14ac:dyDescent="0.2">
      <c r="A85" s="68"/>
      <c r="B85" s="154"/>
      <c r="C85" s="155"/>
      <c r="D85" s="69"/>
      <c r="E85" s="70">
        <v>0</v>
      </c>
      <c r="F85" s="70"/>
      <c r="G85" s="70"/>
      <c r="H85" s="70"/>
      <c r="I85" s="70"/>
      <c r="J85" s="70"/>
      <c r="K85" s="70"/>
      <c r="L85" s="70"/>
      <c r="M85" s="70"/>
      <c r="N85" s="70"/>
      <c r="O85" s="71"/>
      <c r="P85" s="71"/>
      <c r="Q85" s="71"/>
      <c r="R85" s="65">
        <f t="shared" si="5"/>
        <v>0</v>
      </c>
      <c r="Z85" s="18"/>
    </row>
    <row r="86" spans="1:26" s="17" customFormat="1" x14ac:dyDescent="0.2">
      <c r="A86" s="74" t="s">
        <v>40</v>
      </c>
      <c r="B86" s="156"/>
      <c r="C86" s="156"/>
      <c r="D86" s="75"/>
      <c r="E86" s="76">
        <f t="shared" ref="E86:Q86" si="10">SUM(E41:E85)</f>
        <v>4779.25</v>
      </c>
      <c r="F86" s="76">
        <f t="shared" si="10"/>
        <v>927</v>
      </c>
      <c r="G86" s="76">
        <f t="shared" si="10"/>
        <v>1047</v>
      </c>
      <c r="H86" s="76">
        <f t="shared" si="10"/>
        <v>0</v>
      </c>
      <c r="I86" s="76">
        <f t="shared" si="10"/>
        <v>0</v>
      </c>
      <c r="J86" s="76">
        <f t="shared" si="10"/>
        <v>0</v>
      </c>
      <c r="K86" s="76">
        <f t="shared" si="10"/>
        <v>0</v>
      </c>
      <c r="L86" s="76">
        <f t="shared" si="10"/>
        <v>0</v>
      </c>
      <c r="M86" s="76">
        <f t="shared" si="10"/>
        <v>0</v>
      </c>
      <c r="N86" s="76">
        <f t="shared" si="10"/>
        <v>0</v>
      </c>
      <c r="O86" s="76">
        <f t="shared" si="10"/>
        <v>0</v>
      </c>
      <c r="P86" s="76">
        <f t="shared" si="10"/>
        <v>0</v>
      </c>
      <c r="Q86" s="76">
        <f t="shared" si="10"/>
        <v>0</v>
      </c>
      <c r="R86" s="65">
        <f t="shared" si="5"/>
        <v>6753.25</v>
      </c>
      <c r="T86" s="77"/>
      <c r="W86" s="36"/>
      <c r="Z86" s="18"/>
    </row>
    <row r="87" spans="1:26" s="17" customFormat="1" ht="12" x14ac:dyDescent="0.2">
      <c r="A87" s="21"/>
      <c r="B87" s="78"/>
      <c r="C87" s="78"/>
      <c r="D87" s="78"/>
      <c r="E87" s="78"/>
      <c r="F87" s="78"/>
      <c r="G87" s="78"/>
      <c r="H87" s="78"/>
      <c r="I87" s="78"/>
      <c r="J87" s="78"/>
      <c r="K87" s="78"/>
      <c r="L87" s="78"/>
      <c r="M87" s="78"/>
      <c r="N87" s="78"/>
      <c r="O87" s="78"/>
      <c r="P87" s="78"/>
      <c r="Q87" s="78"/>
      <c r="R87" s="78"/>
      <c r="T87" s="77"/>
      <c r="Z87" s="18"/>
    </row>
    <row r="88" spans="1:26" s="17" customFormat="1" ht="12" x14ac:dyDescent="0.2">
      <c r="B88" s="61" t="s">
        <v>42</v>
      </c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  <c r="R88" s="80"/>
      <c r="T88" s="77"/>
      <c r="Z88" s="18"/>
    </row>
    <row r="89" spans="1:26" s="17" customFormat="1" ht="29.25" customHeight="1" x14ac:dyDescent="0.2">
      <c r="B89" s="157" t="s">
        <v>43</v>
      </c>
      <c r="C89" s="158"/>
      <c r="D89" s="65" t="s">
        <v>38</v>
      </c>
      <c r="E89" s="81" t="str">
        <f t="shared" ref="E89:R89" si="11">E40</f>
        <v>Vorjahr</v>
      </c>
      <c r="F89" s="82">
        <f t="shared" si="11"/>
        <v>39814</v>
      </c>
      <c r="G89" s="82">
        <f t="shared" si="11"/>
        <v>39845</v>
      </c>
      <c r="H89" s="82">
        <f t="shared" si="11"/>
        <v>39873</v>
      </c>
      <c r="I89" s="82">
        <f t="shared" si="11"/>
        <v>39904</v>
      </c>
      <c r="J89" s="82">
        <f t="shared" si="11"/>
        <v>39934</v>
      </c>
      <c r="K89" s="82">
        <f t="shared" si="11"/>
        <v>39965</v>
      </c>
      <c r="L89" s="82">
        <f t="shared" si="11"/>
        <v>39995</v>
      </c>
      <c r="M89" s="82">
        <f t="shared" si="11"/>
        <v>40026</v>
      </c>
      <c r="N89" s="82">
        <f t="shared" si="11"/>
        <v>40057</v>
      </c>
      <c r="O89" s="82">
        <f t="shared" si="11"/>
        <v>40087</v>
      </c>
      <c r="P89" s="82">
        <f t="shared" si="11"/>
        <v>40118</v>
      </c>
      <c r="Q89" s="82">
        <f t="shared" si="11"/>
        <v>40148</v>
      </c>
      <c r="R89" s="83" t="str">
        <f t="shared" si="11"/>
        <v>Total</v>
      </c>
      <c r="T89" s="77"/>
      <c r="Z89" s="18"/>
    </row>
    <row r="90" spans="1:26" s="17" customFormat="1" ht="12" x14ac:dyDescent="0.2">
      <c r="B90" s="151">
        <v>145</v>
      </c>
      <c r="C90" s="152"/>
      <c r="D90" s="65" t="str">
        <f t="shared" ref="D90:D100" si="12">K17</f>
        <v>A</v>
      </c>
      <c r="E90" s="84">
        <f t="shared" ref="E90:E100" si="13">SUMPRODUCT(($D$41:$D$85=$D90)*($E$41:$E$85))*$B90</f>
        <v>0</v>
      </c>
      <c r="F90" s="84">
        <f t="shared" ref="F90:F100" si="14">SUMPRODUCT(($D$41:$D$85=$D90)*($F$41:$F$85))*$B90</f>
        <v>0</v>
      </c>
      <c r="G90" s="84">
        <f t="shared" ref="G90:G100" si="15">SUMPRODUCT(($D$41:$D$85=$D90)*($G$41:$G$85))*$B90</f>
        <v>0</v>
      </c>
      <c r="H90" s="84">
        <f t="shared" ref="H90:H100" si="16">SUMPRODUCT(($D$41:$D$85=$D90)*($H$41:$H$85))*$B90</f>
        <v>0</v>
      </c>
      <c r="I90" s="84">
        <f t="shared" ref="I90:I100" si="17">SUMPRODUCT(($D$41:$D$85=$D90)*($I$41:$I$85))*$B90</f>
        <v>0</v>
      </c>
      <c r="J90" s="84">
        <f t="shared" ref="J90:J100" si="18">SUMPRODUCT(($D$41:$D$85=$D90)*($J$41:$J$85))*$B90</f>
        <v>0</v>
      </c>
      <c r="K90" s="84">
        <f t="shared" ref="K90:K100" si="19">SUMPRODUCT(($D$41:$D$85=$D90)*($K$41:$K$85))*$B90</f>
        <v>0</v>
      </c>
      <c r="L90" s="84">
        <f t="shared" ref="L90:L100" si="20">SUMPRODUCT(($D$41:$D$85=$D90)*($L$41:$L$85))*$B90</f>
        <v>0</v>
      </c>
      <c r="M90" s="84">
        <f t="shared" ref="M90:M100" si="21">SUMPRODUCT(($D$41:$D$85=$D90)*($M$41:$M$85))*$B90</f>
        <v>0</v>
      </c>
      <c r="N90" s="84">
        <f t="shared" ref="N90:N100" si="22">SUMPRODUCT(($D$41:$D$85=$D90)*($N$41:$N$85))*$B90</f>
        <v>0</v>
      </c>
      <c r="O90" s="84">
        <f t="shared" ref="O90:O100" si="23">SUMPRODUCT(($D$41:$D$85=$D90)*($O$41:$O$85))*$B90</f>
        <v>0</v>
      </c>
      <c r="P90" s="84">
        <f t="shared" ref="P90:P100" si="24">SUMPRODUCT(($D$41:$D$85=$D90)*($P$41:$P$85))*$B90</f>
        <v>0</v>
      </c>
      <c r="Q90" s="84">
        <f t="shared" ref="Q90:Q100" si="25">SUMPRODUCT(($D$41:$D$85=$D90)*($Q$41:$Q$85))*$B90</f>
        <v>0</v>
      </c>
      <c r="R90" s="85">
        <f>SUM(E90:Q90)</f>
        <v>0</v>
      </c>
      <c r="T90" s="77"/>
      <c r="Z90" s="18"/>
    </row>
    <row r="91" spans="1:26" s="17" customFormat="1" ht="12" x14ac:dyDescent="0.2">
      <c r="B91" s="151">
        <v>122</v>
      </c>
      <c r="C91" s="152"/>
      <c r="D91" s="65" t="str">
        <f t="shared" si="12"/>
        <v>B</v>
      </c>
      <c r="E91" s="84">
        <f t="shared" si="13"/>
        <v>124013</v>
      </c>
      <c r="F91" s="84">
        <f t="shared" si="14"/>
        <v>9668.5</v>
      </c>
      <c r="G91" s="84">
        <f t="shared" si="15"/>
        <v>20770.5</v>
      </c>
      <c r="H91" s="84">
        <f t="shared" si="16"/>
        <v>0</v>
      </c>
      <c r="I91" s="84">
        <f t="shared" si="17"/>
        <v>0</v>
      </c>
      <c r="J91" s="84">
        <f t="shared" si="18"/>
        <v>0</v>
      </c>
      <c r="K91" s="84">
        <f t="shared" si="19"/>
        <v>0</v>
      </c>
      <c r="L91" s="84">
        <f t="shared" si="20"/>
        <v>0</v>
      </c>
      <c r="M91" s="84">
        <f t="shared" si="21"/>
        <v>0</v>
      </c>
      <c r="N91" s="84">
        <f t="shared" si="22"/>
        <v>0</v>
      </c>
      <c r="O91" s="84">
        <f t="shared" si="23"/>
        <v>0</v>
      </c>
      <c r="P91" s="84">
        <f t="shared" si="24"/>
        <v>0</v>
      </c>
      <c r="Q91" s="84">
        <f t="shared" si="25"/>
        <v>0</v>
      </c>
      <c r="R91" s="85">
        <f>SUM(D91:Q91)</f>
        <v>154452</v>
      </c>
      <c r="T91" s="77"/>
      <c r="Z91" s="18"/>
    </row>
    <row r="92" spans="1:26" s="17" customFormat="1" ht="12" x14ac:dyDescent="0.2">
      <c r="B92" s="151">
        <v>95</v>
      </c>
      <c r="C92" s="152"/>
      <c r="D92" s="65" t="str">
        <f t="shared" si="12"/>
        <v>C</v>
      </c>
      <c r="E92" s="84">
        <f t="shared" si="13"/>
        <v>83647.5</v>
      </c>
      <c r="F92" s="84">
        <f t="shared" si="14"/>
        <v>13632.5</v>
      </c>
      <c r="G92" s="84">
        <f t="shared" si="15"/>
        <v>25792.5</v>
      </c>
      <c r="H92" s="84">
        <f t="shared" si="16"/>
        <v>0</v>
      </c>
      <c r="I92" s="84">
        <f t="shared" si="17"/>
        <v>0</v>
      </c>
      <c r="J92" s="84">
        <f t="shared" si="18"/>
        <v>0</v>
      </c>
      <c r="K92" s="84">
        <f t="shared" si="19"/>
        <v>0</v>
      </c>
      <c r="L92" s="84">
        <f t="shared" si="20"/>
        <v>0</v>
      </c>
      <c r="M92" s="84">
        <f t="shared" si="21"/>
        <v>0</v>
      </c>
      <c r="N92" s="84">
        <f t="shared" si="22"/>
        <v>0</v>
      </c>
      <c r="O92" s="84">
        <f t="shared" si="23"/>
        <v>0</v>
      </c>
      <c r="P92" s="84">
        <f t="shared" si="24"/>
        <v>0</v>
      </c>
      <c r="Q92" s="84">
        <f t="shared" si="25"/>
        <v>0</v>
      </c>
      <c r="R92" s="85">
        <f t="shared" ref="R92:R100" si="26">SUM(D92:Q92)</f>
        <v>123072.5</v>
      </c>
      <c r="T92" s="77"/>
      <c r="Z92" s="18"/>
    </row>
    <row r="93" spans="1:26" s="17" customFormat="1" x14ac:dyDescent="0.2">
      <c r="A93" s="36"/>
      <c r="B93" s="151">
        <v>86</v>
      </c>
      <c r="C93" s="152"/>
      <c r="D93" s="65" t="str">
        <f t="shared" si="12"/>
        <v>D</v>
      </c>
      <c r="E93" s="84">
        <f t="shared" si="13"/>
        <v>151317</v>
      </c>
      <c r="F93" s="84">
        <f t="shared" si="14"/>
        <v>37044.5</v>
      </c>
      <c r="G93" s="84">
        <f t="shared" si="15"/>
        <v>34529</v>
      </c>
      <c r="H93" s="84">
        <f t="shared" si="16"/>
        <v>0</v>
      </c>
      <c r="I93" s="84">
        <f t="shared" si="17"/>
        <v>0</v>
      </c>
      <c r="J93" s="84">
        <f t="shared" si="18"/>
        <v>0</v>
      </c>
      <c r="K93" s="84">
        <f t="shared" si="19"/>
        <v>0</v>
      </c>
      <c r="L93" s="84">
        <f t="shared" si="20"/>
        <v>0</v>
      </c>
      <c r="M93" s="84">
        <f t="shared" si="21"/>
        <v>0</v>
      </c>
      <c r="N93" s="84">
        <f t="shared" si="22"/>
        <v>0</v>
      </c>
      <c r="O93" s="84">
        <f t="shared" si="23"/>
        <v>0</v>
      </c>
      <c r="P93" s="84">
        <f t="shared" si="24"/>
        <v>0</v>
      </c>
      <c r="Q93" s="84">
        <f t="shared" si="25"/>
        <v>0</v>
      </c>
      <c r="R93" s="85">
        <f t="shared" si="26"/>
        <v>222890.5</v>
      </c>
      <c r="T93" s="77"/>
      <c r="Z93" s="18"/>
    </row>
    <row r="94" spans="1:26" s="17" customFormat="1" ht="14.25" x14ac:dyDescent="0.2">
      <c r="A94" s="86"/>
      <c r="B94" s="151">
        <v>62</v>
      </c>
      <c r="C94" s="152"/>
      <c r="D94" s="65" t="str">
        <f t="shared" si="12"/>
        <v>E</v>
      </c>
      <c r="E94" s="84">
        <f t="shared" si="13"/>
        <v>26582.5</v>
      </c>
      <c r="F94" s="84">
        <f t="shared" si="14"/>
        <v>2263</v>
      </c>
      <c r="G94" s="84">
        <f t="shared" si="15"/>
        <v>2588.5</v>
      </c>
      <c r="H94" s="84">
        <f t="shared" si="16"/>
        <v>0</v>
      </c>
      <c r="I94" s="84">
        <f t="shared" si="17"/>
        <v>0</v>
      </c>
      <c r="J94" s="84">
        <f t="shared" si="18"/>
        <v>0</v>
      </c>
      <c r="K94" s="84">
        <f t="shared" si="19"/>
        <v>0</v>
      </c>
      <c r="L94" s="84">
        <f t="shared" si="20"/>
        <v>0</v>
      </c>
      <c r="M94" s="84">
        <f t="shared" si="21"/>
        <v>0</v>
      </c>
      <c r="N94" s="84">
        <f t="shared" si="22"/>
        <v>0</v>
      </c>
      <c r="O94" s="84">
        <f t="shared" si="23"/>
        <v>0</v>
      </c>
      <c r="P94" s="84">
        <f t="shared" si="24"/>
        <v>0</v>
      </c>
      <c r="Q94" s="84">
        <f t="shared" si="25"/>
        <v>0</v>
      </c>
      <c r="R94" s="85">
        <f t="shared" si="26"/>
        <v>31434</v>
      </c>
      <c r="T94" s="77"/>
      <c r="Z94" s="18"/>
    </row>
    <row r="95" spans="1:26" s="17" customFormat="1" x14ac:dyDescent="0.2">
      <c r="A95" s="36"/>
      <c r="B95" s="151">
        <v>50</v>
      </c>
      <c r="C95" s="152"/>
      <c r="D95" s="65" t="str">
        <f t="shared" si="12"/>
        <v>F</v>
      </c>
      <c r="E95" s="84">
        <f t="shared" si="13"/>
        <v>2750</v>
      </c>
      <c r="F95" s="84">
        <f t="shared" si="14"/>
        <v>2912.5</v>
      </c>
      <c r="G95" s="84">
        <f t="shared" si="15"/>
        <v>2062.5</v>
      </c>
      <c r="H95" s="84">
        <f t="shared" si="16"/>
        <v>0</v>
      </c>
      <c r="I95" s="84">
        <f t="shared" si="17"/>
        <v>0</v>
      </c>
      <c r="J95" s="84">
        <f t="shared" si="18"/>
        <v>0</v>
      </c>
      <c r="K95" s="84">
        <f t="shared" si="19"/>
        <v>0</v>
      </c>
      <c r="L95" s="84">
        <f t="shared" si="20"/>
        <v>0</v>
      </c>
      <c r="M95" s="84">
        <f t="shared" si="21"/>
        <v>0</v>
      </c>
      <c r="N95" s="84">
        <f t="shared" si="22"/>
        <v>0</v>
      </c>
      <c r="O95" s="84">
        <f t="shared" si="23"/>
        <v>0</v>
      </c>
      <c r="P95" s="84">
        <f t="shared" si="24"/>
        <v>0</v>
      </c>
      <c r="Q95" s="84">
        <f t="shared" si="25"/>
        <v>0</v>
      </c>
      <c r="R95" s="85">
        <f t="shared" si="26"/>
        <v>7725</v>
      </c>
      <c r="T95" s="77"/>
      <c r="Z95" s="18"/>
    </row>
    <row r="96" spans="1:26" ht="14.25" x14ac:dyDescent="0.2">
      <c r="A96" s="86"/>
      <c r="B96" s="151">
        <v>8</v>
      </c>
      <c r="C96" s="152"/>
      <c r="D96" s="65" t="str">
        <f t="shared" si="12"/>
        <v>G</v>
      </c>
      <c r="E96" s="84">
        <f t="shared" si="13"/>
        <v>0</v>
      </c>
      <c r="F96" s="84">
        <f t="shared" si="14"/>
        <v>0</v>
      </c>
      <c r="G96" s="84">
        <f t="shared" si="15"/>
        <v>0</v>
      </c>
      <c r="H96" s="84">
        <f t="shared" si="16"/>
        <v>0</v>
      </c>
      <c r="I96" s="84">
        <f t="shared" si="17"/>
        <v>0</v>
      </c>
      <c r="J96" s="84">
        <f t="shared" si="18"/>
        <v>0</v>
      </c>
      <c r="K96" s="84">
        <f t="shared" si="19"/>
        <v>0</v>
      </c>
      <c r="L96" s="84">
        <f t="shared" si="20"/>
        <v>0</v>
      </c>
      <c r="M96" s="84">
        <f t="shared" si="21"/>
        <v>0</v>
      </c>
      <c r="N96" s="84">
        <f t="shared" si="22"/>
        <v>0</v>
      </c>
      <c r="O96" s="84">
        <f t="shared" si="23"/>
        <v>0</v>
      </c>
      <c r="P96" s="84">
        <f t="shared" si="24"/>
        <v>0</v>
      </c>
      <c r="Q96" s="84">
        <f t="shared" si="25"/>
        <v>0</v>
      </c>
      <c r="R96" s="85">
        <f t="shared" si="26"/>
        <v>0</v>
      </c>
    </row>
    <row r="97" spans="1:51" x14ac:dyDescent="0.2">
      <c r="B97" s="151">
        <v>4</v>
      </c>
      <c r="C97" s="152"/>
      <c r="D97" s="65" t="str">
        <f t="shared" si="12"/>
        <v>G1/2</v>
      </c>
      <c r="E97" s="84">
        <f t="shared" si="13"/>
        <v>2183</v>
      </c>
      <c r="F97" s="84">
        <f t="shared" si="14"/>
        <v>671</v>
      </c>
      <c r="G97" s="84">
        <f t="shared" si="15"/>
        <v>236</v>
      </c>
      <c r="H97" s="84">
        <f t="shared" si="16"/>
        <v>0</v>
      </c>
      <c r="I97" s="84">
        <f t="shared" si="17"/>
        <v>0</v>
      </c>
      <c r="J97" s="84">
        <f t="shared" si="18"/>
        <v>0</v>
      </c>
      <c r="K97" s="84">
        <f t="shared" si="19"/>
        <v>0</v>
      </c>
      <c r="L97" s="84">
        <f t="shared" si="20"/>
        <v>0</v>
      </c>
      <c r="M97" s="84">
        <f t="shared" si="21"/>
        <v>0</v>
      </c>
      <c r="N97" s="84">
        <f t="shared" si="22"/>
        <v>0</v>
      </c>
      <c r="O97" s="84">
        <f t="shared" si="23"/>
        <v>0</v>
      </c>
      <c r="P97" s="84">
        <f t="shared" si="24"/>
        <v>0</v>
      </c>
      <c r="Q97" s="84">
        <f t="shared" si="25"/>
        <v>0</v>
      </c>
      <c r="R97" s="85">
        <f t="shared" si="26"/>
        <v>3090</v>
      </c>
    </row>
    <row r="98" spans="1:51" x14ac:dyDescent="0.2">
      <c r="B98" s="151">
        <v>6</v>
      </c>
      <c r="C98" s="152"/>
      <c r="D98" s="65" t="str">
        <f t="shared" si="12"/>
        <v>G3/4</v>
      </c>
      <c r="E98" s="84">
        <f t="shared" si="13"/>
        <v>559.5</v>
      </c>
      <c r="F98" s="84">
        <f t="shared" si="14"/>
        <v>66</v>
      </c>
      <c r="G98" s="84">
        <f t="shared" si="15"/>
        <v>370.5</v>
      </c>
      <c r="H98" s="84">
        <f t="shared" si="16"/>
        <v>0</v>
      </c>
      <c r="I98" s="84">
        <f t="shared" si="17"/>
        <v>0</v>
      </c>
      <c r="J98" s="84">
        <f t="shared" si="18"/>
        <v>0</v>
      </c>
      <c r="K98" s="84">
        <f t="shared" si="19"/>
        <v>0</v>
      </c>
      <c r="L98" s="84">
        <f t="shared" si="20"/>
        <v>0</v>
      </c>
      <c r="M98" s="84">
        <f t="shared" si="21"/>
        <v>0</v>
      </c>
      <c r="N98" s="84">
        <f t="shared" si="22"/>
        <v>0</v>
      </c>
      <c r="O98" s="84">
        <f t="shared" si="23"/>
        <v>0</v>
      </c>
      <c r="P98" s="84">
        <f t="shared" si="24"/>
        <v>0</v>
      </c>
      <c r="Q98" s="84">
        <f t="shared" si="25"/>
        <v>0</v>
      </c>
      <c r="R98" s="85">
        <f t="shared" si="26"/>
        <v>996</v>
      </c>
    </row>
    <row r="99" spans="1:51" x14ac:dyDescent="0.2">
      <c r="B99" s="151">
        <v>13.5625</v>
      </c>
      <c r="C99" s="152"/>
      <c r="D99" s="65" t="str">
        <f t="shared" si="12"/>
        <v>12.5%/B/C</v>
      </c>
      <c r="E99" s="84">
        <f t="shared" si="13"/>
        <v>0</v>
      </c>
      <c r="F99" s="84">
        <f t="shared" si="14"/>
        <v>0</v>
      </c>
      <c r="G99" s="84">
        <f t="shared" si="15"/>
        <v>0</v>
      </c>
      <c r="H99" s="84">
        <f t="shared" si="16"/>
        <v>0</v>
      </c>
      <c r="I99" s="84">
        <f t="shared" si="17"/>
        <v>0</v>
      </c>
      <c r="J99" s="84">
        <f t="shared" si="18"/>
        <v>0</v>
      </c>
      <c r="K99" s="84">
        <f t="shared" si="19"/>
        <v>0</v>
      </c>
      <c r="L99" s="84">
        <f t="shared" si="20"/>
        <v>0</v>
      </c>
      <c r="M99" s="84">
        <f t="shared" si="21"/>
        <v>0</v>
      </c>
      <c r="N99" s="84">
        <f t="shared" si="22"/>
        <v>0</v>
      </c>
      <c r="O99" s="84">
        <f t="shared" si="23"/>
        <v>0</v>
      </c>
      <c r="P99" s="84">
        <f t="shared" si="24"/>
        <v>0</v>
      </c>
      <c r="Q99" s="84">
        <f t="shared" si="25"/>
        <v>0</v>
      </c>
      <c r="R99" s="85">
        <f t="shared" si="26"/>
        <v>0</v>
      </c>
    </row>
    <row r="100" spans="1:51" x14ac:dyDescent="0.2">
      <c r="B100" s="151">
        <v>27.125</v>
      </c>
      <c r="C100" s="152"/>
      <c r="D100" s="65" t="str">
        <f t="shared" si="12"/>
        <v>25%/B/C</v>
      </c>
      <c r="E100" s="84">
        <f t="shared" si="13"/>
        <v>0</v>
      </c>
      <c r="F100" s="84">
        <f t="shared" si="14"/>
        <v>0</v>
      </c>
      <c r="G100" s="84">
        <f t="shared" si="15"/>
        <v>0</v>
      </c>
      <c r="H100" s="84">
        <f t="shared" si="16"/>
        <v>0</v>
      </c>
      <c r="I100" s="84">
        <f t="shared" si="17"/>
        <v>0</v>
      </c>
      <c r="J100" s="84">
        <f t="shared" si="18"/>
        <v>0</v>
      </c>
      <c r="K100" s="84">
        <f t="shared" si="19"/>
        <v>0</v>
      </c>
      <c r="L100" s="84">
        <f t="shared" si="20"/>
        <v>0</v>
      </c>
      <c r="M100" s="84">
        <f t="shared" si="21"/>
        <v>0</v>
      </c>
      <c r="N100" s="84">
        <f t="shared" si="22"/>
        <v>0</v>
      </c>
      <c r="O100" s="84">
        <f t="shared" si="23"/>
        <v>0</v>
      </c>
      <c r="P100" s="84">
        <f t="shared" si="24"/>
        <v>0</v>
      </c>
      <c r="Q100" s="84">
        <f t="shared" si="25"/>
        <v>0</v>
      </c>
      <c r="R100" s="85">
        <f t="shared" si="26"/>
        <v>0</v>
      </c>
    </row>
    <row r="101" spans="1:51" x14ac:dyDescent="0.2">
      <c r="B101" s="153" t="s">
        <v>40</v>
      </c>
      <c r="C101" s="153"/>
      <c r="D101" s="153"/>
      <c r="E101" s="89">
        <f t="shared" ref="E101:Q101" si="27">SUM(E90:E100)</f>
        <v>391052.5</v>
      </c>
      <c r="F101" s="89">
        <f t="shared" si="27"/>
        <v>66258</v>
      </c>
      <c r="G101" s="89">
        <f t="shared" si="27"/>
        <v>86349.5</v>
      </c>
      <c r="H101" s="89">
        <f t="shared" si="27"/>
        <v>0</v>
      </c>
      <c r="I101" s="89">
        <f t="shared" si="27"/>
        <v>0</v>
      </c>
      <c r="J101" s="89">
        <f t="shared" si="27"/>
        <v>0</v>
      </c>
      <c r="K101" s="89">
        <f t="shared" si="27"/>
        <v>0</v>
      </c>
      <c r="L101" s="89">
        <f t="shared" si="27"/>
        <v>0</v>
      </c>
      <c r="M101" s="89">
        <f t="shared" si="27"/>
        <v>0</v>
      </c>
      <c r="N101" s="89">
        <f t="shared" si="27"/>
        <v>0</v>
      </c>
      <c r="O101" s="89">
        <f t="shared" si="27"/>
        <v>0</v>
      </c>
      <c r="P101" s="89">
        <f t="shared" si="27"/>
        <v>0</v>
      </c>
      <c r="Q101" s="89">
        <f t="shared" si="27"/>
        <v>0</v>
      </c>
      <c r="R101" s="90">
        <f>SUM(R90:R100)</f>
        <v>543660</v>
      </c>
    </row>
    <row r="102" spans="1:51" x14ac:dyDescent="0.2">
      <c r="S102" s="91"/>
      <c r="T102" s="91"/>
      <c r="U102" s="91"/>
      <c r="V102" s="91"/>
      <c r="W102" s="91"/>
    </row>
    <row r="103" spans="1:51" s="92" customFormat="1" x14ac:dyDescent="0.2">
      <c r="A103" s="91"/>
      <c r="B103" s="87"/>
      <c r="C103" s="87"/>
      <c r="D103" s="87"/>
      <c r="E103" s="87"/>
      <c r="F103" s="87"/>
      <c r="G103" s="87"/>
      <c r="H103" s="87"/>
      <c r="I103" s="87"/>
      <c r="J103" s="87"/>
      <c r="K103" s="87"/>
      <c r="L103" s="91"/>
      <c r="M103" s="91"/>
      <c r="N103" s="91"/>
      <c r="O103" s="91"/>
      <c r="P103" s="91"/>
      <c r="Q103" s="91"/>
      <c r="R103" s="91"/>
    </row>
    <row r="104" spans="1:51" s="92" customFormat="1" ht="13.5" thickBot="1" x14ac:dyDescent="0.25">
      <c r="A104" s="91"/>
      <c r="B104" s="87"/>
      <c r="C104" s="87"/>
      <c r="D104" s="87"/>
      <c r="E104" s="87"/>
      <c r="F104" s="87"/>
      <c r="G104" s="87"/>
      <c r="H104" s="87"/>
      <c r="I104" s="87"/>
      <c r="J104" s="87"/>
      <c r="K104" s="87"/>
      <c r="L104" s="91"/>
      <c r="M104" s="91"/>
      <c r="N104" s="91"/>
      <c r="O104" s="91"/>
      <c r="P104" s="91"/>
      <c r="Q104" s="91"/>
      <c r="R104" s="91"/>
    </row>
    <row r="105" spans="1:51" ht="13.5" outlineLevel="1" thickBot="1" x14ac:dyDescent="0.25">
      <c r="C105" s="93"/>
      <c r="D105" s="94"/>
      <c r="E105" s="143" t="str">
        <f>D108</f>
        <v>25%/B/C</v>
      </c>
      <c r="F105" s="144"/>
      <c r="G105" s="144"/>
      <c r="H105" s="145"/>
      <c r="I105" s="143" t="str">
        <f>D109</f>
        <v>12.5%/B/C</v>
      </c>
      <c r="J105" s="144"/>
      <c r="K105" s="144"/>
      <c r="L105" s="145"/>
      <c r="M105" s="143" t="str">
        <f>D110</f>
        <v>G3/4</v>
      </c>
      <c r="N105" s="144"/>
      <c r="O105" s="144"/>
      <c r="P105" s="145"/>
      <c r="Q105" s="143" t="str">
        <f>D111</f>
        <v>G1/2</v>
      </c>
      <c r="R105" s="144"/>
      <c r="S105" s="144"/>
      <c r="T105" s="145"/>
      <c r="U105" s="143" t="str">
        <f>D112</f>
        <v>G</v>
      </c>
      <c r="V105" s="144"/>
      <c r="W105" s="144"/>
      <c r="X105" s="145"/>
      <c r="Y105" s="143" t="str">
        <f>D113</f>
        <v>F</v>
      </c>
      <c r="Z105" s="144"/>
      <c r="AA105" s="144"/>
      <c r="AB105" s="145"/>
      <c r="AC105" s="143" t="str">
        <f>D114</f>
        <v>E</v>
      </c>
      <c r="AD105" s="144"/>
      <c r="AE105" s="144"/>
      <c r="AF105" s="145"/>
      <c r="AG105" s="143" t="str">
        <f>D115</f>
        <v>D</v>
      </c>
      <c r="AH105" s="144"/>
      <c r="AI105" s="144"/>
      <c r="AJ105" s="145"/>
      <c r="AK105" s="143" t="str">
        <f>D116</f>
        <v>C</v>
      </c>
      <c r="AL105" s="144"/>
      <c r="AM105" s="144"/>
      <c r="AN105" s="145"/>
      <c r="AO105" s="143" t="str">
        <f>D117</f>
        <v>B</v>
      </c>
      <c r="AP105" s="144"/>
      <c r="AQ105" s="144"/>
      <c r="AR105" s="145"/>
      <c r="AS105" s="143" t="str">
        <f>D118</f>
        <v>A</v>
      </c>
      <c r="AT105" s="144"/>
      <c r="AU105" s="144"/>
      <c r="AV105" s="145"/>
      <c r="AW105" s="92"/>
      <c r="AX105" s="92"/>
      <c r="AY105" s="92"/>
    </row>
    <row r="106" spans="1:51" s="95" customFormat="1" ht="55.5" customHeight="1" outlineLevel="1" thickBot="1" x14ac:dyDescent="0.25">
      <c r="C106" s="149" t="s">
        <v>44</v>
      </c>
      <c r="D106" s="150"/>
      <c r="E106" s="146">
        <f>M27</f>
        <v>25</v>
      </c>
      <c r="F106" s="147"/>
      <c r="G106" s="147"/>
      <c r="H106" s="148"/>
      <c r="I106" s="146">
        <f>M26</f>
        <v>150</v>
      </c>
      <c r="J106" s="147"/>
      <c r="K106" s="147"/>
      <c r="L106" s="148"/>
      <c r="M106" s="146">
        <f>M25</f>
        <v>0</v>
      </c>
      <c r="N106" s="147"/>
      <c r="O106" s="147"/>
      <c r="P106" s="148"/>
      <c r="Q106" s="146">
        <f>M24</f>
        <v>0</v>
      </c>
      <c r="R106" s="147"/>
      <c r="S106" s="147"/>
      <c r="T106" s="148"/>
      <c r="U106" s="146">
        <f>M23</f>
        <v>550</v>
      </c>
      <c r="V106" s="147"/>
      <c r="W106" s="147"/>
      <c r="X106" s="148"/>
      <c r="Y106" s="146">
        <f>M22</f>
        <v>475</v>
      </c>
      <c r="Z106" s="147"/>
      <c r="AA106" s="147"/>
      <c r="AB106" s="148"/>
      <c r="AC106" s="146">
        <f>M21</f>
        <v>625</v>
      </c>
      <c r="AD106" s="147"/>
      <c r="AE106" s="147"/>
      <c r="AF106" s="148"/>
      <c r="AG106" s="146">
        <f>M20</f>
        <v>2400</v>
      </c>
      <c r="AH106" s="147"/>
      <c r="AI106" s="147"/>
      <c r="AJ106" s="148"/>
      <c r="AK106" s="146">
        <f>M19</f>
        <v>2300</v>
      </c>
      <c r="AL106" s="147"/>
      <c r="AM106" s="147"/>
      <c r="AN106" s="148"/>
      <c r="AO106" s="146">
        <f>M18</f>
        <v>1525</v>
      </c>
      <c r="AP106" s="147"/>
      <c r="AQ106" s="147"/>
      <c r="AR106" s="148"/>
      <c r="AS106" s="146">
        <f>M17</f>
        <v>75</v>
      </c>
      <c r="AT106" s="147"/>
      <c r="AU106" s="147"/>
      <c r="AV106" s="148"/>
      <c r="AW106" s="92"/>
      <c r="AX106" s="92"/>
      <c r="AY106" s="92"/>
    </row>
    <row r="107" spans="1:51" ht="60.75" customHeight="1" outlineLevel="1" thickBot="1" x14ac:dyDescent="0.25">
      <c r="C107" s="96"/>
      <c r="D107" s="97"/>
      <c r="E107" s="98" t="s">
        <v>45</v>
      </c>
      <c r="F107" s="99" t="s">
        <v>46</v>
      </c>
      <c r="G107" s="99" t="s">
        <v>47</v>
      </c>
      <c r="H107" s="100" t="str">
        <f>$R$16</f>
        <v>Std. Ver-brauch %</v>
      </c>
      <c r="I107" s="98" t="s">
        <v>45</v>
      </c>
      <c r="J107" s="99" t="s">
        <v>46</v>
      </c>
      <c r="K107" s="99" t="s">
        <v>47</v>
      </c>
      <c r="L107" s="100" t="str">
        <f>$R$16</f>
        <v>Std. Ver-brauch %</v>
      </c>
      <c r="M107" s="98" t="s">
        <v>45</v>
      </c>
      <c r="N107" s="99" t="s">
        <v>46</v>
      </c>
      <c r="O107" s="99" t="s">
        <v>47</v>
      </c>
      <c r="P107" s="100" t="str">
        <f>$R$16</f>
        <v>Std. Ver-brauch %</v>
      </c>
      <c r="Q107" s="98" t="s">
        <v>45</v>
      </c>
      <c r="R107" s="99" t="s">
        <v>46</v>
      </c>
      <c r="S107" s="99" t="s">
        <v>47</v>
      </c>
      <c r="T107" s="100" t="str">
        <f>$R$16</f>
        <v>Std. Ver-brauch %</v>
      </c>
      <c r="U107" s="98" t="s">
        <v>45</v>
      </c>
      <c r="V107" s="99" t="s">
        <v>46</v>
      </c>
      <c r="W107" s="99" t="s">
        <v>47</v>
      </c>
      <c r="X107" s="100" t="str">
        <f>$R$16</f>
        <v>Std. Ver-brauch %</v>
      </c>
      <c r="Y107" s="98" t="s">
        <v>45</v>
      </c>
      <c r="Z107" s="99" t="s">
        <v>46</v>
      </c>
      <c r="AA107" s="99" t="s">
        <v>47</v>
      </c>
      <c r="AB107" s="100" t="str">
        <f>$R$16</f>
        <v>Std. Ver-brauch %</v>
      </c>
      <c r="AC107" s="98" t="s">
        <v>45</v>
      </c>
      <c r="AD107" s="99" t="s">
        <v>46</v>
      </c>
      <c r="AE107" s="99" t="s">
        <v>47</v>
      </c>
      <c r="AF107" s="100" t="str">
        <f>$R$16</f>
        <v>Std. Ver-brauch %</v>
      </c>
      <c r="AG107" s="98" t="s">
        <v>45</v>
      </c>
      <c r="AH107" s="99" t="s">
        <v>46</v>
      </c>
      <c r="AI107" s="99" t="s">
        <v>47</v>
      </c>
      <c r="AJ107" s="100" t="str">
        <f>$R$16</f>
        <v>Std. Ver-brauch %</v>
      </c>
      <c r="AK107" s="98" t="s">
        <v>45</v>
      </c>
      <c r="AL107" s="99" t="s">
        <v>46</v>
      </c>
      <c r="AM107" s="99" t="s">
        <v>47</v>
      </c>
      <c r="AN107" s="100" t="str">
        <f>$R$16</f>
        <v>Std. Ver-brauch %</v>
      </c>
      <c r="AO107" s="98" t="s">
        <v>45</v>
      </c>
      <c r="AP107" s="99" t="s">
        <v>46</v>
      </c>
      <c r="AQ107" s="99" t="s">
        <v>47</v>
      </c>
      <c r="AR107" s="100" t="str">
        <f>$R$16</f>
        <v>Std. Ver-brauch %</v>
      </c>
      <c r="AS107" s="98" t="s">
        <v>45</v>
      </c>
      <c r="AT107" s="99" t="s">
        <v>46</v>
      </c>
      <c r="AU107" s="99" t="s">
        <v>47</v>
      </c>
      <c r="AV107" s="100" t="str">
        <f>$R$16</f>
        <v>Std. Ver-brauch %</v>
      </c>
      <c r="AW107" s="92"/>
      <c r="AX107" s="92"/>
      <c r="AY107" s="92"/>
    </row>
    <row r="108" spans="1:51" outlineLevel="1" x14ac:dyDescent="0.2">
      <c r="C108" s="101"/>
      <c r="D108" s="102" t="str">
        <f>D100</f>
        <v>25%/B/C</v>
      </c>
      <c r="E108" s="103">
        <f>SUMPRODUCT(($D$42:$D$86=E$105)*($E$42:$Q$86))-F108</f>
        <v>0</v>
      </c>
      <c r="F108" s="104">
        <f>SUMPRODUCT(($F$42:$Q$86)*(($F$40:$Q$40=$E$14)+($F$40:$Q$40=$K$14)+($F$40:$Q$40=$I$14)+($F$40:$Q$40=$G$14))*($D$42:$D$86=E$105))</f>
        <v>0</v>
      </c>
      <c r="G108" s="105">
        <f>IF(E$106-E108-F108&gt;0,E$106-E108-F108,0)</f>
        <v>25</v>
      </c>
      <c r="H108" s="106">
        <f>IF(($E106&gt;0),(E108+F108)/$E106,0)</f>
        <v>0</v>
      </c>
      <c r="I108" s="103"/>
      <c r="J108" s="107"/>
      <c r="K108" s="105"/>
      <c r="L108" s="108"/>
      <c r="M108" s="103"/>
      <c r="N108" s="107"/>
      <c r="O108" s="105"/>
      <c r="P108" s="108"/>
      <c r="Q108" s="103"/>
      <c r="R108" s="107"/>
      <c r="S108" s="105"/>
      <c r="T108" s="108"/>
      <c r="U108" s="103"/>
      <c r="V108" s="107"/>
      <c r="W108" s="105"/>
      <c r="X108" s="108"/>
      <c r="Y108" s="103"/>
      <c r="Z108" s="107"/>
      <c r="AA108" s="105"/>
      <c r="AB108" s="108"/>
      <c r="AC108" s="103"/>
      <c r="AD108" s="107"/>
      <c r="AE108" s="105"/>
      <c r="AF108" s="108"/>
      <c r="AG108" s="103"/>
      <c r="AH108" s="107"/>
      <c r="AI108" s="105"/>
      <c r="AJ108" s="108"/>
      <c r="AK108" s="103"/>
      <c r="AL108" s="107"/>
      <c r="AM108" s="105"/>
      <c r="AN108" s="108"/>
      <c r="AO108" s="103"/>
      <c r="AP108" s="107"/>
      <c r="AQ108" s="105"/>
      <c r="AR108" s="108"/>
      <c r="AS108" s="103"/>
      <c r="AT108" s="107"/>
      <c r="AU108" s="105"/>
      <c r="AV108" s="108"/>
      <c r="AW108" s="92"/>
      <c r="AX108" s="92"/>
      <c r="AY108" s="92"/>
    </row>
    <row r="109" spans="1:51" outlineLevel="1" x14ac:dyDescent="0.2">
      <c r="C109" s="109"/>
      <c r="D109" s="110" t="str">
        <f>D99</f>
        <v>12.5%/B/C</v>
      </c>
      <c r="E109" s="111"/>
      <c r="F109" s="112"/>
      <c r="G109" s="113"/>
      <c r="H109" s="114"/>
      <c r="I109" s="115">
        <f>SUMPRODUCT(($D$42:$D$86=I$105)*($E$42:$Q$86))-J109</f>
        <v>0</v>
      </c>
      <c r="J109" s="104">
        <f>SUMPRODUCT(($F$42:$Q$86)*(($F$40:$Q$40=$E$14)+($F$40:$Q$40=$K$14)+($F$40:$Q$40=$I$14)+($F$40:$Q$40=$G$14))*($D$42:$D$86=I$105))</f>
        <v>0</v>
      </c>
      <c r="K109" s="113">
        <f>IF(I$106-I109-J109&gt;0,I$106-I109-J109,0)</f>
        <v>150</v>
      </c>
      <c r="L109" s="106">
        <f>IF(($I106&gt;0),(I109+J109)/$I106,0)</f>
        <v>0</v>
      </c>
      <c r="M109" s="111"/>
      <c r="N109" s="112"/>
      <c r="O109" s="113"/>
      <c r="P109" s="114"/>
      <c r="Q109" s="111"/>
      <c r="R109" s="112"/>
      <c r="S109" s="113"/>
      <c r="T109" s="114"/>
      <c r="U109" s="111"/>
      <c r="V109" s="112"/>
      <c r="W109" s="113"/>
      <c r="X109" s="114"/>
      <c r="Y109" s="111"/>
      <c r="Z109" s="112"/>
      <c r="AA109" s="113"/>
      <c r="AB109" s="114"/>
      <c r="AC109" s="111"/>
      <c r="AD109" s="112"/>
      <c r="AE109" s="113"/>
      <c r="AF109" s="114"/>
      <c r="AG109" s="111"/>
      <c r="AH109" s="112"/>
      <c r="AI109" s="113"/>
      <c r="AJ109" s="114"/>
      <c r="AK109" s="111"/>
      <c r="AL109" s="112"/>
      <c r="AM109" s="113"/>
      <c r="AN109" s="114"/>
      <c r="AO109" s="111"/>
      <c r="AP109" s="112"/>
      <c r="AQ109" s="113"/>
      <c r="AR109" s="114"/>
      <c r="AS109" s="111"/>
      <c r="AT109" s="112"/>
      <c r="AU109" s="113"/>
      <c r="AV109" s="114"/>
      <c r="AW109" s="92"/>
      <c r="AX109" s="92"/>
      <c r="AY109" s="92"/>
    </row>
    <row r="110" spans="1:51" outlineLevel="1" x14ac:dyDescent="0.2">
      <c r="C110" s="109"/>
      <c r="D110" s="110" t="str">
        <f>D98</f>
        <v>G3/4</v>
      </c>
      <c r="E110" s="111"/>
      <c r="F110" s="112"/>
      <c r="G110" s="113"/>
      <c r="H110" s="114"/>
      <c r="I110" s="111"/>
      <c r="J110" s="112"/>
      <c r="K110" s="113"/>
      <c r="L110" s="114"/>
      <c r="M110" s="115">
        <f>SUMPRODUCT(($D$42:$D$86=M$105)*($E$42:$Q$86))-N110</f>
        <v>104.25</v>
      </c>
      <c r="N110" s="104">
        <f>SUMPRODUCT(($F$42:$Q$86)*(($F$40:$Q$40=$E$14)+($F$40:$Q$40=$K$14)+($F$40:$Q$40=$I$14)+($F$40:$Q$40=$G$14))*($D$42:$D$86=M$105))</f>
        <v>61.75</v>
      </c>
      <c r="O110" s="113">
        <f>IF(M$106-M110-N110&gt;0,M$106-M110-N110,0)</f>
        <v>0</v>
      </c>
      <c r="P110" s="106">
        <f>IF(($M106&gt;0),(M110+N110)/$M106,0)</f>
        <v>0</v>
      </c>
      <c r="Q110" s="111"/>
      <c r="R110" s="112"/>
      <c r="S110" s="113"/>
      <c r="T110" s="114"/>
      <c r="U110" s="111"/>
      <c r="V110" s="112"/>
      <c r="W110" s="113"/>
      <c r="X110" s="114"/>
      <c r="Y110" s="111"/>
      <c r="Z110" s="112"/>
      <c r="AA110" s="113"/>
      <c r="AB110" s="114"/>
      <c r="AC110" s="111"/>
      <c r="AD110" s="112"/>
      <c r="AE110" s="113"/>
      <c r="AF110" s="114"/>
      <c r="AG110" s="111"/>
      <c r="AH110" s="112"/>
      <c r="AI110" s="113"/>
      <c r="AJ110" s="114"/>
      <c r="AK110" s="111"/>
      <c r="AL110" s="112"/>
      <c r="AM110" s="113"/>
      <c r="AN110" s="114"/>
      <c r="AO110" s="111"/>
      <c r="AP110" s="112"/>
      <c r="AQ110" s="113"/>
      <c r="AR110" s="114"/>
      <c r="AS110" s="111"/>
      <c r="AT110" s="112"/>
      <c r="AU110" s="113"/>
      <c r="AV110" s="114"/>
      <c r="AW110" s="92"/>
      <c r="AX110" s="92"/>
      <c r="AY110" s="92"/>
    </row>
    <row r="111" spans="1:51" outlineLevel="1" x14ac:dyDescent="0.2">
      <c r="C111" s="109"/>
      <c r="D111" s="110" t="str">
        <f>D97</f>
        <v>G1/2</v>
      </c>
      <c r="E111" s="111"/>
      <c r="F111" s="112"/>
      <c r="G111" s="113"/>
      <c r="H111" s="114"/>
      <c r="I111" s="111"/>
      <c r="J111" s="112"/>
      <c r="K111" s="113"/>
      <c r="L111" s="114"/>
      <c r="M111" s="111"/>
      <c r="N111" s="112"/>
      <c r="O111" s="113"/>
      <c r="P111" s="114"/>
      <c r="Q111" s="115">
        <f>SUMPRODUCT(($D$42:$D$86=Q$105)*($E$42:$Q$86))-R111</f>
        <v>713.5</v>
      </c>
      <c r="R111" s="104">
        <f>SUMPRODUCT(($F$42:$Q$86)*(($F$40:$Q$40=$E$14)+($F$40:$Q$40=$K$14)+($F$40:$Q$40=$I$14)+($F$40:$Q$40=$G$14))*($D$42:$D$86=Q$105))</f>
        <v>59</v>
      </c>
      <c r="S111" s="113">
        <f>IF(Q$106-Q111-R111&gt;0,Q$106-Q111-R111,0)</f>
        <v>0</v>
      </c>
      <c r="T111" s="106">
        <f>IF(($Q106&gt;0),(Q111+R111)/$Q106,0)</f>
        <v>0</v>
      </c>
      <c r="U111" s="111"/>
      <c r="V111" s="112"/>
      <c r="W111" s="113"/>
      <c r="X111" s="114"/>
      <c r="Y111" s="111"/>
      <c r="Z111" s="112"/>
      <c r="AA111" s="113"/>
      <c r="AB111" s="114"/>
      <c r="AC111" s="111"/>
      <c r="AD111" s="112"/>
      <c r="AE111" s="113"/>
      <c r="AF111" s="114"/>
      <c r="AG111" s="111"/>
      <c r="AH111" s="112"/>
      <c r="AI111" s="113"/>
      <c r="AJ111" s="114"/>
      <c r="AK111" s="111"/>
      <c r="AL111" s="112"/>
      <c r="AM111" s="113"/>
      <c r="AN111" s="114"/>
      <c r="AO111" s="111"/>
      <c r="AP111" s="112"/>
      <c r="AQ111" s="113"/>
      <c r="AR111" s="114"/>
      <c r="AS111" s="111"/>
      <c r="AT111" s="112"/>
      <c r="AU111" s="113"/>
      <c r="AV111" s="114"/>
      <c r="AW111" s="92"/>
      <c r="AX111" s="92"/>
      <c r="AY111" s="92"/>
    </row>
    <row r="112" spans="1:51" outlineLevel="1" x14ac:dyDescent="0.2">
      <c r="C112" s="116"/>
      <c r="D112" s="110" t="str">
        <f>D96</f>
        <v>G</v>
      </c>
      <c r="E112" s="115"/>
      <c r="F112" s="104"/>
      <c r="G112" s="113"/>
      <c r="H112" s="114"/>
      <c r="I112" s="115"/>
      <c r="J112" s="104"/>
      <c r="K112" s="113"/>
      <c r="L112" s="114"/>
      <c r="M112" s="115"/>
      <c r="N112" s="104"/>
      <c r="O112" s="113"/>
      <c r="P112" s="114"/>
      <c r="Q112" s="115"/>
      <c r="R112" s="104"/>
      <c r="S112" s="113"/>
      <c r="T112" s="114"/>
      <c r="U112" s="115">
        <f>SUMPRODUCT(($D$42:$D$86=U$105)*($E$42:$Q$86))-V112</f>
        <v>0</v>
      </c>
      <c r="V112" s="104">
        <f>SUMPRODUCT(($F$42:$Q$86)*(($F$40:$Q$40=$E$14)+($F$40:$Q$40=$K$14)+($F$40:$Q$40=$I$14)+($F$40:$Q$40=$G$14))*($D$42:$D$86=U$105))</f>
        <v>0</v>
      </c>
      <c r="W112" s="113">
        <f>IF(U$106-U112-V112&gt;0,U$106-U112-V112,0)</f>
        <v>550</v>
      </c>
      <c r="X112" s="106">
        <f>IF(($U106&gt;0),(U112+V112)/$U106,0)</f>
        <v>0</v>
      </c>
      <c r="Y112" s="115"/>
      <c r="Z112" s="104"/>
      <c r="AA112" s="113"/>
      <c r="AB112" s="114"/>
      <c r="AC112" s="115"/>
      <c r="AD112" s="104"/>
      <c r="AE112" s="113"/>
      <c r="AF112" s="114"/>
      <c r="AG112" s="115"/>
      <c r="AH112" s="104"/>
      <c r="AI112" s="113"/>
      <c r="AJ112" s="114"/>
      <c r="AK112" s="115"/>
      <c r="AL112" s="104"/>
      <c r="AM112" s="113"/>
      <c r="AN112" s="114"/>
      <c r="AO112" s="115"/>
      <c r="AP112" s="104"/>
      <c r="AQ112" s="113"/>
      <c r="AR112" s="114"/>
      <c r="AS112" s="115"/>
      <c r="AT112" s="104"/>
      <c r="AU112" s="113"/>
      <c r="AV112" s="114"/>
      <c r="AW112" s="92"/>
      <c r="AX112" s="92"/>
      <c r="AY112" s="92"/>
    </row>
    <row r="113" spans="1:51" outlineLevel="1" x14ac:dyDescent="0.2">
      <c r="C113" s="109"/>
      <c r="D113" s="110" t="str">
        <f>D95</f>
        <v>F</v>
      </c>
      <c r="E113" s="111"/>
      <c r="F113" s="112"/>
      <c r="G113" s="113"/>
      <c r="H113" s="114"/>
      <c r="I113" s="111"/>
      <c r="J113" s="112"/>
      <c r="K113" s="113"/>
      <c r="L113" s="114"/>
      <c r="M113" s="111"/>
      <c r="N113" s="112"/>
      <c r="O113" s="113"/>
      <c r="P113" s="114"/>
      <c r="Q113" s="111"/>
      <c r="R113" s="112"/>
      <c r="S113" s="113"/>
      <c r="T113" s="114"/>
      <c r="U113" s="111"/>
      <c r="V113" s="112"/>
      <c r="W113" s="113"/>
      <c r="X113" s="114"/>
      <c r="Y113" s="115">
        <f>SUMPRODUCT(($D$42:$D$86=Y$105)*($E$42:$Q$86))-Z113</f>
        <v>113.25</v>
      </c>
      <c r="Z113" s="104">
        <f>SUMPRODUCT(($F$42:$Q$86)*(($F$40:$Q$40=$E$14)+($F$40:$Q$40=$K$14)+($F$40:$Q$40=$I$14)+($F$40:$Q$40=$G$14))*($D$42:$D$86=Y$105))</f>
        <v>41.25</v>
      </c>
      <c r="AA113" s="113">
        <f>IF(Y$106-Y113-Z113&gt;0,Y$106-Y113-Z113,0)</f>
        <v>320.5</v>
      </c>
      <c r="AB113" s="106">
        <f>IF(($Y106&gt;0),(Y113+Z113)/$Y106,0)</f>
        <v>0.32526315789473687</v>
      </c>
      <c r="AC113" s="111"/>
      <c r="AD113" s="112"/>
      <c r="AE113" s="113"/>
      <c r="AF113" s="114"/>
      <c r="AG113" s="111"/>
      <c r="AH113" s="112"/>
      <c r="AI113" s="113"/>
      <c r="AJ113" s="114"/>
      <c r="AK113" s="111"/>
      <c r="AL113" s="112"/>
      <c r="AM113" s="113"/>
      <c r="AN113" s="114"/>
      <c r="AO113" s="111"/>
      <c r="AP113" s="112"/>
      <c r="AQ113" s="113"/>
      <c r="AR113" s="114"/>
      <c r="AS113" s="111"/>
      <c r="AT113" s="112"/>
      <c r="AU113" s="113"/>
      <c r="AV113" s="114"/>
      <c r="AW113" s="92"/>
      <c r="AX113" s="92"/>
      <c r="AY113" s="92"/>
    </row>
    <row r="114" spans="1:51" outlineLevel="1" x14ac:dyDescent="0.2">
      <c r="C114" s="109"/>
      <c r="D114" s="110" t="str">
        <f>D94</f>
        <v>E</v>
      </c>
      <c r="E114" s="111"/>
      <c r="F114" s="112"/>
      <c r="G114" s="113"/>
      <c r="H114" s="114"/>
      <c r="I114" s="111"/>
      <c r="J114" s="112"/>
      <c r="K114" s="113"/>
      <c r="L114" s="114"/>
      <c r="M114" s="111"/>
      <c r="N114" s="112"/>
      <c r="O114" s="113"/>
      <c r="P114" s="114"/>
      <c r="Q114" s="111"/>
      <c r="R114" s="112"/>
      <c r="S114" s="113"/>
      <c r="T114" s="114"/>
      <c r="U114" s="111"/>
      <c r="V114" s="112"/>
      <c r="W114" s="113"/>
      <c r="X114" s="114"/>
      <c r="Y114" s="111"/>
      <c r="Z114" s="112"/>
      <c r="AA114" s="113"/>
      <c r="AB114" s="114"/>
      <c r="AC114" s="115">
        <f>SUMPRODUCT(($D$42:$D$86=AC$105)*($E$42:$Q$86))-AD114</f>
        <v>465.25</v>
      </c>
      <c r="AD114" s="104">
        <f>SUMPRODUCT(($F$42:$Q$86)*(($F$40:$Q$40=$E$14)+($F$40:$Q$40=$K$14)+($F$40:$Q$40=$I$14)+($F$40:$Q$40=$G$14))*($D$42:$D$86=AC$105))</f>
        <v>41.75</v>
      </c>
      <c r="AE114" s="113">
        <f>IF(AC$106-AC114-AD114&gt;0,AC$106-AC114-AD114,0)</f>
        <v>118</v>
      </c>
      <c r="AF114" s="106">
        <f>IF(($AC106&gt;0),(AC114+AD114)/$AC106,0)</f>
        <v>0.81120000000000003</v>
      </c>
      <c r="AG114" s="111"/>
      <c r="AH114" s="112"/>
      <c r="AI114" s="113"/>
      <c r="AJ114" s="114"/>
      <c r="AK114" s="111"/>
      <c r="AL114" s="112"/>
      <c r="AM114" s="113"/>
      <c r="AN114" s="114"/>
      <c r="AO114" s="111"/>
      <c r="AP114" s="112"/>
      <c r="AQ114" s="113"/>
      <c r="AR114" s="114"/>
      <c r="AS114" s="111"/>
      <c r="AT114" s="112"/>
      <c r="AU114" s="113"/>
      <c r="AV114" s="114"/>
      <c r="AW114" s="92"/>
      <c r="AX114" s="92"/>
      <c r="AY114" s="92"/>
    </row>
    <row r="115" spans="1:51" outlineLevel="1" x14ac:dyDescent="0.2">
      <c r="C115" s="109"/>
      <c r="D115" s="110" t="str">
        <f>D93</f>
        <v>D</v>
      </c>
      <c r="E115" s="111"/>
      <c r="F115" s="112"/>
      <c r="G115" s="113"/>
      <c r="H115" s="114"/>
      <c r="I115" s="111"/>
      <c r="J115" s="112"/>
      <c r="K115" s="113"/>
      <c r="L115" s="114"/>
      <c r="M115" s="111"/>
      <c r="N115" s="112"/>
      <c r="O115" s="113"/>
      <c r="P115" s="114"/>
      <c r="Q115" s="111"/>
      <c r="R115" s="112"/>
      <c r="S115" s="113"/>
      <c r="T115" s="114"/>
      <c r="U115" s="111"/>
      <c r="V115" s="112"/>
      <c r="W115" s="113"/>
      <c r="X115" s="114"/>
      <c r="Y115" s="111"/>
      <c r="Z115" s="112"/>
      <c r="AA115" s="113"/>
      <c r="AB115" s="114"/>
      <c r="AC115" s="111"/>
      <c r="AD115" s="112"/>
      <c r="AE115" s="113"/>
      <c r="AF115" s="114"/>
      <c r="AG115" s="115">
        <f>SUMPRODUCT(($D$42:$D$86=AG$105)*($E$42:$Q$86))-AH115</f>
        <v>2190.25</v>
      </c>
      <c r="AH115" s="104">
        <f>SUMPRODUCT(($F$42:$Q$86)*(($F$40:$Q$40=$E$14)+($F$40:$Q$40=$K$14)+($F$40:$Q$40=$I$14)+($F$40:$Q$40=$G$14))*($D$42:$D$86=AG$105))</f>
        <v>401.5</v>
      </c>
      <c r="AI115" s="113">
        <f>IF(AG$106-AG115-AH115&gt;0,AG$106-AG115-AH115,0)</f>
        <v>0</v>
      </c>
      <c r="AJ115" s="106">
        <f>IF(($AG106&gt;0),(AG115+AH115)/$AG106,0)</f>
        <v>1.0798958333333333</v>
      </c>
      <c r="AK115" s="111"/>
      <c r="AL115" s="112"/>
      <c r="AM115" s="113"/>
      <c r="AN115" s="114"/>
      <c r="AO115" s="111"/>
      <c r="AP115" s="112"/>
      <c r="AQ115" s="113"/>
      <c r="AR115" s="114"/>
      <c r="AS115" s="111"/>
      <c r="AT115" s="112"/>
      <c r="AU115" s="113"/>
      <c r="AV115" s="114"/>
      <c r="AW115" s="92"/>
      <c r="AX115" s="92"/>
      <c r="AY115" s="92"/>
    </row>
    <row r="116" spans="1:51" outlineLevel="1" x14ac:dyDescent="0.2">
      <c r="C116" s="109"/>
      <c r="D116" s="110" t="str">
        <f>D92</f>
        <v>C</v>
      </c>
      <c r="E116" s="111"/>
      <c r="F116" s="112"/>
      <c r="G116" s="113"/>
      <c r="H116" s="114"/>
      <c r="I116" s="111"/>
      <c r="J116" s="112"/>
      <c r="K116" s="113"/>
      <c r="L116" s="114"/>
      <c r="M116" s="111"/>
      <c r="N116" s="112"/>
      <c r="O116" s="113"/>
      <c r="P116" s="114"/>
      <c r="Q116" s="111"/>
      <c r="R116" s="112"/>
      <c r="S116" s="113"/>
      <c r="T116" s="114"/>
      <c r="U116" s="111"/>
      <c r="V116" s="112"/>
      <c r="W116" s="113"/>
      <c r="X116" s="114"/>
      <c r="Y116" s="111"/>
      <c r="Z116" s="112"/>
      <c r="AA116" s="113"/>
      <c r="AB116" s="114"/>
      <c r="AC116" s="111"/>
      <c r="AD116" s="112"/>
      <c r="AE116" s="113"/>
      <c r="AF116" s="114"/>
      <c r="AG116" s="111"/>
      <c r="AH116" s="112"/>
      <c r="AI116" s="113"/>
      <c r="AJ116" s="114"/>
      <c r="AK116" s="115">
        <f>SUMPRODUCT(($D$42:$D$86=AK$105)*($E$42:$Q$86))-AL116</f>
        <v>1024</v>
      </c>
      <c r="AL116" s="104">
        <f>SUMPRODUCT(($F$42:$Q$86)*(($F$40:$Q$40=$E$14)+($F$40:$Q$40=$K$14)+($F$40:$Q$40=$I$14)+($F$40:$Q$40=$G$14))*($D$42:$D$86=AK$105))</f>
        <v>271.5</v>
      </c>
      <c r="AM116" s="113">
        <f>IF(AK$106-AK116-AL116&gt;0,AK$106-AK116-AL116,0)</f>
        <v>1004.5</v>
      </c>
      <c r="AN116" s="106">
        <f>IF(($AK106&gt;0),(AK116+AL116)/$AK106,0)</f>
        <v>0.56326086956521737</v>
      </c>
      <c r="AO116" s="111"/>
      <c r="AP116" s="112"/>
      <c r="AQ116" s="113"/>
      <c r="AR116" s="114"/>
      <c r="AS116" s="111"/>
      <c r="AT116" s="112"/>
      <c r="AU116" s="113"/>
      <c r="AV116" s="114"/>
      <c r="AW116" s="92"/>
      <c r="AX116" s="92"/>
      <c r="AY116" s="92"/>
    </row>
    <row r="117" spans="1:51" outlineLevel="1" x14ac:dyDescent="0.2">
      <c r="C117" s="109"/>
      <c r="D117" s="110" t="str">
        <f>D91</f>
        <v>B</v>
      </c>
      <c r="E117" s="111"/>
      <c r="F117" s="112"/>
      <c r="G117" s="113"/>
      <c r="H117" s="114"/>
      <c r="I117" s="111"/>
      <c r="J117" s="112"/>
      <c r="K117" s="113"/>
      <c r="L117" s="114"/>
      <c r="M117" s="111"/>
      <c r="N117" s="112"/>
      <c r="O117" s="113"/>
      <c r="P117" s="114"/>
      <c r="Q117" s="111"/>
      <c r="R117" s="112"/>
      <c r="S117" s="113"/>
      <c r="T117" s="114"/>
      <c r="U117" s="111"/>
      <c r="V117" s="112"/>
      <c r="W117" s="113"/>
      <c r="X117" s="114"/>
      <c r="Y117" s="111"/>
      <c r="Z117" s="112"/>
      <c r="AA117" s="113"/>
      <c r="AB117" s="114"/>
      <c r="AC117" s="111"/>
      <c r="AD117" s="112"/>
      <c r="AE117" s="113"/>
      <c r="AF117" s="114"/>
      <c r="AG117" s="111"/>
      <c r="AH117" s="112"/>
      <c r="AI117" s="113"/>
      <c r="AJ117" s="114"/>
      <c r="AK117" s="111"/>
      <c r="AL117" s="112"/>
      <c r="AM117" s="113"/>
      <c r="AN117" s="114"/>
      <c r="AO117" s="115">
        <f>SUMPRODUCT(($D$42:$D$86=AO$105)*($E$42:$Q$86))-AP117</f>
        <v>1095.75</v>
      </c>
      <c r="AP117" s="104">
        <f>SUMPRODUCT(($F$42:$Q$86)*(($F$40:$Q$40=$E$14)+($F$40:$Q$40=$K$14)+($F$40:$Q$40=$I$14)+($F$40:$Q$40=$G$14))*($D$42:$D$86=AO$105))</f>
        <v>170.25</v>
      </c>
      <c r="AQ117" s="113">
        <f>IF(AO$106-AO117-AP117&gt;0,AO$106-AO117-AP117,0)</f>
        <v>259</v>
      </c>
      <c r="AR117" s="106">
        <f>IF(($AO106&gt;0),(AO117+AP117)/$AO106,0)</f>
        <v>0.83016393442622949</v>
      </c>
      <c r="AS117" s="111"/>
      <c r="AT117" s="112"/>
      <c r="AU117" s="113"/>
      <c r="AV117" s="114"/>
      <c r="AW117" s="92"/>
      <c r="AX117" s="92"/>
      <c r="AY117" s="92"/>
    </row>
    <row r="118" spans="1:51" ht="13.5" outlineLevel="1" thickBot="1" x14ac:dyDescent="0.25">
      <c r="C118" s="117"/>
      <c r="D118" s="118" t="str">
        <f>D90</f>
        <v>A</v>
      </c>
      <c r="E118" s="119"/>
      <c r="F118" s="120"/>
      <c r="G118" s="121"/>
      <c r="H118" s="122"/>
      <c r="I118" s="119"/>
      <c r="J118" s="120"/>
      <c r="K118" s="121"/>
      <c r="L118" s="122"/>
      <c r="M118" s="119"/>
      <c r="N118" s="120"/>
      <c r="O118" s="121"/>
      <c r="P118" s="122"/>
      <c r="Q118" s="119"/>
      <c r="R118" s="120"/>
      <c r="S118" s="121"/>
      <c r="T118" s="122"/>
      <c r="U118" s="119"/>
      <c r="V118" s="120"/>
      <c r="W118" s="121"/>
      <c r="X118" s="122"/>
      <c r="Y118" s="119"/>
      <c r="Z118" s="120"/>
      <c r="AA118" s="121"/>
      <c r="AB118" s="122"/>
      <c r="AC118" s="119"/>
      <c r="AD118" s="120"/>
      <c r="AE118" s="121"/>
      <c r="AF118" s="122"/>
      <c r="AG118" s="119"/>
      <c r="AH118" s="120"/>
      <c r="AI118" s="121"/>
      <c r="AJ118" s="122"/>
      <c r="AK118" s="119"/>
      <c r="AL118" s="120"/>
      <c r="AM118" s="121"/>
      <c r="AN118" s="122"/>
      <c r="AO118" s="119"/>
      <c r="AP118" s="120"/>
      <c r="AQ118" s="121"/>
      <c r="AR118" s="122"/>
      <c r="AS118" s="115">
        <f>SUMPRODUCT(($D$42:$D$86=AS$105)*($E$42:$Q$86))-AT118</f>
        <v>0</v>
      </c>
      <c r="AT118" s="123">
        <f>SUMPRODUCT(($F$42:$Q$86)*(($F$40:$Q$40=$E$14)+($F$40:$Q$40=$K$14)+($F$40:$Q$40=$I$14)+($F$40:$Q$40=$G$14))*($D$42:$D$86=AS$105))</f>
        <v>0</v>
      </c>
      <c r="AU118" s="121">
        <f>IF(AS$106-AS118-AT118&gt;0,AS$106-AS118-AT118,0)</f>
        <v>75</v>
      </c>
      <c r="AV118" s="106">
        <f>IF(($AS106&gt;0),(AS118+AT118)/$AS106,0)</f>
        <v>0</v>
      </c>
      <c r="AW118" s="92"/>
      <c r="AX118" s="92"/>
      <c r="AY118" s="92"/>
    </row>
    <row r="119" spans="1:51" x14ac:dyDescent="0.2">
      <c r="A119" s="124"/>
      <c r="B119" s="125"/>
      <c r="C119" s="126"/>
      <c r="D119" s="126"/>
      <c r="E119" s="127"/>
      <c r="F119" s="128"/>
      <c r="G119" s="126"/>
      <c r="H119" s="126"/>
      <c r="I119" s="127"/>
      <c r="J119" s="128"/>
      <c r="K119" s="126"/>
      <c r="L119" s="126"/>
      <c r="M119" s="127"/>
      <c r="N119" s="128"/>
      <c r="O119" s="126"/>
      <c r="P119" s="126"/>
      <c r="Q119" s="127"/>
      <c r="R119" s="128"/>
      <c r="S119" s="126"/>
      <c r="T119" s="126"/>
      <c r="U119" s="127"/>
      <c r="V119" s="128"/>
      <c r="W119" s="126"/>
      <c r="X119" s="126"/>
      <c r="Y119" s="127"/>
      <c r="Z119" s="128"/>
      <c r="AA119" s="126"/>
      <c r="AB119" s="126"/>
      <c r="AC119" s="127"/>
      <c r="AD119" s="128"/>
      <c r="AE119" s="126"/>
      <c r="AF119" s="126"/>
      <c r="AG119" s="127"/>
      <c r="AH119" s="128"/>
      <c r="AI119" s="126"/>
      <c r="AJ119" s="126"/>
      <c r="AK119" s="127"/>
      <c r="AL119" s="128"/>
      <c r="AM119" s="126"/>
      <c r="AN119" s="126"/>
      <c r="AO119" s="127"/>
      <c r="AP119" s="129"/>
      <c r="AQ119" s="126"/>
      <c r="AR119" s="126"/>
      <c r="AS119" s="127"/>
      <c r="AT119" s="128"/>
      <c r="AU119" s="130"/>
      <c r="AV119" s="130"/>
      <c r="AW119" s="92"/>
      <c r="AX119" s="92"/>
      <c r="AY119" s="92"/>
    </row>
    <row r="120" spans="1:51" x14ac:dyDescent="0.2">
      <c r="A120" s="131"/>
      <c r="B120" s="131"/>
      <c r="C120" s="132"/>
      <c r="D120" s="132"/>
      <c r="E120" s="133"/>
      <c r="F120" s="133"/>
      <c r="G120" s="132"/>
      <c r="H120" s="132"/>
      <c r="I120" s="133"/>
      <c r="J120" s="133"/>
      <c r="K120" s="132"/>
      <c r="L120" s="132"/>
      <c r="M120" s="133"/>
      <c r="N120" s="133"/>
      <c r="O120" s="132"/>
      <c r="P120" s="132"/>
      <c r="Q120" s="133"/>
      <c r="R120" s="133"/>
      <c r="Z120" s="87"/>
      <c r="AE120" s="132"/>
      <c r="AF120" s="132"/>
      <c r="AW120" s="92"/>
      <c r="AX120" s="92"/>
      <c r="AY120" s="92"/>
    </row>
    <row r="121" spans="1:51" x14ac:dyDescent="0.2">
      <c r="A121" s="131"/>
      <c r="B121" s="131"/>
      <c r="D121" s="134"/>
      <c r="S121" s="132"/>
      <c r="T121" s="132"/>
      <c r="U121" s="133"/>
      <c r="V121" s="133"/>
      <c r="W121" s="132"/>
      <c r="X121" s="132"/>
      <c r="Y121" s="133"/>
      <c r="Z121" s="133"/>
      <c r="AA121" s="132"/>
      <c r="AB121" s="132"/>
      <c r="AC121" s="133"/>
      <c r="AD121" s="133"/>
      <c r="AE121" s="132"/>
      <c r="AF121" s="132"/>
    </row>
    <row r="122" spans="1:51" x14ac:dyDescent="0.2">
      <c r="A122" s="135"/>
      <c r="B122" s="131"/>
      <c r="C122" s="136"/>
      <c r="D122" s="137"/>
      <c r="E122" s="133"/>
      <c r="F122" s="133"/>
      <c r="G122" s="132"/>
      <c r="H122" s="132"/>
      <c r="I122" s="133"/>
      <c r="J122" s="133"/>
      <c r="K122" s="132"/>
      <c r="L122" s="132"/>
      <c r="M122" s="133"/>
      <c r="N122" s="133"/>
      <c r="O122" s="132"/>
      <c r="P122" s="132"/>
      <c r="Q122" s="133"/>
      <c r="R122" s="133"/>
      <c r="S122" s="132"/>
      <c r="T122" s="132"/>
      <c r="U122" s="133"/>
      <c r="V122" s="133"/>
      <c r="W122" s="132"/>
      <c r="X122" s="132"/>
      <c r="Y122" s="133"/>
      <c r="Z122" s="133"/>
      <c r="AA122" s="132"/>
      <c r="AB122" s="132"/>
      <c r="AC122" s="133"/>
      <c r="AD122" s="133"/>
      <c r="AE122" s="132"/>
      <c r="AF122" s="132"/>
    </row>
    <row r="123" spans="1:51" x14ac:dyDescent="0.2">
      <c r="A123" s="135">
        <v>39448</v>
      </c>
      <c r="B123" s="131"/>
      <c r="C123" s="136"/>
      <c r="D123" s="137"/>
      <c r="E123" s="133"/>
      <c r="F123" s="133"/>
      <c r="G123" s="132"/>
      <c r="H123" s="132"/>
      <c r="I123" s="133"/>
      <c r="J123" s="133"/>
      <c r="K123" s="132"/>
      <c r="L123" s="132"/>
      <c r="M123" s="133"/>
      <c r="N123" s="133"/>
      <c r="O123" s="132"/>
      <c r="P123" s="132"/>
      <c r="Q123" s="133"/>
      <c r="R123" s="133"/>
      <c r="S123" s="132"/>
      <c r="T123" s="132"/>
      <c r="U123" s="133"/>
      <c r="V123" s="133"/>
      <c r="W123" s="132"/>
      <c r="X123" s="132"/>
      <c r="Y123" s="133"/>
      <c r="Z123" s="133"/>
      <c r="AA123" s="132"/>
      <c r="AB123" s="132"/>
      <c r="AC123" s="133"/>
      <c r="AD123" s="133"/>
      <c r="AE123" s="132"/>
      <c r="AF123" s="132"/>
    </row>
    <row r="124" spans="1:51" x14ac:dyDescent="0.2">
      <c r="A124" s="135">
        <v>39814</v>
      </c>
      <c r="B124" s="131"/>
      <c r="C124" s="136"/>
      <c r="D124" s="137"/>
      <c r="E124" s="133"/>
      <c r="F124" s="133"/>
      <c r="G124" s="132"/>
      <c r="H124" s="132"/>
      <c r="I124" s="133"/>
      <c r="J124" s="133"/>
      <c r="K124" s="132"/>
      <c r="L124" s="132"/>
      <c r="M124" s="133"/>
      <c r="N124" s="133"/>
      <c r="O124" s="132"/>
      <c r="P124" s="132"/>
      <c r="Q124" s="133"/>
      <c r="R124" s="133"/>
      <c r="S124" s="132"/>
      <c r="T124" s="132"/>
      <c r="U124" s="133"/>
      <c r="V124" s="133"/>
      <c r="W124" s="132"/>
      <c r="X124" s="132"/>
      <c r="Y124" s="133"/>
      <c r="Z124" s="133"/>
      <c r="AA124" s="132"/>
      <c r="AB124" s="132"/>
      <c r="AC124" s="133"/>
      <c r="AD124" s="133"/>
      <c r="AE124" s="132"/>
      <c r="AF124" s="132"/>
    </row>
    <row r="125" spans="1:51" x14ac:dyDescent="0.2">
      <c r="A125" s="135">
        <v>40179</v>
      </c>
      <c r="B125" s="131"/>
      <c r="C125" s="136"/>
      <c r="D125" s="137"/>
      <c r="E125" s="133"/>
      <c r="F125" s="133"/>
      <c r="G125" s="132"/>
      <c r="H125" s="132"/>
      <c r="I125" s="133"/>
      <c r="J125" s="133"/>
      <c r="K125" s="132"/>
      <c r="L125" s="132"/>
      <c r="M125" s="133"/>
      <c r="N125" s="133"/>
      <c r="O125" s="132"/>
      <c r="P125" s="132"/>
      <c r="Q125" s="133"/>
      <c r="R125" s="133"/>
      <c r="S125" s="132"/>
      <c r="T125" s="132"/>
      <c r="U125" s="133"/>
      <c r="V125" s="133"/>
      <c r="W125" s="132"/>
      <c r="X125" s="132"/>
      <c r="Y125" s="133"/>
      <c r="Z125" s="133"/>
      <c r="AA125" s="132"/>
      <c r="AB125" s="132"/>
      <c r="AC125" s="133"/>
      <c r="AD125" s="133"/>
      <c r="AE125" s="132"/>
      <c r="AF125" s="132"/>
    </row>
    <row r="126" spans="1:51" x14ac:dyDescent="0.2">
      <c r="A126" s="135">
        <v>40544</v>
      </c>
      <c r="B126" s="131"/>
      <c r="C126" s="136"/>
      <c r="D126" s="137"/>
      <c r="E126" s="133"/>
      <c r="F126" s="133"/>
      <c r="G126" s="132"/>
      <c r="H126" s="132"/>
      <c r="I126" s="133"/>
      <c r="J126" s="133"/>
      <c r="K126" s="132"/>
      <c r="L126" s="132"/>
      <c r="M126" s="133"/>
      <c r="N126" s="133"/>
      <c r="O126" s="132"/>
      <c r="P126" s="132"/>
      <c r="Q126" s="133"/>
      <c r="R126" s="133"/>
      <c r="S126" s="132"/>
      <c r="T126" s="132"/>
      <c r="U126" s="133"/>
      <c r="V126" s="133"/>
      <c r="W126" s="132"/>
      <c r="X126" s="132"/>
      <c r="Y126" s="133"/>
      <c r="Z126" s="133"/>
      <c r="AA126" s="132"/>
      <c r="AB126" s="132"/>
      <c r="AC126" s="133"/>
      <c r="AD126" s="133"/>
      <c r="AE126" s="132"/>
      <c r="AF126" s="132"/>
    </row>
    <row r="127" spans="1:51" x14ac:dyDescent="0.2">
      <c r="A127" s="135">
        <v>40909</v>
      </c>
      <c r="B127" s="131"/>
      <c r="C127" s="136"/>
      <c r="D127" s="137"/>
      <c r="E127" s="133"/>
      <c r="F127" s="133"/>
      <c r="G127" s="132"/>
      <c r="H127" s="132"/>
      <c r="I127" s="133"/>
      <c r="J127" s="133"/>
      <c r="K127" s="132"/>
      <c r="L127" s="132"/>
      <c r="M127" s="133"/>
      <c r="N127" s="133"/>
      <c r="O127" s="132"/>
      <c r="P127" s="132"/>
      <c r="Q127" s="133"/>
      <c r="R127" s="133"/>
      <c r="S127" s="132"/>
      <c r="T127" s="132"/>
      <c r="U127" s="133"/>
      <c r="V127" s="133"/>
      <c r="W127" s="132"/>
      <c r="X127" s="132"/>
      <c r="Y127" s="133"/>
      <c r="Z127" s="133"/>
      <c r="AA127" s="132"/>
      <c r="AB127" s="132"/>
      <c r="AC127" s="133"/>
      <c r="AD127" s="133"/>
      <c r="AE127" s="132"/>
      <c r="AF127" s="132"/>
    </row>
    <row r="128" spans="1:51" x14ac:dyDescent="0.2">
      <c r="A128" s="135">
        <v>41275</v>
      </c>
      <c r="B128" s="131"/>
      <c r="C128" s="136"/>
      <c r="D128" s="137"/>
      <c r="E128" s="133"/>
      <c r="F128" s="133"/>
      <c r="G128" s="132"/>
      <c r="H128" s="132"/>
      <c r="I128" s="133"/>
      <c r="J128" s="133"/>
      <c r="K128" s="132"/>
      <c r="L128" s="132"/>
      <c r="M128" s="133"/>
      <c r="N128" s="133"/>
      <c r="O128" s="132"/>
      <c r="P128" s="132"/>
      <c r="Q128" s="133"/>
      <c r="R128" s="133"/>
      <c r="S128" s="132"/>
      <c r="T128" s="132"/>
      <c r="U128" s="133"/>
      <c r="V128" s="133"/>
      <c r="W128" s="132"/>
      <c r="X128" s="132"/>
      <c r="Y128" s="133"/>
      <c r="Z128" s="133"/>
      <c r="AA128" s="132"/>
      <c r="AB128" s="132"/>
      <c r="AC128" s="133"/>
      <c r="AD128" s="133"/>
      <c r="AE128" s="132"/>
      <c r="AF128" s="132"/>
    </row>
    <row r="129" spans="1:32" x14ac:dyDescent="0.2">
      <c r="A129" s="135">
        <v>41640</v>
      </c>
      <c r="B129" s="131"/>
      <c r="C129" s="136"/>
      <c r="D129" s="137"/>
      <c r="E129" s="133"/>
      <c r="F129" s="133"/>
      <c r="G129" s="132"/>
      <c r="H129" s="132"/>
      <c r="I129" s="133"/>
      <c r="J129" s="133"/>
      <c r="K129" s="132"/>
      <c r="L129" s="132"/>
      <c r="M129" s="133"/>
      <c r="N129" s="133"/>
      <c r="O129" s="132"/>
      <c r="P129" s="132"/>
      <c r="Q129" s="133"/>
      <c r="R129" s="133"/>
      <c r="S129" s="132"/>
      <c r="T129" s="132"/>
      <c r="U129" s="133"/>
      <c r="V129" s="133"/>
      <c r="W129" s="132"/>
      <c r="X129" s="132"/>
      <c r="Y129" s="133"/>
      <c r="Z129" s="133"/>
      <c r="AA129" s="132"/>
      <c r="AB129" s="132"/>
      <c r="AC129" s="133"/>
      <c r="AD129" s="133"/>
      <c r="AE129" s="132"/>
      <c r="AF129" s="132"/>
    </row>
    <row r="130" spans="1:32" x14ac:dyDescent="0.2">
      <c r="A130" s="135">
        <v>42005</v>
      </c>
      <c r="B130" s="131"/>
      <c r="C130" s="136"/>
      <c r="D130" s="137"/>
      <c r="E130" s="133"/>
      <c r="F130" s="133"/>
      <c r="G130" s="132"/>
      <c r="H130" s="132"/>
      <c r="I130" s="133"/>
      <c r="J130" s="133"/>
      <c r="K130" s="132"/>
      <c r="L130" s="132"/>
      <c r="M130" s="133"/>
      <c r="N130" s="133"/>
      <c r="O130" s="132"/>
      <c r="P130" s="132"/>
      <c r="Q130" s="133"/>
      <c r="R130" s="133"/>
      <c r="S130" s="132"/>
      <c r="T130" s="132"/>
      <c r="U130" s="133"/>
      <c r="V130" s="133"/>
      <c r="W130" s="132"/>
      <c r="X130" s="132"/>
      <c r="Y130" s="133"/>
      <c r="Z130" s="133"/>
      <c r="AA130" s="132"/>
      <c r="AB130" s="132"/>
      <c r="AC130" s="133"/>
      <c r="AD130" s="133"/>
      <c r="AE130" s="132"/>
      <c r="AF130" s="132"/>
    </row>
    <row r="131" spans="1:32" x14ac:dyDescent="0.2">
      <c r="A131" s="135">
        <v>42370</v>
      </c>
      <c r="B131" s="131"/>
      <c r="C131" s="136"/>
      <c r="D131" s="137"/>
      <c r="E131" s="133"/>
      <c r="F131" s="133"/>
      <c r="G131" s="132"/>
      <c r="H131" s="132"/>
      <c r="I131" s="133"/>
      <c r="J131" s="133"/>
      <c r="K131" s="132"/>
      <c r="L131" s="132"/>
      <c r="M131" s="133"/>
      <c r="N131" s="133"/>
      <c r="O131" s="132"/>
      <c r="P131" s="132"/>
      <c r="Q131" s="133"/>
      <c r="R131" s="133"/>
      <c r="S131" s="132"/>
      <c r="T131" s="132"/>
      <c r="U131" s="133"/>
      <c r="V131" s="133"/>
      <c r="W131" s="132"/>
      <c r="X131" s="132"/>
      <c r="Y131" s="133"/>
      <c r="Z131" s="133"/>
      <c r="AA131" s="132"/>
      <c r="AB131" s="132"/>
      <c r="AC131" s="133"/>
      <c r="AD131" s="133"/>
      <c r="AE131" s="132"/>
      <c r="AF131" s="132"/>
    </row>
    <row r="132" spans="1:32" x14ac:dyDescent="0.2">
      <c r="A132" s="135">
        <v>42736</v>
      </c>
      <c r="B132" s="131"/>
      <c r="C132" s="136"/>
      <c r="D132" s="137"/>
      <c r="E132" s="133"/>
      <c r="F132" s="133"/>
      <c r="G132" s="132"/>
      <c r="H132" s="132"/>
      <c r="I132" s="133"/>
      <c r="J132" s="133"/>
      <c r="K132" s="132"/>
      <c r="L132" s="132"/>
      <c r="M132" s="133"/>
      <c r="N132" s="133"/>
      <c r="O132" s="132"/>
      <c r="P132" s="132"/>
      <c r="Q132" s="133"/>
      <c r="R132" s="133"/>
      <c r="S132" s="132"/>
      <c r="T132" s="132"/>
      <c r="U132" s="133"/>
      <c r="V132" s="133"/>
      <c r="W132" s="132"/>
      <c r="X132" s="132"/>
      <c r="Y132" s="133"/>
      <c r="Z132" s="133"/>
      <c r="AA132" s="132"/>
      <c r="AB132" s="132"/>
      <c r="AC132" s="133"/>
      <c r="AD132" s="133"/>
      <c r="AE132" s="132"/>
      <c r="AF132" s="132"/>
    </row>
    <row r="133" spans="1:32" x14ac:dyDescent="0.2">
      <c r="A133" s="135">
        <v>43101</v>
      </c>
      <c r="B133" s="131"/>
      <c r="C133" s="136"/>
      <c r="D133" s="137"/>
      <c r="E133" s="133"/>
      <c r="F133" s="133"/>
      <c r="G133" s="132"/>
      <c r="H133" s="132"/>
      <c r="I133" s="133"/>
      <c r="J133" s="133"/>
      <c r="K133" s="132"/>
      <c r="L133" s="132"/>
      <c r="M133" s="133"/>
      <c r="N133" s="133"/>
      <c r="O133" s="132"/>
      <c r="P133" s="132"/>
      <c r="Q133" s="133"/>
      <c r="R133" s="133"/>
      <c r="S133" s="132"/>
      <c r="T133" s="132"/>
      <c r="U133" s="133"/>
      <c r="V133" s="133"/>
      <c r="W133" s="132"/>
      <c r="X133" s="132"/>
      <c r="Y133" s="133"/>
      <c r="Z133" s="133"/>
      <c r="AA133" s="132"/>
      <c r="AB133" s="132"/>
      <c r="AC133" s="133"/>
      <c r="AD133" s="133"/>
      <c r="AE133" s="132"/>
      <c r="AF133" s="132"/>
    </row>
    <row r="134" spans="1:32" x14ac:dyDescent="0.2">
      <c r="A134" s="135">
        <v>43466</v>
      </c>
      <c r="B134" s="131"/>
      <c r="C134" s="136"/>
      <c r="D134" s="137"/>
      <c r="E134" s="133"/>
      <c r="F134" s="133"/>
      <c r="G134" s="132"/>
      <c r="H134" s="132"/>
      <c r="I134" s="133"/>
      <c r="J134" s="133"/>
      <c r="K134" s="132"/>
      <c r="L134" s="132"/>
      <c r="M134" s="133"/>
      <c r="N134" s="133"/>
      <c r="O134" s="132"/>
      <c r="P134" s="132"/>
      <c r="Q134" s="133"/>
      <c r="R134" s="133"/>
      <c r="S134" s="132"/>
      <c r="T134" s="132"/>
      <c r="U134" s="133"/>
      <c r="V134" s="133"/>
      <c r="W134" s="132"/>
      <c r="X134" s="132"/>
      <c r="Y134" s="133"/>
      <c r="Z134" s="133"/>
      <c r="AA134" s="132"/>
      <c r="AB134" s="132"/>
      <c r="AC134" s="133"/>
      <c r="AD134" s="133"/>
      <c r="AE134" s="132"/>
      <c r="AF134" s="132"/>
    </row>
    <row r="135" spans="1:32" x14ac:dyDescent="0.2">
      <c r="A135" s="135">
        <v>43831</v>
      </c>
      <c r="B135" s="131"/>
      <c r="C135" s="136"/>
      <c r="D135" s="137"/>
      <c r="E135" s="133"/>
      <c r="F135" s="133"/>
      <c r="G135" s="132"/>
      <c r="H135" s="132"/>
      <c r="I135" s="133"/>
      <c r="J135" s="133"/>
      <c r="K135" s="132"/>
      <c r="L135" s="132"/>
      <c r="M135" s="133"/>
      <c r="N135" s="133"/>
      <c r="O135" s="132"/>
      <c r="P135" s="132"/>
      <c r="Q135" s="133"/>
      <c r="R135" s="133"/>
      <c r="S135" s="132"/>
      <c r="T135" s="132"/>
      <c r="U135" s="133"/>
      <c r="V135" s="133"/>
      <c r="W135" s="132"/>
      <c r="X135" s="132"/>
      <c r="Y135" s="133"/>
      <c r="Z135" s="133"/>
      <c r="AA135" s="132"/>
      <c r="AB135" s="132"/>
      <c r="AC135" s="133"/>
      <c r="AD135" s="133"/>
      <c r="AE135" s="132"/>
      <c r="AF135" s="132"/>
    </row>
    <row r="136" spans="1:32" x14ac:dyDescent="0.2">
      <c r="A136" s="135">
        <v>44197</v>
      </c>
      <c r="B136" s="131"/>
      <c r="C136" s="136"/>
      <c r="D136" s="137"/>
      <c r="E136" s="133"/>
      <c r="F136" s="133"/>
      <c r="G136" s="132"/>
      <c r="H136" s="132"/>
      <c r="I136" s="133"/>
      <c r="J136" s="133"/>
      <c r="K136" s="132"/>
      <c r="L136" s="132"/>
      <c r="M136" s="133"/>
      <c r="N136" s="133"/>
      <c r="O136" s="132"/>
      <c r="P136" s="132"/>
      <c r="Q136" s="133"/>
      <c r="R136" s="133"/>
      <c r="S136" s="132"/>
      <c r="T136" s="132"/>
      <c r="U136" s="133"/>
      <c r="V136" s="133"/>
      <c r="W136" s="132"/>
      <c r="X136" s="132"/>
      <c r="Y136" s="133"/>
      <c r="Z136" s="133"/>
      <c r="AA136" s="132"/>
      <c r="AB136" s="132"/>
      <c r="AC136" s="133"/>
      <c r="AD136" s="133"/>
      <c r="AE136" s="132"/>
      <c r="AF136" s="132"/>
    </row>
    <row r="137" spans="1:32" x14ac:dyDescent="0.2">
      <c r="A137" s="135">
        <v>44562</v>
      </c>
      <c r="B137" s="131"/>
      <c r="C137" s="136"/>
      <c r="D137" s="137"/>
      <c r="E137" s="133"/>
      <c r="F137" s="133"/>
      <c r="G137" s="132"/>
      <c r="H137" s="132"/>
      <c r="I137" s="133"/>
      <c r="J137" s="133"/>
      <c r="K137" s="132"/>
      <c r="L137" s="132"/>
      <c r="M137" s="133"/>
      <c r="N137" s="133"/>
      <c r="O137" s="132"/>
      <c r="P137" s="132"/>
      <c r="Q137" s="133"/>
      <c r="R137" s="133"/>
      <c r="S137" s="132"/>
      <c r="T137" s="132"/>
      <c r="U137" s="133"/>
      <c r="V137" s="133"/>
      <c r="W137" s="132"/>
      <c r="X137" s="132"/>
      <c r="Y137" s="133"/>
      <c r="Z137" s="133"/>
      <c r="AA137" s="132"/>
      <c r="AB137" s="132"/>
      <c r="AC137" s="133"/>
      <c r="AD137" s="133"/>
      <c r="AE137" s="132"/>
      <c r="AF137" s="132"/>
    </row>
    <row r="138" spans="1:32" x14ac:dyDescent="0.2">
      <c r="A138" s="135">
        <v>44927</v>
      </c>
      <c r="B138" s="131"/>
      <c r="C138" s="136"/>
      <c r="D138" s="137"/>
      <c r="E138" s="133"/>
      <c r="F138" s="133"/>
      <c r="G138" s="132"/>
      <c r="H138" s="132"/>
      <c r="I138" s="133"/>
      <c r="J138" s="133"/>
      <c r="K138" s="132"/>
      <c r="L138" s="132"/>
      <c r="M138" s="133"/>
      <c r="N138" s="133"/>
      <c r="O138" s="132"/>
      <c r="P138" s="132"/>
      <c r="Q138" s="133"/>
      <c r="R138" s="133"/>
      <c r="S138" s="132"/>
      <c r="T138" s="132"/>
      <c r="U138" s="133"/>
      <c r="V138" s="133"/>
      <c r="W138" s="132"/>
      <c r="X138" s="132"/>
      <c r="Y138" s="133"/>
      <c r="Z138" s="133"/>
      <c r="AA138" s="132"/>
      <c r="AB138" s="132"/>
      <c r="AC138" s="133"/>
      <c r="AD138" s="133"/>
      <c r="AE138" s="132"/>
      <c r="AF138" s="132"/>
    </row>
    <row r="139" spans="1:32" x14ac:dyDescent="0.2">
      <c r="A139" s="135">
        <v>45292</v>
      </c>
      <c r="B139" s="131"/>
      <c r="C139" s="136"/>
      <c r="D139" s="137"/>
      <c r="E139" s="133"/>
      <c r="F139" s="133"/>
      <c r="G139" s="132"/>
      <c r="H139" s="132"/>
      <c r="I139" s="133"/>
      <c r="J139" s="133"/>
      <c r="K139" s="132"/>
      <c r="L139" s="132"/>
      <c r="M139" s="133"/>
      <c r="N139" s="133"/>
      <c r="O139" s="132"/>
      <c r="P139" s="132"/>
      <c r="Q139" s="133"/>
      <c r="R139" s="133"/>
      <c r="S139" s="132"/>
      <c r="T139" s="132"/>
      <c r="U139" s="133"/>
      <c r="V139" s="133"/>
      <c r="W139" s="132"/>
      <c r="X139" s="132"/>
      <c r="Y139" s="133"/>
      <c r="Z139" s="133"/>
      <c r="AA139" s="132"/>
      <c r="AB139" s="132"/>
      <c r="AC139" s="133"/>
      <c r="AD139" s="133"/>
      <c r="AE139" s="132"/>
      <c r="AF139" s="132"/>
    </row>
    <row r="140" spans="1:32" x14ac:dyDescent="0.2">
      <c r="A140" s="135">
        <v>45658</v>
      </c>
      <c r="B140" s="131"/>
      <c r="C140" s="136"/>
      <c r="D140" s="137"/>
      <c r="E140" s="133"/>
      <c r="F140" s="133"/>
      <c r="G140" s="132"/>
      <c r="H140" s="132"/>
      <c r="I140" s="133"/>
      <c r="J140" s="133"/>
      <c r="K140" s="132"/>
      <c r="L140" s="132"/>
      <c r="M140" s="133"/>
      <c r="N140" s="133"/>
      <c r="O140" s="132"/>
      <c r="P140" s="132"/>
      <c r="Q140" s="133"/>
      <c r="R140" s="133"/>
      <c r="S140" s="132"/>
      <c r="T140" s="132"/>
      <c r="U140" s="133"/>
      <c r="V140" s="133"/>
      <c r="W140" s="132"/>
      <c r="X140" s="132"/>
      <c r="Y140" s="133"/>
      <c r="Z140" s="133"/>
      <c r="AA140" s="132"/>
      <c r="AB140" s="132"/>
      <c r="AC140" s="133"/>
      <c r="AD140" s="133"/>
      <c r="AE140" s="132"/>
      <c r="AF140" s="132"/>
    </row>
    <row r="141" spans="1:32" x14ac:dyDescent="0.2">
      <c r="A141" s="135">
        <v>46023</v>
      </c>
      <c r="B141" s="131"/>
      <c r="C141" s="136"/>
      <c r="D141" s="137"/>
      <c r="E141" s="133"/>
      <c r="F141" s="133"/>
      <c r="G141" s="132"/>
      <c r="H141" s="132"/>
      <c r="I141" s="133"/>
      <c r="J141" s="133"/>
      <c r="K141" s="132"/>
      <c r="L141" s="132"/>
      <c r="M141" s="133"/>
      <c r="N141" s="133"/>
      <c r="O141" s="132"/>
      <c r="P141" s="132"/>
      <c r="Q141" s="133"/>
      <c r="R141" s="133"/>
      <c r="S141" s="132"/>
      <c r="T141" s="132"/>
      <c r="U141" s="133"/>
      <c r="V141" s="133"/>
      <c r="W141" s="132"/>
      <c r="X141" s="132"/>
      <c r="Y141" s="133"/>
      <c r="Z141" s="133"/>
      <c r="AA141" s="132"/>
      <c r="AB141" s="132"/>
      <c r="AC141" s="133"/>
      <c r="AD141" s="133"/>
      <c r="AE141" s="132"/>
      <c r="AF141" s="132"/>
    </row>
    <row r="142" spans="1:32" x14ac:dyDescent="0.2">
      <c r="A142" s="135">
        <v>46388</v>
      </c>
      <c r="B142" s="131"/>
      <c r="C142" s="136"/>
      <c r="D142" s="137"/>
      <c r="E142" s="133"/>
      <c r="F142" s="133"/>
      <c r="G142" s="132"/>
      <c r="H142" s="132"/>
      <c r="I142" s="133"/>
      <c r="J142" s="133"/>
      <c r="K142" s="132"/>
      <c r="L142" s="132"/>
      <c r="M142" s="133"/>
      <c r="N142" s="133"/>
      <c r="O142" s="132"/>
      <c r="P142" s="132"/>
      <c r="Q142" s="133"/>
      <c r="R142" s="133"/>
      <c r="S142" s="132"/>
      <c r="T142" s="132"/>
      <c r="U142" s="133"/>
      <c r="V142" s="133"/>
      <c r="W142" s="132"/>
      <c r="X142" s="132"/>
      <c r="Y142" s="133"/>
      <c r="Z142" s="133"/>
      <c r="AA142" s="132"/>
      <c r="AB142" s="132"/>
      <c r="AC142" s="133"/>
      <c r="AD142" s="133"/>
      <c r="AE142" s="132"/>
      <c r="AF142" s="132"/>
    </row>
    <row r="143" spans="1:32" x14ac:dyDescent="0.2">
      <c r="A143" s="135">
        <v>46753</v>
      </c>
      <c r="B143" s="131"/>
      <c r="C143" s="136"/>
      <c r="D143" s="137"/>
      <c r="E143" s="133"/>
      <c r="F143" s="133"/>
      <c r="G143" s="132"/>
      <c r="H143" s="132"/>
      <c r="I143" s="133"/>
      <c r="J143" s="133"/>
      <c r="K143" s="132"/>
      <c r="L143" s="132"/>
      <c r="M143" s="133"/>
      <c r="N143" s="133"/>
      <c r="O143" s="132"/>
      <c r="P143" s="132"/>
      <c r="Q143" s="133"/>
      <c r="R143" s="133"/>
      <c r="S143" s="132"/>
      <c r="T143" s="132"/>
      <c r="U143" s="133"/>
      <c r="V143" s="133"/>
      <c r="W143" s="132"/>
      <c r="X143" s="132"/>
      <c r="Y143" s="133"/>
      <c r="Z143" s="133"/>
      <c r="AA143" s="132"/>
      <c r="AB143" s="132"/>
      <c r="AC143" s="133"/>
      <c r="AD143" s="133"/>
      <c r="AE143" s="132"/>
      <c r="AF143" s="132"/>
    </row>
    <row r="144" spans="1:32" x14ac:dyDescent="0.2">
      <c r="A144" s="135">
        <v>47119</v>
      </c>
      <c r="B144" s="131"/>
      <c r="C144" s="136"/>
      <c r="D144" s="137"/>
      <c r="E144" s="133"/>
      <c r="F144" s="133"/>
      <c r="G144" s="132"/>
      <c r="H144" s="132"/>
      <c r="I144" s="133"/>
      <c r="J144" s="133"/>
      <c r="K144" s="132"/>
      <c r="L144" s="132"/>
      <c r="M144" s="133"/>
      <c r="N144" s="133"/>
      <c r="O144" s="132"/>
      <c r="P144" s="132"/>
      <c r="Q144" s="133"/>
      <c r="R144" s="133"/>
      <c r="S144" s="132"/>
      <c r="T144" s="132"/>
      <c r="U144" s="133"/>
      <c r="V144" s="133"/>
      <c r="W144" s="132"/>
      <c r="X144" s="132"/>
      <c r="Y144" s="133"/>
      <c r="Z144" s="133"/>
      <c r="AA144" s="132"/>
      <c r="AB144" s="132"/>
      <c r="AC144" s="133"/>
      <c r="AD144" s="133"/>
      <c r="AE144" s="132"/>
      <c r="AF144" s="132"/>
    </row>
    <row r="145" spans="1:32" x14ac:dyDescent="0.2">
      <c r="A145" s="135">
        <v>47484</v>
      </c>
      <c r="B145" s="131"/>
      <c r="C145" s="136"/>
      <c r="D145" s="137"/>
      <c r="E145" s="133"/>
      <c r="F145" s="133"/>
      <c r="G145" s="132"/>
      <c r="H145" s="132"/>
      <c r="I145" s="133"/>
      <c r="J145" s="133"/>
      <c r="K145" s="132"/>
      <c r="L145" s="132"/>
      <c r="M145" s="133"/>
      <c r="N145" s="133"/>
      <c r="O145" s="132"/>
      <c r="P145" s="132"/>
      <c r="Q145" s="133"/>
      <c r="R145" s="133"/>
      <c r="S145" s="132"/>
      <c r="T145" s="132"/>
      <c r="U145" s="133"/>
      <c r="V145" s="133"/>
      <c r="W145" s="132"/>
      <c r="X145" s="132"/>
      <c r="Y145" s="133"/>
      <c r="Z145" s="133"/>
      <c r="AA145" s="132"/>
      <c r="AB145" s="132"/>
      <c r="AC145" s="133"/>
      <c r="AD145" s="133"/>
      <c r="AE145" s="132"/>
      <c r="AF145" s="132"/>
    </row>
    <row r="146" spans="1:32" x14ac:dyDescent="0.2">
      <c r="A146" s="135">
        <v>47849</v>
      </c>
      <c r="B146" s="131"/>
      <c r="C146" s="136"/>
      <c r="D146" s="137"/>
      <c r="E146" s="133"/>
      <c r="F146" s="133"/>
      <c r="G146" s="132"/>
      <c r="H146" s="132"/>
      <c r="I146" s="133"/>
      <c r="J146" s="133"/>
      <c r="K146" s="132"/>
      <c r="L146" s="132"/>
      <c r="M146" s="133"/>
      <c r="N146" s="133"/>
      <c r="O146" s="132"/>
      <c r="P146" s="132"/>
      <c r="Q146" s="133"/>
      <c r="R146" s="133"/>
      <c r="S146" s="132"/>
      <c r="T146" s="132"/>
      <c r="U146" s="133"/>
      <c r="V146" s="133"/>
      <c r="W146" s="132"/>
      <c r="X146" s="132"/>
      <c r="Y146" s="133"/>
      <c r="Z146" s="133"/>
      <c r="AA146" s="132"/>
      <c r="AB146" s="132"/>
      <c r="AC146" s="133"/>
      <c r="AD146" s="133"/>
      <c r="AE146" s="132"/>
      <c r="AF146" s="132"/>
    </row>
    <row r="147" spans="1:32" x14ac:dyDescent="0.2">
      <c r="A147" s="135">
        <v>48214</v>
      </c>
      <c r="B147" s="131"/>
      <c r="C147" s="136"/>
      <c r="D147" s="137"/>
      <c r="E147" s="133"/>
      <c r="F147" s="133"/>
      <c r="G147" s="132"/>
      <c r="H147" s="132"/>
      <c r="I147" s="133"/>
      <c r="J147" s="133"/>
      <c r="K147" s="132"/>
      <c r="L147" s="132"/>
      <c r="M147" s="133"/>
      <c r="N147" s="133"/>
      <c r="O147" s="132"/>
      <c r="P147" s="132"/>
      <c r="Q147" s="133"/>
      <c r="R147" s="133"/>
      <c r="S147" s="132"/>
      <c r="T147" s="132"/>
      <c r="U147" s="133"/>
      <c r="V147" s="133"/>
      <c r="W147" s="132"/>
      <c r="X147" s="132"/>
      <c r="Y147" s="133"/>
      <c r="Z147" s="133"/>
      <c r="AA147" s="132"/>
      <c r="AB147" s="132"/>
      <c r="AC147" s="133"/>
      <c r="AD147" s="133"/>
      <c r="AE147" s="132"/>
      <c r="AF147" s="132"/>
    </row>
    <row r="148" spans="1:32" x14ac:dyDescent="0.2">
      <c r="A148" s="135">
        <v>48580</v>
      </c>
      <c r="B148" s="131"/>
      <c r="C148" s="136"/>
      <c r="D148" s="137"/>
      <c r="E148" s="133"/>
      <c r="F148" s="133"/>
      <c r="G148" s="132"/>
      <c r="H148" s="132"/>
      <c r="I148" s="133"/>
      <c r="J148" s="133"/>
      <c r="K148" s="132"/>
      <c r="L148" s="132"/>
      <c r="M148" s="133"/>
      <c r="N148" s="133"/>
      <c r="O148" s="132"/>
      <c r="P148" s="132"/>
      <c r="Q148" s="133"/>
      <c r="R148" s="133"/>
      <c r="S148" s="132"/>
      <c r="T148" s="132"/>
      <c r="U148" s="133"/>
      <c r="V148" s="133"/>
      <c r="W148" s="132"/>
      <c r="X148" s="132"/>
      <c r="Y148" s="133"/>
      <c r="Z148" s="133"/>
      <c r="AA148" s="132"/>
      <c r="AB148" s="132"/>
      <c r="AC148" s="133"/>
      <c r="AD148" s="133"/>
      <c r="AE148" s="132"/>
      <c r="AF148" s="132"/>
    </row>
    <row r="149" spans="1:32" x14ac:dyDescent="0.2">
      <c r="A149" s="135">
        <v>48945</v>
      </c>
      <c r="B149" s="131"/>
      <c r="C149" s="136"/>
      <c r="D149" s="137"/>
      <c r="E149" s="133"/>
      <c r="F149" s="133"/>
      <c r="G149" s="132"/>
      <c r="H149" s="132"/>
      <c r="I149" s="133"/>
      <c r="J149" s="133"/>
      <c r="K149" s="132"/>
      <c r="L149" s="132"/>
      <c r="M149" s="133"/>
      <c r="N149" s="133"/>
      <c r="O149" s="132"/>
      <c r="P149" s="132"/>
      <c r="Q149" s="133"/>
      <c r="R149" s="133"/>
      <c r="S149" s="132"/>
      <c r="T149" s="132"/>
      <c r="U149" s="133"/>
      <c r="V149" s="133"/>
      <c r="W149" s="132"/>
      <c r="X149" s="132"/>
      <c r="Y149" s="133"/>
      <c r="Z149" s="133"/>
      <c r="AA149" s="132"/>
      <c r="AB149" s="132"/>
      <c r="AC149" s="133"/>
      <c r="AD149" s="133"/>
      <c r="AE149" s="132"/>
      <c r="AF149" s="132"/>
    </row>
    <row r="150" spans="1:32" x14ac:dyDescent="0.2">
      <c r="A150" s="135">
        <v>49310</v>
      </c>
      <c r="B150" s="131"/>
      <c r="C150" s="136"/>
      <c r="D150" s="137"/>
      <c r="E150" s="133"/>
      <c r="F150" s="133"/>
      <c r="G150" s="132"/>
      <c r="H150" s="132"/>
      <c r="I150" s="133"/>
      <c r="J150" s="133"/>
      <c r="K150" s="132"/>
      <c r="L150" s="132"/>
      <c r="M150" s="133"/>
      <c r="N150" s="133"/>
      <c r="O150" s="132"/>
      <c r="P150" s="132"/>
      <c r="Q150" s="133"/>
      <c r="R150" s="133"/>
      <c r="S150" s="132"/>
      <c r="T150" s="132"/>
      <c r="U150" s="133"/>
      <c r="V150" s="133"/>
      <c r="W150" s="132"/>
      <c r="X150" s="132"/>
      <c r="Y150" s="133"/>
      <c r="Z150" s="133"/>
      <c r="AA150" s="132"/>
      <c r="AB150" s="132"/>
      <c r="AC150" s="133"/>
      <c r="AD150" s="133"/>
      <c r="AE150" s="132"/>
      <c r="AF150" s="132"/>
    </row>
    <row r="151" spans="1:32" x14ac:dyDescent="0.2">
      <c r="A151" s="135">
        <v>49675</v>
      </c>
      <c r="B151" s="131"/>
      <c r="C151" s="136"/>
      <c r="D151" s="137"/>
      <c r="E151" s="133"/>
      <c r="F151" s="133"/>
      <c r="G151" s="132"/>
      <c r="H151" s="132"/>
      <c r="I151" s="133"/>
      <c r="J151" s="133"/>
      <c r="K151" s="132"/>
      <c r="L151" s="132"/>
      <c r="M151" s="133"/>
      <c r="N151" s="133"/>
      <c r="O151" s="132"/>
      <c r="P151" s="132"/>
      <c r="Q151" s="133"/>
      <c r="R151" s="133"/>
      <c r="S151" s="132"/>
      <c r="T151" s="132"/>
      <c r="U151" s="133"/>
      <c r="V151" s="133"/>
      <c r="W151" s="132"/>
      <c r="X151" s="132"/>
      <c r="Y151" s="133"/>
      <c r="Z151" s="133"/>
      <c r="AA151" s="132"/>
      <c r="AB151" s="132"/>
      <c r="AC151" s="133"/>
      <c r="AD151" s="133"/>
      <c r="AE151" s="132"/>
      <c r="AF151" s="132"/>
    </row>
    <row r="152" spans="1:32" x14ac:dyDescent="0.2">
      <c r="A152" s="135">
        <v>50041</v>
      </c>
      <c r="B152" s="131"/>
      <c r="C152" s="136"/>
      <c r="D152" s="137"/>
      <c r="E152" s="133"/>
      <c r="F152" s="133"/>
      <c r="G152" s="132"/>
      <c r="H152" s="132"/>
      <c r="I152" s="133"/>
      <c r="J152" s="133"/>
      <c r="K152" s="132"/>
      <c r="L152" s="132"/>
      <c r="M152" s="133"/>
      <c r="N152" s="133"/>
      <c r="O152" s="132"/>
      <c r="P152" s="132"/>
      <c r="Q152" s="133"/>
      <c r="R152" s="133"/>
      <c r="S152" s="132"/>
      <c r="T152" s="132"/>
      <c r="U152" s="133"/>
      <c r="V152" s="133"/>
      <c r="W152" s="132"/>
      <c r="X152" s="132"/>
      <c r="Y152" s="133"/>
      <c r="Z152" s="133"/>
      <c r="AA152" s="132"/>
      <c r="AB152" s="132"/>
      <c r="AC152" s="133"/>
      <c r="AD152" s="133"/>
      <c r="AE152" s="132"/>
      <c r="AF152" s="132"/>
    </row>
    <row r="153" spans="1:32" x14ac:dyDescent="0.2">
      <c r="A153" s="135">
        <v>50406</v>
      </c>
      <c r="B153" s="131"/>
      <c r="C153" s="136"/>
      <c r="D153" s="137"/>
      <c r="E153" s="133"/>
      <c r="F153" s="133"/>
      <c r="G153" s="132"/>
      <c r="H153" s="132"/>
      <c r="I153" s="133"/>
      <c r="J153" s="133"/>
      <c r="K153" s="132"/>
      <c r="L153" s="132"/>
      <c r="M153" s="133"/>
      <c r="N153" s="133"/>
      <c r="O153" s="132"/>
      <c r="P153" s="132"/>
      <c r="Q153" s="133"/>
      <c r="R153" s="133"/>
      <c r="S153" s="132"/>
      <c r="T153" s="132"/>
      <c r="U153" s="133"/>
      <c r="V153" s="133"/>
      <c r="W153" s="132"/>
      <c r="X153" s="132"/>
      <c r="Y153" s="133"/>
      <c r="Z153" s="133"/>
      <c r="AA153" s="132"/>
      <c r="AB153" s="132"/>
      <c r="AC153" s="133"/>
      <c r="AD153" s="133"/>
      <c r="AE153" s="132"/>
      <c r="AF153" s="132"/>
    </row>
    <row r="154" spans="1:32" x14ac:dyDescent="0.2">
      <c r="A154" s="135">
        <v>50771</v>
      </c>
      <c r="B154" s="131"/>
      <c r="C154" s="136"/>
      <c r="D154" s="137"/>
      <c r="E154" s="133"/>
      <c r="F154" s="133"/>
      <c r="G154" s="132"/>
      <c r="H154" s="132"/>
      <c r="I154" s="133"/>
      <c r="J154" s="133"/>
      <c r="K154" s="132"/>
      <c r="L154" s="132"/>
      <c r="M154" s="133"/>
      <c r="N154" s="133"/>
      <c r="O154" s="132"/>
      <c r="P154" s="132"/>
      <c r="Q154" s="133"/>
      <c r="R154" s="133"/>
      <c r="X154" s="138"/>
      <c r="Y154" s="138"/>
    </row>
    <row r="155" spans="1:32" x14ac:dyDescent="0.2">
      <c r="A155" s="135">
        <v>51136</v>
      </c>
      <c r="B155" s="91"/>
      <c r="C155" s="91"/>
      <c r="D155" s="137"/>
      <c r="X155" s="138"/>
      <c r="Y155" s="138"/>
    </row>
    <row r="156" spans="1:32" x14ac:dyDescent="0.2">
      <c r="A156" s="135">
        <v>51502</v>
      </c>
      <c r="B156" s="91"/>
      <c r="C156" s="91"/>
      <c r="D156" s="137"/>
      <c r="X156" s="138"/>
      <c r="Y156" s="138"/>
    </row>
    <row r="157" spans="1:32" x14ac:dyDescent="0.2">
      <c r="A157" s="135">
        <v>51867</v>
      </c>
      <c r="B157" s="91"/>
      <c r="C157" s="91"/>
      <c r="D157" s="137"/>
      <c r="X157" s="138"/>
      <c r="Y157" s="138"/>
    </row>
    <row r="158" spans="1:32" x14ac:dyDescent="0.2">
      <c r="A158" s="135">
        <v>52232</v>
      </c>
      <c r="D158" s="137"/>
      <c r="X158" s="138"/>
      <c r="Y158" s="138"/>
    </row>
    <row r="159" spans="1:32" x14ac:dyDescent="0.2">
      <c r="A159" s="135">
        <v>52597</v>
      </c>
      <c r="D159" s="137"/>
      <c r="X159" s="138"/>
      <c r="Y159" s="138"/>
    </row>
    <row r="160" spans="1:32" x14ac:dyDescent="0.2">
      <c r="A160" s="135">
        <v>52963</v>
      </c>
      <c r="D160" s="137"/>
      <c r="X160" s="138"/>
      <c r="Y160" s="138"/>
    </row>
    <row r="161" spans="1:25" x14ac:dyDescent="0.2">
      <c r="A161" s="135">
        <v>53328</v>
      </c>
      <c r="D161" s="137"/>
      <c r="X161" s="138"/>
      <c r="Y161" s="138"/>
    </row>
    <row r="162" spans="1:25" x14ac:dyDescent="0.2">
      <c r="A162" s="135">
        <v>53693</v>
      </c>
      <c r="D162" s="137"/>
      <c r="X162" s="138"/>
      <c r="Y162" s="138"/>
    </row>
    <row r="163" spans="1:25" x14ac:dyDescent="0.2">
      <c r="A163" s="135">
        <v>54058</v>
      </c>
      <c r="D163" s="137"/>
      <c r="X163" s="138"/>
      <c r="Y163" s="138"/>
    </row>
    <row r="164" spans="1:25" x14ac:dyDescent="0.2">
      <c r="A164" s="135">
        <v>54424</v>
      </c>
      <c r="D164" s="137"/>
      <c r="X164" s="138"/>
      <c r="Y164" s="138"/>
    </row>
    <row r="165" spans="1:25" x14ac:dyDescent="0.2">
      <c r="A165" s="135">
        <v>54789</v>
      </c>
      <c r="D165" s="137"/>
      <c r="X165" s="138"/>
      <c r="Y165" s="138"/>
    </row>
    <row r="166" spans="1:25" x14ac:dyDescent="0.2">
      <c r="A166" s="135">
        <v>55154</v>
      </c>
      <c r="D166" s="137"/>
      <c r="X166" s="138"/>
      <c r="Y166" s="138"/>
    </row>
    <row r="167" spans="1:25" x14ac:dyDescent="0.2">
      <c r="A167" s="135">
        <v>55519</v>
      </c>
      <c r="D167" s="137"/>
      <c r="X167" s="138"/>
      <c r="Y167" s="138"/>
    </row>
    <row r="168" spans="1:25" x14ac:dyDescent="0.2">
      <c r="A168" s="135">
        <v>55885</v>
      </c>
      <c r="D168" s="137"/>
      <c r="X168" s="138"/>
      <c r="Y168" s="138"/>
    </row>
    <row r="169" spans="1:25" x14ac:dyDescent="0.2">
      <c r="A169" s="135">
        <v>56250</v>
      </c>
      <c r="D169" s="137"/>
      <c r="X169" s="138"/>
      <c r="Y169" s="138"/>
    </row>
    <row r="170" spans="1:25" x14ac:dyDescent="0.2">
      <c r="A170" s="135">
        <v>56615</v>
      </c>
      <c r="D170" s="137"/>
      <c r="X170" s="138"/>
      <c r="Y170" s="138"/>
    </row>
    <row r="171" spans="1:25" x14ac:dyDescent="0.2">
      <c r="A171" s="135">
        <v>56980</v>
      </c>
      <c r="D171" s="137"/>
      <c r="X171" s="138"/>
      <c r="Y171" s="138"/>
    </row>
    <row r="172" spans="1:25" x14ac:dyDescent="0.2">
      <c r="A172" s="135">
        <v>57346</v>
      </c>
      <c r="D172" s="137"/>
      <c r="X172" s="138"/>
      <c r="Y172" s="138"/>
    </row>
    <row r="173" spans="1:25" x14ac:dyDescent="0.2">
      <c r="A173" s="135">
        <v>57711</v>
      </c>
      <c r="D173" s="137"/>
      <c r="X173" s="138"/>
      <c r="Y173" s="138"/>
    </row>
    <row r="174" spans="1:25" x14ac:dyDescent="0.2">
      <c r="A174" s="135">
        <v>58076</v>
      </c>
      <c r="D174" s="137"/>
      <c r="X174" s="138"/>
      <c r="Y174" s="138"/>
    </row>
    <row r="175" spans="1:25" x14ac:dyDescent="0.2">
      <c r="A175" s="135">
        <v>58441</v>
      </c>
      <c r="D175" s="137"/>
      <c r="X175" s="138"/>
      <c r="Y175" s="138"/>
    </row>
    <row r="176" spans="1:25" x14ac:dyDescent="0.2">
      <c r="A176" s="135">
        <v>58807</v>
      </c>
      <c r="D176" s="137"/>
      <c r="X176" s="138"/>
      <c r="Y176" s="138"/>
    </row>
    <row r="177" spans="1:25" x14ac:dyDescent="0.2">
      <c r="A177" s="135">
        <v>59172</v>
      </c>
      <c r="D177" s="137"/>
      <c r="X177" s="138"/>
      <c r="Y177" s="138"/>
    </row>
    <row r="178" spans="1:25" x14ac:dyDescent="0.2">
      <c r="A178" s="135">
        <v>59537</v>
      </c>
      <c r="D178" s="137"/>
      <c r="X178" s="138"/>
      <c r="Y178" s="138"/>
    </row>
    <row r="179" spans="1:25" x14ac:dyDescent="0.2">
      <c r="A179" s="135">
        <v>59902</v>
      </c>
      <c r="D179" s="137"/>
      <c r="X179" s="138"/>
      <c r="Y179" s="138"/>
    </row>
    <row r="180" spans="1:25" x14ac:dyDescent="0.2">
      <c r="A180" s="135">
        <v>60268</v>
      </c>
      <c r="D180" s="137"/>
      <c r="X180" s="138"/>
      <c r="Y180" s="138"/>
    </row>
    <row r="181" spans="1:25" x14ac:dyDescent="0.2">
      <c r="A181" s="135">
        <v>60633</v>
      </c>
      <c r="D181" s="137"/>
      <c r="X181" s="138"/>
      <c r="Y181" s="138"/>
    </row>
    <row r="182" spans="1:25" x14ac:dyDescent="0.2">
      <c r="A182" s="135">
        <v>60998</v>
      </c>
      <c r="D182" s="137"/>
      <c r="X182" s="138"/>
      <c r="Y182" s="138"/>
    </row>
    <row r="183" spans="1:25" x14ac:dyDescent="0.2">
      <c r="A183" s="135">
        <v>61363</v>
      </c>
      <c r="D183" s="137"/>
      <c r="X183" s="138"/>
      <c r="Y183" s="138"/>
    </row>
    <row r="184" spans="1:25" x14ac:dyDescent="0.2">
      <c r="A184" s="135">
        <v>61729</v>
      </c>
      <c r="D184" s="137"/>
      <c r="X184" s="138"/>
      <c r="Y184" s="138"/>
    </row>
    <row r="185" spans="1:25" x14ac:dyDescent="0.2">
      <c r="A185" s="135">
        <v>62094</v>
      </c>
      <c r="D185" s="137"/>
      <c r="X185" s="138"/>
      <c r="Y185" s="138"/>
    </row>
    <row r="186" spans="1:25" x14ac:dyDescent="0.2">
      <c r="A186" s="135">
        <v>62459</v>
      </c>
      <c r="D186" s="137"/>
      <c r="X186" s="138"/>
      <c r="Y186" s="138"/>
    </row>
    <row r="187" spans="1:25" x14ac:dyDescent="0.2">
      <c r="A187" s="135">
        <v>62824</v>
      </c>
      <c r="D187" s="137"/>
      <c r="X187" s="138"/>
      <c r="Y187" s="138"/>
    </row>
    <row r="188" spans="1:25" x14ac:dyDescent="0.2">
      <c r="A188" s="135">
        <v>63190</v>
      </c>
      <c r="D188" s="137"/>
      <c r="X188" s="138"/>
      <c r="Y188" s="138"/>
    </row>
    <row r="189" spans="1:25" x14ac:dyDescent="0.2">
      <c r="A189" s="135">
        <v>63555</v>
      </c>
      <c r="D189" s="137"/>
      <c r="X189" s="138"/>
      <c r="Y189" s="138"/>
    </row>
    <row r="190" spans="1:25" x14ac:dyDescent="0.2">
      <c r="A190" s="135">
        <v>63920</v>
      </c>
      <c r="D190" s="137"/>
      <c r="X190" s="138"/>
      <c r="Y190" s="138"/>
    </row>
    <row r="191" spans="1:25" x14ac:dyDescent="0.2">
      <c r="A191" s="135">
        <v>64285</v>
      </c>
      <c r="D191" s="137"/>
      <c r="X191" s="138"/>
      <c r="Y191" s="138"/>
    </row>
    <row r="192" spans="1:25" x14ac:dyDescent="0.2">
      <c r="A192" s="135">
        <v>64651</v>
      </c>
      <c r="D192" s="137"/>
      <c r="X192" s="138"/>
      <c r="Y192" s="138"/>
    </row>
    <row r="193" spans="1:25" x14ac:dyDescent="0.2">
      <c r="A193" s="135">
        <v>65016</v>
      </c>
      <c r="D193" s="137"/>
      <c r="X193" s="138"/>
      <c r="Y193" s="138"/>
    </row>
    <row r="194" spans="1:25" x14ac:dyDescent="0.2">
      <c r="A194" s="135">
        <v>65381</v>
      </c>
      <c r="D194" s="137"/>
      <c r="X194" s="138"/>
      <c r="Y194" s="138"/>
    </row>
    <row r="195" spans="1:25" x14ac:dyDescent="0.2">
      <c r="A195" s="135">
        <v>65746</v>
      </c>
      <c r="D195" s="137"/>
      <c r="X195" s="138"/>
      <c r="Y195" s="138"/>
    </row>
    <row r="196" spans="1:25" x14ac:dyDescent="0.2">
      <c r="A196" s="135">
        <v>66112</v>
      </c>
      <c r="D196" s="137"/>
      <c r="X196" s="138"/>
      <c r="Y196" s="138"/>
    </row>
    <row r="197" spans="1:25" x14ac:dyDescent="0.2">
      <c r="A197" s="135">
        <v>66477</v>
      </c>
      <c r="D197" s="137"/>
      <c r="X197" s="138"/>
      <c r="Y197" s="138"/>
    </row>
    <row r="198" spans="1:25" x14ac:dyDescent="0.2">
      <c r="A198" s="135">
        <v>66842</v>
      </c>
      <c r="D198" s="137"/>
      <c r="X198" s="138"/>
      <c r="Y198" s="138"/>
    </row>
    <row r="199" spans="1:25" x14ac:dyDescent="0.2">
      <c r="A199" s="135">
        <v>67207</v>
      </c>
      <c r="D199" s="137"/>
      <c r="X199" s="138"/>
      <c r="Y199" s="138"/>
    </row>
    <row r="200" spans="1:25" x14ac:dyDescent="0.2">
      <c r="A200" s="135">
        <v>67573</v>
      </c>
      <c r="D200" s="137"/>
      <c r="X200" s="138"/>
      <c r="Y200" s="138"/>
    </row>
    <row r="201" spans="1:25" x14ac:dyDescent="0.2">
      <c r="A201" s="135">
        <v>67938</v>
      </c>
      <c r="D201" s="137"/>
      <c r="X201" s="138"/>
      <c r="Y201" s="138"/>
    </row>
    <row r="202" spans="1:25" x14ac:dyDescent="0.2">
      <c r="A202" s="135">
        <v>68303</v>
      </c>
      <c r="D202" s="137"/>
      <c r="X202" s="138"/>
      <c r="Y202" s="138"/>
    </row>
    <row r="203" spans="1:25" x14ac:dyDescent="0.2">
      <c r="A203" s="135">
        <v>68668</v>
      </c>
      <c r="D203" s="137"/>
      <c r="X203" s="138"/>
      <c r="Y203" s="138"/>
    </row>
    <row r="204" spans="1:25" x14ac:dyDescent="0.2">
      <c r="A204" s="135">
        <v>69034</v>
      </c>
      <c r="D204" s="137"/>
      <c r="X204" s="138"/>
      <c r="Y204" s="138"/>
    </row>
    <row r="205" spans="1:25" x14ac:dyDescent="0.2">
      <c r="A205" s="135">
        <v>69399</v>
      </c>
      <c r="D205" s="137"/>
      <c r="X205" s="138"/>
      <c r="Y205" s="138"/>
    </row>
    <row r="206" spans="1:25" x14ac:dyDescent="0.2">
      <c r="A206" s="135">
        <v>69764</v>
      </c>
      <c r="D206" s="137"/>
      <c r="X206" s="138"/>
      <c r="Y206" s="138"/>
    </row>
    <row r="207" spans="1:25" x14ac:dyDescent="0.2">
      <c r="A207" s="135">
        <v>70129</v>
      </c>
      <c r="D207" s="137"/>
      <c r="X207" s="138"/>
      <c r="Y207" s="138"/>
    </row>
    <row r="208" spans="1:25" x14ac:dyDescent="0.2">
      <c r="A208" s="135">
        <v>70495</v>
      </c>
      <c r="D208" s="137"/>
      <c r="X208" s="138"/>
      <c r="Y208" s="138"/>
    </row>
    <row r="209" spans="1:25" x14ac:dyDescent="0.2">
      <c r="A209" s="135">
        <v>70860</v>
      </c>
      <c r="D209" s="137"/>
      <c r="X209" s="138"/>
      <c r="Y209" s="138"/>
    </row>
    <row r="210" spans="1:25" x14ac:dyDescent="0.2">
      <c r="A210" s="135">
        <v>71225</v>
      </c>
      <c r="D210" s="137"/>
      <c r="X210" s="138"/>
      <c r="Y210" s="138"/>
    </row>
    <row r="211" spans="1:25" x14ac:dyDescent="0.2">
      <c r="A211" s="135">
        <v>71590</v>
      </c>
      <c r="D211" s="137"/>
      <c r="X211" s="138"/>
      <c r="Y211" s="138"/>
    </row>
    <row r="212" spans="1:25" x14ac:dyDescent="0.2">
      <c r="A212" s="135">
        <v>71956</v>
      </c>
      <c r="D212" s="137"/>
      <c r="X212" s="138"/>
      <c r="Y212" s="138"/>
    </row>
    <row r="213" spans="1:25" x14ac:dyDescent="0.2">
      <c r="A213" s="135">
        <v>72321</v>
      </c>
      <c r="D213" s="137"/>
      <c r="X213" s="138"/>
      <c r="Y213" s="138"/>
    </row>
    <row r="214" spans="1:25" x14ac:dyDescent="0.2">
      <c r="A214" s="135">
        <v>72686</v>
      </c>
      <c r="D214" s="137"/>
      <c r="X214" s="138"/>
      <c r="Y214" s="138"/>
    </row>
    <row r="215" spans="1:25" x14ac:dyDescent="0.2">
      <c r="A215" s="135">
        <v>73051</v>
      </c>
      <c r="D215" s="137"/>
      <c r="X215" s="138"/>
      <c r="Y215" s="138"/>
    </row>
    <row r="216" spans="1:25" x14ac:dyDescent="0.2">
      <c r="A216" s="135">
        <v>73416</v>
      </c>
      <c r="D216" s="137"/>
      <c r="X216" s="138"/>
      <c r="Y216" s="138"/>
    </row>
    <row r="217" spans="1:25" x14ac:dyDescent="0.2">
      <c r="A217" s="135">
        <v>73781</v>
      </c>
      <c r="D217" s="137"/>
      <c r="X217" s="138"/>
      <c r="Y217" s="138"/>
    </row>
    <row r="218" spans="1:25" x14ac:dyDescent="0.2">
      <c r="A218" s="135">
        <v>74146</v>
      </c>
      <c r="D218" s="137"/>
      <c r="X218" s="138"/>
      <c r="Y218" s="138"/>
    </row>
    <row r="219" spans="1:25" x14ac:dyDescent="0.2">
      <c r="A219" s="135">
        <v>74511</v>
      </c>
      <c r="D219" s="137"/>
      <c r="X219" s="138"/>
      <c r="Y219" s="138"/>
    </row>
    <row r="220" spans="1:25" x14ac:dyDescent="0.2">
      <c r="A220" s="135">
        <v>74877</v>
      </c>
      <c r="D220" s="137"/>
      <c r="X220" s="138"/>
      <c r="Y220" s="138"/>
    </row>
    <row r="221" spans="1:25" x14ac:dyDescent="0.2">
      <c r="A221" s="135">
        <v>75242</v>
      </c>
      <c r="D221" s="137"/>
      <c r="X221" s="138"/>
      <c r="Y221" s="138"/>
    </row>
    <row r="222" spans="1:25" x14ac:dyDescent="0.2">
      <c r="A222" s="135">
        <v>75607</v>
      </c>
      <c r="D222" s="137"/>
      <c r="X222" s="138"/>
      <c r="Y222" s="138"/>
    </row>
    <row r="223" spans="1:25" x14ac:dyDescent="0.2">
      <c r="A223" s="135">
        <v>75972</v>
      </c>
      <c r="D223" s="137"/>
      <c r="X223" s="138"/>
      <c r="Y223" s="138"/>
    </row>
    <row r="224" spans="1:25" x14ac:dyDescent="0.2">
      <c r="A224" s="135">
        <v>76338</v>
      </c>
      <c r="D224" s="137"/>
      <c r="X224" s="138"/>
      <c r="Y224" s="138"/>
    </row>
    <row r="225" spans="1:25" x14ac:dyDescent="0.2">
      <c r="A225" s="135">
        <v>76703</v>
      </c>
      <c r="D225" s="137"/>
      <c r="X225" s="138"/>
      <c r="Y225" s="138"/>
    </row>
    <row r="226" spans="1:25" x14ac:dyDescent="0.2">
      <c r="A226" s="135">
        <v>77068</v>
      </c>
      <c r="D226" s="137"/>
      <c r="X226" s="138"/>
      <c r="Y226" s="138"/>
    </row>
    <row r="227" spans="1:25" x14ac:dyDescent="0.2">
      <c r="A227" s="135">
        <v>77433</v>
      </c>
      <c r="D227" s="137"/>
      <c r="X227" s="138"/>
      <c r="Y227" s="138"/>
    </row>
    <row r="228" spans="1:25" x14ac:dyDescent="0.2">
      <c r="A228" s="135">
        <v>77799</v>
      </c>
      <c r="D228" s="137"/>
      <c r="X228" s="138"/>
      <c r="Y228" s="138"/>
    </row>
    <row r="229" spans="1:25" x14ac:dyDescent="0.2">
      <c r="A229" s="135">
        <v>78164</v>
      </c>
      <c r="D229" s="137"/>
      <c r="X229" s="138"/>
      <c r="Y229" s="138"/>
    </row>
    <row r="230" spans="1:25" x14ac:dyDescent="0.2">
      <c r="A230" s="135">
        <v>78529</v>
      </c>
      <c r="D230" s="137"/>
      <c r="X230" s="138"/>
      <c r="Y230" s="138"/>
    </row>
    <row r="231" spans="1:25" x14ac:dyDescent="0.2">
      <c r="A231" s="135">
        <v>78894</v>
      </c>
      <c r="D231" s="137"/>
      <c r="X231" s="138"/>
      <c r="Y231" s="138"/>
    </row>
    <row r="232" spans="1:25" x14ac:dyDescent="0.2">
      <c r="A232" s="135">
        <v>79260</v>
      </c>
      <c r="D232" s="137"/>
      <c r="X232" s="138"/>
      <c r="Y232" s="138"/>
    </row>
    <row r="233" spans="1:25" x14ac:dyDescent="0.2">
      <c r="A233" s="135">
        <v>79625</v>
      </c>
      <c r="D233" s="137"/>
      <c r="X233" s="138"/>
      <c r="Y233" s="138"/>
    </row>
    <row r="234" spans="1:25" x14ac:dyDescent="0.2">
      <c r="D234" s="137"/>
      <c r="X234" s="138"/>
      <c r="Y234" s="138"/>
    </row>
    <row r="235" spans="1:25" x14ac:dyDescent="0.2">
      <c r="D235" s="137"/>
      <c r="X235" s="138"/>
      <c r="Y235" s="138"/>
    </row>
    <row r="236" spans="1:25" x14ac:dyDescent="0.2">
      <c r="D236" s="137"/>
      <c r="X236" s="138"/>
      <c r="Y236" s="138"/>
    </row>
    <row r="237" spans="1:25" x14ac:dyDescent="0.2">
      <c r="D237" s="137"/>
      <c r="X237" s="138"/>
      <c r="Y237" s="138"/>
    </row>
    <row r="238" spans="1:25" x14ac:dyDescent="0.2">
      <c r="D238" s="137"/>
      <c r="X238" s="138"/>
      <c r="Y238" s="138"/>
    </row>
    <row r="239" spans="1:25" x14ac:dyDescent="0.2">
      <c r="D239" s="137"/>
      <c r="X239" s="138"/>
      <c r="Y239" s="138"/>
    </row>
    <row r="240" spans="1:25" x14ac:dyDescent="0.2">
      <c r="D240" s="137"/>
      <c r="X240" s="138"/>
      <c r="Y240" s="138"/>
    </row>
    <row r="241" spans="4:25" x14ac:dyDescent="0.2">
      <c r="D241" s="137"/>
      <c r="X241" s="138"/>
      <c r="Y241" s="138"/>
    </row>
    <row r="242" spans="4:25" x14ac:dyDescent="0.2">
      <c r="D242" s="137"/>
      <c r="X242" s="138"/>
      <c r="Y242" s="138"/>
    </row>
    <row r="243" spans="4:25" x14ac:dyDescent="0.2">
      <c r="D243" s="137"/>
      <c r="X243" s="138"/>
      <c r="Y243" s="138"/>
    </row>
    <row r="244" spans="4:25" x14ac:dyDescent="0.2">
      <c r="D244" s="137"/>
      <c r="X244" s="138"/>
      <c r="Y244" s="138"/>
    </row>
    <row r="245" spans="4:25" x14ac:dyDescent="0.2">
      <c r="D245" s="137"/>
      <c r="X245" s="138"/>
      <c r="Y245" s="138"/>
    </row>
    <row r="246" spans="4:25" x14ac:dyDescent="0.2">
      <c r="D246" s="137"/>
      <c r="X246" s="138"/>
      <c r="Y246" s="138"/>
    </row>
    <row r="247" spans="4:25" x14ac:dyDescent="0.2">
      <c r="D247" s="137"/>
      <c r="X247" s="138"/>
      <c r="Y247" s="138"/>
    </row>
    <row r="248" spans="4:25" x14ac:dyDescent="0.2">
      <c r="D248" s="137"/>
      <c r="X248" s="138"/>
      <c r="Y248" s="138"/>
    </row>
    <row r="249" spans="4:25" x14ac:dyDescent="0.2">
      <c r="D249" s="137"/>
      <c r="X249" s="138"/>
      <c r="Y249" s="138"/>
    </row>
    <row r="250" spans="4:25" x14ac:dyDescent="0.2">
      <c r="D250" s="137"/>
      <c r="X250" s="138"/>
      <c r="Y250" s="138"/>
    </row>
    <row r="251" spans="4:25" x14ac:dyDescent="0.2">
      <c r="D251" s="137"/>
      <c r="X251" s="138"/>
      <c r="Y251" s="138"/>
    </row>
    <row r="252" spans="4:25" x14ac:dyDescent="0.2">
      <c r="D252" s="137"/>
      <c r="X252" s="138"/>
      <c r="Y252" s="138"/>
    </row>
    <row r="253" spans="4:25" x14ac:dyDescent="0.2">
      <c r="D253" s="137"/>
      <c r="X253" s="138"/>
      <c r="Y253" s="138"/>
    </row>
    <row r="254" spans="4:25" x14ac:dyDescent="0.2">
      <c r="D254" s="137"/>
      <c r="X254" s="138"/>
      <c r="Y254" s="138"/>
    </row>
    <row r="255" spans="4:25" x14ac:dyDescent="0.2">
      <c r="D255" s="137"/>
      <c r="X255" s="138"/>
      <c r="Y255" s="138"/>
    </row>
    <row r="256" spans="4:25" x14ac:dyDescent="0.2">
      <c r="D256" s="137"/>
      <c r="X256" s="138"/>
      <c r="Y256" s="138"/>
    </row>
    <row r="257" spans="4:25" x14ac:dyDescent="0.2">
      <c r="D257" s="137"/>
      <c r="X257" s="138"/>
      <c r="Y257" s="138"/>
    </row>
    <row r="258" spans="4:25" x14ac:dyDescent="0.2">
      <c r="D258" s="137"/>
      <c r="X258" s="138"/>
      <c r="Y258" s="138"/>
    </row>
    <row r="259" spans="4:25" x14ac:dyDescent="0.2">
      <c r="D259" s="137"/>
      <c r="X259" s="138"/>
      <c r="Y259" s="138"/>
    </row>
    <row r="260" spans="4:25" x14ac:dyDescent="0.2">
      <c r="D260" s="137"/>
      <c r="X260" s="138"/>
      <c r="Y260" s="138"/>
    </row>
    <row r="261" spans="4:25" x14ac:dyDescent="0.2">
      <c r="D261" s="137"/>
      <c r="X261" s="138"/>
      <c r="Y261" s="138"/>
    </row>
    <row r="262" spans="4:25" x14ac:dyDescent="0.2">
      <c r="D262" s="137"/>
      <c r="X262" s="138"/>
      <c r="Y262" s="138"/>
    </row>
    <row r="263" spans="4:25" x14ac:dyDescent="0.2">
      <c r="D263" s="137"/>
      <c r="X263" s="138"/>
      <c r="Y263" s="138"/>
    </row>
    <row r="264" spans="4:25" x14ac:dyDescent="0.2">
      <c r="D264" s="137"/>
      <c r="X264" s="138"/>
      <c r="Y264" s="138"/>
    </row>
    <row r="265" spans="4:25" x14ac:dyDescent="0.2">
      <c r="D265" s="137"/>
      <c r="X265" s="138"/>
      <c r="Y265" s="138"/>
    </row>
    <row r="266" spans="4:25" x14ac:dyDescent="0.2">
      <c r="D266" s="137"/>
      <c r="X266" s="138"/>
      <c r="Y266" s="138"/>
    </row>
    <row r="267" spans="4:25" x14ac:dyDescent="0.2">
      <c r="D267" s="137"/>
      <c r="X267" s="138"/>
      <c r="Y267" s="138"/>
    </row>
    <row r="268" spans="4:25" x14ac:dyDescent="0.2">
      <c r="D268" s="137"/>
      <c r="X268" s="138"/>
      <c r="Y268" s="138"/>
    </row>
    <row r="269" spans="4:25" x14ac:dyDescent="0.2">
      <c r="D269" s="137"/>
      <c r="X269" s="138"/>
      <c r="Y269" s="138"/>
    </row>
    <row r="270" spans="4:25" x14ac:dyDescent="0.2">
      <c r="D270" s="137"/>
      <c r="X270" s="138"/>
      <c r="Y270" s="138"/>
    </row>
    <row r="271" spans="4:25" x14ac:dyDescent="0.2">
      <c r="D271" s="137"/>
      <c r="X271" s="138"/>
      <c r="Y271" s="138"/>
    </row>
    <row r="272" spans="4:25" x14ac:dyDescent="0.2">
      <c r="D272" s="137"/>
      <c r="X272" s="138"/>
      <c r="Y272" s="138"/>
    </row>
    <row r="273" spans="4:25" x14ac:dyDescent="0.2">
      <c r="D273" s="137"/>
      <c r="X273" s="138"/>
      <c r="Y273" s="138"/>
    </row>
    <row r="274" spans="4:25" x14ac:dyDescent="0.2">
      <c r="D274" s="137"/>
      <c r="X274" s="138"/>
      <c r="Y274" s="138"/>
    </row>
    <row r="275" spans="4:25" x14ac:dyDescent="0.2">
      <c r="D275" s="137"/>
      <c r="X275" s="138"/>
      <c r="Y275" s="138"/>
    </row>
    <row r="276" spans="4:25" x14ac:dyDescent="0.2">
      <c r="D276" s="137"/>
      <c r="X276" s="138"/>
      <c r="Y276" s="138"/>
    </row>
    <row r="277" spans="4:25" x14ac:dyDescent="0.2">
      <c r="D277" s="137"/>
      <c r="X277" s="138"/>
      <c r="Y277" s="138"/>
    </row>
    <row r="278" spans="4:25" x14ac:dyDescent="0.2">
      <c r="D278" s="139"/>
      <c r="X278" s="138"/>
      <c r="Y278" s="138"/>
    </row>
    <row r="279" spans="4:25" x14ac:dyDescent="0.2">
      <c r="D279" s="139"/>
      <c r="X279" s="138"/>
      <c r="Y279" s="138"/>
    </row>
    <row r="280" spans="4:25" x14ac:dyDescent="0.2">
      <c r="D280" s="139"/>
      <c r="X280" s="138"/>
      <c r="Y280" s="138"/>
    </row>
    <row r="281" spans="4:25" x14ac:dyDescent="0.2">
      <c r="D281" s="139"/>
      <c r="X281" s="138"/>
      <c r="Y281" s="138"/>
    </row>
    <row r="282" spans="4:25" x14ac:dyDescent="0.2">
      <c r="D282" s="139"/>
      <c r="X282" s="138"/>
      <c r="Y282" s="138"/>
    </row>
    <row r="283" spans="4:25" x14ac:dyDescent="0.2">
      <c r="D283" s="139"/>
      <c r="X283" s="138"/>
      <c r="Y283" s="138"/>
    </row>
    <row r="284" spans="4:25" x14ac:dyDescent="0.2">
      <c r="D284" s="139"/>
      <c r="X284" s="138"/>
      <c r="Y284" s="138"/>
    </row>
    <row r="285" spans="4:25" x14ac:dyDescent="0.2">
      <c r="D285" s="139"/>
      <c r="X285" s="138"/>
      <c r="Y285" s="138"/>
    </row>
    <row r="286" spans="4:25" x14ac:dyDescent="0.2">
      <c r="D286" s="139"/>
      <c r="X286" s="138"/>
      <c r="Y286" s="138"/>
    </row>
    <row r="287" spans="4:25" x14ac:dyDescent="0.2">
      <c r="D287" s="139"/>
      <c r="X287" s="138"/>
      <c r="Y287" s="138"/>
    </row>
    <row r="288" spans="4:25" x14ac:dyDescent="0.2">
      <c r="D288" s="139"/>
      <c r="X288" s="138"/>
      <c r="Y288" s="138"/>
    </row>
    <row r="289" spans="4:25" x14ac:dyDescent="0.2">
      <c r="D289" s="139"/>
      <c r="X289" s="138"/>
      <c r="Y289" s="138"/>
    </row>
    <row r="290" spans="4:25" x14ac:dyDescent="0.2">
      <c r="D290" s="139"/>
      <c r="X290" s="138"/>
      <c r="Y290" s="138"/>
    </row>
    <row r="291" spans="4:25" x14ac:dyDescent="0.2">
      <c r="D291" s="139"/>
      <c r="X291" s="138"/>
      <c r="Y291" s="138"/>
    </row>
    <row r="292" spans="4:25" x14ac:dyDescent="0.2">
      <c r="D292" s="139"/>
      <c r="X292" s="138"/>
      <c r="Y292" s="138"/>
    </row>
    <row r="293" spans="4:25" x14ac:dyDescent="0.2">
      <c r="D293" s="139"/>
      <c r="X293" s="138"/>
      <c r="Y293" s="138"/>
    </row>
    <row r="294" spans="4:25" x14ac:dyDescent="0.2">
      <c r="D294" s="139"/>
      <c r="X294" s="138"/>
      <c r="Y294" s="138"/>
    </row>
    <row r="295" spans="4:25" x14ac:dyDescent="0.2">
      <c r="D295" s="139"/>
      <c r="X295" s="138"/>
      <c r="Y295" s="138"/>
    </row>
    <row r="296" spans="4:25" x14ac:dyDescent="0.2">
      <c r="D296" s="139"/>
      <c r="X296" s="138"/>
      <c r="Y296" s="138"/>
    </row>
    <row r="297" spans="4:25" x14ac:dyDescent="0.2">
      <c r="D297" s="139"/>
      <c r="X297" s="138"/>
      <c r="Y297" s="138"/>
    </row>
    <row r="298" spans="4:25" x14ac:dyDescent="0.2">
      <c r="D298" s="139"/>
      <c r="X298" s="138"/>
      <c r="Y298" s="138"/>
    </row>
    <row r="299" spans="4:25" x14ac:dyDescent="0.2">
      <c r="D299" s="139"/>
      <c r="X299" s="138"/>
      <c r="Y299" s="138"/>
    </row>
    <row r="300" spans="4:25" x14ac:dyDescent="0.2">
      <c r="D300" s="139"/>
      <c r="X300" s="138"/>
      <c r="Y300" s="138"/>
    </row>
    <row r="301" spans="4:25" x14ac:dyDescent="0.2">
      <c r="D301" s="139"/>
      <c r="X301" s="138"/>
      <c r="Y301" s="138"/>
    </row>
    <row r="302" spans="4:25" x14ac:dyDescent="0.2">
      <c r="D302" s="139"/>
      <c r="X302" s="138"/>
      <c r="Y302" s="138"/>
    </row>
    <row r="303" spans="4:25" x14ac:dyDescent="0.2">
      <c r="D303" s="139"/>
      <c r="X303" s="138"/>
      <c r="Y303" s="138"/>
    </row>
    <row r="304" spans="4:25" x14ac:dyDescent="0.2">
      <c r="D304" s="139"/>
      <c r="X304" s="138"/>
      <c r="Y304" s="138"/>
    </row>
    <row r="305" spans="4:25" x14ac:dyDescent="0.2">
      <c r="D305" s="139"/>
      <c r="X305" s="138"/>
      <c r="Y305" s="138"/>
    </row>
    <row r="306" spans="4:25" x14ac:dyDescent="0.2">
      <c r="D306" s="139"/>
      <c r="X306" s="138"/>
      <c r="Y306" s="138"/>
    </row>
    <row r="307" spans="4:25" x14ac:dyDescent="0.2">
      <c r="D307" s="139"/>
      <c r="X307" s="138"/>
      <c r="Y307" s="138"/>
    </row>
    <row r="308" spans="4:25" x14ac:dyDescent="0.2">
      <c r="D308" s="139"/>
      <c r="X308" s="138"/>
      <c r="Y308" s="138"/>
    </row>
    <row r="309" spans="4:25" x14ac:dyDescent="0.2">
      <c r="D309" s="139"/>
      <c r="X309" s="138"/>
      <c r="Y309" s="138"/>
    </row>
    <row r="310" spans="4:25" x14ac:dyDescent="0.2">
      <c r="D310" s="139"/>
      <c r="X310" s="138"/>
      <c r="Y310" s="138"/>
    </row>
    <row r="311" spans="4:25" x14ac:dyDescent="0.2">
      <c r="D311" s="139"/>
      <c r="X311" s="138"/>
      <c r="Y311" s="138"/>
    </row>
    <row r="312" spans="4:25" x14ac:dyDescent="0.2">
      <c r="D312" s="139"/>
      <c r="X312" s="138"/>
      <c r="Y312" s="138"/>
    </row>
    <row r="313" spans="4:25" x14ac:dyDescent="0.2">
      <c r="D313" s="139"/>
      <c r="X313" s="138"/>
      <c r="Y313" s="138"/>
    </row>
    <row r="314" spans="4:25" x14ac:dyDescent="0.2">
      <c r="D314" s="139"/>
      <c r="X314" s="138"/>
      <c r="Y314" s="138"/>
    </row>
    <row r="315" spans="4:25" x14ac:dyDescent="0.2">
      <c r="D315" s="139"/>
      <c r="X315" s="138"/>
      <c r="Y315" s="138"/>
    </row>
    <row r="316" spans="4:25" x14ac:dyDescent="0.2">
      <c r="D316" s="139"/>
      <c r="X316" s="138"/>
      <c r="Y316" s="138"/>
    </row>
    <row r="317" spans="4:25" x14ac:dyDescent="0.2">
      <c r="D317" s="139"/>
      <c r="X317" s="138"/>
      <c r="Y317" s="138"/>
    </row>
    <row r="318" spans="4:25" x14ac:dyDescent="0.2">
      <c r="D318" s="139"/>
      <c r="X318" s="138"/>
      <c r="Y318" s="138"/>
    </row>
    <row r="319" spans="4:25" x14ac:dyDescent="0.2">
      <c r="D319" s="139"/>
      <c r="X319" s="138"/>
      <c r="Y319" s="138"/>
    </row>
    <row r="320" spans="4:25" x14ac:dyDescent="0.2">
      <c r="D320" s="139"/>
      <c r="X320" s="138"/>
      <c r="Y320" s="138"/>
    </row>
    <row r="321" spans="4:25" x14ac:dyDescent="0.2">
      <c r="D321" s="139"/>
      <c r="X321" s="138"/>
      <c r="Y321" s="138"/>
    </row>
    <row r="322" spans="4:25" x14ac:dyDescent="0.2">
      <c r="D322" s="139"/>
      <c r="X322" s="138"/>
      <c r="Y322" s="138"/>
    </row>
    <row r="323" spans="4:25" x14ac:dyDescent="0.2">
      <c r="D323" s="139"/>
      <c r="X323" s="138"/>
      <c r="Y323" s="138"/>
    </row>
    <row r="324" spans="4:25" x14ac:dyDescent="0.2">
      <c r="D324" s="139"/>
      <c r="X324" s="138"/>
      <c r="Y324" s="138"/>
    </row>
    <row r="325" spans="4:25" x14ac:dyDescent="0.2">
      <c r="D325" s="139"/>
      <c r="X325" s="138"/>
      <c r="Y325" s="138"/>
    </row>
    <row r="326" spans="4:25" x14ac:dyDescent="0.2">
      <c r="D326" s="139"/>
      <c r="X326" s="138"/>
      <c r="Y326" s="138"/>
    </row>
    <row r="327" spans="4:25" x14ac:dyDescent="0.2">
      <c r="D327" s="139"/>
      <c r="X327" s="138"/>
      <c r="Y327" s="138"/>
    </row>
    <row r="328" spans="4:25" x14ac:dyDescent="0.2">
      <c r="D328" s="139"/>
      <c r="X328" s="138"/>
      <c r="Y328" s="138"/>
    </row>
    <row r="329" spans="4:25" x14ac:dyDescent="0.2">
      <c r="D329" s="139"/>
      <c r="X329" s="138"/>
      <c r="Y329" s="138"/>
    </row>
    <row r="330" spans="4:25" x14ac:dyDescent="0.2">
      <c r="D330" s="139"/>
      <c r="X330" s="138"/>
      <c r="Y330" s="138"/>
    </row>
    <row r="331" spans="4:25" x14ac:dyDescent="0.2">
      <c r="D331" s="139"/>
      <c r="X331" s="138"/>
      <c r="Y331" s="138"/>
    </row>
    <row r="332" spans="4:25" x14ac:dyDescent="0.2">
      <c r="D332" s="139"/>
      <c r="X332" s="138"/>
      <c r="Y332" s="138"/>
    </row>
    <row r="333" spans="4:25" x14ac:dyDescent="0.2">
      <c r="D333" s="139"/>
      <c r="X333" s="138"/>
      <c r="Y333" s="138"/>
    </row>
    <row r="334" spans="4:25" x14ac:dyDescent="0.2">
      <c r="D334" s="139"/>
      <c r="X334" s="138"/>
      <c r="Y334" s="138"/>
    </row>
    <row r="335" spans="4:25" x14ac:dyDescent="0.2">
      <c r="D335" s="139"/>
      <c r="X335" s="138"/>
      <c r="Y335" s="138"/>
    </row>
    <row r="336" spans="4:25" x14ac:dyDescent="0.2">
      <c r="D336" s="139"/>
      <c r="X336" s="138"/>
      <c r="Y336" s="138"/>
    </row>
    <row r="337" spans="4:25" x14ac:dyDescent="0.2">
      <c r="D337" s="139"/>
      <c r="X337" s="138"/>
      <c r="Y337" s="138"/>
    </row>
    <row r="338" spans="4:25" x14ac:dyDescent="0.2">
      <c r="D338" s="139"/>
      <c r="X338" s="138"/>
      <c r="Y338" s="138"/>
    </row>
    <row r="339" spans="4:25" x14ac:dyDescent="0.2">
      <c r="D339" s="139"/>
      <c r="X339" s="138"/>
      <c r="Y339" s="138"/>
    </row>
    <row r="340" spans="4:25" x14ac:dyDescent="0.2">
      <c r="D340" s="139"/>
      <c r="X340" s="138"/>
      <c r="Y340" s="138"/>
    </row>
    <row r="341" spans="4:25" x14ac:dyDescent="0.2">
      <c r="D341" s="139"/>
      <c r="X341" s="138"/>
      <c r="Y341" s="138"/>
    </row>
    <row r="342" spans="4:25" x14ac:dyDescent="0.2">
      <c r="D342" s="139"/>
      <c r="X342" s="138"/>
      <c r="Y342" s="138"/>
    </row>
    <row r="343" spans="4:25" x14ac:dyDescent="0.2">
      <c r="D343" s="139"/>
      <c r="X343" s="138"/>
      <c r="Y343" s="138"/>
    </row>
    <row r="344" spans="4:25" x14ac:dyDescent="0.2">
      <c r="D344" s="139"/>
      <c r="X344" s="138"/>
      <c r="Y344" s="138"/>
    </row>
    <row r="345" spans="4:25" x14ac:dyDescent="0.2">
      <c r="D345" s="139"/>
      <c r="X345" s="138"/>
      <c r="Y345" s="138"/>
    </row>
    <row r="346" spans="4:25" x14ac:dyDescent="0.2">
      <c r="D346" s="139"/>
      <c r="X346" s="138"/>
      <c r="Y346" s="138"/>
    </row>
    <row r="347" spans="4:25" x14ac:dyDescent="0.2">
      <c r="D347" s="139"/>
      <c r="X347" s="138"/>
      <c r="Y347" s="138"/>
    </row>
    <row r="348" spans="4:25" x14ac:dyDescent="0.2">
      <c r="D348" s="139"/>
      <c r="X348" s="138"/>
      <c r="Y348" s="138"/>
    </row>
    <row r="349" spans="4:25" x14ac:dyDescent="0.2">
      <c r="D349" s="139"/>
      <c r="X349" s="138"/>
      <c r="Y349" s="138"/>
    </row>
    <row r="350" spans="4:25" x14ac:dyDescent="0.2">
      <c r="D350" s="139"/>
      <c r="X350" s="138"/>
      <c r="Y350" s="138"/>
    </row>
    <row r="351" spans="4:25" x14ac:dyDescent="0.2">
      <c r="D351" s="139"/>
      <c r="X351" s="138"/>
      <c r="Y351" s="138"/>
    </row>
    <row r="352" spans="4:25" x14ac:dyDescent="0.2">
      <c r="D352" s="139"/>
      <c r="X352" s="138"/>
      <c r="Y352" s="138"/>
    </row>
    <row r="353" spans="4:25" x14ac:dyDescent="0.2">
      <c r="D353" s="139"/>
      <c r="X353" s="138"/>
      <c r="Y353" s="138"/>
    </row>
    <row r="354" spans="4:25" x14ac:dyDescent="0.2">
      <c r="D354" s="139"/>
      <c r="X354" s="138"/>
      <c r="Y354" s="138"/>
    </row>
    <row r="355" spans="4:25" x14ac:dyDescent="0.2">
      <c r="D355" s="139"/>
      <c r="X355" s="138"/>
      <c r="Y355" s="138"/>
    </row>
    <row r="356" spans="4:25" x14ac:dyDescent="0.2">
      <c r="D356" s="139"/>
      <c r="X356" s="138"/>
      <c r="Y356" s="138"/>
    </row>
    <row r="357" spans="4:25" x14ac:dyDescent="0.2">
      <c r="D357" s="139"/>
      <c r="X357" s="138"/>
      <c r="Y357" s="138"/>
    </row>
    <row r="358" spans="4:25" x14ac:dyDescent="0.2">
      <c r="D358" s="139"/>
      <c r="X358" s="138"/>
      <c r="Y358" s="138"/>
    </row>
    <row r="359" spans="4:25" x14ac:dyDescent="0.2">
      <c r="D359" s="139"/>
      <c r="X359" s="138"/>
      <c r="Y359" s="138"/>
    </row>
    <row r="360" spans="4:25" x14ac:dyDescent="0.2">
      <c r="D360" s="139"/>
      <c r="X360" s="138"/>
      <c r="Y360" s="138"/>
    </row>
    <row r="361" spans="4:25" x14ac:dyDescent="0.2">
      <c r="D361" s="139"/>
      <c r="X361" s="138"/>
      <c r="Y361" s="138"/>
    </row>
    <row r="362" spans="4:25" x14ac:dyDescent="0.2">
      <c r="D362" s="139"/>
      <c r="X362" s="138"/>
      <c r="Y362" s="138"/>
    </row>
    <row r="363" spans="4:25" x14ac:dyDescent="0.2">
      <c r="D363" s="139"/>
      <c r="X363" s="138"/>
      <c r="Y363" s="138"/>
    </row>
    <row r="364" spans="4:25" x14ac:dyDescent="0.2">
      <c r="D364" s="139"/>
      <c r="X364" s="138"/>
      <c r="Y364" s="138"/>
    </row>
    <row r="365" spans="4:25" x14ac:dyDescent="0.2">
      <c r="D365" s="139"/>
      <c r="X365" s="138"/>
      <c r="Y365" s="138"/>
    </row>
    <row r="366" spans="4:25" x14ac:dyDescent="0.2">
      <c r="D366" s="139"/>
      <c r="X366" s="138"/>
      <c r="Y366" s="138"/>
    </row>
    <row r="367" spans="4:25" x14ac:dyDescent="0.2">
      <c r="D367" s="139"/>
      <c r="X367" s="138"/>
      <c r="Y367" s="138"/>
    </row>
    <row r="368" spans="4:25" x14ac:dyDescent="0.2">
      <c r="D368" s="139"/>
      <c r="X368" s="138"/>
      <c r="Y368" s="138"/>
    </row>
    <row r="369" spans="4:25" x14ac:dyDescent="0.2">
      <c r="D369" s="139"/>
      <c r="X369" s="138"/>
      <c r="Y369" s="138"/>
    </row>
    <row r="370" spans="4:25" x14ac:dyDescent="0.2">
      <c r="D370" s="139"/>
      <c r="X370" s="138"/>
      <c r="Y370" s="138"/>
    </row>
    <row r="371" spans="4:25" x14ac:dyDescent="0.2">
      <c r="D371" s="139"/>
      <c r="X371" s="138"/>
      <c r="Y371" s="138"/>
    </row>
    <row r="372" spans="4:25" x14ac:dyDescent="0.2">
      <c r="D372" s="139"/>
      <c r="X372" s="138"/>
      <c r="Y372" s="138"/>
    </row>
    <row r="373" spans="4:25" x14ac:dyDescent="0.2">
      <c r="D373" s="139"/>
      <c r="X373" s="138"/>
      <c r="Y373" s="138"/>
    </row>
    <row r="374" spans="4:25" x14ac:dyDescent="0.2">
      <c r="D374" s="139"/>
      <c r="X374" s="138"/>
      <c r="Y374" s="138"/>
    </row>
    <row r="375" spans="4:25" x14ac:dyDescent="0.2">
      <c r="D375" s="139"/>
      <c r="X375" s="138"/>
      <c r="Y375" s="138"/>
    </row>
    <row r="376" spans="4:25" x14ac:dyDescent="0.2">
      <c r="D376" s="139"/>
      <c r="X376" s="138"/>
      <c r="Y376" s="138"/>
    </row>
    <row r="377" spans="4:25" x14ac:dyDescent="0.2">
      <c r="D377" s="139"/>
      <c r="X377" s="138"/>
      <c r="Y377" s="138"/>
    </row>
    <row r="378" spans="4:25" x14ac:dyDescent="0.2">
      <c r="D378" s="139"/>
      <c r="X378" s="138"/>
      <c r="Y378" s="138"/>
    </row>
    <row r="379" spans="4:25" x14ac:dyDescent="0.2">
      <c r="D379" s="139"/>
      <c r="X379" s="138"/>
      <c r="Y379" s="138"/>
    </row>
    <row r="380" spans="4:25" x14ac:dyDescent="0.2">
      <c r="D380" s="139"/>
      <c r="X380" s="138"/>
      <c r="Y380" s="138"/>
    </row>
    <row r="381" spans="4:25" x14ac:dyDescent="0.2">
      <c r="D381" s="139"/>
      <c r="X381" s="138"/>
      <c r="Y381" s="138"/>
    </row>
    <row r="382" spans="4:25" x14ac:dyDescent="0.2">
      <c r="D382" s="139"/>
      <c r="X382" s="138"/>
      <c r="Y382" s="138"/>
    </row>
    <row r="383" spans="4:25" x14ac:dyDescent="0.2">
      <c r="D383" s="139"/>
      <c r="X383" s="138"/>
      <c r="Y383" s="138"/>
    </row>
    <row r="384" spans="4:25" x14ac:dyDescent="0.2">
      <c r="D384" s="139"/>
      <c r="X384" s="138"/>
      <c r="Y384" s="138"/>
    </row>
    <row r="385" spans="4:25" x14ac:dyDescent="0.2">
      <c r="D385" s="139"/>
      <c r="X385" s="138"/>
      <c r="Y385" s="138"/>
    </row>
    <row r="386" spans="4:25" x14ac:dyDescent="0.2">
      <c r="D386" s="139"/>
      <c r="X386" s="138"/>
      <c r="Y386" s="138"/>
    </row>
    <row r="387" spans="4:25" x14ac:dyDescent="0.2">
      <c r="D387" s="139"/>
      <c r="X387" s="138"/>
      <c r="Y387" s="138"/>
    </row>
    <row r="388" spans="4:25" x14ac:dyDescent="0.2">
      <c r="D388" s="139"/>
      <c r="X388" s="138"/>
      <c r="Y388" s="138"/>
    </row>
    <row r="389" spans="4:25" x14ac:dyDescent="0.2">
      <c r="D389" s="139"/>
      <c r="X389" s="138"/>
      <c r="Y389" s="138"/>
    </row>
    <row r="390" spans="4:25" x14ac:dyDescent="0.2">
      <c r="D390" s="139"/>
      <c r="X390" s="138"/>
      <c r="Y390" s="138"/>
    </row>
    <row r="391" spans="4:25" x14ac:dyDescent="0.2">
      <c r="D391" s="139"/>
      <c r="X391" s="138"/>
      <c r="Y391" s="138"/>
    </row>
    <row r="392" spans="4:25" x14ac:dyDescent="0.2">
      <c r="D392" s="139"/>
      <c r="X392" s="138"/>
      <c r="Y392" s="138"/>
    </row>
    <row r="393" spans="4:25" x14ac:dyDescent="0.2">
      <c r="D393" s="139"/>
      <c r="X393" s="138"/>
      <c r="Y393" s="138"/>
    </row>
    <row r="394" spans="4:25" x14ac:dyDescent="0.2">
      <c r="D394" s="139"/>
      <c r="X394" s="138"/>
      <c r="Y394" s="138"/>
    </row>
    <row r="395" spans="4:25" x14ac:dyDescent="0.2">
      <c r="D395" s="139"/>
      <c r="X395" s="138"/>
      <c r="Y395" s="138"/>
    </row>
    <row r="396" spans="4:25" x14ac:dyDescent="0.2">
      <c r="D396" s="139"/>
      <c r="X396" s="138"/>
      <c r="Y396" s="138"/>
    </row>
    <row r="397" spans="4:25" x14ac:dyDescent="0.2">
      <c r="D397" s="139"/>
      <c r="X397" s="138"/>
      <c r="Y397" s="138"/>
    </row>
    <row r="398" spans="4:25" x14ac:dyDescent="0.2">
      <c r="D398" s="139"/>
      <c r="X398" s="138"/>
      <c r="Y398" s="138"/>
    </row>
    <row r="399" spans="4:25" x14ac:dyDescent="0.2">
      <c r="D399" s="139"/>
      <c r="X399" s="138"/>
      <c r="Y399" s="138"/>
    </row>
    <row r="400" spans="4:25" x14ac:dyDescent="0.2">
      <c r="D400" s="139"/>
      <c r="X400" s="138"/>
      <c r="Y400" s="138"/>
    </row>
    <row r="401" spans="4:25" x14ac:dyDescent="0.2">
      <c r="D401" s="139"/>
      <c r="X401" s="138"/>
      <c r="Y401" s="138"/>
    </row>
    <row r="402" spans="4:25" x14ac:dyDescent="0.2">
      <c r="D402" s="139"/>
      <c r="X402" s="138"/>
      <c r="Y402" s="138"/>
    </row>
    <row r="403" spans="4:25" x14ac:dyDescent="0.2">
      <c r="D403" s="139"/>
      <c r="X403" s="138"/>
      <c r="Y403" s="138"/>
    </row>
    <row r="404" spans="4:25" x14ac:dyDescent="0.2">
      <c r="D404" s="139"/>
      <c r="X404" s="138"/>
      <c r="Y404" s="138"/>
    </row>
    <row r="405" spans="4:25" x14ac:dyDescent="0.2">
      <c r="D405" s="139"/>
      <c r="X405" s="138"/>
      <c r="Y405" s="138"/>
    </row>
    <row r="406" spans="4:25" x14ac:dyDescent="0.2">
      <c r="D406" s="139"/>
      <c r="X406" s="138"/>
      <c r="Y406" s="138"/>
    </row>
    <row r="407" spans="4:25" x14ac:dyDescent="0.2">
      <c r="D407" s="139"/>
      <c r="X407" s="138"/>
      <c r="Y407" s="138"/>
    </row>
    <row r="408" spans="4:25" x14ac:dyDescent="0.2">
      <c r="D408" s="139"/>
      <c r="X408" s="138"/>
      <c r="Y408" s="138"/>
    </row>
    <row r="409" spans="4:25" x14ac:dyDescent="0.2">
      <c r="D409" s="139"/>
      <c r="X409" s="138"/>
      <c r="Y409" s="138"/>
    </row>
    <row r="410" spans="4:25" x14ac:dyDescent="0.2">
      <c r="D410" s="139"/>
      <c r="X410" s="138"/>
      <c r="Y410" s="138"/>
    </row>
    <row r="411" spans="4:25" x14ac:dyDescent="0.2">
      <c r="D411" s="139"/>
      <c r="X411" s="138"/>
      <c r="Y411" s="138"/>
    </row>
    <row r="412" spans="4:25" x14ac:dyDescent="0.2">
      <c r="D412" s="139"/>
      <c r="X412" s="138"/>
      <c r="Y412" s="138"/>
    </row>
    <row r="413" spans="4:25" x14ac:dyDescent="0.2">
      <c r="D413" s="139"/>
      <c r="X413" s="138"/>
      <c r="Y413" s="138"/>
    </row>
    <row r="414" spans="4:25" x14ac:dyDescent="0.2">
      <c r="D414" s="139"/>
      <c r="X414" s="138"/>
      <c r="Y414" s="138"/>
    </row>
    <row r="415" spans="4:25" x14ac:dyDescent="0.2">
      <c r="D415" s="139"/>
      <c r="X415" s="138"/>
      <c r="Y415" s="138"/>
    </row>
    <row r="416" spans="4:25" x14ac:dyDescent="0.2">
      <c r="D416" s="139"/>
      <c r="X416" s="138"/>
      <c r="Y416" s="138"/>
    </row>
    <row r="417" spans="4:25" x14ac:dyDescent="0.2">
      <c r="D417" s="139"/>
      <c r="X417" s="138"/>
      <c r="Y417" s="138"/>
    </row>
    <row r="418" spans="4:25" x14ac:dyDescent="0.2">
      <c r="D418" s="139"/>
      <c r="X418" s="138"/>
      <c r="Y418" s="138"/>
    </row>
    <row r="419" spans="4:25" x14ac:dyDescent="0.2">
      <c r="D419" s="139"/>
      <c r="X419" s="138"/>
      <c r="Y419" s="138"/>
    </row>
    <row r="420" spans="4:25" x14ac:dyDescent="0.2">
      <c r="D420" s="139"/>
      <c r="X420" s="138"/>
      <c r="Y420" s="138"/>
    </row>
    <row r="421" spans="4:25" x14ac:dyDescent="0.2">
      <c r="D421" s="139"/>
      <c r="X421" s="138"/>
      <c r="Y421" s="138"/>
    </row>
    <row r="422" spans="4:25" x14ac:dyDescent="0.2">
      <c r="D422" s="139"/>
      <c r="X422" s="138"/>
      <c r="Y422" s="138"/>
    </row>
    <row r="423" spans="4:25" x14ac:dyDescent="0.2">
      <c r="D423" s="139"/>
      <c r="X423" s="138"/>
      <c r="Y423" s="138"/>
    </row>
    <row r="424" spans="4:25" x14ac:dyDescent="0.2">
      <c r="D424" s="139"/>
      <c r="X424" s="138"/>
      <c r="Y424" s="138"/>
    </row>
    <row r="425" spans="4:25" x14ac:dyDescent="0.2">
      <c r="D425" s="139"/>
      <c r="X425" s="138"/>
      <c r="Y425" s="138"/>
    </row>
    <row r="426" spans="4:25" x14ac:dyDescent="0.2">
      <c r="D426" s="139"/>
      <c r="X426" s="138"/>
      <c r="Y426" s="138"/>
    </row>
    <row r="427" spans="4:25" x14ac:dyDescent="0.2">
      <c r="D427" s="139"/>
      <c r="X427" s="138"/>
      <c r="Y427" s="138"/>
    </row>
    <row r="428" spans="4:25" x14ac:dyDescent="0.2">
      <c r="D428" s="139"/>
      <c r="X428" s="138"/>
      <c r="Y428" s="138"/>
    </row>
    <row r="429" spans="4:25" x14ac:dyDescent="0.2">
      <c r="D429" s="139"/>
      <c r="X429" s="138"/>
      <c r="Y429" s="138"/>
    </row>
    <row r="430" spans="4:25" x14ac:dyDescent="0.2">
      <c r="D430" s="139"/>
      <c r="X430" s="138"/>
      <c r="Y430" s="138"/>
    </row>
    <row r="431" spans="4:25" x14ac:dyDescent="0.2">
      <c r="D431" s="139"/>
      <c r="X431" s="138"/>
      <c r="Y431" s="138"/>
    </row>
    <row r="432" spans="4:25" x14ac:dyDescent="0.2">
      <c r="D432" s="139"/>
      <c r="X432" s="138"/>
      <c r="Y432" s="138"/>
    </row>
    <row r="433" spans="4:25" x14ac:dyDescent="0.2">
      <c r="D433" s="139"/>
      <c r="X433" s="138"/>
      <c r="Y433" s="138"/>
    </row>
    <row r="434" spans="4:25" x14ac:dyDescent="0.2">
      <c r="D434" s="139"/>
      <c r="X434" s="138"/>
      <c r="Y434" s="138"/>
    </row>
    <row r="435" spans="4:25" x14ac:dyDescent="0.2">
      <c r="D435" s="139"/>
      <c r="X435" s="138"/>
      <c r="Y435" s="138"/>
    </row>
    <row r="436" spans="4:25" x14ac:dyDescent="0.2">
      <c r="D436" s="139"/>
      <c r="X436" s="138"/>
      <c r="Y436" s="138"/>
    </row>
    <row r="437" spans="4:25" x14ac:dyDescent="0.2">
      <c r="D437" s="139"/>
      <c r="X437" s="138"/>
      <c r="Y437" s="138"/>
    </row>
    <row r="438" spans="4:25" x14ac:dyDescent="0.2">
      <c r="D438" s="139"/>
      <c r="X438" s="138"/>
      <c r="Y438" s="138"/>
    </row>
    <row r="439" spans="4:25" x14ac:dyDescent="0.2">
      <c r="D439" s="139"/>
      <c r="X439" s="138"/>
      <c r="Y439" s="138"/>
    </row>
    <row r="440" spans="4:25" x14ac:dyDescent="0.2">
      <c r="D440" s="139"/>
      <c r="X440" s="138"/>
      <c r="Y440" s="138"/>
    </row>
    <row r="441" spans="4:25" x14ac:dyDescent="0.2">
      <c r="D441" s="139"/>
      <c r="X441" s="138"/>
      <c r="Y441" s="138"/>
    </row>
    <row r="442" spans="4:25" x14ac:dyDescent="0.2">
      <c r="D442" s="139"/>
      <c r="X442" s="138"/>
      <c r="Y442" s="138"/>
    </row>
    <row r="443" spans="4:25" x14ac:dyDescent="0.2">
      <c r="D443" s="139"/>
      <c r="X443" s="138"/>
      <c r="Y443" s="138"/>
    </row>
    <row r="444" spans="4:25" x14ac:dyDescent="0.2">
      <c r="D444" s="139"/>
      <c r="X444" s="138"/>
      <c r="Y444" s="138"/>
    </row>
    <row r="445" spans="4:25" x14ac:dyDescent="0.2">
      <c r="D445" s="139"/>
      <c r="X445" s="138"/>
      <c r="Y445" s="138"/>
    </row>
    <row r="446" spans="4:25" x14ac:dyDescent="0.2">
      <c r="D446" s="139"/>
      <c r="X446" s="138"/>
      <c r="Y446" s="138"/>
    </row>
    <row r="447" spans="4:25" x14ac:dyDescent="0.2">
      <c r="D447" s="139"/>
      <c r="X447" s="138"/>
      <c r="Y447" s="138"/>
    </row>
    <row r="448" spans="4:25" x14ac:dyDescent="0.2">
      <c r="D448" s="139"/>
      <c r="X448" s="138"/>
      <c r="Y448" s="138"/>
    </row>
    <row r="449" spans="4:25" x14ac:dyDescent="0.2">
      <c r="D449" s="139"/>
      <c r="X449" s="138"/>
      <c r="Y449" s="138"/>
    </row>
    <row r="450" spans="4:25" x14ac:dyDescent="0.2">
      <c r="D450" s="139"/>
      <c r="X450" s="138"/>
      <c r="Y450" s="138"/>
    </row>
    <row r="451" spans="4:25" x14ac:dyDescent="0.2">
      <c r="D451" s="139"/>
      <c r="X451" s="138"/>
      <c r="Y451" s="138"/>
    </row>
    <row r="452" spans="4:25" x14ac:dyDescent="0.2">
      <c r="D452" s="139"/>
      <c r="X452" s="138"/>
      <c r="Y452" s="138"/>
    </row>
    <row r="453" spans="4:25" x14ac:dyDescent="0.2">
      <c r="D453" s="139"/>
      <c r="X453" s="138"/>
      <c r="Y453" s="138"/>
    </row>
    <row r="454" spans="4:25" x14ac:dyDescent="0.2">
      <c r="D454" s="139"/>
      <c r="X454" s="138"/>
      <c r="Y454" s="138"/>
    </row>
    <row r="455" spans="4:25" x14ac:dyDescent="0.2">
      <c r="D455" s="139"/>
      <c r="X455" s="138"/>
      <c r="Y455" s="138"/>
    </row>
    <row r="456" spans="4:25" x14ac:dyDescent="0.2">
      <c r="D456" s="139"/>
      <c r="X456" s="138"/>
      <c r="Y456" s="138"/>
    </row>
    <row r="457" spans="4:25" x14ac:dyDescent="0.2">
      <c r="D457" s="139"/>
      <c r="X457" s="138"/>
      <c r="Y457" s="138"/>
    </row>
    <row r="458" spans="4:25" x14ac:dyDescent="0.2">
      <c r="D458" s="139"/>
      <c r="X458" s="138"/>
      <c r="Y458" s="138"/>
    </row>
    <row r="459" spans="4:25" x14ac:dyDescent="0.2">
      <c r="D459" s="139"/>
      <c r="X459" s="138"/>
      <c r="Y459" s="138"/>
    </row>
    <row r="460" spans="4:25" x14ac:dyDescent="0.2">
      <c r="D460" s="139"/>
      <c r="X460" s="138"/>
      <c r="Y460" s="138"/>
    </row>
    <row r="461" spans="4:25" x14ac:dyDescent="0.2">
      <c r="D461" s="139"/>
      <c r="X461" s="138"/>
      <c r="Y461" s="138"/>
    </row>
    <row r="462" spans="4:25" x14ac:dyDescent="0.2">
      <c r="D462" s="139"/>
      <c r="X462" s="138"/>
      <c r="Y462" s="138"/>
    </row>
    <row r="463" spans="4:25" x14ac:dyDescent="0.2">
      <c r="D463" s="139"/>
      <c r="X463" s="138"/>
      <c r="Y463" s="138"/>
    </row>
    <row r="464" spans="4:25" x14ac:dyDescent="0.2">
      <c r="D464" s="139"/>
      <c r="X464" s="138"/>
      <c r="Y464" s="138"/>
    </row>
    <row r="465" spans="4:25" x14ac:dyDescent="0.2">
      <c r="D465" s="139"/>
      <c r="X465" s="138"/>
      <c r="Y465" s="138"/>
    </row>
    <row r="466" spans="4:25" x14ac:dyDescent="0.2">
      <c r="D466" s="139"/>
      <c r="X466" s="138"/>
      <c r="Y466" s="138"/>
    </row>
    <row r="467" spans="4:25" x14ac:dyDescent="0.2">
      <c r="D467" s="139"/>
      <c r="X467" s="138"/>
      <c r="Y467" s="138"/>
    </row>
    <row r="468" spans="4:25" x14ac:dyDescent="0.2">
      <c r="D468" s="139"/>
      <c r="X468" s="138"/>
      <c r="Y468" s="138"/>
    </row>
    <row r="469" spans="4:25" x14ac:dyDescent="0.2">
      <c r="D469" s="139"/>
      <c r="X469" s="138"/>
      <c r="Y469" s="138"/>
    </row>
    <row r="470" spans="4:25" x14ac:dyDescent="0.2">
      <c r="D470" s="139"/>
      <c r="X470" s="138"/>
      <c r="Y470" s="138"/>
    </row>
    <row r="471" spans="4:25" x14ac:dyDescent="0.2">
      <c r="D471" s="139"/>
      <c r="X471" s="138"/>
      <c r="Y471" s="138"/>
    </row>
    <row r="472" spans="4:25" x14ac:dyDescent="0.2">
      <c r="D472" s="139"/>
      <c r="X472" s="138"/>
      <c r="Y472" s="138"/>
    </row>
    <row r="473" spans="4:25" x14ac:dyDescent="0.2">
      <c r="D473" s="139"/>
      <c r="X473" s="138"/>
      <c r="Y473" s="138"/>
    </row>
    <row r="474" spans="4:25" x14ac:dyDescent="0.2">
      <c r="D474" s="139"/>
      <c r="X474" s="138"/>
      <c r="Y474" s="138"/>
    </row>
    <row r="475" spans="4:25" x14ac:dyDescent="0.2">
      <c r="D475" s="139"/>
      <c r="X475" s="138"/>
      <c r="Y475" s="138"/>
    </row>
    <row r="476" spans="4:25" x14ac:dyDescent="0.2">
      <c r="D476" s="139"/>
      <c r="X476" s="138"/>
      <c r="Y476" s="138"/>
    </row>
    <row r="477" spans="4:25" x14ac:dyDescent="0.2">
      <c r="D477" s="139"/>
      <c r="X477" s="138"/>
      <c r="Y477" s="138"/>
    </row>
    <row r="478" spans="4:25" x14ac:dyDescent="0.2">
      <c r="D478" s="139"/>
      <c r="X478" s="138"/>
      <c r="Y478" s="138"/>
    </row>
    <row r="479" spans="4:25" x14ac:dyDescent="0.2">
      <c r="D479" s="139"/>
      <c r="X479" s="138"/>
      <c r="Y479" s="138"/>
    </row>
    <row r="480" spans="4:25" x14ac:dyDescent="0.2">
      <c r="D480" s="139"/>
      <c r="X480" s="138"/>
      <c r="Y480" s="138"/>
    </row>
    <row r="481" spans="4:25" x14ac:dyDescent="0.2">
      <c r="D481" s="139"/>
      <c r="X481" s="138"/>
      <c r="Y481" s="138"/>
    </row>
    <row r="482" spans="4:25" x14ac:dyDescent="0.2">
      <c r="D482" s="139"/>
      <c r="X482" s="138"/>
      <c r="Y482" s="138"/>
    </row>
    <row r="483" spans="4:25" x14ac:dyDescent="0.2">
      <c r="D483" s="139"/>
      <c r="X483" s="138"/>
      <c r="Y483" s="138"/>
    </row>
    <row r="484" spans="4:25" x14ac:dyDescent="0.2">
      <c r="D484" s="139"/>
      <c r="X484" s="138"/>
      <c r="Y484" s="138"/>
    </row>
    <row r="485" spans="4:25" x14ac:dyDescent="0.2">
      <c r="D485" s="139"/>
      <c r="X485" s="138"/>
      <c r="Y485" s="138"/>
    </row>
    <row r="486" spans="4:25" x14ac:dyDescent="0.2">
      <c r="D486" s="139"/>
      <c r="X486" s="138"/>
      <c r="Y486" s="138"/>
    </row>
    <row r="487" spans="4:25" x14ac:dyDescent="0.2">
      <c r="D487" s="139"/>
      <c r="X487" s="138"/>
      <c r="Y487" s="138"/>
    </row>
    <row r="488" spans="4:25" x14ac:dyDescent="0.2">
      <c r="D488" s="139"/>
      <c r="X488" s="138"/>
      <c r="Y488" s="138"/>
    </row>
    <row r="489" spans="4:25" x14ac:dyDescent="0.2">
      <c r="D489" s="139"/>
      <c r="X489" s="138"/>
      <c r="Y489" s="138"/>
    </row>
    <row r="490" spans="4:25" x14ac:dyDescent="0.2">
      <c r="D490" s="139"/>
      <c r="X490" s="138"/>
      <c r="Y490" s="138"/>
    </row>
    <row r="491" spans="4:25" x14ac:dyDescent="0.2">
      <c r="D491" s="139"/>
      <c r="X491" s="138"/>
      <c r="Y491" s="138"/>
    </row>
    <row r="492" spans="4:25" x14ac:dyDescent="0.2">
      <c r="D492" s="139"/>
      <c r="X492" s="138"/>
      <c r="Y492" s="138"/>
    </row>
    <row r="493" spans="4:25" x14ac:dyDescent="0.2">
      <c r="D493" s="139"/>
      <c r="X493" s="138"/>
      <c r="Y493" s="138"/>
    </row>
    <row r="494" spans="4:25" x14ac:dyDescent="0.2">
      <c r="D494" s="139"/>
      <c r="X494" s="138"/>
      <c r="Y494" s="138"/>
    </row>
    <row r="495" spans="4:25" x14ac:dyDescent="0.2">
      <c r="D495" s="139"/>
      <c r="X495" s="138"/>
      <c r="Y495" s="138"/>
    </row>
    <row r="496" spans="4:25" x14ac:dyDescent="0.2">
      <c r="D496" s="139"/>
      <c r="X496" s="138"/>
      <c r="Y496" s="138"/>
    </row>
    <row r="497" spans="4:25" x14ac:dyDescent="0.2">
      <c r="D497" s="139"/>
      <c r="X497" s="138"/>
      <c r="Y497" s="138"/>
    </row>
    <row r="498" spans="4:25" x14ac:dyDescent="0.2">
      <c r="D498" s="139"/>
      <c r="X498" s="138"/>
      <c r="Y498" s="138"/>
    </row>
    <row r="499" spans="4:25" x14ac:dyDescent="0.2">
      <c r="D499" s="139"/>
      <c r="X499" s="138"/>
      <c r="Y499" s="138"/>
    </row>
    <row r="500" spans="4:25" x14ac:dyDescent="0.2">
      <c r="D500" s="139"/>
      <c r="X500" s="138"/>
      <c r="Y500" s="138"/>
    </row>
    <row r="501" spans="4:25" x14ac:dyDescent="0.2">
      <c r="D501" s="139"/>
      <c r="X501" s="138"/>
      <c r="Y501" s="138"/>
    </row>
    <row r="502" spans="4:25" x14ac:dyDescent="0.2">
      <c r="D502" s="139"/>
      <c r="X502" s="138"/>
      <c r="Y502" s="138"/>
    </row>
    <row r="503" spans="4:25" x14ac:dyDescent="0.2">
      <c r="D503" s="139"/>
      <c r="X503" s="138"/>
      <c r="Y503" s="138"/>
    </row>
    <row r="504" spans="4:25" x14ac:dyDescent="0.2">
      <c r="D504" s="139"/>
      <c r="X504" s="138"/>
      <c r="Y504" s="138"/>
    </row>
    <row r="505" spans="4:25" x14ac:dyDescent="0.2">
      <c r="D505" s="139"/>
      <c r="X505" s="138"/>
      <c r="Y505" s="138"/>
    </row>
    <row r="506" spans="4:25" x14ac:dyDescent="0.2">
      <c r="D506" s="139"/>
      <c r="X506" s="138"/>
      <c r="Y506" s="138"/>
    </row>
    <row r="507" spans="4:25" x14ac:dyDescent="0.2">
      <c r="D507" s="139"/>
      <c r="X507" s="138"/>
      <c r="Y507" s="138"/>
    </row>
    <row r="508" spans="4:25" x14ac:dyDescent="0.2">
      <c r="D508" s="139"/>
      <c r="X508" s="138"/>
      <c r="Y508" s="138"/>
    </row>
    <row r="509" spans="4:25" x14ac:dyDescent="0.2">
      <c r="D509" s="139"/>
      <c r="X509" s="138"/>
      <c r="Y509" s="138"/>
    </row>
    <row r="510" spans="4:25" x14ac:dyDescent="0.2">
      <c r="D510" s="139"/>
      <c r="X510" s="138"/>
      <c r="Y510" s="138"/>
    </row>
    <row r="511" spans="4:25" x14ac:dyDescent="0.2">
      <c r="D511" s="139"/>
      <c r="X511" s="138"/>
      <c r="Y511" s="138"/>
    </row>
    <row r="512" spans="4:25" x14ac:dyDescent="0.2">
      <c r="D512" s="139"/>
      <c r="X512" s="138"/>
      <c r="Y512" s="138"/>
    </row>
    <row r="513" spans="4:25" x14ac:dyDescent="0.2">
      <c r="D513" s="139"/>
      <c r="X513" s="138"/>
      <c r="Y513" s="138"/>
    </row>
    <row r="514" spans="4:25" x14ac:dyDescent="0.2">
      <c r="D514" s="139"/>
      <c r="X514" s="138"/>
      <c r="Y514" s="138"/>
    </row>
    <row r="515" spans="4:25" x14ac:dyDescent="0.2">
      <c r="D515" s="139"/>
      <c r="X515" s="138"/>
      <c r="Y515" s="138"/>
    </row>
    <row r="516" spans="4:25" x14ac:dyDescent="0.2">
      <c r="D516" s="139"/>
      <c r="X516" s="138"/>
      <c r="Y516" s="138"/>
    </row>
    <row r="517" spans="4:25" x14ac:dyDescent="0.2">
      <c r="D517" s="139"/>
      <c r="X517" s="138"/>
      <c r="Y517" s="138"/>
    </row>
    <row r="518" spans="4:25" x14ac:dyDescent="0.2">
      <c r="D518" s="139"/>
      <c r="X518" s="138"/>
      <c r="Y518" s="138"/>
    </row>
    <row r="519" spans="4:25" x14ac:dyDescent="0.2">
      <c r="D519" s="139"/>
      <c r="X519" s="138"/>
      <c r="Y519" s="138"/>
    </row>
    <row r="520" spans="4:25" x14ac:dyDescent="0.2">
      <c r="D520" s="139"/>
      <c r="X520" s="138"/>
      <c r="Y520" s="138"/>
    </row>
    <row r="521" spans="4:25" x14ac:dyDescent="0.2">
      <c r="D521" s="139"/>
      <c r="X521" s="138"/>
      <c r="Y521" s="138"/>
    </row>
    <row r="522" spans="4:25" x14ac:dyDescent="0.2">
      <c r="D522" s="139"/>
      <c r="X522" s="138"/>
      <c r="Y522" s="138"/>
    </row>
    <row r="523" spans="4:25" x14ac:dyDescent="0.2">
      <c r="D523" s="139"/>
      <c r="X523" s="138"/>
      <c r="Y523" s="138"/>
    </row>
    <row r="524" spans="4:25" x14ac:dyDescent="0.2">
      <c r="D524" s="139"/>
      <c r="X524" s="138"/>
      <c r="Y524" s="138"/>
    </row>
    <row r="525" spans="4:25" x14ac:dyDescent="0.2">
      <c r="D525" s="139"/>
      <c r="X525" s="138"/>
      <c r="Y525" s="138"/>
    </row>
    <row r="526" spans="4:25" x14ac:dyDescent="0.2">
      <c r="D526" s="139"/>
      <c r="X526" s="138"/>
      <c r="Y526" s="138"/>
    </row>
    <row r="527" spans="4:25" x14ac:dyDescent="0.2">
      <c r="D527" s="139"/>
      <c r="X527" s="138"/>
      <c r="Y527" s="138"/>
    </row>
    <row r="528" spans="4:25" x14ac:dyDescent="0.2">
      <c r="D528" s="139"/>
      <c r="X528" s="138"/>
      <c r="Y528" s="138"/>
    </row>
    <row r="529" spans="4:25" x14ac:dyDescent="0.2">
      <c r="D529" s="139"/>
      <c r="X529" s="138"/>
      <c r="Y529" s="138"/>
    </row>
    <row r="530" spans="4:25" x14ac:dyDescent="0.2">
      <c r="D530" s="139"/>
      <c r="X530" s="138"/>
      <c r="Y530" s="138"/>
    </row>
    <row r="531" spans="4:25" x14ac:dyDescent="0.2">
      <c r="D531" s="139"/>
      <c r="X531" s="138"/>
      <c r="Y531" s="138"/>
    </row>
    <row r="532" spans="4:25" x14ac:dyDescent="0.2">
      <c r="D532" s="139"/>
      <c r="X532" s="138"/>
      <c r="Y532" s="138"/>
    </row>
    <row r="533" spans="4:25" x14ac:dyDescent="0.2">
      <c r="D533" s="139"/>
      <c r="X533" s="138"/>
      <c r="Y533" s="138"/>
    </row>
    <row r="534" spans="4:25" x14ac:dyDescent="0.2">
      <c r="D534" s="139"/>
      <c r="X534" s="138"/>
      <c r="Y534" s="138"/>
    </row>
    <row r="535" spans="4:25" x14ac:dyDescent="0.2">
      <c r="D535" s="139"/>
      <c r="X535" s="138"/>
      <c r="Y535" s="138"/>
    </row>
    <row r="536" spans="4:25" x14ac:dyDescent="0.2">
      <c r="D536" s="139"/>
      <c r="X536" s="138"/>
      <c r="Y536" s="138"/>
    </row>
    <row r="537" spans="4:25" x14ac:dyDescent="0.2">
      <c r="D537" s="139"/>
      <c r="X537" s="138"/>
      <c r="Y537" s="138"/>
    </row>
    <row r="538" spans="4:25" x14ac:dyDescent="0.2">
      <c r="D538" s="139"/>
      <c r="X538" s="138"/>
      <c r="Y538" s="138"/>
    </row>
    <row r="539" spans="4:25" x14ac:dyDescent="0.2">
      <c r="D539" s="139"/>
      <c r="X539" s="138"/>
      <c r="Y539" s="138"/>
    </row>
    <row r="540" spans="4:25" x14ac:dyDescent="0.2">
      <c r="D540" s="139"/>
      <c r="X540" s="138"/>
      <c r="Y540" s="138"/>
    </row>
    <row r="541" spans="4:25" x14ac:dyDescent="0.2">
      <c r="D541" s="139"/>
      <c r="X541" s="138"/>
      <c r="Y541" s="138"/>
    </row>
    <row r="542" spans="4:25" x14ac:dyDescent="0.2">
      <c r="D542" s="139"/>
      <c r="X542" s="138"/>
      <c r="Y542" s="138"/>
    </row>
    <row r="543" spans="4:25" x14ac:dyDescent="0.2">
      <c r="D543" s="139"/>
      <c r="X543" s="138"/>
      <c r="Y543" s="138"/>
    </row>
    <row r="544" spans="4:25" x14ac:dyDescent="0.2">
      <c r="D544" s="139"/>
      <c r="X544" s="138"/>
      <c r="Y544" s="138"/>
    </row>
    <row r="545" spans="4:25" x14ac:dyDescent="0.2">
      <c r="D545" s="139"/>
      <c r="X545" s="138"/>
      <c r="Y545" s="138"/>
    </row>
    <row r="546" spans="4:25" x14ac:dyDescent="0.2">
      <c r="D546" s="139"/>
      <c r="X546" s="138"/>
      <c r="Y546" s="138"/>
    </row>
    <row r="547" spans="4:25" x14ac:dyDescent="0.2">
      <c r="D547" s="139"/>
      <c r="X547" s="138"/>
      <c r="Y547" s="138"/>
    </row>
    <row r="548" spans="4:25" x14ac:dyDescent="0.2">
      <c r="D548" s="139"/>
      <c r="X548" s="138"/>
      <c r="Y548" s="138"/>
    </row>
    <row r="549" spans="4:25" x14ac:dyDescent="0.2">
      <c r="D549" s="139"/>
      <c r="X549" s="138"/>
      <c r="Y549" s="138"/>
    </row>
    <row r="550" spans="4:25" x14ac:dyDescent="0.2">
      <c r="D550" s="139"/>
      <c r="X550" s="138"/>
      <c r="Y550" s="138"/>
    </row>
    <row r="551" spans="4:25" x14ac:dyDescent="0.2">
      <c r="D551" s="139"/>
      <c r="X551" s="138"/>
      <c r="Y551" s="138"/>
    </row>
    <row r="552" spans="4:25" x14ac:dyDescent="0.2">
      <c r="D552" s="139"/>
      <c r="X552" s="138"/>
      <c r="Y552" s="138"/>
    </row>
    <row r="553" spans="4:25" x14ac:dyDescent="0.2">
      <c r="D553" s="139"/>
      <c r="X553" s="138"/>
      <c r="Y553" s="138"/>
    </row>
    <row r="554" spans="4:25" x14ac:dyDescent="0.2">
      <c r="D554" s="139"/>
      <c r="X554" s="138"/>
      <c r="Y554" s="138"/>
    </row>
    <row r="555" spans="4:25" x14ac:dyDescent="0.2">
      <c r="D555" s="139"/>
      <c r="X555" s="138"/>
      <c r="Y555" s="138"/>
    </row>
    <row r="556" spans="4:25" x14ac:dyDescent="0.2">
      <c r="D556" s="139"/>
      <c r="X556" s="138"/>
      <c r="Y556" s="138"/>
    </row>
    <row r="557" spans="4:25" x14ac:dyDescent="0.2">
      <c r="D557" s="139"/>
      <c r="X557" s="138"/>
      <c r="Y557" s="138"/>
    </row>
    <row r="558" spans="4:25" x14ac:dyDescent="0.2">
      <c r="D558" s="139"/>
      <c r="X558" s="138"/>
      <c r="Y558" s="138"/>
    </row>
    <row r="559" spans="4:25" x14ac:dyDescent="0.2">
      <c r="D559" s="139"/>
      <c r="X559" s="138"/>
      <c r="Y559" s="138"/>
    </row>
    <row r="560" spans="4:25" x14ac:dyDescent="0.2">
      <c r="D560" s="139"/>
      <c r="X560" s="138"/>
      <c r="Y560" s="138"/>
    </row>
    <row r="561" spans="4:25" x14ac:dyDescent="0.2">
      <c r="D561" s="139"/>
      <c r="X561" s="138"/>
      <c r="Y561" s="138"/>
    </row>
    <row r="562" spans="4:25" x14ac:dyDescent="0.2">
      <c r="D562" s="139"/>
      <c r="X562" s="138"/>
      <c r="Y562" s="138"/>
    </row>
    <row r="563" spans="4:25" x14ac:dyDescent="0.2">
      <c r="D563" s="139"/>
      <c r="X563" s="138"/>
      <c r="Y563" s="138"/>
    </row>
    <row r="564" spans="4:25" x14ac:dyDescent="0.2">
      <c r="D564" s="139"/>
      <c r="X564" s="138"/>
      <c r="Y564" s="138"/>
    </row>
    <row r="565" spans="4:25" x14ac:dyDescent="0.2">
      <c r="D565" s="139"/>
      <c r="X565" s="138"/>
      <c r="Y565" s="138"/>
    </row>
    <row r="566" spans="4:25" x14ac:dyDescent="0.2">
      <c r="D566" s="139"/>
      <c r="X566" s="138"/>
      <c r="Y566" s="138"/>
    </row>
    <row r="567" spans="4:25" x14ac:dyDescent="0.2">
      <c r="D567" s="139"/>
      <c r="X567" s="138"/>
      <c r="Y567" s="138"/>
    </row>
    <row r="568" spans="4:25" x14ac:dyDescent="0.2">
      <c r="D568" s="139"/>
      <c r="X568" s="138"/>
      <c r="Y568" s="138"/>
    </row>
    <row r="569" spans="4:25" x14ac:dyDescent="0.2">
      <c r="D569" s="139"/>
      <c r="X569" s="138"/>
      <c r="Y569" s="138"/>
    </row>
    <row r="570" spans="4:25" x14ac:dyDescent="0.2">
      <c r="D570" s="139"/>
      <c r="X570" s="138"/>
      <c r="Y570" s="138"/>
    </row>
    <row r="571" spans="4:25" x14ac:dyDescent="0.2">
      <c r="D571" s="139"/>
      <c r="X571" s="138"/>
      <c r="Y571" s="138"/>
    </row>
    <row r="572" spans="4:25" x14ac:dyDescent="0.2">
      <c r="D572" s="139"/>
      <c r="X572" s="138"/>
      <c r="Y572" s="138"/>
    </row>
    <row r="573" spans="4:25" x14ac:dyDescent="0.2">
      <c r="D573" s="139"/>
      <c r="X573" s="138"/>
      <c r="Y573" s="138"/>
    </row>
    <row r="574" spans="4:25" x14ac:dyDescent="0.2">
      <c r="D574" s="139"/>
      <c r="X574" s="138"/>
      <c r="Y574" s="138"/>
    </row>
    <row r="575" spans="4:25" x14ac:dyDescent="0.2">
      <c r="D575" s="139"/>
      <c r="X575" s="138"/>
      <c r="Y575" s="138"/>
    </row>
    <row r="576" spans="4:25" x14ac:dyDescent="0.2">
      <c r="D576" s="139"/>
      <c r="X576" s="138"/>
      <c r="Y576" s="138"/>
    </row>
    <row r="577" spans="4:25" x14ac:dyDescent="0.2">
      <c r="D577" s="139"/>
      <c r="X577" s="138"/>
      <c r="Y577" s="138"/>
    </row>
    <row r="578" spans="4:25" x14ac:dyDescent="0.2">
      <c r="D578" s="139"/>
      <c r="X578" s="138"/>
      <c r="Y578" s="138"/>
    </row>
    <row r="579" spans="4:25" x14ac:dyDescent="0.2">
      <c r="D579" s="139"/>
      <c r="X579" s="138"/>
      <c r="Y579" s="138"/>
    </row>
    <row r="580" spans="4:25" x14ac:dyDescent="0.2">
      <c r="D580" s="139"/>
      <c r="X580" s="138"/>
      <c r="Y580" s="138"/>
    </row>
    <row r="581" spans="4:25" x14ac:dyDescent="0.2">
      <c r="D581" s="139"/>
      <c r="X581" s="138"/>
      <c r="Y581" s="138"/>
    </row>
    <row r="582" spans="4:25" x14ac:dyDescent="0.2">
      <c r="D582" s="139"/>
      <c r="X582" s="138"/>
      <c r="Y582" s="138"/>
    </row>
    <row r="583" spans="4:25" x14ac:dyDescent="0.2">
      <c r="D583" s="139"/>
      <c r="X583" s="138"/>
      <c r="Y583" s="138"/>
    </row>
    <row r="584" spans="4:25" x14ac:dyDescent="0.2">
      <c r="D584" s="139"/>
      <c r="X584" s="138"/>
      <c r="Y584" s="138"/>
    </row>
    <row r="585" spans="4:25" x14ac:dyDescent="0.2">
      <c r="D585" s="139"/>
      <c r="X585" s="138"/>
      <c r="Y585" s="138"/>
    </row>
    <row r="586" spans="4:25" x14ac:dyDescent="0.2">
      <c r="D586" s="139"/>
      <c r="X586" s="138"/>
      <c r="Y586" s="138"/>
    </row>
    <row r="587" spans="4:25" x14ac:dyDescent="0.2">
      <c r="D587" s="139"/>
      <c r="X587" s="138"/>
      <c r="Y587" s="138"/>
    </row>
    <row r="588" spans="4:25" x14ac:dyDescent="0.2">
      <c r="D588" s="139"/>
      <c r="X588" s="138"/>
      <c r="Y588" s="138"/>
    </row>
    <row r="589" spans="4:25" x14ac:dyDescent="0.2">
      <c r="D589" s="139"/>
      <c r="X589" s="138"/>
      <c r="Y589" s="138"/>
    </row>
    <row r="590" spans="4:25" x14ac:dyDescent="0.2">
      <c r="D590" s="139"/>
      <c r="X590" s="138"/>
      <c r="Y590" s="138"/>
    </row>
    <row r="591" spans="4:25" x14ac:dyDescent="0.2">
      <c r="D591" s="139"/>
      <c r="X591" s="138"/>
      <c r="Y591" s="138"/>
    </row>
    <row r="592" spans="4:25" x14ac:dyDescent="0.2">
      <c r="D592" s="139"/>
      <c r="X592" s="138"/>
      <c r="Y592" s="138"/>
    </row>
    <row r="593" spans="4:25" x14ac:dyDescent="0.2">
      <c r="D593" s="139"/>
      <c r="X593" s="138"/>
      <c r="Y593" s="138"/>
    </row>
    <row r="594" spans="4:25" x14ac:dyDescent="0.2">
      <c r="D594" s="139"/>
      <c r="X594" s="138"/>
      <c r="Y594" s="138"/>
    </row>
    <row r="595" spans="4:25" x14ac:dyDescent="0.2">
      <c r="D595" s="139"/>
      <c r="X595" s="138"/>
      <c r="Y595" s="138"/>
    </row>
    <row r="596" spans="4:25" x14ac:dyDescent="0.2">
      <c r="D596" s="139"/>
      <c r="X596" s="138"/>
      <c r="Y596" s="138"/>
    </row>
    <row r="597" spans="4:25" x14ac:dyDescent="0.2">
      <c r="D597" s="139"/>
      <c r="X597" s="138"/>
      <c r="Y597" s="138"/>
    </row>
    <row r="598" spans="4:25" x14ac:dyDescent="0.2">
      <c r="D598" s="139"/>
      <c r="X598" s="138"/>
      <c r="Y598" s="138"/>
    </row>
    <row r="599" spans="4:25" x14ac:dyDescent="0.2">
      <c r="D599" s="139"/>
      <c r="X599" s="138"/>
      <c r="Y599" s="138"/>
    </row>
    <row r="600" spans="4:25" x14ac:dyDescent="0.2">
      <c r="D600" s="139"/>
      <c r="X600" s="138"/>
      <c r="Y600" s="138"/>
    </row>
    <row r="601" spans="4:25" x14ac:dyDescent="0.2">
      <c r="D601" s="139"/>
      <c r="X601" s="138"/>
      <c r="Y601" s="138"/>
    </row>
    <row r="602" spans="4:25" x14ac:dyDescent="0.2">
      <c r="D602" s="139"/>
      <c r="X602" s="138"/>
      <c r="Y602" s="138"/>
    </row>
    <row r="603" spans="4:25" x14ac:dyDescent="0.2">
      <c r="D603" s="139"/>
      <c r="X603" s="138"/>
      <c r="Y603" s="138"/>
    </row>
    <row r="604" spans="4:25" x14ac:dyDescent="0.2">
      <c r="D604" s="139"/>
      <c r="X604" s="138"/>
      <c r="Y604" s="138"/>
    </row>
    <row r="605" spans="4:25" x14ac:dyDescent="0.2">
      <c r="D605" s="139"/>
      <c r="X605" s="138"/>
      <c r="Y605" s="138"/>
    </row>
    <row r="606" spans="4:25" x14ac:dyDescent="0.2">
      <c r="D606" s="139"/>
      <c r="X606" s="138"/>
      <c r="Y606" s="138"/>
    </row>
    <row r="607" spans="4:25" x14ac:dyDescent="0.2">
      <c r="D607" s="139"/>
      <c r="X607" s="138"/>
      <c r="Y607" s="138"/>
    </row>
    <row r="608" spans="4:25" x14ac:dyDescent="0.2">
      <c r="D608" s="139"/>
      <c r="X608" s="138"/>
      <c r="Y608" s="138"/>
    </row>
    <row r="609" spans="4:25" x14ac:dyDescent="0.2">
      <c r="D609" s="139"/>
      <c r="X609" s="138"/>
      <c r="Y609" s="138"/>
    </row>
    <row r="610" spans="4:25" x14ac:dyDescent="0.2">
      <c r="D610" s="139"/>
      <c r="X610" s="138"/>
      <c r="Y610" s="138"/>
    </row>
    <row r="611" spans="4:25" x14ac:dyDescent="0.2">
      <c r="D611" s="139"/>
      <c r="X611" s="138"/>
      <c r="Y611" s="138"/>
    </row>
    <row r="612" spans="4:25" x14ac:dyDescent="0.2">
      <c r="D612" s="139"/>
      <c r="X612" s="138"/>
      <c r="Y612" s="138"/>
    </row>
    <row r="613" spans="4:25" x14ac:dyDescent="0.2">
      <c r="D613" s="139"/>
      <c r="X613" s="138"/>
      <c r="Y613" s="138"/>
    </row>
    <row r="614" spans="4:25" x14ac:dyDescent="0.2">
      <c r="D614" s="139"/>
      <c r="X614" s="138"/>
      <c r="Y614" s="138"/>
    </row>
    <row r="615" spans="4:25" x14ac:dyDescent="0.2">
      <c r="D615" s="139"/>
      <c r="X615" s="138"/>
      <c r="Y615" s="138"/>
    </row>
    <row r="616" spans="4:25" x14ac:dyDescent="0.2">
      <c r="D616" s="139"/>
      <c r="X616" s="138"/>
      <c r="Y616" s="138"/>
    </row>
    <row r="617" spans="4:25" x14ac:dyDescent="0.2">
      <c r="D617" s="139"/>
      <c r="X617" s="138"/>
      <c r="Y617" s="138"/>
    </row>
    <row r="618" spans="4:25" x14ac:dyDescent="0.2">
      <c r="D618" s="139"/>
      <c r="X618" s="138"/>
      <c r="Y618" s="138"/>
    </row>
    <row r="619" spans="4:25" x14ac:dyDescent="0.2">
      <c r="D619" s="139"/>
      <c r="X619" s="138"/>
      <c r="Y619" s="138"/>
    </row>
    <row r="620" spans="4:25" x14ac:dyDescent="0.2">
      <c r="D620" s="139"/>
      <c r="X620" s="138"/>
      <c r="Y620" s="138"/>
    </row>
    <row r="621" spans="4:25" x14ac:dyDescent="0.2">
      <c r="D621" s="139"/>
      <c r="X621" s="138"/>
      <c r="Y621" s="138"/>
    </row>
    <row r="622" spans="4:25" x14ac:dyDescent="0.2">
      <c r="D622" s="139"/>
      <c r="X622" s="138"/>
      <c r="Y622" s="138"/>
    </row>
    <row r="623" spans="4:25" x14ac:dyDescent="0.2">
      <c r="D623" s="139"/>
      <c r="X623" s="138"/>
      <c r="Y623" s="138"/>
    </row>
    <row r="624" spans="4:25" x14ac:dyDescent="0.2">
      <c r="D624" s="139"/>
      <c r="X624" s="138"/>
      <c r="Y624" s="138"/>
    </row>
    <row r="625" spans="4:25" x14ac:dyDescent="0.2">
      <c r="D625" s="139"/>
      <c r="X625" s="138"/>
      <c r="Y625" s="138"/>
    </row>
    <row r="626" spans="4:25" x14ac:dyDescent="0.2">
      <c r="D626" s="139"/>
      <c r="X626" s="138"/>
      <c r="Y626" s="138"/>
    </row>
    <row r="627" spans="4:25" x14ac:dyDescent="0.2">
      <c r="D627" s="139"/>
      <c r="X627" s="138"/>
      <c r="Y627" s="138"/>
    </row>
    <row r="628" spans="4:25" x14ac:dyDescent="0.2">
      <c r="D628" s="139"/>
      <c r="X628" s="138"/>
      <c r="Y628" s="138"/>
    </row>
    <row r="629" spans="4:25" x14ac:dyDescent="0.2">
      <c r="D629" s="139"/>
      <c r="X629" s="138"/>
      <c r="Y629" s="138"/>
    </row>
    <row r="630" spans="4:25" x14ac:dyDescent="0.2">
      <c r="D630" s="139"/>
      <c r="X630" s="138"/>
      <c r="Y630" s="138"/>
    </row>
    <row r="631" spans="4:25" x14ac:dyDescent="0.2">
      <c r="D631" s="139"/>
      <c r="X631" s="138"/>
      <c r="Y631" s="138"/>
    </row>
    <row r="632" spans="4:25" x14ac:dyDescent="0.2">
      <c r="D632" s="139"/>
      <c r="X632" s="138"/>
      <c r="Y632" s="138"/>
    </row>
    <row r="633" spans="4:25" x14ac:dyDescent="0.2">
      <c r="D633" s="139"/>
      <c r="X633" s="138"/>
      <c r="Y633" s="138"/>
    </row>
    <row r="634" spans="4:25" x14ac:dyDescent="0.2">
      <c r="D634" s="139"/>
      <c r="X634" s="138"/>
      <c r="Y634" s="138"/>
    </row>
    <row r="635" spans="4:25" x14ac:dyDescent="0.2">
      <c r="D635" s="139"/>
      <c r="X635" s="138"/>
      <c r="Y635" s="138"/>
    </row>
    <row r="636" spans="4:25" x14ac:dyDescent="0.2">
      <c r="D636" s="139"/>
      <c r="X636" s="138"/>
      <c r="Y636" s="138"/>
    </row>
    <row r="637" spans="4:25" x14ac:dyDescent="0.2">
      <c r="D637" s="139"/>
      <c r="X637" s="138"/>
      <c r="Y637" s="138"/>
    </row>
    <row r="638" spans="4:25" x14ac:dyDescent="0.2">
      <c r="D638" s="139"/>
      <c r="X638" s="138"/>
      <c r="Y638" s="138"/>
    </row>
    <row r="639" spans="4:25" x14ac:dyDescent="0.2">
      <c r="D639" s="139"/>
      <c r="X639" s="138"/>
      <c r="Y639" s="138"/>
    </row>
    <row r="640" spans="4:25" x14ac:dyDescent="0.2">
      <c r="D640" s="139"/>
      <c r="X640" s="138"/>
      <c r="Y640" s="138"/>
    </row>
    <row r="641" spans="4:25" x14ac:dyDescent="0.2">
      <c r="D641" s="139"/>
      <c r="X641" s="138"/>
      <c r="Y641" s="138"/>
    </row>
    <row r="642" spans="4:25" x14ac:dyDescent="0.2">
      <c r="D642" s="139"/>
      <c r="X642" s="138"/>
      <c r="Y642" s="138"/>
    </row>
    <row r="643" spans="4:25" x14ac:dyDescent="0.2">
      <c r="D643" s="139"/>
      <c r="X643" s="138"/>
      <c r="Y643" s="138"/>
    </row>
    <row r="644" spans="4:25" x14ac:dyDescent="0.2">
      <c r="D644" s="139"/>
      <c r="X644" s="138"/>
      <c r="Y644" s="138"/>
    </row>
    <row r="645" spans="4:25" x14ac:dyDescent="0.2">
      <c r="D645" s="139"/>
      <c r="X645" s="138"/>
      <c r="Y645" s="138"/>
    </row>
    <row r="646" spans="4:25" x14ac:dyDescent="0.2">
      <c r="D646" s="139"/>
      <c r="X646" s="138"/>
      <c r="Y646" s="138"/>
    </row>
    <row r="647" spans="4:25" x14ac:dyDescent="0.2">
      <c r="D647" s="139"/>
      <c r="X647" s="138"/>
      <c r="Y647" s="138"/>
    </row>
    <row r="648" spans="4:25" x14ac:dyDescent="0.2">
      <c r="D648" s="139"/>
      <c r="X648" s="138"/>
      <c r="Y648" s="138"/>
    </row>
    <row r="649" spans="4:25" x14ac:dyDescent="0.2">
      <c r="D649" s="139"/>
      <c r="X649" s="138"/>
      <c r="Y649" s="138"/>
    </row>
    <row r="650" spans="4:25" x14ac:dyDescent="0.2">
      <c r="D650" s="139"/>
      <c r="X650" s="138"/>
      <c r="Y650" s="138"/>
    </row>
    <row r="651" spans="4:25" x14ac:dyDescent="0.2">
      <c r="D651" s="139"/>
      <c r="X651" s="138"/>
      <c r="Y651" s="138"/>
    </row>
    <row r="652" spans="4:25" x14ac:dyDescent="0.2">
      <c r="D652" s="139"/>
      <c r="X652" s="138"/>
      <c r="Y652" s="138"/>
    </row>
    <row r="653" spans="4:25" x14ac:dyDescent="0.2">
      <c r="D653" s="139"/>
      <c r="X653" s="138"/>
      <c r="Y653" s="138"/>
    </row>
    <row r="654" spans="4:25" x14ac:dyDescent="0.2">
      <c r="D654" s="139"/>
      <c r="X654" s="138"/>
      <c r="Y654" s="138"/>
    </row>
    <row r="655" spans="4:25" x14ac:dyDescent="0.2">
      <c r="D655" s="139"/>
      <c r="X655" s="138"/>
      <c r="Y655" s="138"/>
    </row>
    <row r="656" spans="4:25" x14ac:dyDescent="0.2">
      <c r="D656" s="139"/>
      <c r="X656" s="138"/>
      <c r="Y656" s="138"/>
    </row>
    <row r="657" spans="4:25" x14ac:dyDescent="0.2">
      <c r="D657" s="139"/>
      <c r="X657" s="138"/>
      <c r="Y657" s="138"/>
    </row>
    <row r="658" spans="4:25" x14ac:dyDescent="0.2">
      <c r="D658" s="139"/>
      <c r="X658" s="138"/>
      <c r="Y658" s="138"/>
    </row>
    <row r="659" spans="4:25" x14ac:dyDescent="0.2">
      <c r="D659" s="139"/>
      <c r="X659" s="138"/>
      <c r="Y659" s="138"/>
    </row>
    <row r="660" spans="4:25" x14ac:dyDescent="0.2">
      <c r="D660" s="139"/>
      <c r="X660" s="138"/>
      <c r="Y660" s="138"/>
    </row>
    <row r="661" spans="4:25" x14ac:dyDescent="0.2">
      <c r="D661" s="139"/>
      <c r="X661" s="138"/>
      <c r="Y661" s="138"/>
    </row>
    <row r="662" spans="4:25" x14ac:dyDescent="0.2">
      <c r="D662" s="139"/>
      <c r="X662" s="138"/>
      <c r="Y662" s="138"/>
    </row>
    <row r="663" spans="4:25" x14ac:dyDescent="0.2">
      <c r="D663" s="139"/>
      <c r="X663" s="138"/>
      <c r="Y663" s="138"/>
    </row>
    <row r="664" spans="4:25" x14ac:dyDescent="0.2">
      <c r="D664" s="139"/>
      <c r="X664" s="138"/>
      <c r="Y664" s="138"/>
    </row>
    <row r="665" spans="4:25" x14ac:dyDescent="0.2">
      <c r="D665" s="139"/>
      <c r="X665" s="138"/>
      <c r="Y665" s="138"/>
    </row>
    <row r="666" spans="4:25" x14ac:dyDescent="0.2">
      <c r="D666" s="139"/>
      <c r="X666" s="138"/>
      <c r="Y666" s="138"/>
    </row>
    <row r="667" spans="4:25" x14ac:dyDescent="0.2">
      <c r="D667" s="139"/>
      <c r="X667" s="138"/>
      <c r="Y667" s="138"/>
    </row>
    <row r="668" spans="4:25" x14ac:dyDescent="0.2">
      <c r="D668" s="139"/>
      <c r="X668" s="138"/>
      <c r="Y668" s="138"/>
    </row>
    <row r="669" spans="4:25" x14ac:dyDescent="0.2">
      <c r="D669" s="139"/>
      <c r="X669" s="138"/>
      <c r="Y669" s="138"/>
    </row>
    <row r="670" spans="4:25" x14ac:dyDescent="0.2">
      <c r="D670" s="139"/>
      <c r="X670" s="138"/>
      <c r="Y670" s="138"/>
    </row>
    <row r="671" spans="4:25" x14ac:dyDescent="0.2">
      <c r="D671" s="139"/>
      <c r="X671" s="138"/>
      <c r="Y671" s="138"/>
    </row>
    <row r="672" spans="4:25" x14ac:dyDescent="0.2">
      <c r="D672" s="139"/>
      <c r="X672" s="138"/>
      <c r="Y672" s="138"/>
    </row>
    <row r="673" spans="4:25" x14ac:dyDescent="0.2">
      <c r="D673" s="139"/>
      <c r="X673" s="138"/>
      <c r="Y673" s="138"/>
    </row>
    <row r="674" spans="4:25" x14ac:dyDescent="0.2">
      <c r="D674" s="139"/>
      <c r="X674" s="138"/>
      <c r="Y674" s="138"/>
    </row>
    <row r="675" spans="4:25" x14ac:dyDescent="0.2">
      <c r="D675" s="139"/>
      <c r="X675" s="138"/>
      <c r="Y675" s="138"/>
    </row>
    <row r="676" spans="4:25" x14ac:dyDescent="0.2">
      <c r="D676" s="139"/>
      <c r="X676" s="138"/>
      <c r="Y676" s="138"/>
    </row>
    <row r="677" spans="4:25" x14ac:dyDescent="0.2">
      <c r="D677" s="139"/>
      <c r="X677" s="138"/>
      <c r="Y677" s="138"/>
    </row>
    <row r="678" spans="4:25" x14ac:dyDescent="0.2">
      <c r="D678" s="139"/>
      <c r="X678" s="138"/>
      <c r="Y678" s="138"/>
    </row>
    <row r="679" spans="4:25" x14ac:dyDescent="0.2">
      <c r="D679" s="139"/>
      <c r="X679" s="138"/>
      <c r="Y679" s="138"/>
    </row>
    <row r="680" spans="4:25" x14ac:dyDescent="0.2">
      <c r="D680" s="139"/>
      <c r="X680" s="138"/>
      <c r="Y680" s="138"/>
    </row>
    <row r="681" spans="4:25" x14ac:dyDescent="0.2">
      <c r="D681" s="139"/>
      <c r="X681" s="138"/>
      <c r="Y681" s="138"/>
    </row>
    <row r="682" spans="4:25" x14ac:dyDescent="0.2">
      <c r="D682" s="139"/>
      <c r="X682" s="138"/>
      <c r="Y682" s="138"/>
    </row>
    <row r="683" spans="4:25" x14ac:dyDescent="0.2">
      <c r="D683" s="139"/>
      <c r="X683" s="138"/>
      <c r="Y683" s="138"/>
    </row>
    <row r="684" spans="4:25" x14ac:dyDescent="0.2">
      <c r="D684" s="139"/>
      <c r="X684" s="138"/>
      <c r="Y684" s="138"/>
    </row>
    <row r="685" spans="4:25" x14ac:dyDescent="0.2">
      <c r="D685" s="139"/>
      <c r="X685" s="138"/>
      <c r="Y685" s="138"/>
    </row>
    <row r="686" spans="4:25" x14ac:dyDescent="0.2">
      <c r="D686" s="139"/>
      <c r="X686" s="138"/>
      <c r="Y686" s="138"/>
    </row>
    <row r="687" spans="4:25" x14ac:dyDescent="0.2">
      <c r="D687" s="139"/>
      <c r="X687" s="138"/>
      <c r="Y687" s="138"/>
    </row>
    <row r="688" spans="4:25" x14ac:dyDescent="0.2">
      <c r="D688" s="139"/>
      <c r="X688" s="138"/>
      <c r="Y688" s="138"/>
    </row>
    <row r="689" spans="4:25" x14ac:dyDescent="0.2">
      <c r="D689" s="139"/>
      <c r="X689" s="138"/>
      <c r="Y689" s="138"/>
    </row>
    <row r="690" spans="4:25" x14ac:dyDescent="0.2">
      <c r="D690" s="139"/>
      <c r="X690" s="138"/>
      <c r="Y690" s="138"/>
    </row>
    <row r="691" spans="4:25" x14ac:dyDescent="0.2">
      <c r="D691" s="139"/>
      <c r="X691" s="138"/>
      <c r="Y691" s="138"/>
    </row>
    <row r="692" spans="4:25" x14ac:dyDescent="0.2">
      <c r="D692" s="139"/>
      <c r="X692" s="138"/>
      <c r="Y692" s="138"/>
    </row>
    <row r="693" spans="4:25" x14ac:dyDescent="0.2">
      <c r="D693" s="139"/>
      <c r="X693" s="138"/>
      <c r="Y693" s="138"/>
    </row>
    <row r="694" spans="4:25" x14ac:dyDescent="0.2">
      <c r="D694" s="139"/>
      <c r="X694" s="138"/>
      <c r="Y694" s="138"/>
    </row>
    <row r="695" spans="4:25" x14ac:dyDescent="0.2">
      <c r="D695" s="139"/>
      <c r="X695" s="138"/>
      <c r="Y695" s="138"/>
    </row>
    <row r="696" spans="4:25" x14ac:dyDescent="0.2">
      <c r="D696" s="139"/>
      <c r="X696" s="138"/>
      <c r="Y696" s="138"/>
    </row>
    <row r="697" spans="4:25" x14ac:dyDescent="0.2">
      <c r="D697" s="139"/>
      <c r="X697" s="138"/>
      <c r="Y697" s="138"/>
    </row>
    <row r="698" spans="4:25" x14ac:dyDescent="0.2">
      <c r="D698" s="139"/>
      <c r="X698" s="138"/>
      <c r="Y698" s="138"/>
    </row>
    <row r="699" spans="4:25" x14ac:dyDescent="0.2">
      <c r="D699" s="139"/>
      <c r="X699" s="138"/>
      <c r="Y699" s="138"/>
    </row>
    <row r="700" spans="4:25" x14ac:dyDescent="0.2">
      <c r="D700" s="139"/>
      <c r="X700" s="138"/>
      <c r="Y700" s="138"/>
    </row>
    <row r="701" spans="4:25" x14ac:dyDescent="0.2">
      <c r="D701" s="139"/>
      <c r="X701" s="138"/>
      <c r="Y701" s="138"/>
    </row>
    <row r="702" spans="4:25" x14ac:dyDescent="0.2">
      <c r="D702" s="139"/>
      <c r="X702" s="138"/>
      <c r="Y702" s="138"/>
    </row>
    <row r="703" spans="4:25" x14ac:dyDescent="0.2">
      <c r="D703" s="139"/>
      <c r="X703" s="138"/>
      <c r="Y703" s="138"/>
    </row>
    <row r="704" spans="4:25" x14ac:dyDescent="0.2">
      <c r="D704" s="139"/>
      <c r="X704" s="138"/>
      <c r="Y704" s="138"/>
    </row>
    <row r="705" spans="4:25" x14ac:dyDescent="0.2">
      <c r="D705" s="139"/>
      <c r="X705" s="138"/>
      <c r="Y705" s="138"/>
    </row>
    <row r="706" spans="4:25" x14ac:dyDescent="0.2">
      <c r="D706" s="139"/>
      <c r="X706" s="138"/>
      <c r="Y706" s="138"/>
    </row>
    <row r="707" spans="4:25" x14ac:dyDescent="0.2">
      <c r="D707" s="139"/>
      <c r="X707" s="138"/>
      <c r="Y707" s="138"/>
    </row>
    <row r="708" spans="4:25" x14ac:dyDescent="0.2">
      <c r="D708" s="139"/>
      <c r="X708" s="138"/>
      <c r="Y708" s="138"/>
    </row>
    <row r="709" spans="4:25" x14ac:dyDescent="0.2">
      <c r="D709" s="139"/>
      <c r="X709" s="138"/>
      <c r="Y709" s="138"/>
    </row>
    <row r="710" spans="4:25" x14ac:dyDescent="0.2">
      <c r="D710" s="139"/>
      <c r="X710" s="138"/>
      <c r="Y710" s="138"/>
    </row>
    <row r="711" spans="4:25" x14ac:dyDescent="0.2">
      <c r="D711" s="139"/>
      <c r="X711" s="138"/>
      <c r="Y711" s="138"/>
    </row>
    <row r="712" spans="4:25" x14ac:dyDescent="0.2">
      <c r="D712" s="139"/>
      <c r="X712" s="138"/>
      <c r="Y712" s="138"/>
    </row>
    <row r="713" spans="4:25" x14ac:dyDescent="0.2">
      <c r="D713" s="139"/>
      <c r="X713" s="138"/>
      <c r="Y713" s="138"/>
    </row>
    <row r="714" spans="4:25" x14ac:dyDescent="0.2">
      <c r="D714" s="139"/>
      <c r="X714" s="138"/>
      <c r="Y714" s="138"/>
    </row>
    <row r="715" spans="4:25" x14ac:dyDescent="0.2">
      <c r="D715" s="139"/>
      <c r="X715" s="138"/>
      <c r="Y715" s="138"/>
    </row>
    <row r="716" spans="4:25" x14ac:dyDescent="0.2">
      <c r="D716" s="139"/>
      <c r="X716" s="138"/>
      <c r="Y716" s="138"/>
    </row>
    <row r="717" spans="4:25" x14ac:dyDescent="0.2">
      <c r="D717" s="139"/>
      <c r="X717" s="138"/>
      <c r="Y717" s="138"/>
    </row>
    <row r="718" spans="4:25" x14ac:dyDescent="0.2">
      <c r="D718" s="139"/>
      <c r="X718" s="138"/>
      <c r="Y718" s="138"/>
    </row>
    <row r="719" spans="4:25" x14ac:dyDescent="0.2">
      <c r="D719" s="139"/>
    </row>
    <row r="720" spans="4:25" x14ac:dyDescent="0.2">
      <c r="D720" s="139"/>
    </row>
    <row r="721" spans="4:4" x14ac:dyDescent="0.2">
      <c r="D721" s="139"/>
    </row>
    <row r="722" spans="4:4" x14ac:dyDescent="0.2">
      <c r="D722" s="139"/>
    </row>
    <row r="723" spans="4:4" x14ac:dyDescent="0.2">
      <c r="D723" s="139"/>
    </row>
    <row r="724" spans="4:4" x14ac:dyDescent="0.2">
      <c r="D724" s="139"/>
    </row>
    <row r="725" spans="4:4" x14ac:dyDescent="0.2">
      <c r="D725" s="139"/>
    </row>
    <row r="726" spans="4:4" x14ac:dyDescent="0.2">
      <c r="D726" s="139"/>
    </row>
    <row r="727" spans="4:4" x14ac:dyDescent="0.2">
      <c r="D727" s="139"/>
    </row>
    <row r="728" spans="4:4" x14ac:dyDescent="0.2">
      <c r="D728" s="139"/>
    </row>
    <row r="729" spans="4:4" x14ac:dyDescent="0.2">
      <c r="D729" s="139"/>
    </row>
    <row r="730" spans="4:4" x14ac:dyDescent="0.2">
      <c r="D730" s="139"/>
    </row>
    <row r="731" spans="4:4" x14ac:dyDescent="0.2">
      <c r="D731" s="139"/>
    </row>
    <row r="732" spans="4:4" x14ac:dyDescent="0.2">
      <c r="D732" s="139"/>
    </row>
    <row r="733" spans="4:4" x14ac:dyDescent="0.2">
      <c r="D733" s="139"/>
    </row>
    <row r="734" spans="4:4" x14ac:dyDescent="0.2">
      <c r="D734" s="139"/>
    </row>
    <row r="735" spans="4:4" x14ac:dyDescent="0.2">
      <c r="D735" s="139"/>
    </row>
    <row r="736" spans="4:4" x14ac:dyDescent="0.2">
      <c r="D736" s="139"/>
    </row>
    <row r="737" spans="4:4" x14ac:dyDescent="0.2">
      <c r="D737" s="139"/>
    </row>
    <row r="738" spans="4:4" x14ac:dyDescent="0.2">
      <c r="D738" s="139"/>
    </row>
    <row r="739" spans="4:4" x14ac:dyDescent="0.2">
      <c r="D739" s="139"/>
    </row>
    <row r="740" spans="4:4" x14ac:dyDescent="0.2">
      <c r="D740" s="139"/>
    </row>
    <row r="741" spans="4:4" x14ac:dyDescent="0.2">
      <c r="D741" s="139"/>
    </row>
    <row r="742" spans="4:4" x14ac:dyDescent="0.2">
      <c r="D742" s="139"/>
    </row>
    <row r="743" spans="4:4" x14ac:dyDescent="0.2">
      <c r="D743" s="139"/>
    </row>
    <row r="744" spans="4:4" x14ac:dyDescent="0.2">
      <c r="D744" s="139"/>
    </row>
    <row r="745" spans="4:4" x14ac:dyDescent="0.2">
      <c r="D745" s="139"/>
    </row>
    <row r="746" spans="4:4" x14ac:dyDescent="0.2">
      <c r="D746" s="139"/>
    </row>
    <row r="747" spans="4:4" x14ac:dyDescent="0.2">
      <c r="D747" s="139"/>
    </row>
    <row r="748" spans="4:4" x14ac:dyDescent="0.2">
      <c r="D748" s="139"/>
    </row>
    <row r="749" spans="4:4" x14ac:dyDescent="0.2">
      <c r="D749" s="139"/>
    </row>
    <row r="750" spans="4:4" x14ac:dyDescent="0.2">
      <c r="D750" s="139"/>
    </row>
    <row r="751" spans="4:4" x14ac:dyDescent="0.2">
      <c r="D751" s="139"/>
    </row>
    <row r="752" spans="4:4" x14ac:dyDescent="0.2">
      <c r="D752" s="139"/>
    </row>
    <row r="753" spans="4:4" x14ac:dyDescent="0.2">
      <c r="D753" s="139"/>
    </row>
    <row r="754" spans="4:4" x14ac:dyDescent="0.2">
      <c r="D754" s="139"/>
    </row>
    <row r="755" spans="4:4" x14ac:dyDescent="0.2">
      <c r="D755" s="139"/>
    </row>
    <row r="756" spans="4:4" x14ac:dyDescent="0.2">
      <c r="D756" s="139"/>
    </row>
    <row r="757" spans="4:4" x14ac:dyDescent="0.2">
      <c r="D757" s="139"/>
    </row>
    <row r="758" spans="4:4" x14ac:dyDescent="0.2">
      <c r="D758" s="139"/>
    </row>
    <row r="759" spans="4:4" x14ac:dyDescent="0.2">
      <c r="D759" s="139"/>
    </row>
    <row r="760" spans="4:4" x14ac:dyDescent="0.2">
      <c r="D760" s="139"/>
    </row>
    <row r="761" spans="4:4" x14ac:dyDescent="0.2">
      <c r="D761" s="139"/>
    </row>
    <row r="762" spans="4:4" x14ac:dyDescent="0.2">
      <c r="D762" s="139"/>
    </row>
    <row r="763" spans="4:4" x14ac:dyDescent="0.2">
      <c r="D763" s="139"/>
    </row>
    <row r="764" spans="4:4" x14ac:dyDescent="0.2">
      <c r="D764" s="139"/>
    </row>
    <row r="765" spans="4:4" x14ac:dyDescent="0.2">
      <c r="D765" s="139"/>
    </row>
    <row r="766" spans="4:4" x14ac:dyDescent="0.2">
      <c r="D766" s="139"/>
    </row>
    <row r="767" spans="4:4" x14ac:dyDescent="0.2">
      <c r="D767" s="139"/>
    </row>
    <row r="768" spans="4:4" x14ac:dyDescent="0.2">
      <c r="D768" s="139"/>
    </row>
    <row r="769" spans="4:4" x14ac:dyDescent="0.2">
      <c r="D769" s="139"/>
    </row>
    <row r="770" spans="4:4" x14ac:dyDescent="0.2">
      <c r="D770" s="139"/>
    </row>
    <row r="771" spans="4:4" x14ac:dyDescent="0.2">
      <c r="D771" s="139"/>
    </row>
    <row r="772" spans="4:4" x14ac:dyDescent="0.2">
      <c r="D772" s="139"/>
    </row>
    <row r="773" spans="4:4" x14ac:dyDescent="0.2">
      <c r="D773" s="139"/>
    </row>
    <row r="774" spans="4:4" x14ac:dyDescent="0.2">
      <c r="D774" s="139"/>
    </row>
    <row r="775" spans="4:4" x14ac:dyDescent="0.2">
      <c r="D775" s="139"/>
    </row>
    <row r="776" spans="4:4" x14ac:dyDescent="0.2">
      <c r="D776" s="139"/>
    </row>
    <row r="777" spans="4:4" x14ac:dyDescent="0.2">
      <c r="D777" s="139"/>
    </row>
    <row r="778" spans="4:4" x14ac:dyDescent="0.2">
      <c r="D778" s="139"/>
    </row>
    <row r="779" spans="4:4" x14ac:dyDescent="0.2">
      <c r="D779" s="139"/>
    </row>
    <row r="780" spans="4:4" x14ac:dyDescent="0.2">
      <c r="D780" s="139"/>
    </row>
    <row r="781" spans="4:4" x14ac:dyDescent="0.2">
      <c r="D781" s="139"/>
    </row>
    <row r="782" spans="4:4" x14ac:dyDescent="0.2">
      <c r="D782" s="139"/>
    </row>
    <row r="783" spans="4:4" x14ac:dyDescent="0.2">
      <c r="D783" s="139"/>
    </row>
    <row r="784" spans="4:4" x14ac:dyDescent="0.2">
      <c r="D784" s="139"/>
    </row>
    <row r="785" spans="4:4" x14ac:dyDescent="0.2">
      <c r="D785" s="139"/>
    </row>
    <row r="786" spans="4:4" x14ac:dyDescent="0.2">
      <c r="D786" s="139"/>
    </row>
    <row r="787" spans="4:4" x14ac:dyDescent="0.2">
      <c r="D787" s="139"/>
    </row>
    <row r="788" spans="4:4" x14ac:dyDescent="0.2">
      <c r="D788" s="139"/>
    </row>
    <row r="789" spans="4:4" x14ac:dyDescent="0.2">
      <c r="D789" s="139"/>
    </row>
    <row r="790" spans="4:4" x14ac:dyDescent="0.2">
      <c r="D790" s="139"/>
    </row>
    <row r="791" spans="4:4" x14ac:dyDescent="0.2">
      <c r="D791" s="139"/>
    </row>
    <row r="792" spans="4:4" x14ac:dyDescent="0.2">
      <c r="D792" s="139"/>
    </row>
    <row r="793" spans="4:4" x14ac:dyDescent="0.2">
      <c r="D793" s="139"/>
    </row>
    <row r="794" spans="4:4" x14ac:dyDescent="0.2">
      <c r="D794" s="139"/>
    </row>
    <row r="795" spans="4:4" x14ac:dyDescent="0.2">
      <c r="D795" s="139"/>
    </row>
    <row r="796" spans="4:4" x14ac:dyDescent="0.2">
      <c r="D796" s="139"/>
    </row>
    <row r="797" spans="4:4" x14ac:dyDescent="0.2">
      <c r="D797" s="139"/>
    </row>
    <row r="798" spans="4:4" x14ac:dyDescent="0.2">
      <c r="D798" s="139"/>
    </row>
    <row r="799" spans="4:4" x14ac:dyDescent="0.2">
      <c r="D799" s="139"/>
    </row>
    <row r="800" spans="4:4" x14ac:dyDescent="0.2">
      <c r="D800" s="139"/>
    </row>
    <row r="801" spans="4:4" x14ac:dyDescent="0.2">
      <c r="D801" s="139"/>
    </row>
    <row r="802" spans="4:4" x14ac:dyDescent="0.2">
      <c r="D802" s="139"/>
    </row>
    <row r="803" spans="4:4" x14ac:dyDescent="0.2">
      <c r="D803" s="139"/>
    </row>
    <row r="804" spans="4:4" x14ac:dyDescent="0.2">
      <c r="D804" s="139"/>
    </row>
    <row r="805" spans="4:4" x14ac:dyDescent="0.2">
      <c r="D805" s="139"/>
    </row>
    <row r="806" spans="4:4" x14ac:dyDescent="0.2">
      <c r="D806" s="139"/>
    </row>
    <row r="807" spans="4:4" x14ac:dyDescent="0.2">
      <c r="D807" s="139"/>
    </row>
    <row r="808" spans="4:4" x14ac:dyDescent="0.2">
      <c r="D808" s="139"/>
    </row>
    <row r="809" spans="4:4" x14ac:dyDescent="0.2">
      <c r="D809" s="139"/>
    </row>
    <row r="810" spans="4:4" x14ac:dyDescent="0.2">
      <c r="D810" s="139"/>
    </row>
    <row r="811" spans="4:4" x14ac:dyDescent="0.2">
      <c r="D811" s="139"/>
    </row>
    <row r="812" spans="4:4" x14ac:dyDescent="0.2">
      <c r="D812" s="139"/>
    </row>
    <row r="813" spans="4:4" x14ac:dyDescent="0.2">
      <c r="D813" s="139"/>
    </row>
    <row r="814" spans="4:4" x14ac:dyDescent="0.2">
      <c r="D814" s="139"/>
    </row>
    <row r="815" spans="4:4" x14ac:dyDescent="0.2">
      <c r="D815" s="139"/>
    </row>
    <row r="816" spans="4:4" x14ac:dyDescent="0.2">
      <c r="D816" s="139"/>
    </row>
    <row r="817" spans="4:4" x14ac:dyDescent="0.2">
      <c r="D817" s="139"/>
    </row>
    <row r="818" spans="4:4" x14ac:dyDescent="0.2">
      <c r="D818" s="139"/>
    </row>
    <row r="819" spans="4:4" x14ac:dyDescent="0.2">
      <c r="D819" s="139"/>
    </row>
    <row r="820" spans="4:4" x14ac:dyDescent="0.2">
      <c r="D820" s="139"/>
    </row>
    <row r="821" spans="4:4" x14ac:dyDescent="0.2">
      <c r="D821" s="139"/>
    </row>
    <row r="822" spans="4:4" x14ac:dyDescent="0.2">
      <c r="D822" s="139"/>
    </row>
    <row r="823" spans="4:4" x14ac:dyDescent="0.2">
      <c r="D823" s="139"/>
    </row>
    <row r="824" spans="4:4" x14ac:dyDescent="0.2">
      <c r="D824" s="139"/>
    </row>
    <row r="825" spans="4:4" x14ac:dyDescent="0.2">
      <c r="D825" s="139"/>
    </row>
    <row r="826" spans="4:4" x14ac:dyDescent="0.2">
      <c r="D826" s="139"/>
    </row>
    <row r="827" spans="4:4" x14ac:dyDescent="0.2">
      <c r="D827" s="139"/>
    </row>
    <row r="828" spans="4:4" x14ac:dyDescent="0.2">
      <c r="D828" s="139"/>
    </row>
    <row r="829" spans="4:4" x14ac:dyDescent="0.2">
      <c r="D829" s="139"/>
    </row>
    <row r="830" spans="4:4" x14ac:dyDescent="0.2">
      <c r="D830" s="139"/>
    </row>
    <row r="831" spans="4:4" x14ac:dyDescent="0.2">
      <c r="D831" s="139"/>
    </row>
    <row r="832" spans="4:4" x14ac:dyDescent="0.2">
      <c r="D832" s="139"/>
    </row>
    <row r="833" spans="4:4" x14ac:dyDescent="0.2">
      <c r="D833" s="139"/>
    </row>
    <row r="834" spans="4:4" x14ac:dyDescent="0.2">
      <c r="D834" s="139"/>
    </row>
    <row r="835" spans="4:4" x14ac:dyDescent="0.2">
      <c r="D835" s="139"/>
    </row>
    <row r="836" spans="4:4" x14ac:dyDescent="0.2">
      <c r="D836" s="139"/>
    </row>
    <row r="837" spans="4:4" x14ac:dyDescent="0.2">
      <c r="D837" s="139"/>
    </row>
    <row r="838" spans="4:4" x14ac:dyDescent="0.2">
      <c r="D838" s="139"/>
    </row>
    <row r="839" spans="4:4" x14ac:dyDescent="0.2">
      <c r="D839" s="139"/>
    </row>
    <row r="840" spans="4:4" x14ac:dyDescent="0.2">
      <c r="D840" s="139"/>
    </row>
    <row r="841" spans="4:4" x14ac:dyDescent="0.2">
      <c r="D841" s="139"/>
    </row>
    <row r="842" spans="4:4" x14ac:dyDescent="0.2">
      <c r="D842" s="139"/>
    </row>
    <row r="843" spans="4:4" x14ac:dyDescent="0.2">
      <c r="D843" s="139"/>
    </row>
    <row r="844" spans="4:4" x14ac:dyDescent="0.2">
      <c r="D844" s="139"/>
    </row>
    <row r="845" spans="4:4" x14ac:dyDescent="0.2">
      <c r="D845" s="139"/>
    </row>
    <row r="846" spans="4:4" x14ac:dyDescent="0.2">
      <c r="D846" s="139"/>
    </row>
    <row r="847" spans="4:4" x14ac:dyDescent="0.2">
      <c r="D847" s="139"/>
    </row>
    <row r="848" spans="4:4" x14ac:dyDescent="0.2">
      <c r="D848" s="139"/>
    </row>
    <row r="849" spans="4:4" x14ac:dyDescent="0.2">
      <c r="D849" s="139"/>
    </row>
    <row r="850" spans="4:4" x14ac:dyDescent="0.2">
      <c r="D850" s="139"/>
    </row>
    <row r="851" spans="4:4" x14ac:dyDescent="0.2">
      <c r="D851" s="139"/>
    </row>
    <row r="852" spans="4:4" x14ac:dyDescent="0.2">
      <c r="D852" s="139"/>
    </row>
    <row r="853" spans="4:4" x14ac:dyDescent="0.2">
      <c r="D853" s="139"/>
    </row>
    <row r="854" spans="4:4" x14ac:dyDescent="0.2">
      <c r="D854" s="139"/>
    </row>
    <row r="855" spans="4:4" x14ac:dyDescent="0.2">
      <c r="D855" s="139"/>
    </row>
    <row r="856" spans="4:4" x14ac:dyDescent="0.2">
      <c r="D856" s="139"/>
    </row>
    <row r="857" spans="4:4" x14ac:dyDescent="0.2">
      <c r="D857" s="139"/>
    </row>
    <row r="858" spans="4:4" x14ac:dyDescent="0.2">
      <c r="D858" s="139"/>
    </row>
    <row r="859" spans="4:4" x14ac:dyDescent="0.2">
      <c r="D859" s="139"/>
    </row>
    <row r="860" spans="4:4" x14ac:dyDescent="0.2">
      <c r="D860" s="139"/>
    </row>
    <row r="861" spans="4:4" x14ac:dyDescent="0.2">
      <c r="D861" s="139"/>
    </row>
    <row r="862" spans="4:4" x14ac:dyDescent="0.2">
      <c r="D862" s="139"/>
    </row>
    <row r="863" spans="4:4" x14ac:dyDescent="0.2">
      <c r="D863" s="139"/>
    </row>
    <row r="864" spans="4:4" x14ac:dyDescent="0.2">
      <c r="D864" s="139"/>
    </row>
    <row r="865" spans="4:4" x14ac:dyDescent="0.2">
      <c r="D865" s="139"/>
    </row>
    <row r="866" spans="4:4" x14ac:dyDescent="0.2">
      <c r="D866" s="139"/>
    </row>
    <row r="867" spans="4:4" x14ac:dyDescent="0.2">
      <c r="D867" s="139"/>
    </row>
    <row r="868" spans="4:4" x14ac:dyDescent="0.2">
      <c r="D868" s="139"/>
    </row>
    <row r="869" spans="4:4" x14ac:dyDescent="0.2">
      <c r="D869" s="139"/>
    </row>
    <row r="870" spans="4:4" x14ac:dyDescent="0.2">
      <c r="D870" s="139"/>
    </row>
    <row r="871" spans="4:4" x14ac:dyDescent="0.2">
      <c r="D871" s="139"/>
    </row>
    <row r="872" spans="4:4" x14ac:dyDescent="0.2">
      <c r="D872" s="139"/>
    </row>
    <row r="873" spans="4:4" x14ac:dyDescent="0.2">
      <c r="D873" s="139"/>
    </row>
    <row r="874" spans="4:4" x14ac:dyDescent="0.2">
      <c r="D874" s="139"/>
    </row>
    <row r="875" spans="4:4" x14ac:dyDescent="0.2">
      <c r="D875" s="139"/>
    </row>
    <row r="876" spans="4:4" x14ac:dyDescent="0.2">
      <c r="D876" s="139"/>
    </row>
    <row r="877" spans="4:4" x14ac:dyDescent="0.2">
      <c r="D877" s="139"/>
    </row>
    <row r="878" spans="4:4" x14ac:dyDescent="0.2">
      <c r="D878" s="139"/>
    </row>
    <row r="879" spans="4:4" x14ac:dyDescent="0.2">
      <c r="D879" s="139"/>
    </row>
    <row r="880" spans="4:4" x14ac:dyDescent="0.2">
      <c r="D880" s="139"/>
    </row>
  </sheetData>
  <sheetProtection formatCells="0" insertRows="0"/>
  <mergeCells count="97">
    <mergeCell ref="S16:S19"/>
    <mergeCell ref="K17:L17"/>
    <mergeCell ref="K18:L18"/>
    <mergeCell ref="K19:L19"/>
    <mergeCell ref="A2:F2"/>
    <mergeCell ref="A8:D8"/>
    <mergeCell ref="E8:R8"/>
    <mergeCell ref="A9:D9"/>
    <mergeCell ref="L9:N9"/>
    <mergeCell ref="O9:P9"/>
    <mergeCell ref="A10:D10"/>
    <mergeCell ref="L10:N10"/>
    <mergeCell ref="O10:P10"/>
    <mergeCell ref="A11:D11"/>
    <mergeCell ref="L11:N11"/>
    <mergeCell ref="O11:P11"/>
    <mergeCell ref="A12:D12"/>
    <mergeCell ref="L12:N12"/>
    <mergeCell ref="A13:D13"/>
    <mergeCell ref="L13:N13"/>
    <mergeCell ref="A14:D14"/>
    <mergeCell ref="E14:F14"/>
    <mergeCell ref="L14:N14"/>
    <mergeCell ref="O12:R12"/>
    <mergeCell ref="K27:L27"/>
    <mergeCell ref="K28:L28"/>
    <mergeCell ref="K30:R30"/>
    <mergeCell ref="K31:P31"/>
    <mergeCell ref="Q31:R31"/>
    <mergeCell ref="K20:L20"/>
    <mergeCell ref="K16:L16"/>
    <mergeCell ref="K33:R33"/>
    <mergeCell ref="K21:L21"/>
    <mergeCell ref="K22:L22"/>
    <mergeCell ref="K23:L23"/>
    <mergeCell ref="K24:L24"/>
    <mergeCell ref="K25:L25"/>
    <mergeCell ref="K26:L26"/>
    <mergeCell ref="K37:P37"/>
    <mergeCell ref="Q37:R37"/>
    <mergeCell ref="F39:Q39"/>
    <mergeCell ref="B40:C40"/>
    <mergeCell ref="B41:C41"/>
    <mergeCell ref="K34:P34"/>
    <mergeCell ref="Q34:R34"/>
    <mergeCell ref="K35:P35"/>
    <mergeCell ref="Q35:R35"/>
    <mergeCell ref="K36:P36"/>
    <mergeCell ref="Q36:R36"/>
    <mergeCell ref="B75:C75"/>
    <mergeCell ref="B76:C76"/>
    <mergeCell ref="B77:C77"/>
    <mergeCell ref="B78:C78"/>
    <mergeCell ref="B79:C79"/>
    <mergeCell ref="B93:C93"/>
    <mergeCell ref="B80:C80"/>
    <mergeCell ref="B81:C81"/>
    <mergeCell ref="B82:C82"/>
    <mergeCell ref="B83:C83"/>
    <mergeCell ref="B84:C84"/>
    <mergeCell ref="B85:C85"/>
    <mergeCell ref="B86:C86"/>
    <mergeCell ref="B89:C89"/>
    <mergeCell ref="B90:C90"/>
    <mergeCell ref="B91:C91"/>
    <mergeCell ref="B92:C92"/>
    <mergeCell ref="B99:C99"/>
    <mergeCell ref="B100:C100"/>
    <mergeCell ref="B101:D101"/>
    <mergeCell ref="E105:H105"/>
    <mergeCell ref="I105:L105"/>
    <mergeCell ref="B94:C94"/>
    <mergeCell ref="B95:C95"/>
    <mergeCell ref="B96:C96"/>
    <mergeCell ref="B97:C97"/>
    <mergeCell ref="B98:C98"/>
    <mergeCell ref="AS106:AV106"/>
    <mergeCell ref="AS105:AV105"/>
    <mergeCell ref="C106:D106"/>
    <mergeCell ref="E106:H106"/>
    <mergeCell ref="I106:L106"/>
    <mergeCell ref="M106:P106"/>
    <mergeCell ref="Q106:T106"/>
    <mergeCell ref="U106:X106"/>
    <mergeCell ref="Y106:AB106"/>
    <mergeCell ref="AC106:AF106"/>
    <mergeCell ref="AG106:AJ106"/>
    <mergeCell ref="U105:X105"/>
    <mergeCell ref="Y105:AB105"/>
    <mergeCell ref="AC105:AF105"/>
    <mergeCell ref="Q105:T105"/>
    <mergeCell ref="M105:P105"/>
    <mergeCell ref="AG105:AJ105"/>
    <mergeCell ref="AK105:AN105"/>
    <mergeCell ref="AO105:AR105"/>
    <mergeCell ref="AK106:AN106"/>
    <mergeCell ref="AO106:AR106"/>
  </mergeCells>
  <conditionalFormatting sqref="R17:R27">
    <cfRule type="cellIs" dxfId="5" priority="2" operator="between">
      <formula>0.8</formula>
      <formula>1</formula>
    </cfRule>
    <cfRule type="cellIs" dxfId="4" priority="4" stopIfTrue="1" operator="greaterThan">
      <formula>1</formula>
    </cfRule>
  </conditionalFormatting>
  <conditionalFormatting sqref="Q36:R36">
    <cfRule type="cellIs" dxfId="3" priority="3" operator="between">
      <formula>0.8</formula>
      <formula>1</formula>
    </cfRule>
    <cfRule type="cellIs" dxfId="2" priority="5" stopIfTrue="1" operator="greaterThan">
      <formula>1</formula>
    </cfRule>
  </conditionalFormatting>
  <conditionalFormatting sqref="Q37:R37">
    <cfRule type="cellIs" dxfId="1" priority="1" operator="between">
      <formula>0.8</formula>
      <formula>1</formula>
    </cfRule>
    <cfRule type="cellIs" dxfId="0" priority="6" stopIfTrue="1" operator="greaterThan">
      <formula>1</formula>
    </cfRule>
  </conditionalFormatting>
  <dataValidations count="4">
    <dataValidation type="list" allowBlank="1" showInputMessage="1" showErrorMessage="1" sqref="E14:F14">
      <formula1>$F$40:$Q$40</formula1>
    </dataValidation>
    <dataValidation type="list" allowBlank="1" showInputMessage="1" showErrorMessage="1" sqref="E13">
      <formula1>$A$123:$A$140</formula1>
    </dataValidation>
    <dataValidation type="list" allowBlank="1" showInputMessage="1" showErrorMessage="1" sqref="U99">
      <formula1>$C$120:$M$120</formula1>
    </dataValidation>
    <dataValidation type="list" allowBlank="1" showInputMessage="1" showErrorMessage="1" sqref="D41:D86">
      <formula1>$K$17:$K$27</formula1>
    </dataValidation>
  </dataValidations>
  <pageMargins left="0.70866141732283472" right="0.43307086614173229" top="0.39370078740157483" bottom="0.59055118110236227" header="0.31496062992125984" footer="0.23622047244094491"/>
  <pageSetup paperSize="9" scale="57" orientation="portrait" r:id="rId1"/>
  <headerFooter alignWithMargins="0">
    <oddFooter>&amp;C&amp;8&amp;P/&amp;N&amp;R&amp;8 &amp;D
&amp;F</oddFooter>
  </headerFooter>
  <ignoredErrors>
    <ignoredError sqref="F86:G86 I86:Q86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3</vt:i4>
      </vt:variant>
    </vt:vector>
  </HeadingPairs>
  <TitlesOfParts>
    <vt:vector size="4" baseType="lpstr">
      <vt:lpstr>RCD_201X_Vorlage-DEF</vt:lpstr>
      <vt:lpstr>'RCD_201X_Vorlage-DEF'!A</vt:lpstr>
      <vt:lpstr>'RCD_201X_Vorlage-DEF'!B</vt:lpstr>
      <vt:lpstr>'RCD_201X_Vorlage-DEF'!Druckbereich</vt:lpstr>
    </vt:vector>
  </TitlesOfParts>
  <Company>Jauslin + Stebler Ing.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Merz Andreas</dc:creator>
  <cp:lastModifiedBy>Martin Noelle</cp:lastModifiedBy>
  <cp:lastPrinted>2022-03-29T13:59:23Z</cp:lastPrinted>
  <dcterms:created xsi:type="dcterms:W3CDTF">2018-01-15T08:58:52Z</dcterms:created>
  <dcterms:modified xsi:type="dcterms:W3CDTF">2022-05-03T15:30:30Z</dcterms:modified>
</cp:coreProperties>
</file>