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Mai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<sst xmlns="http://schemas.openxmlformats.org/spreadsheetml/2006/main" count="157" uniqueCount="65">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</sst>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0.93276923076923079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0.87877718521196779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200.25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91.75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802.25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275.5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2711.25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1385.75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48.25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39934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1385.75</v>
      </c>
      <c r="O18" s="47">
        <f t="shared" si="1"/>
        <v>91</v>
      </c>
      <c r="P18" s="48">
        <f t="shared" si="2"/>
        <v>48.25</v>
      </c>
      <c r="Q18" s="49">
        <f t="shared" si="3"/>
        <v>0</v>
      </c>
      <c r="R18" s="50">
        <f t="shared" si="4"/>
        <v>0.96836065573770491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1352</v>
      </c>
      <c r="O19" s="47">
        <f t="shared" si="1"/>
        <v>70</v>
      </c>
      <c r="P19" s="48">
        <f t="shared" si="2"/>
        <v>878</v>
      </c>
      <c r="Q19" s="49">
        <f t="shared" si="3"/>
        <v>0</v>
      </c>
      <c r="R19" s="50">
        <f t="shared" si="4"/>
        <v>0.61826086956521742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2711.25</v>
      </c>
      <c r="O20" s="47">
        <f t="shared" si="1"/>
        <v>148.25</v>
      </c>
      <c r="P20" s="48">
        <f t="shared" si="2"/>
        <v>0</v>
      </c>
      <c r="Q20" s="49">
        <f t="shared" si="3"/>
        <v>459.5</v>
      </c>
      <c r="R20" s="50">
        <f t="shared" si="4"/>
        <v>1.1914583333333333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507</v>
      </c>
      <c r="O21" s="47">
        <f t="shared" si="1"/>
        <v>0</v>
      </c>
      <c r="P21" s="48">
        <f t="shared" si="2"/>
        <v>118</v>
      </c>
      <c r="Q21" s="49">
        <f t="shared" si="3"/>
        <v>0</v>
      </c>
      <c r="R21" s="50">
        <f t="shared" si="4"/>
        <v>0.81120000000000003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163.25</v>
      </c>
      <c r="O22" s="47">
        <f t="shared" si="1"/>
        <v>36.25</v>
      </c>
      <c r="P22" s="48">
        <f t="shared" si="2"/>
        <v>275.5</v>
      </c>
      <c r="Q22" s="49">
        <f t="shared" si="3"/>
        <v>0</v>
      </c>
      <c r="R22" s="50">
        <f t="shared" si="4"/>
        <v>0.42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802.25</v>
      </c>
      <c r="O24" s="47">
        <f t="shared" si="1"/>
        <v>19.75</v>
      </c>
      <c r="P24" s="48">
        <f>SUMPRODUCT(($D$108:$D$118=$K24)*($E$107:$AV$107=$P$16)*($E$108:$AV$118))</f>
        <v>0</v>
      </c>
      <c r="Q24" s="49">
        <f t="shared" si="3"/>
        <v>822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200.25</v>
      </c>
      <c r="O25" s="47">
        <f t="shared" si="1"/>
        <v>91.75</v>
      </c>
      <c r="P25" s="48">
        <f t="shared" si="2"/>
        <v>0</v>
      </c>
      <c r="Q25" s="49">
        <f t="shared" si="3"/>
        <v>292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7121.75</v>
      </c>
      <c r="O28" s="53">
        <f>SUM(O17:O27)</f>
        <v>457</v>
      </c>
      <c r="P28" s="53">
        <f>SUM(P17:P27)</f>
        <v>2119.75</v>
      </c>
      <c r="Q28" s="53">
        <f>IF(SUM(N28:O28)-SUM(U105:AV105)&gt;0,SUM(N28:O28)-SUM(U105:AV105),0)</f>
        <v>7578.75</v>
      </c>
      <c r="R28" s="54">
        <f t="shared" si="4"/>
        <v>0.93276923076923079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0.87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607619.5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0.87877718521196779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0.93276923076923079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657.5</v>
      </c>
      <c r="F43" s="70">
        <v>13.75</v>
      </c>
      <c r="G43" s="70">
        <v>83.75</v>
      </c>
      <c r="H43" s="70">
        <v>42.25</v>
      </c>
      <c r="I43" s="70">
        <v>34.75</v>
      </c>
      <c r="J43" s="70">
        <v>63</v>
      </c>
      <c r="K43" s="70"/>
      <c r="L43" s="70"/>
      <c r="M43" s="70"/>
      <c r="N43" s="70"/>
      <c r="O43" s="71"/>
      <c r="P43" s="71"/>
      <c r="Q43" s="71"/>
      <c r="R43" s="65">
        <f t="shared" si="5"/>
        <v>895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823.5</v>
      </c>
      <c r="F44" s="70">
        <v>125.25</v>
      </c>
      <c r="G44" s="70">
        <v>226.5</v>
      </c>
      <c r="H44" s="70">
        <v>9.75</v>
      </c>
      <c r="I44" s="70">
        <v>28</v>
      </c>
      <c r="J44" s="70">
        <v>67.75</v>
      </c>
      <c r="K44" s="70"/>
      <c r="L44" s="70"/>
      <c r="M44" s="70"/>
      <c r="N44" s="70"/>
      <c r="O44" s="71"/>
      <c r="P44" s="71"/>
      <c r="Q44" s="71"/>
      <c r="R44" s="65">
        <f t="shared" si="5"/>
        <v>1280.75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1231.75</v>
      </c>
      <c r="F45" s="70">
        <v>303.75</v>
      </c>
      <c r="G45" s="70">
        <v>231.25</v>
      </c>
      <c r="H45" s="70">
        <v>39.75</v>
      </c>
      <c r="I45" s="70">
        <v>26</v>
      </c>
      <c r="J45" s="70">
        <v>119</v>
      </c>
      <c r="K45" s="70"/>
      <c r="L45" s="70"/>
      <c r="M45" s="70"/>
      <c r="N45" s="70"/>
      <c r="O45" s="71"/>
      <c r="P45" s="71"/>
      <c r="Q45" s="71"/>
      <c r="R45" s="65">
        <f t="shared" ref="R45" si="6">SUM(E45:Q45)</f>
        <v>1951.5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39.25</v>
      </c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55</v>
      </c>
      <c r="F47" s="70">
        <v>58.25</v>
      </c>
      <c r="G47" s="70">
        <v>41.25</v>
      </c>
      <c r="H47" s="70">
        <v>1</v>
      </c>
      <c r="I47" s="70">
        <v>7.75</v>
      </c>
      <c r="J47" s="70">
        <v>36.25</v>
      </c>
      <c r="K47" s="70"/>
      <c r="L47" s="70"/>
      <c r="M47" s="70"/>
      <c r="N47" s="70"/>
      <c r="O47" s="71"/>
      <c r="P47" s="71"/>
      <c r="Q47" s="71"/>
      <c r="R47" s="65">
        <f t="shared" si="5"/>
        <v>199.5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514</v>
      </c>
      <c r="F49" s="70">
        <v>154.75</v>
      </c>
      <c r="G49" s="70">
        <v>46.5</v>
      </c>
      <c r="H49" s="70"/>
      <c r="I49" s="70">
        <v>26.25</v>
      </c>
      <c r="J49" s="70">
        <v>19.75</v>
      </c>
      <c r="K49" s="70"/>
      <c r="L49" s="70"/>
      <c r="M49" s="70"/>
      <c r="N49" s="70"/>
      <c r="O49" s="71"/>
      <c r="P49" s="71"/>
      <c r="Q49" s="71"/>
      <c r="R49" s="65">
        <f t="shared" si="5"/>
        <v>761.25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93.25</v>
      </c>
      <c r="F50" s="70">
        <v>7</v>
      </c>
      <c r="G50" s="70">
        <v>61.75</v>
      </c>
      <c r="H50" s="70"/>
      <c r="I50" s="70">
        <v>34.25</v>
      </c>
      <c r="J50" s="70">
        <v>91.75</v>
      </c>
      <c r="K50" s="70"/>
      <c r="L50" s="70"/>
      <c r="M50" s="70"/>
      <c r="N50" s="70"/>
      <c r="O50" s="71"/>
      <c r="P50" s="71"/>
      <c r="Q50" s="71"/>
      <c r="R50" s="65">
        <f t="shared" si="5"/>
        <v>288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34.25</v>
      </c>
      <c r="F55" s="70">
        <v>15.25</v>
      </c>
      <c r="G55" s="70">
        <v>45</v>
      </c>
      <c r="H55" s="70">
        <v>15.75</v>
      </c>
      <c r="I55" s="70">
        <v>3</v>
      </c>
      <c r="J55" s="70">
        <v>2.25</v>
      </c>
      <c r="K55" s="70"/>
      <c r="L55" s="70"/>
      <c r="M55" s="70"/>
      <c r="N55" s="70"/>
      <c r="O55" s="71"/>
      <c r="P55" s="71"/>
      <c r="Q55" s="71"/>
      <c r="R55" s="65">
        <f t="shared" si="5"/>
        <v>115.5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21.25</v>
      </c>
      <c r="F56" s="70">
        <v>17.75</v>
      </c>
      <c r="G56" s="70">
        <v>59.5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98.5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>
        <v>6.5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6.5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7</v>
      </c>
      <c r="F60" s="70">
        <v>13</v>
      </c>
      <c r="G60" s="70">
        <v>12.5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32.5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>
        <v>4</v>
      </c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100</v>
      </c>
      <c r="F64" s="70">
        <v>48.5</v>
      </c>
      <c r="G64" s="70">
        <v>53</v>
      </c>
      <c r="H64" s="70">
        <v>1</v>
      </c>
      <c r="I64" s="70"/>
      <c r="J64" s="70">
        <v>12</v>
      </c>
      <c r="K64" s="70"/>
      <c r="L64" s="70"/>
      <c r="M64" s="70"/>
      <c r="N64" s="70"/>
      <c r="O64" s="71"/>
      <c r="P64" s="71"/>
      <c r="Q64" s="71"/>
      <c r="R64" s="65">
        <f t="shared" si="5"/>
        <v>214.5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8.5</v>
      </c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8.5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>
        <v>30</v>
      </c>
      <c r="G66" s="70">
        <v>36</v>
      </c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66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259</v>
      </c>
      <c r="F70" s="70">
        <v>17</v>
      </c>
      <c r="G70" s="70">
        <v>33.5</v>
      </c>
      <c r="H70" s="70">
        <v>18</v>
      </c>
      <c r="I70" s="70">
        <v>23.75</v>
      </c>
      <c r="J70" s="70">
        <v>16</v>
      </c>
      <c r="K70" s="70"/>
      <c r="L70" s="70"/>
      <c r="M70" s="70"/>
      <c r="N70" s="70"/>
      <c r="O70" s="71"/>
      <c r="P70" s="71"/>
      <c r="Q70" s="71"/>
      <c r="R70" s="65">
        <f t="shared" si="5"/>
        <v>367.25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14.25</v>
      </c>
      <c r="F71" s="70">
        <v>3</v>
      </c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17.25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506.5</v>
      </c>
      <c r="F72" s="70">
        <v>79.25</v>
      </c>
      <c r="G72" s="70">
        <v>74.75</v>
      </c>
      <c r="H72" s="70">
        <v>10</v>
      </c>
      <c r="I72" s="70">
        <v>43.75</v>
      </c>
      <c r="J72" s="70">
        <v>29.25</v>
      </c>
      <c r="K72" s="70"/>
      <c r="L72" s="70"/>
      <c r="M72" s="70"/>
      <c r="N72" s="70"/>
      <c r="O72" s="71"/>
      <c r="P72" s="71"/>
      <c r="Q72" s="71"/>
      <c r="R72" s="65">
        <f t="shared" si="5"/>
        <v>743.5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389.5</v>
      </c>
      <c r="F73" s="70">
        <v>36.5</v>
      </c>
      <c r="G73" s="70">
        <v>35.25</v>
      </c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461.25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>
        <v>24.75</v>
      </c>
      <c r="F75" s="70"/>
      <c r="G75" s="70"/>
      <c r="H75" s="70">
        <v>3.5</v>
      </c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28.25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4779.25</v>
      </c>
      <c r="F86" s="76">
        <f t="shared" si="10"/>
        <v>927</v>
      </c>
      <c r="G86" s="76">
        <f t="shared" si="10"/>
        <v>1047</v>
      </c>
      <c r="H86" s="76">
        <f t="shared" si="10"/>
        <v>141</v>
      </c>
      <c r="I86" s="76">
        <f t="shared" si="10"/>
        <v>227.5</v>
      </c>
      <c r="J86" s="76">
        <f t="shared" si="10"/>
        <v>457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7578.75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124013</v>
      </c>
      <c r="F91" s="84">
        <f t="shared" si="14"/>
        <v>9668.5</v>
      </c>
      <c r="G91" s="84">
        <f t="shared" si="15"/>
        <v>20770.5</v>
      </c>
      <c r="H91" s="84">
        <f t="shared" si="16"/>
        <v>7472.5</v>
      </c>
      <c r="I91" s="84">
        <f t="shared" si="17"/>
        <v>7137</v>
      </c>
      <c r="J91" s="84">
        <f t="shared" si="18"/>
        <v>11102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180163.5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83647.5</v>
      </c>
      <c r="F92" s="84">
        <f t="shared" si="14"/>
        <v>13632.5</v>
      </c>
      <c r="G92" s="84">
        <f t="shared" si="15"/>
        <v>25792.5</v>
      </c>
      <c r="H92" s="84">
        <f t="shared" si="16"/>
        <v>2422.5</v>
      </c>
      <c r="I92" s="84">
        <f t="shared" si="17"/>
        <v>2945</v>
      </c>
      <c r="J92" s="84">
        <f t="shared" si="18"/>
        <v>6650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135090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151317</v>
      </c>
      <c r="F93" s="84">
        <f t="shared" si="14"/>
        <v>37044.5</v>
      </c>
      <c r="G93" s="84">
        <f t="shared" si="15"/>
        <v>34529</v>
      </c>
      <c r="H93" s="84">
        <f t="shared" si="16"/>
        <v>4278.5</v>
      </c>
      <c r="I93" s="84">
        <f t="shared" si="17"/>
        <v>5998.5</v>
      </c>
      <c r="J93" s="84">
        <f t="shared" si="18"/>
        <v>12749.5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245917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26582.5</v>
      </c>
      <c r="F94" s="84">
        <f t="shared" si="14"/>
        <v>2263</v>
      </c>
      <c r="G94" s="84">
        <f t="shared" si="15"/>
        <v>2588.5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31434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2750</v>
      </c>
      <c r="F95" s="84">
        <f t="shared" si="14"/>
        <v>2912.5</v>
      </c>
      <c r="G95" s="84">
        <f t="shared" si="15"/>
        <v>2062.5</v>
      </c>
      <c r="H95" s="84">
        <f t="shared" si="16"/>
        <v>50</v>
      </c>
      <c r="I95" s="84">
        <f t="shared" si="17"/>
        <v>387.5</v>
      </c>
      <c r="J95" s="84">
        <f t="shared" si="18"/>
        <v>1812.5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9975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2183</v>
      </c>
      <c r="F97" s="84">
        <f t="shared" si="14"/>
        <v>671</v>
      </c>
      <c r="G97" s="84">
        <f t="shared" si="15"/>
        <v>236</v>
      </c>
      <c r="H97" s="84">
        <f t="shared" si="16"/>
        <v>14</v>
      </c>
      <c r="I97" s="84">
        <f t="shared" si="17"/>
        <v>105</v>
      </c>
      <c r="J97" s="84">
        <f t="shared" si="18"/>
        <v>79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3288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559.5</v>
      </c>
      <c r="F98" s="84">
        <f t="shared" si="14"/>
        <v>66</v>
      </c>
      <c r="G98" s="84">
        <f t="shared" si="15"/>
        <v>370.5</v>
      </c>
      <c r="H98" s="84">
        <f t="shared" si="16"/>
        <v>0</v>
      </c>
      <c r="I98" s="84">
        <f t="shared" si="17"/>
        <v>205.5</v>
      </c>
      <c r="J98" s="84">
        <f t="shared" si="18"/>
        <v>550.5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1752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391052.5</v>
      </c>
      <c r="F101" s="89">
        <f t="shared" si="27"/>
        <v>66258</v>
      </c>
      <c r="G101" s="89">
        <f t="shared" si="27"/>
        <v>86349.5</v>
      </c>
      <c r="H101" s="89">
        <f t="shared" si="27"/>
        <v>14237.5</v>
      </c>
      <c r="I101" s="89">
        <f t="shared" si="27"/>
        <v>16778.5</v>
      </c>
      <c r="J101" s="89">
        <f t="shared" si="27"/>
        <v>32943.5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607619.5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200.25</v>
      </c>
      <c r="N110" s="104">
        <f>SUMPRODUCT(($F$42:$Q$86)*(($F$40:$Q$40=$E$14)+($F$40:$Q$40=$K$14)+($F$40:$Q$40=$I$14)+($F$40:$Q$40=$G$14))*($D$42:$D$86=M$105))</f>
        <v>91.75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802.25</v>
      </c>
      <c r="R111" s="104">
        <f>SUMPRODUCT(($F$42:$Q$86)*(($F$40:$Q$40=$E$14)+($F$40:$Q$40=$K$14)+($F$40:$Q$40=$I$14)+($F$40:$Q$40=$G$14))*($D$42:$D$86=Q$105))</f>
        <v>19.75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163.25</v>
      </c>
      <c r="Z113" s="104">
        <f>SUMPRODUCT(($F$42:$Q$86)*(($F$40:$Q$40=$E$14)+($F$40:$Q$40=$K$14)+($F$40:$Q$40=$I$14)+($F$40:$Q$40=$G$14))*($D$42:$D$86=Y$105))</f>
        <v>36.25</v>
      </c>
      <c r="AA113" s="113">
        <f>IF(Y$106-Y113-Z113&gt;0,Y$106-Y113-Z113,0)</f>
        <v>275.5</v>
      </c>
      <c r="AB113" s="106">
        <f>IF(($Y106&gt;0),(Y113+Z113)/$Y106,0)</f>
        <v>0.42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507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118</v>
      </c>
      <c r="AF114" s="106">
        <f>IF(($AC106&gt;0),(AC114+AD114)/$AC106,0)</f>
        <v>0.81120000000000003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2711.25</v>
      </c>
      <c r="AH115" s="104">
        <f>SUMPRODUCT(($F$42:$Q$86)*(($F$40:$Q$40=$E$14)+($F$40:$Q$40=$K$14)+($F$40:$Q$40=$I$14)+($F$40:$Q$40=$G$14))*($D$42:$D$86=AG$105))</f>
        <v>148.25</v>
      </c>
      <c r="AI115" s="113">
        <f>IF(AG$106-AG115-AH115&gt;0,AG$106-AG115-AH115,0)</f>
        <v>0</v>
      </c>
      <c r="AJ115" s="106">
        <f>IF(($AG106&gt;0),(AG115+AH115)/$AG106,0)</f>
        <v>1.1914583333333333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1352</v>
      </c>
      <c r="AL116" s="104">
        <f>SUMPRODUCT(($F$42:$Q$86)*(($F$40:$Q$40=$E$14)+($F$40:$Q$40=$K$14)+($F$40:$Q$40=$I$14)+($F$40:$Q$40=$G$14))*($D$42:$D$86=AK$105))</f>
        <v>70</v>
      </c>
      <c r="AM116" s="113">
        <f>IF(AK$106-AK116-AL116&gt;0,AK$106-AK116-AL116,0)</f>
        <v>878</v>
      </c>
      <c r="AN116" s="106">
        <f>IF(($AK106&gt;0),(AK116+AL116)/$AK106,0)</f>
        <v>0.61826086956521742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1385.75</v>
      </c>
      <c r="AP117" s="104">
        <f>SUMPRODUCT(($F$42:$Q$86)*(($F$40:$Q$40=$E$14)+($F$40:$Q$40=$K$14)+($F$40:$Q$40=$I$14)+($F$40:$Q$40=$G$14))*($D$42:$D$86=AO$105))</f>
        <v>91</v>
      </c>
      <c r="AQ117" s="113">
        <f>IF(AO$106-AO117-AP117&gt;0,AO$106-AO117-AP117,0)</f>
        <v>48.25</v>
      </c>
      <c r="AR117" s="106">
        <f>IF(($AO106&gt;0),(AO117+AP117)/$AO106,0)</f>
        <v>0.96836065573770491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2022-06-20T12:32:58Z</cp:lastPrinted>
  <dcterms:created xsi:type="dcterms:W3CDTF">2018-01-15T08:58:52Z</dcterms:created>
  <dcterms:modified xsi:type="dcterms:W3CDTF">2022-06-23T08:34:56Z</dcterms:modified>
</cp:coreProperties>
</file>