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G45" i="1" l="1"/>
  <c r="G44" i="1"/>
  <c r="G43" i="1"/>
  <c r="F45" i="1" l="1"/>
  <c r="F43" i="1"/>
  <c r="K9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<sst xmlns="http://schemas.openxmlformats.org/spreadsheetml/2006/main" count="157" uniqueCount="65">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</sst>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1.3014362657091563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1.3081979503745886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907.75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246.25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3954.75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3098.5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43.25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62" zoomScale="115" zoomScaleNormal="115" zoomScaleSheetLayoutView="100" workbookViewId="0">
      <selection activeCell="G62" sqref="G6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44927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39845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3098.5</v>
      </c>
      <c r="O18" s="47">
        <f t="shared" si="1"/>
        <v>43.25</v>
      </c>
      <c r="P18" s="48">
        <f t="shared" si="2"/>
        <v>0</v>
      </c>
      <c r="Q18" s="49">
        <f t="shared" si="3"/>
        <v>891.75</v>
      </c>
      <c r="R18" s="50">
        <f t="shared" si="4"/>
        <v>1.3963333333333334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3954.75</v>
      </c>
      <c r="O19" s="47">
        <f t="shared" si="1"/>
        <v>112.5</v>
      </c>
      <c r="P19" s="48">
        <f t="shared" si="2"/>
        <v>0</v>
      </c>
      <c r="Q19" s="49">
        <f t="shared" si="3"/>
        <v>717.25</v>
      </c>
      <c r="R19" s="50">
        <f t="shared" si="4"/>
        <v>1.2141044776119403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6634</v>
      </c>
      <c r="O20" s="47">
        <f t="shared" si="1"/>
        <v>246.25</v>
      </c>
      <c r="P20" s="48">
        <f t="shared" si="2"/>
        <v>0</v>
      </c>
      <c r="Q20" s="49">
        <f t="shared" si="3"/>
        <v>2505.25</v>
      </c>
      <c r="R20" s="50">
        <f t="shared" si="4"/>
        <v>1.5726285714285715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907.75</v>
      </c>
      <c r="O21" s="47">
        <f t="shared" si="1"/>
        <v>10.75</v>
      </c>
      <c r="P21" s="48">
        <f t="shared" si="2"/>
        <v>456.5</v>
      </c>
      <c r="Q21" s="49">
        <f t="shared" si="3"/>
        <v>0</v>
      </c>
      <c r="R21" s="50">
        <f t="shared" si="4"/>
        <v>0.66800000000000004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1081.25</v>
      </c>
      <c r="O22" s="47">
        <f t="shared" si="1"/>
        <v>25</v>
      </c>
      <c r="P22" s="48">
        <f t="shared" si="2"/>
        <v>0</v>
      </c>
      <c r="Q22" s="49">
        <f t="shared" si="3"/>
        <v>156.25</v>
      </c>
      <c r="R22" s="50">
        <f t="shared" si="4"/>
        <v>1.1644736842105263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1334</v>
      </c>
      <c r="O24" s="47">
        <f t="shared" si="1"/>
        <v>2</v>
      </c>
      <c r="P24" s="48">
        <f>SUMPRODUCT(($D$108:$D$118=$K24)*($E$107:$AV$107=$P$16)*($E$108:$AV$118))</f>
        <v>0</v>
      </c>
      <c r="Q24" s="49">
        <f t="shared" si="3"/>
        <v>1336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653.5</v>
      </c>
      <c r="O25" s="47">
        <f t="shared" si="1"/>
        <v>18</v>
      </c>
      <c r="P25" s="48">
        <f t="shared" si="2"/>
        <v>0</v>
      </c>
      <c r="Q25" s="49">
        <f t="shared" si="3"/>
        <v>671.5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17664.75</v>
      </c>
      <c r="O28" s="53">
        <f>SUM(O17:O27)</f>
        <v>457.75</v>
      </c>
      <c r="P28" s="53">
        <f>SUM(P17:P27)</f>
        <v>2080.5</v>
      </c>
      <c r="Q28" s="53">
        <f>IF(SUM(N28:O28)-SUM(U105:AV105)&gt;0,SUM(N28:O28)-SUM(U105:AV105),0)</f>
        <v>18122.5</v>
      </c>
      <c r="R28" s="54">
        <f t="shared" si="4"/>
        <v>1.3014362657091563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1483161.25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1.3081979503745886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1.3014362657091563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1937.25</v>
      </c>
      <c r="F43" s="70">
        <f>35+20.5</f>
        <v>55.5</v>
      </c>
      <c r="G43" s="70">
        <f>33.75+6</f>
        <v>39.75</v>
      </c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2032.5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1041.75</v>
      </c>
      <c r="F44" s="70">
        <v>22</v>
      </c>
      <c r="G44" s="70">
        <f>42.25</f>
        <v>42.25</v>
      </c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1106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3265</v>
      </c>
      <c r="F45" s="70">
        <f>27.75+45.75</f>
        <v>73.5</v>
      </c>
      <c r="G45" s="70">
        <f>59.75+105.75</f>
        <v>165.5</v>
      </c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3504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1036</v>
      </c>
      <c r="F47" s="70"/>
      <c r="G47" s="70">
        <v>25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1061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1157.75</v>
      </c>
      <c r="F49" s="70"/>
      <c r="G49" s="70">
        <v>2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1159.75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114.5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114.5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706.75</v>
      </c>
      <c r="F54" s="70">
        <v>42.5</v>
      </c>
      <c r="G54" s="70">
        <v>3.5</v>
      </c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752.75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2724.75</v>
      </c>
      <c r="F55" s="70">
        <v>128.5</v>
      </c>
      <c r="G55" s="70">
        <v>70.25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2923.5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2981.5</v>
      </c>
      <c r="F56" s="70">
        <v>67.5</v>
      </c>
      <c r="G56" s="70">
        <v>80.75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3129.75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820.75</v>
      </c>
      <c r="F57" s="70">
        <v>1.5</v>
      </c>
      <c r="G57" s="70">
        <v>10.75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833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128.5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539</v>
      </c>
      <c r="F61" s="70"/>
      <c r="G61" s="70">
        <v>18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557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17273.75</v>
      </c>
      <c r="F86" s="76">
        <f>SUM(F41:F85)</f>
        <v>391</v>
      </c>
      <c r="G86" s="76">
        <f t="shared" si="10"/>
        <v>457.75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18122.5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366061</v>
      </c>
      <c r="F91" s="84">
        <f t="shared" si="14"/>
        <v>11956</v>
      </c>
      <c r="G91" s="84">
        <f t="shared" si="15"/>
        <v>5276.5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383293.5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361403.75</v>
      </c>
      <c r="F92" s="84">
        <f t="shared" si="14"/>
        <v>14297.5</v>
      </c>
      <c r="G92" s="84">
        <f t="shared" si="15"/>
        <v>10687.5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386388.75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558398</v>
      </c>
      <c r="F93" s="84">
        <f t="shared" si="14"/>
        <v>12126</v>
      </c>
      <c r="G93" s="84">
        <f t="shared" si="15"/>
        <v>21177.5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>SUMPRODUCT(($D$41:$D$85=$D93)*($K$41:$K$85))*$B93</f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591701.5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56187.5</v>
      </c>
      <c r="F94" s="84">
        <f t="shared" si="14"/>
        <v>93</v>
      </c>
      <c r="G94" s="84">
        <f t="shared" si="15"/>
        <v>666.5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56947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54062.5</v>
      </c>
      <c r="F95" s="84">
        <f t="shared" si="14"/>
        <v>0</v>
      </c>
      <c r="G95" s="84">
        <f t="shared" si="15"/>
        <v>1250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55312.5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5336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5344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3921</v>
      </c>
      <c r="F98" s="84">
        <f t="shared" si="14"/>
        <v>0</v>
      </c>
      <c r="G98" s="84">
        <f t="shared" si="15"/>
        <v>108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4029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1405514.75</v>
      </c>
      <c r="F101" s="89">
        <f t="shared" si="27"/>
        <v>38472.5</v>
      </c>
      <c r="G101" s="89">
        <f t="shared" si="27"/>
        <v>39174</v>
      </c>
      <c r="H101" s="142">
        <f t="shared" si="27"/>
        <v>0</v>
      </c>
      <c r="I101" s="89">
        <f t="shared" si="27"/>
        <v>0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1483161.25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653.5</v>
      </c>
      <c r="N110" s="104">
        <f>SUMPRODUCT(($F$42:$Q$86)*(($F$40:$Q$40=$E$14)+($F$40:$Q$40=$K$14)+($F$40:$Q$40=$I$14)+($F$40:$Q$40=$G$14))*($D$42:$D$86=M$105))</f>
        <v>18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1334</v>
      </c>
      <c r="R111" s="104">
        <f>SUMPRODUCT(($F$42:$Q$86)*(($F$40:$Q$40=$E$14)+($F$40:$Q$40=$K$14)+($F$40:$Q$40=$I$14)+($F$40:$Q$40=$G$14))*($D$42:$D$86=Q$105))</f>
        <v>2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1081.25</v>
      </c>
      <c r="Z113" s="104">
        <f>SUMPRODUCT(($F$42:$Q$86)*(($F$40:$Q$40=$E$14)+($F$40:$Q$40=$K$14)+($F$40:$Q$40=$I$14)+($F$40:$Q$40=$G$14))*($D$42:$D$86=Y$105))</f>
        <v>25</v>
      </c>
      <c r="AA113" s="113">
        <f>IF(Y$106-Y113-Z113&gt;0,Y$106-Y113-Z113,0)</f>
        <v>0</v>
      </c>
      <c r="AB113" s="106">
        <f>IF(($Y106&gt;0),(Y113+Z113)/$Y106,0)</f>
        <v>1.1644736842105263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907.75</v>
      </c>
      <c r="AD114" s="104">
        <f>SUMPRODUCT(($F$42:$Q$86)*(($F$40:$Q$40=$E$14)+($F$40:$Q$40=$K$14)+($F$40:$Q$40=$I$14)+($F$40:$Q$40=$G$14))*($D$42:$D$86=AC$105))</f>
        <v>10.75</v>
      </c>
      <c r="AE114" s="113">
        <f>IF(AC$106-AC114-AD114&gt;0,AC$106-AC114-AD114,0)</f>
        <v>456.5</v>
      </c>
      <c r="AF114" s="106">
        <f>IF(($AC106&gt;0),(AC114+AD114)/$AC106,0)</f>
        <v>0.66800000000000004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6634</v>
      </c>
      <c r="AH115" s="104">
        <f>SUMPRODUCT(($F$42:$Q$86)*(($F$40:$Q$40=$E$14)+($F$40:$Q$40=$K$14)+($F$40:$Q$40=$I$14)+($F$40:$Q$40=$G$14))*($D$42:$D$86=AG$105))</f>
        <v>246.25</v>
      </c>
      <c r="AI115" s="113">
        <f>IF(AG$106-AG115-AH115&gt;0,AG$106-AG115-AH115,0)</f>
        <v>0</v>
      </c>
      <c r="AJ115" s="106">
        <f>IF(($AG106&gt;0),(AG115+AH115)/$AG106,0)</f>
        <v>1.5726285714285715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3954.75</v>
      </c>
      <c r="AL116" s="104">
        <f>SUMPRODUCT(($F$42:$Q$86)*(($F$40:$Q$40=$E$14)+($F$40:$Q$40=$K$14)+($F$40:$Q$40=$I$14)+($F$40:$Q$40=$G$14))*($D$42:$D$86=AK$105))</f>
        <v>112.5</v>
      </c>
      <c r="AM116" s="113">
        <f>IF(AK$106-AK116-AL116&gt;0,AK$106-AK116-AL116,0)</f>
        <v>0</v>
      </c>
      <c r="AN116" s="106">
        <f>IF(($AK106&gt;0),(AK116+AL116)/$AK106,0)</f>
        <v>1.2141044776119403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3098.5</v>
      </c>
      <c r="AP117" s="104">
        <f>SUMPRODUCT(($F$42:$Q$86)*(($F$40:$Q$40=$E$14)+($F$40:$Q$40=$K$14)+($F$40:$Q$40=$I$14)+($F$40:$Q$40=$G$14))*($D$42:$D$86=AO$105))</f>
        <v>43.25</v>
      </c>
      <c r="AQ117" s="113">
        <f>IF(AO$106-AO117-AP117&gt;0,AO$106-AO117-AP117,0)</f>
        <v>0</v>
      </c>
      <c r="AR117" s="106">
        <f>IF(($AO106&gt;0),(AO117+AP117)/$AO106,0)</f>
        <v>1.3963333333333334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2022-10-27T13:51:27Z</cp:lastPrinted>
  <dcterms:created xsi:type="dcterms:W3CDTF">2018-01-15T08:58:52Z</dcterms:created>
  <dcterms:modified xsi:type="dcterms:W3CDTF">2023-03-28T12:30:32Z</dcterms:modified>
</cp:coreProperties>
</file>