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docx" ContentType="application/vnd.openxmlformats-officedocument.wordprocessingml.document"/>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24226"/>
  <mc:AlternateContent xmlns:mc="http://schemas.openxmlformats.org/markup-compatibility/2006">
    <mc:Choice Requires="x15">
      <x15ac:absPath xmlns:x15ac="http://schemas.microsoft.com/office/spreadsheetml/2010/11/ac" url="K:\9000\9890_Shd_EP_Rheinfelden_Frick_Kt_AG\P100_Projektschluessel\P120_Internes_Kostenmanagement\Rechnungen_Rapporte\Rechnungsdeckblatt\"/>
    </mc:Choice>
  </mc:AlternateContent>
  <bookViews>
    <workbookView xWindow="2130" yWindow="435" windowWidth="15600" windowHeight="9075" tabRatio="877"/>
  </bookViews>
  <sheets>
    <sheet name="RDB Dienstleistungen" sheetId="20" r:id="rId1"/>
    <sheet name="Kostenmatrix Nachträge" sheetId="28" r:id="rId2"/>
    <sheet name="Merkblatt Mindestanforderungen" sheetId="25" r:id="rId3"/>
    <sheet name="Muster RDB Dienstleistungen" sheetId="14" r:id="rId4"/>
    <sheet name="Dropdowns Bau" sheetId="11" state="hidden" r:id="rId5"/>
    <sheet name="Dropdowns DL" sheetId="26" state="hidden" r:id="rId6"/>
    <sheet name="Projektstruktur" sheetId="21" state="hidden" r:id="rId7"/>
    <sheet name="Projektdaten" sheetId="23" state="hidden" r:id="rId8"/>
  </sheets>
  <definedNames>
    <definedName name="Abrechnung">'Dropdowns Bau'!$H$14:$H$17</definedName>
    <definedName name="Abrechnungsart">'Dropdowns Bau'!$H$7:$H$11</definedName>
    <definedName name="Abrechnungsart_DL">'Dropdowns DL'!$D$3:$D$11</definedName>
    <definedName name="Adressen">'Dropdowns Bau'!$G$4:$L$4</definedName>
    <definedName name="Bau">'Dropdowns Bau'!$B$4:$B$9</definedName>
    <definedName name="Crystal_1_1_WEBI_DataGrid" hidden="1">Projektstruktur!$B$2:$D$2</definedName>
    <definedName name="Crystal_1_1_WEBI_Table" hidden="1">Projektstruktur!$B$2:$D$2</definedName>
    <definedName name="Crystal_2_1_WEBI_DataGrid" hidden="1">Projektdaten!$C$2:$C$9</definedName>
    <definedName name="Crystal_2_1_WEBI_HHeading" hidden="1">#REF!</definedName>
    <definedName name="Crystal_2_1_WEBI_Table" hidden="1">Projektdaten!$B$2:$C$9</definedName>
    <definedName name="Crystal_2_1_WEBI_VHeading" hidden="1">Projektdaten!$B$2:$B$9</definedName>
    <definedName name="Crystal_3_1_WEBI_DataGrid" hidden="1">#REF!</definedName>
    <definedName name="Crystal_3_1_WEBI_Table" hidden="1">#REF!</definedName>
    <definedName name="Crystal_4_1_WEBI_DataGrid" hidden="1">#REF!</definedName>
    <definedName name="Crystal_4_1_WEBI_HHeading" hidden="1">#REF!</definedName>
    <definedName name="Crystal_4_1_WEBI_Table" hidden="1">#REF!</definedName>
    <definedName name="Crystal_6_1_WEBI_DataGrid" hidden="1">#REF!</definedName>
    <definedName name="Crystal_6_1_WEBI_HHeading" hidden="1">#REF!</definedName>
    <definedName name="Crystal_6_1_WEBI_Table" hidden="1">#REF!</definedName>
    <definedName name="Crystal_7_1_WEBI_DataGrid" hidden="1">#REF!</definedName>
    <definedName name="Crystal_7_1_WEBI_Table" hidden="1">#REF!</definedName>
    <definedName name="Crystal_8_1_WEBI_DataGrid" hidden="1">#REF!</definedName>
    <definedName name="Crystal_8_1_WEBI_HHeading" hidden="1">#REF!</definedName>
    <definedName name="Crystal_8_1_WEBI_Table" hidden="1">#REF!</definedName>
    <definedName name="Crystal_9_1_WEBI_DataGrid" hidden="1">#REF!</definedName>
    <definedName name="Crystal_9_1_WEBI_HHeading" hidden="1">#REF!</definedName>
    <definedName name="Crystal_9_1_WEBI_Table" hidden="1">#REF!</definedName>
    <definedName name="Fiko">'Dropdowns Bau'!$B$30:$B$35</definedName>
    <definedName name="Finanzierungskonto">'Dropdowns Bau'!$B$15:$B$20</definedName>
    <definedName name="Koa">'Dropdowns Bau'!$F$4:$F$118</definedName>
    <definedName name="Kostenart">'Dropdowns Bau'!$D$4:$D$116</definedName>
    <definedName name="Phase">'Dropdowns Bau'!$B$23:$B$26</definedName>
    <definedName name="Projektleiter">'Dropdowns Bau'!$B$39:$B$65</definedName>
    <definedName name="Rechnungsart">'Dropdowns Bau'!$B$4:$B$12</definedName>
    <definedName name="Rechnungsart_DL">'Dropdowns DL'!$B$3:$B$11</definedName>
    <definedName name="Rng.art">'Dropdowns Bau'!$B$4:$B$9</definedName>
    <definedName name="Ruckbehaltmax">'Dropdowns Bau'!$H$23:$H$26</definedName>
    <definedName name="Ruckbehaltsschema">'Dropdowns Bau'!$I$23:$I$29</definedName>
    <definedName name="Zahlungsfrist">'Dropdowns Bau'!$I$13:$I$18</definedName>
  </definedNames>
  <calcPr calcId="162913"/>
</workbook>
</file>

<file path=xl/calcChain.xml><?xml version="1.0" encoding="utf-8"?>
<calcChain xmlns="http://schemas.openxmlformats.org/spreadsheetml/2006/main">
  <c r="O25" i="20" l="1"/>
  <c r="O87" i="20"/>
  <c r="O86" i="20"/>
  <c r="O31" i="20"/>
  <c r="O26" i="20" l="1"/>
  <c r="O85" i="20" l="1"/>
  <c r="O84" i="20" l="1"/>
  <c r="O81" i="20" l="1"/>
  <c r="O80" i="20" l="1"/>
  <c r="L101" i="14" l="1"/>
  <c r="L100" i="14"/>
  <c r="L99" i="14"/>
  <c r="L101" i="20"/>
  <c r="L100" i="20"/>
  <c r="L99" i="20"/>
  <c r="C29" i="28"/>
  <c r="C28" i="28"/>
  <c r="C27" i="28"/>
  <c r="C26" i="28"/>
  <c r="C25" i="28"/>
  <c r="A29" i="28"/>
  <c r="A28" i="28"/>
  <c r="A27" i="28"/>
  <c r="A26" i="28"/>
  <c r="A25" i="28"/>
  <c r="H13" i="28"/>
  <c r="H11" i="28"/>
  <c r="H10" i="28"/>
  <c r="H9" i="28"/>
  <c r="H8" i="28"/>
  <c r="H6" i="28"/>
  <c r="H5" i="28"/>
  <c r="H4" i="28"/>
  <c r="C6" i="28"/>
  <c r="C4" i="28"/>
  <c r="C3" i="28"/>
  <c r="C1" i="28"/>
  <c r="C2" i="28"/>
  <c r="K31" i="28"/>
  <c r="H31" i="28"/>
  <c r="G31" i="28"/>
  <c r="I29" i="28"/>
  <c r="J29" i="28" s="1"/>
  <c r="D29" i="28"/>
  <c r="I28" i="28"/>
  <c r="J28" i="28" s="1"/>
  <c r="I27" i="28"/>
  <c r="J27" i="28" s="1"/>
  <c r="I26" i="28"/>
  <c r="J26" i="28"/>
  <c r="L26" i="28" s="1"/>
  <c r="M26" i="28" s="1"/>
  <c r="I25" i="28"/>
  <c r="J25" i="28" s="1"/>
  <c r="F22" i="11"/>
  <c r="F23" i="11"/>
  <c r="F24" i="11"/>
  <c r="F25" i="11"/>
  <c r="F26" i="11"/>
  <c r="F27" i="11"/>
  <c r="F28" i="11"/>
  <c r="F29" i="11"/>
  <c r="F30" i="11"/>
  <c r="F31" i="11"/>
  <c r="F32" i="11"/>
  <c r="F33" i="11"/>
  <c r="F34" i="11"/>
  <c r="F35" i="11"/>
  <c r="F36" i="11"/>
  <c r="F37" i="11"/>
  <c r="F38" i="11"/>
  <c r="F39" i="11"/>
  <c r="F40" i="11"/>
  <c r="F41" i="11"/>
  <c r="F42" i="11"/>
  <c r="F43" i="11"/>
  <c r="F44" i="11"/>
  <c r="F45" i="11"/>
  <c r="F46" i="11"/>
  <c r="F47" i="11"/>
  <c r="F48" i="11"/>
  <c r="F49" i="11"/>
  <c r="F50" i="11"/>
  <c r="F51" i="11"/>
  <c r="F52" i="11"/>
  <c r="F53" i="11"/>
  <c r="F54" i="11"/>
  <c r="F55" i="11"/>
  <c r="F56" i="11"/>
  <c r="F57" i="11"/>
  <c r="F58" i="11"/>
  <c r="F59" i="11"/>
  <c r="F60" i="11"/>
  <c r="F61" i="11"/>
  <c r="F62" i="11"/>
  <c r="F63" i="11"/>
  <c r="F64" i="11"/>
  <c r="F65" i="11"/>
  <c r="F66" i="11"/>
  <c r="F67" i="11"/>
  <c r="F68" i="11"/>
  <c r="F69" i="11"/>
  <c r="F70" i="11"/>
  <c r="F71" i="11"/>
  <c r="F72" i="11"/>
  <c r="F73" i="11"/>
  <c r="F74" i="11"/>
  <c r="F75" i="11"/>
  <c r="F76" i="11"/>
  <c r="F77" i="11"/>
  <c r="F78" i="11"/>
  <c r="F79" i="11"/>
  <c r="F80" i="11"/>
  <c r="F81" i="11"/>
  <c r="F82" i="11"/>
  <c r="F83" i="11"/>
  <c r="F84" i="11"/>
  <c r="F85" i="11"/>
  <c r="F86" i="11"/>
  <c r="F87" i="11"/>
  <c r="F88" i="11"/>
  <c r="F89" i="11"/>
  <c r="F90" i="11"/>
  <c r="F91" i="11"/>
  <c r="F92" i="11"/>
  <c r="F93" i="11"/>
  <c r="F94" i="11"/>
  <c r="F95" i="11"/>
  <c r="F96" i="11"/>
  <c r="F97" i="11"/>
  <c r="F98" i="11"/>
  <c r="F99" i="11"/>
  <c r="F100" i="11"/>
  <c r="F101" i="11"/>
  <c r="F102" i="11"/>
  <c r="F103" i="11"/>
  <c r="F104" i="11"/>
  <c r="F105" i="11"/>
  <c r="F106" i="11"/>
  <c r="F107" i="11"/>
  <c r="F108" i="11"/>
  <c r="F109" i="11"/>
  <c r="F110" i="11"/>
  <c r="F111" i="11"/>
  <c r="F112" i="11"/>
  <c r="F113" i="11"/>
  <c r="F114" i="11"/>
  <c r="F115" i="11"/>
  <c r="F116" i="11"/>
  <c r="F117" i="11"/>
  <c r="F118" i="11"/>
  <c r="K56" i="14"/>
  <c r="O93" i="14"/>
  <c r="O92" i="14"/>
  <c r="O91" i="14"/>
  <c r="O90" i="14"/>
  <c r="O89" i="14"/>
  <c r="O88" i="14"/>
  <c r="O87" i="14"/>
  <c r="O86" i="14"/>
  <c r="O85" i="14"/>
  <c r="O93" i="20"/>
  <c r="O92" i="20"/>
  <c r="O91" i="20"/>
  <c r="O90" i="20"/>
  <c r="O89" i="20"/>
  <c r="O88" i="20"/>
  <c r="O83" i="20"/>
  <c r="O97" i="20" s="1"/>
  <c r="O96" i="20" s="1"/>
  <c r="F110" i="20" s="1"/>
  <c r="O82" i="20"/>
  <c r="O100" i="20"/>
  <c r="F20" i="11"/>
  <c r="F21" i="11"/>
  <c r="F69" i="20"/>
  <c r="F3" i="21"/>
  <c r="G3" i="21"/>
  <c r="H3" i="21"/>
  <c r="D26" i="20" s="1"/>
  <c r="I3" i="21"/>
  <c r="E26" i="28" s="1"/>
  <c r="F4" i="21"/>
  <c r="G4" i="21"/>
  <c r="H4" i="21"/>
  <c r="D27" i="20" s="1"/>
  <c r="I4" i="21"/>
  <c r="E27" i="20" s="1"/>
  <c r="F5" i="21"/>
  <c r="G5" i="21"/>
  <c r="H5" i="21"/>
  <c r="D28" i="28" s="1"/>
  <c r="I5" i="21"/>
  <c r="E28" i="28" s="1"/>
  <c r="F6" i="21"/>
  <c r="G6" i="21"/>
  <c r="H6" i="21"/>
  <c r="D29" i="20" s="1"/>
  <c r="I6" i="21"/>
  <c r="E29" i="20" s="1"/>
  <c r="F7" i="21"/>
  <c r="G7" i="21"/>
  <c r="H7" i="21"/>
  <c r="I7" i="21"/>
  <c r="F8" i="21"/>
  <c r="G8" i="21"/>
  <c r="H8" i="21"/>
  <c r="I8" i="21"/>
  <c r="F9" i="21"/>
  <c r="G9" i="21"/>
  <c r="H9" i="21"/>
  <c r="I9" i="21"/>
  <c r="F10" i="21"/>
  <c r="G10" i="21"/>
  <c r="H10" i="21"/>
  <c r="I10" i="21"/>
  <c r="F11" i="21"/>
  <c r="G11" i="21"/>
  <c r="H11" i="21"/>
  <c r="I11" i="21"/>
  <c r="F12" i="21"/>
  <c r="G12" i="21"/>
  <c r="H12" i="21"/>
  <c r="I12" i="21"/>
  <c r="F13" i="21"/>
  <c r="G13" i="21"/>
  <c r="H13" i="21"/>
  <c r="I13" i="21"/>
  <c r="F14" i="21"/>
  <c r="G14" i="21"/>
  <c r="H14" i="21"/>
  <c r="I14" i="21"/>
  <c r="F15" i="21"/>
  <c r="G15" i="21"/>
  <c r="H15" i="21"/>
  <c r="I15" i="21"/>
  <c r="F16" i="21"/>
  <c r="G16" i="21"/>
  <c r="H16" i="21"/>
  <c r="I16" i="21"/>
  <c r="F17" i="21"/>
  <c r="G17" i="21"/>
  <c r="H17" i="21"/>
  <c r="I17" i="21"/>
  <c r="F18" i="21"/>
  <c r="G18" i="21"/>
  <c r="H18" i="21"/>
  <c r="I18" i="21"/>
  <c r="F19" i="21"/>
  <c r="G19" i="21"/>
  <c r="H19" i="21"/>
  <c r="I19" i="21"/>
  <c r="F20" i="21"/>
  <c r="G20" i="21"/>
  <c r="H20" i="21"/>
  <c r="I20" i="21"/>
  <c r="F21" i="21"/>
  <c r="G21" i="21"/>
  <c r="H21" i="21"/>
  <c r="I21" i="21"/>
  <c r="F22" i="21"/>
  <c r="G22" i="21"/>
  <c r="H22" i="21"/>
  <c r="I22" i="21"/>
  <c r="F23" i="21"/>
  <c r="G23" i="21"/>
  <c r="H23" i="21"/>
  <c r="I23" i="21"/>
  <c r="F24" i="21"/>
  <c r="G24" i="21"/>
  <c r="H24" i="21"/>
  <c r="I24" i="21"/>
  <c r="F25" i="21"/>
  <c r="G25" i="21"/>
  <c r="H25" i="21"/>
  <c r="I25" i="21"/>
  <c r="F26" i="21"/>
  <c r="G26" i="21"/>
  <c r="H26" i="21"/>
  <c r="I26" i="21"/>
  <c r="F27" i="21"/>
  <c r="G27" i="21"/>
  <c r="H27" i="21"/>
  <c r="I27" i="21"/>
  <c r="F28" i="21"/>
  <c r="G28" i="21"/>
  <c r="H28" i="21"/>
  <c r="I28" i="21"/>
  <c r="F29" i="21"/>
  <c r="G29" i="21"/>
  <c r="H29" i="21"/>
  <c r="I29" i="21"/>
  <c r="F30" i="21"/>
  <c r="G30" i="21"/>
  <c r="H30" i="21"/>
  <c r="I30" i="21"/>
  <c r="F31" i="21"/>
  <c r="G31" i="21"/>
  <c r="H31" i="21"/>
  <c r="I31" i="21"/>
  <c r="F32" i="21"/>
  <c r="G32" i="21"/>
  <c r="H32" i="21"/>
  <c r="I32" i="21"/>
  <c r="F33" i="21"/>
  <c r="G33" i="21"/>
  <c r="H33" i="21"/>
  <c r="I33" i="21"/>
  <c r="F34" i="21"/>
  <c r="G34" i="21"/>
  <c r="H34" i="21"/>
  <c r="I34" i="21"/>
  <c r="F35" i="21"/>
  <c r="G35" i="21"/>
  <c r="H35" i="21"/>
  <c r="I35" i="21"/>
  <c r="F36" i="21"/>
  <c r="G36" i="21"/>
  <c r="H36" i="21"/>
  <c r="I36" i="21"/>
  <c r="F37" i="21"/>
  <c r="G37" i="21"/>
  <c r="H37" i="21"/>
  <c r="I37" i="21"/>
  <c r="F38" i="21"/>
  <c r="G38" i="21"/>
  <c r="H38" i="21"/>
  <c r="I38" i="21"/>
  <c r="F39" i="21"/>
  <c r="G39" i="21"/>
  <c r="H39" i="21"/>
  <c r="I39" i="21"/>
  <c r="F40" i="21"/>
  <c r="G40" i="21"/>
  <c r="H40" i="21"/>
  <c r="I40" i="21"/>
  <c r="F41" i="21"/>
  <c r="G41" i="21"/>
  <c r="H41" i="21"/>
  <c r="I41" i="21"/>
  <c r="F42" i="21"/>
  <c r="G42" i="21"/>
  <c r="H42" i="21"/>
  <c r="I42" i="21"/>
  <c r="F43" i="21"/>
  <c r="G43" i="21"/>
  <c r="H43" i="21"/>
  <c r="I43" i="21"/>
  <c r="F44" i="21"/>
  <c r="G44" i="21"/>
  <c r="H44" i="21"/>
  <c r="I44" i="21"/>
  <c r="F45" i="21"/>
  <c r="G45" i="21"/>
  <c r="H45" i="21"/>
  <c r="I45" i="21"/>
  <c r="F46" i="21"/>
  <c r="G46" i="21"/>
  <c r="H46" i="21"/>
  <c r="I46" i="21"/>
  <c r="F47" i="21"/>
  <c r="G47" i="21"/>
  <c r="H47" i="21"/>
  <c r="I47" i="21"/>
  <c r="F48" i="21"/>
  <c r="G48" i="21"/>
  <c r="H48" i="21"/>
  <c r="I48" i="21"/>
  <c r="F49" i="21"/>
  <c r="G49" i="21"/>
  <c r="H49" i="21"/>
  <c r="I49" i="21"/>
  <c r="F50" i="21"/>
  <c r="G50" i="21"/>
  <c r="H50" i="21"/>
  <c r="I50" i="21"/>
  <c r="F51" i="21"/>
  <c r="G51" i="21"/>
  <c r="H51" i="21"/>
  <c r="I51" i="21"/>
  <c r="F52" i="21"/>
  <c r="G52" i="21"/>
  <c r="H52" i="21"/>
  <c r="I52" i="21"/>
  <c r="F53" i="21"/>
  <c r="G53" i="21"/>
  <c r="H53" i="21"/>
  <c r="I53" i="21"/>
  <c r="F54" i="21"/>
  <c r="G54" i="21"/>
  <c r="H54" i="21"/>
  <c r="I54" i="21"/>
  <c r="F55" i="21"/>
  <c r="G55" i="21"/>
  <c r="H55" i="21"/>
  <c r="I55" i="21"/>
  <c r="F56" i="21"/>
  <c r="G56" i="21"/>
  <c r="H56" i="21"/>
  <c r="I56" i="21"/>
  <c r="F57" i="21"/>
  <c r="G57" i="21"/>
  <c r="H57" i="21"/>
  <c r="I57" i="21"/>
  <c r="F58" i="21"/>
  <c r="G58" i="21"/>
  <c r="H58" i="21"/>
  <c r="I58" i="21"/>
  <c r="F59" i="21"/>
  <c r="G59" i="21"/>
  <c r="H59" i="21"/>
  <c r="I59" i="21"/>
  <c r="F60" i="21"/>
  <c r="G60" i="21"/>
  <c r="H60" i="21"/>
  <c r="I60" i="21"/>
  <c r="F61" i="21"/>
  <c r="G61" i="21"/>
  <c r="H61" i="21"/>
  <c r="I61" i="21"/>
  <c r="F62" i="21"/>
  <c r="G62" i="21"/>
  <c r="H62" i="21"/>
  <c r="I62" i="21"/>
  <c r="F63" i="21"/>
  <c r="G63" i="21"/>
  <c r="H63" i="21"/>
  <c r="I63" i="21"/>
  <c r="F64" i="21"/>
  <c r="G64" i="21"/>
  <c r="H64" i="21"/>
  <c r="I64" i="21"/>
  <c r="F65" i="21"/>
  <c r="G65" i="21"/>
  <c r="H65" i="21"/>
  <c r="I65" i="21"/>
  <c r="F66" i="21"/>
  <c r="G66" i="21"/>
  <c r="H66" i="21"/>
  <c r="I66" i="21"/>
  <c r="F67" i="21"/>
  <c r="G67" i="21"/>
  <c r="H67" i="21"/>
  <c r="I67" i="21"/>
  <c r="F68" i="21"/>
  <c r="G68" i="21"/>
  <c r="H68" i="21"/>
  <c r="I68" i="21"/>
  <c r="F69" i="21"/>
  <c r="G69" i="21"/>
  <c r="H69" i="21"/>
  <c r="I69" i="21"/>
  <c r="F70" i="21"/>
  <c r="G70" i="21"/>
  <c r="H70" i="21"/>
  <c r="I70" i="21"/>
  <c r="F71" i="21"/>
  <c r="G71" i="21"/>
  <c r="H71" i="21"/>
  <c r="I71" i="21"/>
  <c r="F72" i="21"/>
  <c r="G72" i="21"/>
  <c r="H72" i="21"/>
  <c r="I72" i="21"/>
  <c r="F73" i="21"/>
  <c r="G73" i="21"/>
  <c r="H73" i="21"/>
  <c r="I73" i="21"/>
  <c r="F74" i="21"/>
  <c r="G74" i="21"/>
  <c r="H74" i="21"/>
  <c r="I74" i="21"/>
  <c r="F75" i="21"/>
  <c r="G75" i="21"/>
  <c r="H75" i="21"/>
  <c r="I75" i="21"/>
  <c r="F76" i="21"/>
  <c r="G76" i="21"/>
  <c r="H76" i="21"/>
  <c r="I76" i="21"/>
  <c r="F77" i="21"/>
  <c r="G77" i="21"/>
  <c r="H77" i="21"/>
  <c r="I77" i="21"/>
  <c r="F78" i="21"/>
  <c r="G78" i="21"/>
  <c r="H78" i="21"/>
  <c r="I78" i="21"/>
  <c r="F79" i="21"/>
  <c r="G79" i="21"/>
  <c r="H79" i="21"/>
  <c r="I79" i="21"/>
  <c r="F80" i="21"/>
  <c r="G80" i="21"/>
  <c r="H80" i="21"/>
  <c r="I80" i="21"/>
  <c r="F81" i="21"/>
  <c r="G81" i="21"/>
  <c r="H81" i="21"/>
  <c r="I81" i="21"/>
  <c r="F82" i="21"/>
  <c r="G82" i="21"/>
  <c r="H82" i="21"/>
  <c r="I82" i="21"/>
  <c r="F83" i="21"/>
  <c r="G83" i="21"/>
  <c r="H83" i="21"/>
  <c r="I83" i="21"/>
  <c r="F84" i="21"/>
  <c r="G84" i="21"/>
  <c r="H84" i="21"/>
  <c r="I84" i="21"/>
  <c r="F85" i="21"/>
  <c r="G85" i="21"/>
  <c r="H85" i="21"/>
  <c r="I85" i="21"/>
  <c r="F86" i="21"/>
  <c r="G86" i="21"/>
  <c r="H86" i="21"/>
  <c r="I86" i="21"/>
  <c r="F87" i="21"/>
  <c r="G87" i="21"/>
  <c r="H87" i="21"/>
  <c r="I87" i="21"/>
  <c r="F88" i="21"/>
  <c r="G88" i="21"/>
  <c r="H88" i="21"/>
  <c r="I88" i="21"/>
  <c r="F89" i="21"/>
  <c r="G89" i="21"/>
  <c r="H89" i="21"/>
  <c r="I89" i="21"/>
  <c r="F90" i="21"/>
  <c r="G90" i="21"/>
  <c r="H90" i="21"/>
  <c r="I90" i="21"/>
  <c r="F91" i="21"/>
  <c r="G91" i="21"/>
  <c r="H91" i="21"/>
  <c r="I91" i="21"/>
  <c r="F92" i="21"/>
  <c r="G92" i="21"/>
  <c r="H92" i="21"/>
  <c r="I92" i="21"/>
  <c r="F93" i="21"/>
  <c r="G93" i="21"/>
  <c r="H93" i="21"/>
  <c r="I93" i="21"/>
  <c r="F94" i="21"/>
  <c r="G94" i="21"/>
  <c r="H94" i="21"/>
  <c r="I94" i="21"/>
  <c r="F95" i="21"/>
  <c r="G95" i="21"/>
  <c r="H95" i="21"/>
  <c r="I95" i="21"/>
  <c r="F96" i="21"/>
  <c r="G96" i="21"/>
  <c r="H96" i="21"/>
  <c r="I96" i="21"/>
  <c r="F97" i="21"/>
  <c r="G97" i="21"/>
  <c r="H97" i="21"/>
  <c r="I97" i="21"/>
  <c r="F98" i="21"/>
  <c r="G98" i="21"/>
  <c r="H98" i="21"/>
  <c r="I98" i="21"/>
  <c r="F99" i="21"/>
  <c r="G99" i="21"/>
  <c r="H99" i="21"/>
  <c r="I99" i="21"/>
  <c r="F100" i="21"/>
  <c r="G100" i="21"/>
  <c r="H100" i="21"/>
  <c r="I100" i="21"/>
  <c r="F101" i="21"/>
  <c r="G101" i="21"/>
  <c r="H101" i="21"/>
  <c r="I101" i="21"/>
  <c r="F102" i="21"/>
  <c r="G102" i="21"/>
  <c r="H102" i="21"/>
  <c r="I102" i="21"/>
  <c r="F103" i="21"/>
  <c r="G103" i="21"/>
  <c r="H103" i="21"/>
  <c r="I103" i="21"/>
  <c r="F104" i="21"/>
  <c r="G104" i="21"/>
  <c r="H104" i="21"/>
  <c r="I104" i="21"/>
  <c r="F105" i="21"/>
  <c r="G105" i="21"/>
  <c r="H105" i="21"/>
  <c r="I105" i="21"/>
  <c r="F106" i="21"/>
  <c r="G106" i="21"/>
  <c r="H106" i="21"/>
  <c r="I106" i="21"/>
  <c r="F107" i="21"/>
  <c r="G107" i="21"/>
  <c r="H107" i="21"/>
  <c r="I107" i="21"/>
  <c r="F108" i="21"/>
  <c r="G108" i="21"/>
  <c r="H108" i="21"/>
  <c r="I108" i="21"/>
  <c r="F109" i="21"/>
  <c r="G109" i="21"/>
  <c r="H109" i="21"/>
  <c r="I109" i="21"/>
  <c r="F110" i="21"/>
  <c r="G110" i="21"/>
  <c r="H110" i="21"/>
  <c r="I110" i="21"/>
  <c r="F111" i="21"/>
  <c r="G111" i="21"/>
  <c r="H111" i="21"/>
  <c r="I111" i="21"/>
  <c r="F112" i="21"/>
  <c r="G112" i="21"/>
  <c r="H112" i="21"/>
  <c r="I112" i="21"/>
  <c r="F113" i="21"/>
  <c r="G113" i="21"/>
  <c r="H113" i="21"/>
  <c r="I113" i="21"/>
  <c r="F114" i="21"/>
  <c r="G114" i="21"/>
  <c r="H114" i="21"/>
  <c r="I114" i="21"/>
  <c r="F115" i="21"/>
  <c r="G115" i="21"/>
  <c r="H115" i="21"/>
  <c r="I115" i="21"/>
  <c r="F116" i="21"/>
  <c r="G116" i="21"/>
  <c r="H116" i="21"/>
  <c r="I116" i="21"/>
  <c r="F117" i="21"/>
  <c r="G117" i="21"/>
  <c r="H117" i="21"/>
  <c r="I117" i="21"/>
  <c r="F118" i="21"/>
  <c r="G118" i="21"/>
  <c r="H118" i="21"/>
  <c r="I118" i="21"/>
  <c r="F119" i="21"/>
  <c r="G119" i="21"/>
  <c r="H119" i="21"/>
  <c r="I119" i="21"/>
  <c r="F120" i="21"/>
  <c r="G120" i="21"/>
  <c r="H120" i="21"/>
  <c r="I120" i="21"/>
  <c r="F121" i="21"/>
  <c r="G121" i="21"/>
  <c r="H121" i="21"/>
  <c r="I121" i="21"/>
  <c r="F122" i="21"/>
  <c r="G122" i="21"/>
  <c r="H122" i="21"/>
  <c r="I122" i="21"/>
  <c r="F123" i="21"/>
  <c r="G123" i="21"/>
  <c r="H123" i="21"/>
  <c r="I123" i="21"/>
  <c r="F124" i="21"/>
  <c r="G124" i="21"/>
  <c r="H124" i="21"/>
  <c r="I124" i="21"/>
  <c r="F125" i="21"/>
  <c r="G125" i="21"/>
  <c r="H125" i="21"/>
  <c r="I125" i="21"/>
  <c r="F126" i="21"/>
  <c r="G126" i="21"/>
  <c r="H126" i="21"/>
  <c r="I126" i="21"/>
  <c r="F127" i="21"/>
  <c r="G127" i="21"/>
  <c r="H127" i="21"/>
  <c r="I127" i="21"/>
  <c r="F128" i="21"/>
  <c r="G128" i="21"/>
  <c r="H128" i="21"/>
  <c r="I128" i="21"/>
  <c r="F129" i="21"/>
  <c r="G129" i="21"/>
  <c r="H129" i="21"/>
  <c r="I129" i="21"/>
  <c r="F130" i="21"/>
  <c r="G130" i="21"/>
  <c r="H130" i="21"/>
  <c r="I130" i="21"/>
  <c r="F131" i="21"/>
  <c r="G131" i="21"/>
  <c r="H131" i="21"/>
  <c r="I131" i="21"/>
  <c r="F132" i="21"/>
  <c r="G132" i="21"/>
  <c r="H132" i="21"/>
  <c r="I132" i="21"/>
  <c r="F133" i="21"/>
  <c r="G133" i="21"/>
  <c r="H133" i="21"/>
  <c r="I133" i="21"/>
  <c r="F134" i="21"/>
  <c r="G134" i="21"/>
  <c r="H134" i="21"/>
  <c r="I134" i="21"/>
  <c r="F135" i="21"/>
  <c r="G135" i="21"/>
  <c r="H135" i="21"/>
  <c r="I135" i="21"/>
  <c r="F136" i="21"/>
  <c r="G136" i="21"/>
  <c r="H136" i="21"/>
  <c r="I136" i="21"/>
  <c r="F137" i="21"/>
  <c r="G137" i="21"/>
  <c r="H137" i="21"/>
  <c r="I137" i="21"/>
  <c r="F138" i="21"/>
  <c r="G138" i="21"/>
  <c r="H138" i="21"/>
  <c r="I138" i="21"/>
  <c r="F139" i="21"/>
  <c r="G139" i="21"/>
  <c r="H139" i="21"/>
  <c r="I139" i="21"/>
  <c r="F140" i="21"/>
  <c r="G140" i="21"/>
  <c r="H140" i="21"/>
  <c r="I140" i="21"/>
  <c r="F141" i="21"/>
  <c r="G141" i="21"/>
  <c r="H141" i="21"/>
  <c r="I141" i="21"/>
  <c r="F142" i="21"/>
  <c r="G142" i="21"/>
  <c r="H142" i="21"/>
  <c r="I142" i="21"/>
  <c r="F143" i="21"/>
  <c r="G143" i="21"/>
  <c r="H143" i="21"/>
  <c r="I143" i="21"/>
  <c r="F144" i="21"/>
  <c r="G144" i="21"/>
  <c r="H144" i="21"/>
  <c r="I144" i="21"/>
  <c r="F145" i="21"/>
  <c r="G145" i="21"/>
  <c r="H145" i="21"/>
  <c r="I145" i="21"/>
  <c r="F146" i="21"/>
  <c r="G146" i="21"/>
  <c r="H146" i="21"/>
  <c r="I146" i="21"/>
  <c r="F147" i="21"/>
  <c r="G147" i="21"/>
  <c r="H147" i="21"/>
  <c r="I147" i="21"/>
  <c r="F148" i="21"/>
  <c r="G148" i="21"/>
  <c r="H148" i="21"/>
  <c r="I148" i="21"/>
  <c r="F149" i="21"/>
  <c r="G149" i="21"/>
  <c r="H149" i="21"/>
  <c r="I149" i="21"/>
  <c r="F150" i="21"/>
  <c r="G150" i="21"/>
  <c r="H150" i="21"/>
  <c r="I150" i="21"/>
  <c r="F151" i="21"/>
  <c r="G151" i="21"/>
  <c r="H151" i="21"/>
  <c r="I151" i="21"/>
  <c r="F152" i="21"/>
  <c r="G152" i="21"/>
  <c r="H152" i="21"/>
  <c r="I152" i="21"/>
  <c r="F153" i="21"/>
  <c r="G153" i="21"/>
  <c r="H153" i="21"/>
  <c r="I153" i="21"/>
  <c r="F154" i="21"/>
  <c r="G154" i="21"/>
  <c r="H154" i="21"/>
  <c r="I154" i="21"/>
  <c r="F155" i="21"/>
  <c r="G155" i="21"/>
  <c r="H155" i="21"/>
  <c r="I155" i="21"/>
  <c r="F156" i="21"/>
  <c r="G156" i="21"/>
  <c r="H156" i="21"/>
  <c r="I156" i="21"/>
  <c r="F157" i="21"/>
  <c r="G157" i="21"/>
  <c r="H157" i="21"/>
  <c r="I157" i="21"/>
  <c r="F158" i="21"/>
  <c r="G158" i="21"/>
  <c r="H158" i="21"/>
  <c r="I158" i="21"/>
  <c r="F159" i="21"/>
  <c r="G159" i="21"/>
  <c r="H159" i="21"/>
  <c r="I159" i="21"/>
  <c r="F160" i="21"/>
  <c r="G160" i="21"/>
  <c r="H160" i="21"/>
  <c r="I160" i="21"/>
  <c r="F161" i="21"/>
  <c r="G161" i="21"/>
  <c r="H161" i="21"/>
  <c r="I161" i="21"/>
  <c r="F162" i="21"/>
  <c r="G162" i="21"/>
  <c r="H162" i="21"/>
  <c r="I162" i="21"/>
  <c r="F163" i="21"/>
  <c r="G163" i="21"/>
  <c r="H163" i="21"/>
  <c r="I163" i="21"/>
  <c r="F164" i="21"/>
  <c r="G164" i="21"/>
  <c r="H164" i="21"/>
  <c r="I164" i="21"/>
  <c r="F165" i="21"/>
  <c r="G165" i="21"/>
  <c r="H165" i="21"/>
  <c r="I165" i="21"/>
  <c r="F166" i="21"/>
  <c r="G166" i="21"/>
  <c r="H166" i="21"/>
  <c r="I166" i="21"/>
  <c r="F167" i="21"/>
  <c r="G167" i="21"/>
  <c r="H167" i="21"/>
  <c r="I167" i="21"/>
  <c r="F168" i="21"/>
  <c r="G168" i="21"/>
  <c r="H168" i="21"/>
  <c r="I168" i="21"/>
  <c r="F169" i="21"/>
  <c r="G169" i="21"/>
  <c r="H169" i="21"/>
  <c r="I169" i="21"/>
  <c r="F170" i="21"/>
  <c r="G170" i="21"/>
  <c r="H170" i="21"/>
  <c r="I170" i="21"/>
  <c r="F171" i="21"/>
  <c r="G171" i="21"/>
  <c r="H171" i="21"/>
  <c r="I171" i="21"/>
  <c r="F172" i="21"/>
  <c r="G172" i="21"/>
  <c r="H172" i="21"/>
  <c r="I172" i="21"/>
  <c r="F173" i="21"/>
  <c r="G173" i="21"/>
  <c r="H173" i="21"/>
  <c r="I173" i="21"/>
  <c r="F174" i="21"/>
  <c r="G174" i="21"/>
  <c r="H174" i="21"/>
  <c r="I174" i="21"/>
  <c r="F175" i="21"/>
  <c r="G175" i="21"/>
  <c r="H175" i="21"/>
  <c r="I175" i="21"/>
  <c r="F176" i="21"/>
  <c r="G176" i="21"/>
  <c r="H176" i="21"/>
  <c r="I176" i="21"/>
  <c r="F177" i="21"/>
  <c r="G177" i="21"/>
  <c r="H177" i="21"/>
  <c r="I177" i="21"/>
  <c r="F178" i="21"/>
  <c r="G178" i="21"/>
  <c r="H178" i="21"/>
  <c r="I178" i="21"/>
  <c r="F179" i="21"/>
  <c r="G179" i="21"/>
  <c r="H179" i="21"/>
  <c r="I179" i="21"/>
  <c r="F180" i="21"/>
  <c r="G180" i="21"/>
  <c r="H180" i="21"/>
  <c r="I180" i="21"/>
  <c r="F181" i="21"/>
  <c r="G181" i="21"/>
  <c r="H181" i="21"/>
  <c r="I181" i="21"/>
  <c r="F182" i="21"/>
  <c r="G182" i="21"/>
  <c r="H182" i="21"/>
  <c r="I182" i="21"/>
  <c r="F183" i="21"/>
  <c r="G183" i="21"/>
  <c r="H183" i="21"/>
  <c r="I183" i="21"/>
  <c r="F184" i="21"/>
  <c r="G184" i="21"/>
  <c r="H184" i="21"/>
  <c r="I184" i="21"/>
  <c r="F185" i="21"/>
  <c r="G185" i="21"/>
  <c r="H185" i="21"/>
  <c r="I185" i="21"/>
  <c r="F186" i="21"/>
  <c r="G186" i="21"/>
  <c r="H186" i="21"/>
  <c r="I186" i="21"/>
  <c r="F187" i="21"/>
  <c r="G187" i="21"/>
  <c r="H187" i="21"/>
  <c r="I187" i="21"/>
  <c r="F188" i="21"/>
  <c r="G188" i="21"/>
  <c r="H188" i="21"/>
  <c r="I188" i="21"/>
  <c r="F189" i="21"/>
  <c r="G189" i="21"/>
  <c r="H189" i="21"/>
  <c r="I189" i="21"/>
  <c r="F190" i="21"/>
  <c r="G190" i="21"/>
  <c r="H190" i="21"/>
  <c r="I190" i="21"/>
  <c r="F191" i="21"/>
  <c r="G191" i="21"/>
  <c r="H191" i="21"/>
  <c r="I191" i="21"/>
  <c r="F192" i="21"/>
  <c r="G192" i="21"/>
  <c r="H192" i="21"/>
  <c r="I192" i="21"/>
  <c r="F193" i="21"/>
  <c r="G193" i="21"/>
  <c r="H193" i="21"/>
  <c r="I193" i="21"/>
  <c r="F194" i="21"/>
  <c r="G194" i="21"/>
  <c r="H194" i="21"/>
  <c r="I194" i="21"/>
  <c r="F195" i="21"/>
  <c r="G195" i="21"/>
  <c r="H195" i="21"/>
  <c r="I195" i="21"/>
  <c r="F196" i="21"/>
  <c r="G196" i="21"/>
  <c r="H196" i="21"/>
  <c r="I196" i="21"/>
  <c r="F197" i="21"/>
  <c r="G197" i="21"/>
  <c r="H197" i="21"/>
  <c r="I197" i="21"/>
  <c r="F198" i="21"/>
  <c r="G198" i="21"/>
  <c r="H198" i="21"/>
  <c r="I198" i="21"/>
  <c r="F199" i="21"/>
  <c r="G199" i="21"/>
  <c r="H199" i="21"/>
  <c r="I199" i="21"/>
  <c r="F200" i="21"/>
  <c r="G200" i="21"/>
  <c r="H200" i="21"/>
  <c r="I200" i="21"/>
  <c r="F201" i="21"/>
  <c r="G201" i="21"/>
  <c r="H201" i="21"/>
  <c r="I201" i="21"/>
  <c r="F202" i="21"/>
  <c r="G202" i="21"/>
  <c r="H202" i="21"/>
  <c r="I202" i="21"/>
  <c r="F203" i="21"/>
  <c r="G203" i="21"/>
  <c r="H203" i="21"/>
  <c r="I203" i="21"/>
  <c r="F204" i="21"/>
  <c r="G204" i="21"/>
  <c r="H204" i="21"/>
  <c r="I204" i="21"/>
  <c r="F205" i="21"/>
  <c r="G205" i="21"/>
  <c r="H205" i="21"/>
  <c r="I205" i="21"/>
  <c r="F206" i="21"/>
  <c r="G206" i="21"/>
  <c r="H206" i="21"/>
  <c r="I206" i="21"/>
  <c r="F207" i="21"/>
  <c r="G207" i="21"/>
  <c r="H207" i="21"/>
  <c r="I207" i="21"/>
  <c r="F208" i="21"/>
  <c r="G208" i="21"/>
  <c r="H208" i="21"/>
  <c r="I208" i="21"/>
  <c r="F209" i="21"/>
  <c r="G209" i="21"/>
  <c r="H209" i="21"/>
  <c r="I209" i="21"/>
  <c r="F210" i="21"/>
  <c r="G210" i="21"/>
  <c r="H210" i="21"/>
  <c r="I210" i="21"/>
  <c r="F211" i="21"/>
  <c r="G211" i="21"/>
  <c r="H211" i="21"/>
  <c r="I211" i="21"/>
  <c r="F212" i="21"/>
  <c r="G212" i="21"/>
  <c r="H212" i="21"/>
  <c r="I212" i="21"/>
  <c r="F213" i="21"/>
  <c r="G213" i="21"/>
  <c r="H213" i="21"/>
  <c r="I213" i="21"/>
  <c r="F214" i="21"/>
  <c r="G214" i="21"/>
  <c r="H214" i="21"/>
  <c r="I214" i="21"/>
  <c r="F215" i="21"/>
  <c r="G215" i="21"/>
  <c r="H215" i="21"/>
  <c r="I215" i="21"/>
  <c r="F216" i="21"/>
  <c r="G216" i="21"/>
  <c r="H216" i="21"/>
  <c r="I216" i="21"/>
  <c r="F217" i="21"/>
  <c r="G217" i="21"/>
  <c r="H217" i="21"/>
  <c r="I217" i="21"/>
  <c r="F218" i="21"/>
  <c r="G218" i="21"/>
  <c r="H218" i="21"/>
  <c r="I218" i="21"/>
  <c r="F219" i="21"/>
  <c r="G219" i="21"/>
  <c r="H219" i="21"/>
  <c r="I219" i="21"/>
  <c r="F220" i="21"/>
  <c r="G220" i="21"/>
  <c r="H220" i="21"/>
  <c r="I220" i="21"/>
  <c r="F221" i="21"/>
  <c r="G221" i="21"/>
  <c r="H221" i="21"/>
  <c r="I221" i="21"/>
  <c r="F222" i="21"/>
  <c r="G222" i="21"/>
  <c r="H222" i="21"/>
  <c r="I222" i="21"/>
  <c r="F223" i="21"/>
  <c r="G223" i="21"/>
  <c r="H223" i="21"/>
  <c r="I223" i="21"/>
  <c r="F224" i="21"/>
  <c r="G224" i="21"/>
  <c r="H224" i="21"/>
  <c r="I224" i="21"/>
  <c r="F225" i="21"/>
  <c r="G225" i="21"/>
  <c r="H225" i="21"/>
  <c r="I225" i="21"/>
  <c r="F226" i="21"/>
  <c r="G226" i="21"/>
  <c r="H226" i="21"/>
  <c r="I226" i="21"/>
  <c r="F227" i="21"/>
  <c r="G227" i="21"/>
  <c r="H227" i="21"/>
  <c r="I227" i="21"/>
  <c r="F228" i="21"/>
  <c r="G228" i="21"/>
  <c r="H228" i="21"/>
  <c r="I228" i="21"/>
  <c r="F229" i="21"/>
  <c r="G229" i="21"/>
  <c r="H229" i="21"/>
  <c r="I229" i="21"/>
  <c r="F230" i="21"/>
  <c r="G230" i="21"/>
  <c r="H230" i="21"/>
  <c r="I230" i="21"/>
  <c r="F231" i="21"/>
  <c r="G231" i="21"/>
  <c r="H231" i="21"/>
  <c r="I231" i="21"/>
  <c r="F232" i="21"/>
  <c r="G232" i="21"/>
  <c r="H232" i="21"/>
  <c r="I232" i="21"/>
  <c r="F233" i="21"/>
  <c r="G233" i="21"/>
  <c r="H233" i="21"/>
  <c r="I233" i="21"/>
  <c r="F234" i="21"/>
  <c r="G234" i="21"/>
  <c r="H234" i="21"/>
  <c r="I234" i="21"/>
  <c r="F235" i="21"/>
  <c r="G235" i="21"/>
  <c r="H235" i="21"/>
  <c r="I235" i="21"/>
  <c r="F236" i="21"/>
  <c r="G236" i="21"/>
  <c r="H236" i="21"/>
  <c r="I236" i="21"/>
  <c r="F237" i="21"/>
  <c r="G237" i="21"/>
  <c r="H237" i="21"/>
  <c r="I237" i="21"/>
  <c r="F238" i="21"/>
  <c r="G238" i="21"/>
  <c r="H238" i="21"/>
  <c r="I238" i="21"/>
  <c r="F239" i="21"/>
  <c r="G239" i="21"/>
  <c r="H239" i="21"/>
  <c r="I239" i="21"/>
  <c r="F240" i="21"/>
  <c r="G240" i="21"/>
  <c r="H240" i="21"/>
  <c r="I240" i="21"/>
  <c r="F241" i="21"/>
  <c r="G241" i="21"/>
  <c r="H241" i="21"/>
  <c r="I241" i="21"/>
  <c r="F242" i="21"/>
  <c r="G242" i="21"/>
  <c r="H242" i="21"/>
  <c r="I242" i="21"/>
  <c r="F243" i="21"/>
  <c r="G243" i="21"/>
  <c r="H243" i="21"/>
  <c r="I243" i="21"/>
  <c r="F244" i="21"/>
  <c r="G244" i="21"/>
  <c r="H244" i="21"/>
  <c r="I244" i="21"/>
  <c r="F245" i="21"/>
  <c r="G245" i="21"/>
  <c r="H245" i="21"/>
  <c r="I245" i="21"/>
  <c r="F246" i="21"/>
  <c r="G246" i="21"/>
  <c r="H246" i="21"/>
  <c r="I246" i="21"/>
  <c r="F247" i="21"/>
  <c r="G247" i="21"/>
  <c r="H247" i="21"/>
  <c r="I247" i="21"/>
  <c r="F248" i="21"/>
  <c r="G248" i="21"/>
  <c r="H248" i="21"/>
  <c r="I248" i="21"/>
  <c r="F249" i="21"/>
  <c r="G249" i="21"/>
  <c r="H249" i="21"/>
  <c r="I249" i="21"/>
  <c r="F250" i="21"/>
  <c r="G250" i="21"/>
  <c r="H250" i="21"/>
  <c r="I250" i="21"/>
  <c r="F251" i="21"/>
  <c r="G251" i="21"/>
  <c r="H251" i="21"/>
  <c r="I251" i="21"/>
  <c r="F252" i="21"/>
  <c r="G252" i="21"/>
  <c r="H252" i="21"/>
  <c r="I252" i="21"/>
  <c r="F253" i="21"/>
  <c r="G253" i="21"/>
  <c r="H253" i="21"/>
  <c r="I253" i="21"/>
  <c r="F254" i="21"/>
  <c r="G254" i="21"/>
  <c r="H254" i="21"/>
  <c r="I254" i="21"/>
  <c r="F255" i="21"/>
  <c r="G255" i="21"/>
  <c r="H255" i="21"/>
  <c r="I255" i="21"/>
  <c r="F256" i="21"/>
  <c r="G256" i="21"/>
  <c r="H256" i="21"/>
  <c r="I256" i="21"/>
  <c r="F257" i="21"/>
  <c r="G257" i="21"/>
  <c r="H257" i="21"/>
  <c r="I257" i="21"/>
  <c r="F258" i="21"/>
  <c r="G258" i="21"/>
  <c r="H258" i="21"/>
  <c r="I258" i="21"/>
  <c r="F259" i="21"/>
  <c r="G259" i="21"/>
  <c r="H259" i="21"/>
  <c r="I259" i="21"/>
  <c r="F260" i="21"/>
  <c r="G260" i="21"/>
  <c r="H260" i="21"/>
  <c r="I260" i="21"/>
  <c r="F261" i="21"/>
  <c r="G261" i="21"/>
  <c r="H261" i="21"/>
  <c r="I261" i="21"/>
  <c r="F262" i="21"/>
  <c r="G262" i="21"/>
  <c r="H262" i="21"/>
  <c r="I262" i="21"/>
  <c r="F263" i="21"/>
  <c r="G263" i="21"/>
  <c r="H263" i="21"/>
  <c r="I263" i="21"/>
  <c r="F264" i="21"/>
  <c r="G264" i="21"/>
  <c r="H264" i="21"/>
  <c r="I264" i="21"/>
  <c r="F265" i="21"/>
  <c r="G265" i="21"/>
  <c r="H265" i="21"/>
  <c r="I265" i="21"/>
  <c r="F266" i="21"/>
  <c r="G266" i="21"/>
  <c r="H266" i="21"/>
  <c r="I266" i="21"/>
  <c r="F267" i="21"/>
  <c r="G267" i="21"/>
  <c r="H267" i="21"/>
  <c r="I267" i="21"/>
  <c r="F268" i="21"/>
  <c r="G268" i="21"/>
  <c r="H268" i="21"/>
  <c r="I268" i="21"/>
  <c r="F269" i="21"/>
  <c r="G269" i="21"/>
  <c r="H269" i="21"/>
  <c r="I269" i="21"/>
  <c r="F270" i="21"/>
  <c r="G270" i="21"/>
  <c r="H270" i="21"/>
  <c r="I270" i="21"/>
  <c r="F271" i="21"/>
  <c r="G271" i="21"/>
  <c r="H271" i="21"/>
  <c r="I271" i="21"/>
  <c r="F272" i="21"/>
  <c r="G272" i="21"/>
  <c r="H272" i="21"/>
  <c r="I272" i="21"/>
  <c r="F273" i="21"/>
  <c r="G273" i="21"/>
  <c r="H273" i="21"/>
  <c r="I273" i="21"/>
  <c r="F274" i="21"/>
  <c r="G274" i="21"/>
  <c r="H274" i="21"/>
  <c r="I274" i="21"/>
  <c r="F275" i="21"/>
  <c r="G275" i="21"/>
  <c r="H275" i="21"/>
  <c r="I275" i="21"/>
  <c r="F276" i="21"/>
  <c r="G276" i="21"/>
  <c r="H276" i="21"/>
  <c r="I276" i="21"/>
  <c r="F277" i="21"/>
  <c r="G277" i="21"/>
  <c r="H277" i="21"/>
  <c r="I277" i="21"/>
  <c r="F278" i="21"/>
  <c r="G278" i="21"/>
  <c r="H278" i="21"/>
  <c r="I278" i="21"/>
  <c r="F279" i="21"/>
  <c r="G279" i="21"/>
  <c r="H279" i="21"/>
  <c r="I279" i="21"/>
  <c r="F280" i="21"/>
  <c r="G280" i="21"/>
  <c r="H280" i="21"/>
  <c r="I280" i="21"/>
  <c r="F281" i="21"/>
  <c r="G281" i="21"/>
  <c r="H281" i="21"/>
  <c r="I281" i="21"/>
  <c r="F282" i="21"/>
  <c r="G282" i="21"/>
  <c r="H282" i="21"/>
  <c r="I282" i="21"/>
  <c r="F283" i="21"/>
  <c r="G283" i="21"/>
  <c r="H283" i="21"/>
  <c r="I283" i="21"/>
  <c r="F284" i="21"/>
  <c r="G284" i="21"/>
  <c r="H284" i="21"/>
  <c r="I284" i="21"/>
  <c r="F285" i="21"/>
  <c r="G285" i="21"/>
  <c r="H285" i="21"/>
  <c r="I285" i="21"/>
  <c r="F286" i="21"/>
  <c r="G286" i="21"/>
  <c r="H286" i="21"/>
  <c r="I286" i="21"/>
  <c r="F287" i="21"/>
  <c r="G287" i="21"/>
  <c r="H287" i="21"/>
  <c r="I287" i="21"/>
  <c r="F288" i="21"/>
  <c r="G288" i="21"/>
  <c r="H288" i="21"/>
  <c r="I288" i="21"/>
  <c r="F289" i="21"/>
  <c r="G289" i="21"/>
  <c r="H289" i="21"/>
  <c r="I289" i="21"/>
  <c r="F290" i="21"/>
  <c r="G290" i="21"/>
  <c r="H290" i="21"/>
  <c r="I290" i="21"/>
  <c r="F291" i="21"/>
  <c r="G291" i="21"/>
  <c r="H291" i="21"/>
  <c r="I291" i="21"/>
  <c r="F292" i="21"/>
  <c r="G292" i="21"/>
  <c r="H292" i="21"/>
  <c r="I292" i="21"/>
  <c r="F293" i="21"/>
  <c r="G293" i="21"/>
  <c r="H293" i="21"/>
  <c r="I293" i="21"/>
  <c r="F294" i="21"/>
  <c r="G294" i="21"/>
  <c r="H294" i="21"/>
  <c r="I294" i="21"/>
  <c r="F295" i="21"/>
  <c r="G295" i="21"/>
  <c r="H295" i="21"/>
  <c r="I295" i="21"/>
  <c r="F296" i="21"/>
  <c r="G296" i="21"/>
  <c r="H296" i="21"/>
  <c r="I296" i="21"/>
  <c r="F297" i="21"/>
  <c r="G297" i="21"/>
  <c r="H297" i="21"/>
  <c r="I297" i="21"/>
  <c r="F298" i="21"/>
  <c r="G298" i="21"/>
  <c r="H298" i="21"/>
  <c r="I298" i="21"/>
  <c r="F299" i="21"/>
  <c r="G299" i="21"/>
  <c r="H299" i="21"/>
  <c r="I299" i="21"/>
  <c r="F300" i="21"/>
  <c r="G300" i="21"/>
  <c r="H300" i="21"/>
  <c r="I300" i="21"/>
  <c r="F301" i="21"/>
  <c r="G301" i="21"/>
  <c r="H301" i="21"/>
  <c r="I301" i="21"/>
  <c r="F302" i="21"/>
  <c r="G302" i="21"/>
  <c r="H302" i="21"/>
  <c r="I302" i="21"/>
  <c r="F303" i="21"/>
  <c r="G303" i="21"/>
  <c r="H303" i="21"/>
  <c r="I303" i="21"/>
  <c r="F304" i="21"/>
  <c r="G304" i="21"/>
  <c r="H304" i="21"/>
  <c r="I304" i="21"/>
  <c r="F305" i="21"/>
  <c r="G305" i="21"/>
  <c r="H305" i="21"/>
  <c r="I305" i="21"/>
  <c r="F306" i="21"/>
  <c r="G306" i="21"/>
  <c r="H306" i="21"/>
  <c r="I306" i="21"/>
  <c r="F307" i="21"/>
  <c r="G307" i="21"/>
  <c r="H307" i="21"/>
  <c r="I307" i="21"/>
  <c r="F308" i="21"/>
  <c r="G308" i="21"/>
  <c r="H308" i="21"/>
  <c r="I308" i="21"/>
  <c r="F309" i="21"/>
  <c r="G309" i="21"/>
  <c r="H309" i="21"/>
  <c r="I309" i="21"/>
  <c r="F310" i="21"/>
  <c r="G310" i="21"/>
  <c r="H310" i="21"/>
  <c r="I310" i="21"/>
  <c r="F311" i="21"/>
  <c r="G311" i="21"/>
  <c r="H311" i="21"/>
  <c r="I311" i="21"/>
  <c r="F312" i="21"/>
  <c r="G312" i="21"/>
  <c r="H312" i="21"/>
  <c r="I312" i="21"/>
  <c r="F313" i="21"/>
  <c r="G313" i="21"/>
  <c r="H313" i="21"/>
  <c r="I313" i="21"/>
  <c r="F314" i="21"/>
  <c r="G314" i="21"/>
  <c r="H314" i="21"/>
  <c r="I314" i="21"/>
  <c r="F315" i="21"/>
  <c r="G315" i="21"/>
  <c r="H315" i="21"/>
  <c r="I315" i="21"/>
  <c r="F316" i="21"/>
  <c r="G316" i="21"/>
  <c r="H316" i="21"/>
  <c r="I316" i="21"/>
  <c r="F317" i="21"/>
  <c r="G317" i="21"/>
  <c r="H317" i="21"/>
  <c r="I317" i="21"/>
  <c r="F318" i="21"/>
  <c r="G318" i="21"/>
  <c r="H318" i="21"/>
  <c r="I318" i="21"/>
  <c r="F319" i="21"/>
  <c r="G319" i="21"/>
  <c r="H319" i="21"/>
  <c r="I319" i="21"/>
  <c r="F320" i="21"/>
  <c r="G320" i="21"/>
  <c r="H320" i="21"/>
  <c r="I320" i="21"/>
  <c r="F321" i="21"/>
  <c r="G321" i="21"/>
  <c r="H321" i="21"/>
  <c r="I321" i="21"/>
  <c r="F322" i="21"/>
  <c r="G322" i="21"/>
  <c r="H322" i="21"/>
  <c r="I322" i="21"/>
  <c r="F323" i="21"/>
  <c r="G323" i="21"/>
  <c r="H323" i="21"/>
  <c r="I323" i="21"/>
  <c r="F324" i="21"/>
  <c r="G324" i="21"/>
  <c r="H324" i="21"/>
  <c r="I324" i="21"/>
  <c r="F325" i="21"/>
  <c r="G325" i="21"/>
  <c r="H325" i="21"/>
  <c r="I325" i="21"/>
  <c r="F326" i="21"/>
  <c r="G326" i="21"/>
  <c r="H326" i="21"/>
  <c r="I326" i="21"/>
  <c r="F327" i="21"/>
  <c r="G327" i="21"/>
  <c r="H327" i="21"/>
  <c r="I327" i="21"/>
  <c r="F328" i="21"/>
  <c r="G328" i="21"/>
  <c r="H328" i="21"/>
  <c r="I328" i="21"/>
  <c r="F329" i="21"/>
  <c r="G329" i="21"/>
  <c r="H329" i="21"/>
  <c r="I329" i="21"/>
  <c r="F330" i="21"/>
  <c r="G330" i="21"/>
  <c r="H330" i="21"/>
  <c r="I330" i="21"/>
  <c r="F331" i="21"/>
  <c r="G331" i="21"/>
  <c r="H331" i="21"/>
  <c r="I331" i="21"/>
  <c r="F332" i="21"/>
  <c r="G332" i="21"/>
  <c r="H332" i="21"/>
  <c r="I332" i="21"/>
  <c r="F333" i="21"/>
  <c r="G333" i="21"/>
  <c r="H333" i="21"/>
  <c r="I333" i="21"/>
  <c r="F334" i="21"/>
  <c r="G334" i="21"/>
  <c r="H334" i="21"/>
  <c r="I334" i="21"/>
  <c r="F335" i="21"/>
  <c r="G335" i="21"/>
  <c r="H335" i="21"/>
  <c r="I335" i="21"/>
  <c r="F336" i="21"/>
  <c r="G336" i="21"/>
  <c r="H336" i="21"/>
  <c r="I336" i="21"/>
  <c r="F337" i="21"/>
  <c r="G337" i="21"/>
  <c r="H337" i="21"/>
  <c r="I337" i="21"/>
  <c r="F338" i="21"/>
  <c r="G338" i="21"/>
  <c r="H338" i="21"/>
  <c r="I338" i="21"/>
  <c r="F339" i="21"/>
  <c r="G339" i="21"/>
  <c r="H339" i="21"/>
  <c r="I339" i="21"/>
  <c r="F340" i="21"/>
  <c r="G340" i="21"/>
  <c r="H340" i="21"/>
  <c r="I340" i="21"/>
  <c r="F341" i="21"/>
  <c r="G341" i="21"/>
  <c r="H341" i="21"/>
  <c r="I341" i="21"/>
  <c r="F342" i="21"/>
  <c r="G342" i="21"/>
  <c r="H342" i="21"/>
  <c r="I342" i="21"/>
  <c r="G2" i="21"/>
  <c r="I2" i="21"/>
  <c r="E25" i="28" s="1"/>
  <c r="H2" i="21"/>
  <c r="D25" i="28" s="1"/>
  <c r="F2" i="21"/>
  <c r="O102" i="20"/>
  <c r="L102" i="20"/>
  <c r="L97" i="20"/>
  <c r="L96" i="20" s="1"/>
  <c r="D110" i="20" s="1"/>
  <c r="O94" i="20"/>
  <c r="O101" i="20"/>
  <c r="L73" i="20"/>
  <c r="D109" i="20" s="1"/>
  <c r="O72" i="20"/>
  <c r="O71" i="20"/>
  <c r="O70" i="20"/>
  <c r="O69" i="20"/>
  <c r="O73" i="20" s="1"/>
  <c r="F109" i="20" s="1"/>
  <c r="O62" i="20"/>
  <c r="N62" i="20"/>
  <c r="I62" i="20"/>
  <c r="N61" i="20"/>
  <c r="I61" i="20"/>
  <c r="C61" i="20"/>
  <c r="N60" i="20"/>
  <c r="I60" i="20"/>
  <c r="C60" i="20"/>
  <c r="K31" i="20"/>
  <c r="H31" i="20"/>
  <c r="G31" i="20"/>
  <c r="I29" i="20"/>
  <c r="J29" i="20"/>
  <c r="I28" i="20"/>
  <c r="J28" i="20"/>
  <c r="L28" i="20" s="1"/>
  <c r="I27" i="20"/>
  <c r="J27" i="20" s="1"/>
  <c r="I26" i="20"/>
  <c r="J26" i="20"/>
  <c r="L26" i="20"/>
  <c r="M26" i="20" s="1"/>
  <c r="I25" i="20"/>
  <c r="J25" i="20" s="1"/>
  <c r="O81" i="14"/>
  <c r="O101" i="14" s="1"/>
  <c r="O82" i="14"/>
  <c r="O100" i="14" s="1"/>
  <c r="O83" i="14"/>
  <c r="O84" i="14"/>
  <c r="O94" i="14"/>
  <c r="O80" i="14"/>
  <c r="F6" i="11"/>
  <c r="F7" i="11"/>
  <c r="F8" i="11"/>
  <c r="F9" i="11"/>
  <c r="F10" i="11"/>
  <c r="F11" i="11"/>
  <c r="F12" i="11"/>
  <c r="F13" i="11"/>
  <c r="F14" i="11"/>
  <c r="F15" i="11"/>
  <c r="F16" i="11"/>
  <c r="F17" i="11"/>
  <c r="F18" i="11"/>
  <c r="F19" i="11"/>
  <c r="F5" i="11"/>
  <c r="D69" i="14"/>
  <c r="L73" i="14"/>
  <c r="D109" i="14" s="1"/>
  <c r="O72" i="14"/>
  <c r="O71" i="14"/>
  <c r="O70" i="14"/>
  <c r="O69" i="14"/>
  <c r="F69" i="14"/>
  <c r="O62" i="14"/>
  <c r="N62" i="14"/>
  <c r="I62" i="14"/>
  <c r="N61" i="14"/>
  <c r="I61" i="14"/>
  <c r="C61" i="14"/>
  <c r="N60" i="14"/>
  <c r="I60" i="14"/>
  <c r="C60" i="14"/>
  <c r="L102" i="14"/>
  <c r="L97" i="14"/>
  <c r="L96" i="14" s="1"/>
  <c r="D110" i="14" s="1"/>
  <c r="O102" i="14"/>
  <c r="L43" i="14"/>
  <c r="K31" i="14"/>
  <c r="H31" i="14"/>
  <c r="G31" i="14"/>
  <c r="I29" i="14"/>
  <c r="J29" i="14" s="1"/>
  <c r="I28" i="14"/>
  <c r="J28" i="14" s="1"/>
  <c r="I27" i="14"/>
  <c r="J27" i="14" s="1"/>
  <c r="I26" i="14"/>
  <c r="J26" i="14" s="1"/>
  <c r="I25" i="14"/>
  <c r="L25" i="14" s="1"/>
  <c r="M25" i="14" s="1"/>
  <c r="J25" i="14"/>
  <c r="L25" i="28" l="1"/>
  <c r="M25" i="28" s="1"/>
  <c r="J31" i="28"/>
  <c r="D26" i="28"/>
  <c r="L26" i="14"/>
  <c r="M26" i="14" s="1"/>
  <c r="O73" i="14"/>
  <c r="F109" i="14" s="1"/>
  <c r="D27" i="28"/>
  <c r="L29" i="28"/>
  <c r="M29" i="28" s="1"/>
  <c r="N29" i="28" s="1"/>
  <c r="O29" i="28" s="1"/>
  <c r="J31" i="14"/>
  <c r="D28" i="20"/>
  <c r="O99" i="14"/>
  <c r="L29" i="20"/>
  <c r="M29" i="20" s="1"/>
  <c r="O99" i="20"/>
  <c r="F113" i="20"/>
  <c r="D113" i="20"/>
  <c r="D113" i="14"/>
  <c r="D111" i="14"/>
  <c r="N26" i="28"/>
  <c r="N29" i="20"/>
  <c r="M28" i="20"/>
  <c r="N28" i="20"/>
  <c r="N25" i="28"/>
  <c r="N26" i="20"/>
  <c r="F111" i="20"/>
  <c r="N25" i="14"/>
  <c r="L27" i="14"/>
  <c r="I31" i="14"/>
  <c r="J31" i="20"/>
  <c r="E26" i="20"/>
  <c r="E28" i="20"/>
  <c r="E27" i="28"/>
  <c r="O97" i="14"/>
  <c r="O96" i="14" s="1"/>
  <c r="F110" i="14" s="1"/>
  <c r="F113" i="14" s="1"/>
  <c r="L28" i="28"/>
  <c r="N26" i="14"/>
  <c r="L27" i="20"/>
  <c r="L28" i="14"/>
  <c r="L29" i="14"/>
  <c r="D111" i="20"/>
  <c r="I31" i="28"/>
  <c r="L27" i="28"/>
  <c r="E29" i="28"/>
  <c r="L25" i="20"/>
  <c r="I31" i="20"/>
  <c r="P29" i="28" l="1"/>
  <c r="M28" i="28"/>
  <c r="N28" i="28"/>
  <c r="O25" i="14"/>
  <c r="O28" i="20"/>
  <c r="P28" i="20" s="1"/>
  <c r="F111" i="14"/>
  <c r="M29" i="14"/>
  <c r="N29" i="14" s="1"/>
  <c r="L31" i="28"/>
  <c r="P34" i="28" s="1"/>
  <c r="N27" i="20"/>
  <c r="M27" i="20"/>
  <c r="P26" i="20"/>
  <c r="O29" i="20"/>
  <c r="P29" i="20" s="1"/>
  <c r="M27" i="28"/>
  <c r="M31" i="28" s="1"/>
  <c r="M28" i="14"/>
  <c r="N28" i="14" s="1"/>
  <c r="O26" i="14"/>
  <c r="P26" i="14" s="1"/>
  <c r="L31" i="14"/>
  <c r="P34" i="14" s="1"/>
  <c r="M27" i="14"/>
  <c r="O25" i="28"/>
  <c r="O26" i="28"/>
  <c r="P26" i="28" s="1"/>
  <c r="M25" i="20"/>
  <c r="M31" i="20" s="1"/>
  <c r="L31" i="20"/>
  <c r="P34" i="20" s="1"/>
  <c r="M31" i="14" l="1"/>
  <c r="N27" i="14"/>
  <c r="N31" i="14" s="1"/>
  <c r="O29" i="14"/>
  <c r="P29" i="14"/>
  <c r="O28" i="14"/>
  <c r="P28" i="14" s="1"/>
  <c r="O27" i="20"/>
  <c r="P27" i="20"/>
  <c r="N27" i="28"/>
  <c r="O28" i="28"/>
  <c r="P28" i="28" s="1"/>
  <c r="P25" i="28"/>
  <c r="P25" i="14"/>
  <c r="N25" i="20"/>
  <c r="O27" i="14" l="1"/>
  <c r="O27" i="28"/>
  <c r="O31" i="28" s="1"/>
  <c r="P27" i="28"/>
  <c r="N31" i="28"/>
  <c r="P31" i="28"/>
  <c r="P33" i="28" s="1"/>
  <c r="N31" i="20"/>
  <c r="O31" i="14" l="1"/>
  <c r="P27" i="14"/>
  <c r="P31" i="14" s="1"/>
  <c r="P33" i="14" s="1"/>
  <c r="E40" i="14" s="1"/>
  <c r="P25" i="20"/>
  <c r="P31" i="20" s="1"/>
  <c r="P33" i="20" l="1"/>
  <c r="E40" i="20" s="1"/>
</calcChain>
</file>

<file path=xl/sharedStrings.xml><?xml version="1.0" encoding="utf-8"?>
<sst xmlns="http://schemas.openxmlformats.org/spreadsheetml/2006/main" count="683" uniqueCount="357">
  <si>
    <t>Zahlungsfrist</t>
  </si>
  <si>
    <t>./. Rabatt</t>
  </si>
  <si>
    <t>Schlussrechnung</t>
  </si>
  <si>
    <t xml:space="preserve">Teilrechnung Nr. </t>
  </si>
  <si>
    <t>./. Skonto</t>
  </si>
  <si>
    <t>bis</t>
  </si>
  <si>
    <t>Rechnungsart</t>
  </si>
  <si>
    <t>Projektleiter</t>
  </si>
  <si>
    <t>Ausmass</t>
  </si>
  <si>
    <t>Regie</t>
  </si>
  <si>
    <t>Kostenübersicht</t>
  </si>
  <si>
    <t>Zwischentotal</t>
  </si>
  <si>
    <t>Kurzbezeichnung</t>
  </si>
  <si>
    <t>Rechnungsdatum</t>
  </si>
  <si>
    <t>Teuerung</t>
  </si>
  <si>
    <t>30 Tage</t>
  </si>
  <si>
    <t>Phase</t>
  </si>
  <si>
    <t>45 Tage</t>
  </si>
  <si>
    <t>BHU</t>
  </si>
  <si>
    <t>GP / EK</t>
  </si>
  <si>
    <t>AP / MK</t>
  </si>
  <si>
    <t>Kostenart</t>
  </si>
  <si>
    <t>Adressen</t>
  </si>
  <si>
    <t>1.2100 Bauherrenunterstützung</t>
  </si>
  <si>
    <t>1.2200 Fachexperten</t>
  </si>
  <si>
    <t>Abrechnungsart</t>
  </si>
  <si>
    <t>1.2300 Materialuntersuchungen</t>
  </si>
  <si>
    <t>Teilrechnung</t>
  </si>
  <si>
    <t>1.2400 Überwachung</t>
  </si>
  <si>
    <t>1.2500 Rechtsberatung</t>
  </si>
  <si>
    <t>1.2600 Archäologie</t>
  </si>
  <si>
    <t>1.2700 Geol., Geot., Hydrologie</t>
  </si>
  <si>
    <t>Finanzierungskonto</t>
  </si>
  <si>
    <t>1.2800 externe Mitarbeitende</t>
  </si>
  <si>
    <t>1.2900 Jury und Kommissionen</t>
  </si>
  <si>
    <t>1.2950 Teuerung</t>
  </si>
  <si>
    <t>1.3100 Projektierung</t>
  </si>
  <si>
    <t>1.3200 Bauleitung (alt)</t>
  </si>
  <si>
    <t>1.3300 Öffentlichkeitsarbeit</t>
  </si>
  <si>
    <t>1.3400 Luftreinhalte-Messungen</t>
  </si>
  <si>
    <t>1.3950 Teuerung</t>
  </si>
  <si>
    <t>1.7100 Projektspesen</t>
  </si>
  <si>
    <t>1.7200 Diverses</t>
  </si>
  <si>
    <t>1.7700 Diverses Filiale</t>
  </si>
  <si>
    <t>1.7800 Garantieaufwand</t>
  </si>
  <si>
    <t>1.9100 Beteiligung Kanton</t>
  </si>
  <si>
    <t>1.9200 Beteiligung Gemeinde</t>
  </si>
  <si>
    <t>1.9300 Beteiligung Dritte</t>
  </si>
  <si>
    <t>1.9350 Beteiligung nicht Bundeseigentum</t>
  </si>
  <si>
    <t>2.2200 Fachexperten</t>
  </si>
  <si>
    <t>2.2500 Rechtsberatung</t>
  </si>
  <si>
    <t>2.2950 Teuerung</t>
  </si>
  <si>
    <t>2.4100 Erwerb Land</t>
  </si>
  <si>
    <t>2.4200 Erwerb Gebäude</t>
  </si>
  <si>
    <t>2.4300 Entschädigungen</t>
  </si>
  <si>
    <t>2.4400 Vermark.+Vermessung</t>
  </si>
  <si>
    <t>2.4701 Landumlegung</t>
  </si>
  <si>
    <t>2.4702 Landumlegung</t>
  </si>
  <si>
    <t>2.4703 Landumlegung</t>
  </si>
  <si>
    <t>2.4704 Landumlegung</t>
  </si>
  <si>
    <t>2.4800 Landerwerbs-Mandate</t>
  </si>
  <si>
    <t>2.7100 Projektspesen</t>
  </si>
  <si>
    <t>2.7200 Diverses</t>
  </si>
  <si>
    <t>2.9400 Verkauf Land</t>
  </si>
  <si>
    <t>2.9500 Verkauf Gebäude</t>
  </si>
  <si>
    <t>2.9550 Schadenersatz</t>
  </si>
  <si>
    <t>2.9600 Betriebserträge Liegen.</t>
  </si>
  <si>
    <t>3.5010 Vorbereitungs-, Rodungs- und Abbrucharbeiten</t>
  </si>
  <si>
    <t>3.5020 Baugruben und Erdbauarbeiten</t>
  </si>
  <si>
    <t>3.5030 Wiederinstandstellung</t>
  </si>
  <si>
    <t>3.5100 Bauarbeiten Trasse</t>
  </si>
  <si>
    <t>3.5200 Bauarbeiten Kunstbauten</t>
  </si>
  <si>
    <t>3.5300 Bauarbeiten Tunnels</t>
  </si>
  <si>
    <t>3.5400 Fahrzeugrückhaltesysteme</t>
  </si>
  <si>
    <t>3.5500 Entwässerung und Kanalisation, Leitungsarbeiten</t>
  </si>
  <si>
    <t>3.5600 Provisorische Verkehrsführung während Baustelle</t>
  </si>
  <si>
    <t>3.5705 Energieversorgung</t>
  </si>
  <si>
    <t>3.5710 Beleuchtung</t>
  </si>
  <si>
    <t>3.5720 Lüftung</t>
  </si>
  <si>
    <t>3.5730 Signalisationsmittel</t>
  </si>
  <si>
    <t>3.5740 Betriebs- und Sicherheitsausrüstungen (alt)</t>
  </si>
  <si>
    <t>3.5745 Überwachungsanlagen</t>
  </si>
  <si>
    <t>3.5750 BSA in Werkhöfen/Polizeistützpunkten (alt)</t>
  </si>
  <si>
    <t>3.5754 Kommunikation und Leittechnik</t>
  </si>
  <si>
    <t>3.5755 Nebeneinrichtungen</t>
  </si>
  <si>
    <t>3.5765 Ausrüstungsanlagen kant.Polizei / VM (alt)</t>
  </si>
  <si>
    <t>3.5770 Verkehrsmonitoring</t>
  </si>
  <si>
    <t>3.5800 Gebäude (Hochbau)</t>
  </si>
  <si>
    <t>3.5810 Gebäude mit kurzer Nutzungsdauer</t>
  </si>
  <si>
    <t>3.5900 Rückbau</t>
  </si>
  <si>
    <t>3.5910 Flankierende Massnahmen</t>
  </si>
  <si>
    <t>3.5950 Teuerung</t>
  </si>
  <si>
    <t>3.7100 Projektspesen</t>
  </si>
  <si>
    <t>3.7200 Diverses</t>
  </si>
  <si>
    <t>3.7800 Garantieaufwand</t>
  </si>
  <si>
    <t>3.8110 Winterdienst (nur Betrieb)</t>
  </si>
  <si>
    <t>3.8120 Reinigung (nur Betrieb)</t>
  </si>
  <si>
    <t>3.8130 Grünpflege (nur Betrieb)</t>
  </si>
  <si>
    <t>3.8140 El.mech - Betrieb (nur Betrieb)</t>
  </si>
  <si>
    <t>3.8150 Technischer Dienst (nur Betrieb)</t>
  </si>
  <si>
    <t>3.8160 Unfalldienst (nur Betrieb)</t>
  </si>
  <si>
    <t>3.8170 Ausserordentlicher Dienst (nur Betrieb)</t>
  </si>
  <si>
    <t>3.8180 Teuerung auf Globale (nur Betrieb)</t>
  </si>
  <si>
    <t>3.8191 Dienste für Filiale (nur Betrieb)</t>
  </si>
  <si>
    <t>3.8192 Dienste für ASTRA (nur Betrieb)</t>
  </si>
  <si>
    <t>3.8193 Dienste für Dritte (nur Betrieb)</t>
  </si>
  <si>
    <t>3.8210 Bauliche Reparaturen (nur Betrieb)</t>
  </si>
  <si>
    <t>3.8220 Kl. Einzelmassn. Trasse u. Umwelt (nur Betrieb)</t>
  </si>
  <si>
    <t>3.8230 Kl. Einzelmassn. BSA (nur Betrieb)</t>
  </si>
  <si>
    <t>3.8240 Kl. Einzelmassn. Kunstbauten (nur Betrieb)</t>
  </si>
  <si>
    <t>3.8250 Kl. Einzelmassn. Tunnels u. Geotechnik (nur Betrieb)</t>
  </si>
  <si>
    <t>3.8260 Kl. Einzelmassn. Werkhöfe (nur Betrieb)</t>
  </si>
  <si>
    <t>3.8270 Kl. Einzelmassn. Liegenschaften (nur Betrieb)</t>
  </si>
  <si>
    <t>3.8310 Schadenwehr Gotthard (nur Betrieb)</t>
  </si>
  <si>
    <t>3.8311 WB Schadenwehren Gotthard (nur Betrieb)</t>
  </si>
  <si>
    <t>3.8320 Schadenwehr San Bernardino (nur Betrieb)</t>
  </si>
  <si>
    <t>3.8330 Schadenwehren NS Netz (nur Betrieb)</t>
  </si>
  <si>
    <t>3.8340 Schadenwehren Übungstunnel (nur Betrieb)</t>
  </si>
  <si>
    <t>3.8400 Naturgefahren (nur Betrieb)</t>
  </si>
  <si>
    <t>3.8500 Branchenlösung SUD (nur Betrieb)</t>
  </si>
  <si>
    <t>3.8600 Sonderbewilligungen SOBE (nur Betrieb)</t>
  </si>
  <si>
    <t>3.8700 Schulung &amp; Instruktion (nur Betrieb)</t>
  </si>
  <si>
    <t>3.8910 LVS Betriebskosten allg. (nur Betrieb)</t>
  </si>
  <si>
    <t>3.8920 LVS betriebl. Unterhalt Liegenschaften (nur Betrieb)</t>
  </si>
  <si>
    <t>3.8930 LVS betriebl. Unterhalt Werkhöfe (nur Betrieb)</t>
  </si>
  <si>
    <t>3.9100 Beteiligung Kanton</t>
  </si>
  <si>
    <t>3.9200 Beteiligung Gemeinde</t>
  </si>
  <si>
    <t>3.9300 Beteiligung Dritte</t>
  </si>
  <si>
    <t>3.9350 Beteiligung nicht Bundeseigentum</t>
  </si>
  <si>
    <t>3.9550 Schadenersatz</t>
  </si>
  <si>
    <t>3.9710 Erlöse Betrieb &amp; Kl.b.Unt. allg.</t>
  </si>
  <si>
    <t>3.9720 Erlöse Betrieb Dienste für Dritte</t>
  </si>
  <si>
    <t>3.9730 Betriebserträge Dritter</t>
  </si>
  <si>
    <t>DP/MP/Realisierung</t>
  </si>
  <si>
    <t>Einnahme</t>
  </si>
  <si>
    <t>Honorar usw.</t>
  </si>
  <si>
    <t>Teuerungsrechnung Nr.</t>
  </si>
  <si>
    <t>Abrechnung</t>
  </si>
  <si>
    <t>60 Tage</t>
  </si>
  <si>
    <t>__ Tage</t>
  </si>
  <si>
    <t>Office fédéral des routes (OFROU)
Filiale d'Estavayer-le-Lac
Place de la Gare 7
1470 Estavayer-le-Lac</t>
  </si>
  <si>
    <t xml:space="preserve">Bundesamt für Strassen (ASTRA)
Filiale Thun
Uttigenstrasse 54
3600 Thun  </t>
  </si>
  <si>
    <t xml:space="preserve">Bundesamt für Strassen (ASTRA)
Filiale Zofingen
Brühlstrasse 3
4800 Zofingen </t>
  </si>
  <si>
    <t xml:space="preserve">Bundesamt für Strassen (ASTRA)
Filiale Winterthur
Grüzefeldstrasse 41
8404 Winterthur  </t>
  </si>
  <si>
    <t xml:space="preserve">Ufficio federale delle strade (USTRA)
Filiale Bellinzona
Via C. Pellandini 2
6500 Bellinzona </t>
  </si>
  <si>
    <t>3.8101 Gemeinkosten (nur Betrieb)</t>
  </si>
  <si>
    <t>Vertragssumme</t>
  </si>
  <si>
    <t>Nebenkosten</t>
  </si>
  <si>
    <t>Datum</t>
  </si>
  <si>
    <t>Bemerkungen:</t>
  </si>
  <si>
    <t>Kostenmatrix</t>
  </si>
  <si>
    <t>Bruttobetrag</t>
  </si>
  <si>
    <t>MWSt</t>
  </si>
  <si>
    <t>Gesamttotal</t>
  </si>
  <si>
    <t>ASTRA Beleg-Nr.</t>
  </si>
  <si>
    <t>ASTRA Vertrags-Nr.</t>
  </si>
  <si>
    <t>ASTRA Projekt-Nr.</t>
  </si>
  <si>
    <t>ASTRA-Filiale</t>
  </si>
  <si>
    <t>Projektbezeichnung</t>
  </si>
  <si>
    <t>Vertragsgegenstand</t>
  </si>
  <si>
    <t>Name</t>
  </si>
  <si>
    <t>E-Mail</t>
  </si>
  <si>
    <t>Auftragnehmer</t>
  </si>
  <si>
    <t>Firma</t>
  </si>
  <si>
    <t>Adresse</t>
  </si>
  <si>
    <t>Ansprechsperson</t>
  </si>
  <si>
    <t>Rechnungsnummer</t>
  </si>
  <si>
    <t>Inventarobjekt-Nr.</t>
  </si>
  <si>
    <t>Finanzierungs-konto</t>
  </si>
  <si>
    <t>Telefon</t>
  </si>
  <si>
    <t>LAUFWEG RECHNUNGSFREIGABE</t>
  </si>
  <si>
    <t>Stempel</t>
  </si>
  <si>
    <t>(Genehmigung)</t>
  </si>
  <si>
    <t>(Formelle Prüfung)</t>
  </si>
  <si>
    <t>Beilagen:</t>
  </si>
  <si>
    <t>Leistungszeitraum    von</t>
  </si>
  <si>
    <t>RECHNUNGSÜBERSICHT</t>
  </si>
  <si>
    <t>Ausschöpfung Vertrag in %</t>
  </si>
  <si>
    <t>Rest Vertrag</t>
  </si>
  <si>
    <t>Nr.</t>
  </si>
  <si>
    <t>Rechnungssumme</t>
  </si>
  <si>
    <t>Rechnungssumme ohne Teuerung</t>
  </si>
  <si>
    <t>Rechnungssumme mit Teuerung</t>
  </si>
  <si>
    <t>REST VERTRAG</t>
  </si>
  <si>
    <t>Teilprojekt / Auftrag</t>
  </si>
  <si>
    <r>
      <t xml:space="preserve">Nebenkosten
</t>
    </r>
    <r>
      <rPr>
        <sz val="9"/>
        <rFont val="Arial"/>
        <family val="2"/>
      </rPr>
      <t>(mit Rabatt)</t>
    </r>
  </si>
  <si>
    <r>
      <t xml:space="preserve">Nebenkosten
</t>
    </r>
    <r>
      <rPr>
        <sz val="9"/>
        <rFont val="Arial"/>
        <family val="2"/>
      </rPr>
      <t>(ohne Rabatt)</t>
    </r>
  </si>
  <si>
    <t>ASTRA ICR</t>
  </si>
  <si>
    <t>Eingangsstempel und -datum:</t>
  </si>
  <si>
    <t>Prozentuale-Aufteilung</t>
  </si>
  <si>
    <t>Visum</t>
  </si>
  <si>
    <t>-</t>
  </si>
  <si>
    <t>Anteil HON Honorar usw.</t>
  </si>
  <si>
    <t>Anteil TEU Teuerung</t>
  </si>
  <si>
    <t>Anteil EIN Einnahmen</t>
  </si>
  <si>
    <t>Vertragsende</t>
  </si>
  <si>
    <t>Nettobetrag 
exkl. MWSt</t>
  </si>
  <si>
    <t>Nettobetrag 
inkl. MWSt</t>
  </si>
  <si>
    <t>Unterschrift</t>
  </si>
  <si>
    <t>Fiko</t>
  </si>
  <si>
    <t>A</t>
  </si>
  <si>
    <t>U</t>
  </si>
  <si>
    <t>B</t>
  </si>
  <si>
    <t>E</t>
  </si>
  <si>
    <t>Energie</t>
  </si>
  <si>
    <t>Prüfperson:</t>
  </si>
  <si>
    <t xml:space="preserve">MWST/UID-Nr. </t>
  </si>
  <si>
    <t>Vertrag</t>
  </si>
  <si>
    <t>Nettobetrag exkl. MWSt</t>
  </si>
  <si>
    <t>Nettobetrag inkl. MWSt</t>
  </si>
  <si>
    <t>SCHLUSSRECHNUNG</t>
  </si>
  <si>
    <t>VERTRAGSÜBERSICHT</t>
  </si>
  <si>
    <t>Vertragsdatum</t>
  </si>
  <si>
    <t>Vertragstyp</t>
  </si>
  <si>
    <t>Aufteilung der Rechnungen nach Rechnungsart:</t>
  </si>
  <si>
    <t>Vertrag + Nachtragssumme</t>
  </si>
  <si>
    <t>keine</t>
  </si>
  <si>
    <t>02</t>
  </si>
  <si>
    <t>ASTRA Muster Projekt</t>
  </si>
  <si>
    <t>Ingenieurleistungen</t>
  </si>
  <si>
    <t>Peter Muster</t>
  </si>
  <si>
    <t>xxx xxx xx xx</t>
  </si>
  <si>
    <t>peter.muster@muster.ch</t>
  </si>
  <si>
    <t>Tragwerke</t>
  </si>
  <si>
    <t>Haupstrasse 2</t>
  </si>
  <si>
    <t>8000 Muster 1</t>
  </si>
  <si>
    <t>Ing.Büro BHU</t>
  </si>
  <si>
    <t>BHU-Strasse 2, 8000 xx</t>
  </si>
  <si>
    <t>Peter BHU</t>
  </si>
  <si>
    <t>peter.bhu@bhu.ch</t>
  </si>
  <si>
    <t>Rosa Muster</t>
  </si>
  <si>
    <t>Conrad Muster</t>
  </si>
  <si>
    <t>bhu</t>
  </si>
  <si>
    <t>icr</t>
  </si>
  <si>
    <t>pl</t>
  </si>
  <si>
    <t>bl pm</t>
  </si>
  <si>
    <t>Rechnungsfreigabe für den Betrag von:</t>
  </si>
  <si>
    <t>ASTRA Projektleiter</t>
  </si>
  <si>
    <t>ASTRA Bereichsleiter</t>
  </si>
  <si>
    <t>Summe aller Nachträge mit MWSt A</t>
  </si>
  <si>
    <t>Summe aller Nachträge mit MWSt B</t>
  </si>
  <si>
    <t>Datum letzter Nachtrag</t>
  </si>
  <si>
    <t>Anzahl Nachträge</t>
  </si>
  <si>
    <r>
      <rPr>
        <b/>
        <sz val="9"/>
        <rFont val="Arial"/>
        <family val="2"/>
      </rPr>
      <t>Zahlungsfrist</t>
    </r>
    <r>
      <rPr>
        <sz val="9"/>
        <rFont val="Arial"/>
        <family val="2"/>
      </rPr>
      <t xml:space="preserve"> (</t>
    </r>
    <r>
      <rPr>
        <i/>
        <sz val="9"/>
        <rFont val="Arial"/>
        <family val="2"/>
      </rPr>
      <t>ab korrektem Eingang bei erster Prüfstelle</t>
    </r>
    <r>
      <rPr>
        <sz val="9"/>
        <rFont val="Arial"/>
        <family val="2"/>
      </rPr>
      <t>):</t>
    </r>
  </si>
  <si>
    <t>Bauleistungen</t>
  </si>
  <si>
    <t>IO-Bezeichnung</t>
  </si>
  <si>
    <t>Koa</t>
  </si>
  <si>
    <t>Netto inkl. MWST ohne Skontoabzug</t>
  </si>
  <si>
    <t>1.2300</t>
  </si>
  <si>
    <r>
      <t xml:space="preserve">Leistungen
</t>
    </r>
    <r>
      <rPr>
        <sz val="9"/>
        <rFont val="Arial"/>
        <family val="2"/>
      </rPr>
      <t>(Brutto)</t>
    </r>
  </si>
  <si>
    <t>MUSTER</t>
  </si>
  <si>
    <t>Rechnungsdeckblatt Dienstleistungen</t>
  </si>
  <si>
    <t>…………</t>
  </si>
  <si>
    <t>Schlussrechnung
Verzicht auf Nachforderung</t>
  </si>
  <si>
    <t>ASTRA Rechnungsart</t>
  </si>
  <si>
    <t>3400988882</t>
  </si>
  <si>
    <t>01</t>
  </si>
  <si>
    <t>03</t>
  </si>
  <si>
    <t>04</t>
  </si>
  <si>
    <t>05</t>
  </si>
  <si>
    <t>Art</t>
  </si>
  <si>
    <t>CHExxxxxxxxx</t>
  </si>
  <si>
    <t>Stempel Erste Prüfstelle</t>
  </si>
  <si>
    <t>Stempel ASTRA</t>
  </si>
  <si>
    <t>18.18.13.24.301.01</t>
  </si>
  <si>
    <t>18.18.13.24.301.02</t>
  </si>
  <si>
    <t>18.18.13.24.301.03</t>
  </si>
  <si>
    <t>18.18.13.24.301.04</t>
  </si>
  <si>
    <t>Trasse Chur Nord</t>
  </si>
  <si>
    <t>Trasse Chur Süd</t>
  </si>
  <si>
    <t>Trasse Chur Est</t>
  </si>
  <si>
    <t>Trasse Chur West</t>
  </si>
  <si>
    <t>1.3100</t>
  </si>
  <si>
    <t>Rückbehaltszlg</t>
  </si>
  <si>
    <t>Ing.Büro Peter Muster</t>
  </si>
  <si>
    <t>RECHNUNGSBETRÄGE   -   GEGLIEDERT NACH PROJEKTSTRUKTUR TDCOST (KOSTENMATRIX)</t>
  </si>
  <si>
    <t>Rechnungsbeträge</t>
  </si>
  <si>
    <t>Bringt der Auftragnehmer keinen schriftlichen Vorbehalt an, so erklärt er mit der Einreichung der Schlussrechnung, dass er keine weiteren Rechnungen stellen wird und auf jeden weiteren Vergütungsanspruch für Leistungen verzichtet, die er bis dahin nicht in Rechnung gestellt hat.</t>
  </si>
  <si>
    <t>Anteil NK Nebenkosten</t>
  </si>
  <si>
    <t>Projekt Nr.</t>
  </si>
  <si>
    <t>Vertrag Nr.</t>
  </si>
  <si>
    <t>Projekt Kurzbezeichnung</t>
  </si>
  <si>
    <t>Projekt Bezeichnung</t>
  </si>
  <si>
    <t>Projekt PL</t>
  </si>
  <si>
    <t>Projekt PL Kurzzeichen</t>
  </si>
  <si>
    <t>_Vertrag ursprünglich netto vor Skonto + MWST</t>
  </si>
  <si>
    <t>_Nachträge netto vor Skonto + MWST</t>
  </si>
  <si>
    <t>IO-Nr.</t>
  </si>
  <si>
    <t>Schlussrechn.</t>
  </si>
  <si>
    <t>1.5030 Wiederinstandstellung</t>
  </si>
  <si>
    <t>3.8161 Unfälle Militär</t>
  </si>
  <si>
    <t>3.9560 Übrige Einnahmen</t>
  </si>
  <si>
    <t>3.9600 Betriebserträge Liegenschaften</t>
  </si>
  <si>
    <t>3.9360 Einmalige Abgelt. Unterh./Betrieb</t>
  </si>
  <si>
    <t>Rechnungsbetrag gerundet</t>
  </si>
  <si>
    <t>Rundungsdifferenz</t>
  </si>
  <si>
    <t>Rückbehalt</t>
  </si>
  <si>
    <t>Rückbehalt Max</t>
  </si>
  <si>
    <t>Rückbehaltsschema</t>
  </si>
  <si>
    <t>5% bis 1 Mio</t>
  </si>
  <si>
    <t>SIA 118 bis 1 Mio</t>
  </si>
  <si>
    <t>SIA 118 bis 2 Mio</t>
  </si>
  <si>
    <t>10% bis 230'000, 5% bis 2 Mio.</t>
  </si>
  <si>
    <t>5% bis 2 Mio</t>
  </si>
  <si>
    <t>Rückbehalt0</t>
  </si>
  <si>
    <t>Rückbehalt1</t>
  </si>
  <si>
    <t>Rückbehalt2</t>
  </si>
  <si>
    <t>Rückbehalt3</t>
  </si>
  <si>
    <t>Rngsumme0</t>
  </si>
  <si>
    <t>Rngsumme1</t>
  </si>
  <si>
    <t>Rngsumme2</t>
  </si>
  <si>
    <t>Rngsumme3</t>
  </si>
  <si>
    <t>(Materielle und rechnerische Prüfung)</t>
  </si>
  <si>
    <t>=WENN(ODER($O$6=Dropdowns!$B$9;(L29+M113)&lt;-G91);0;-K23*$L$21)</t>
  </si>
  <si>
    <t>=WENN(($O$6=Dropdowns!$B$9)*ODER((L29+M113)&lt;-G91);0;-K23*$L$21)</t>
  </si>
  <si>
    <t>komplizierte Formeln:</t>
  </si>
  <si>
    <t>V1</t>
  </si>
  <si>
    <t>V2</t>
  </si>
  <si>
    <t>einfache, aktuelle Formel</t>
  </si>
  <si>
    <t>=WENN(($O$6=Dropdowns!$B$9);0;-K23*$L$21)</t>
  </si>
  <si>
    <t>Alerter:</t>
  </si>
  <si>
    <t>nur Limite in Übersicht</t>
  </si>
  <si>
    <t>inkl. erfasste Rng</t>
  </si>
  <si>
    <t>=(-$G$91)+SUMME($L$23:$L$27)</t>
  </si>
  <si>
    <t>=(-$G$91)</t>
  </si>
  <si>
    <t>Leistungszeitraum</t>
  </si>
  <si>
    <t>von</t>
  </si>
  <si>
    <t>Vertragsbeginn</t>
  </si>
  <si>
    <t>1.5910 Flankierende Massnahmen</t>
  </si>
  <si>
    <t>---</t>
  </si>
  <si>
    <t>Rechnungsart DL</t>
  </si>
  <si>
    <t>Abrechnungsart DL</t>
  </si>
  <si>
    <t>Rechnung Auftragnehmer mit Einzahlungsschein, Arbeitsrapporte mit Original-Unterschrift der betroffenen Person und ihres Vorgesetzten, Detail-/Drittbelege für Nebenkosten</t>
  </si>
  <si>
    <t>ASTRA Nachtrags-Nr.</t>
  </si>
  <si>
    <t>Gültig für die Aufteilung der aktuellen Nachtragssumme. Bei der Rechnungsstellung wird weiterhin das Rechnungsdeckblatt vom Grundvertrag verwendet.</t>
  </si>
  <si>
    <t>EP RHE FRI</t>
  </si>
  <si>
    <t>N3 EP Rheinfelden - Frick und Einzelmassnahmen</t>
  </si>
  <si>
    <t>FUP.2</t>
  </si>
  <si>
    <t>Projektleiterin</t>
  </si>
  <si>
    <t>Nicole Schulz</t>
  </si>
  <si>
    <t>Unterhalt</t>
  </si>
  <si>
    <t>Sni</t>
  </si>
  <si>
    <t>Klt</t>
  </si>
  <si>
    <t>Techdata AG</t>
  </si>
  <si>
    <t>Effingerstrasse 13, 3001 Bern</t>
  </si>
  <si>
    <t>090069/2000003</t>
  </si>
  <si>
    <t>PV Bau/BSA</t>
  </si>
  <si>
    <t>Beat Schädler</t>
  </si>
  <si>
    <t>061 365 22 22</t>
  </si>
  <si>
    <t>b.schaedler@aebo.ch</t>
  </si>
  <si>
    <t>INGE EP RF BB, c/o Aegerter &amp; Bosshardt AG</t>
  </si>
  <si>
    <t>Hochstrasse 48</t>
  </si>
  <si>
    <t>4002 Basel</t>
  </si>
  <si>
    <t>CHE-164.869.840 MWST</t>
  </si>
  <si>
    <t>06</t>
  </si>
  <si>
    <t>07</t>
  </si>
  <si>
    <t>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</si>
</sst>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7" formatCode="&quot;Fr.&quot;\ #,##0.00;&quot;Fr.&quot;\ \-#,##0.00"/>
    <numFmt numFmtId="43" formatCode="_ * #,##0.00_ ;_ * \-#,##0.00_ ;_ * &quot;-&quot;??_ ;_ @_ "/>
    <numFmt numFmtId="164" formatCode="_(* #,##0.00_);_(* \(#,##0.00\);_(* &quot;-&quot;??_);_(@_)"/>
    <numFmt numFmtId="165" formatCode="0.0%"/>
    <numFmt numFmtId="166" formatCode="000000"/>
    <numFmt numFmtId="167" formatCode="dd/mm/yyyy;@"/>
    <numFmt numFmtId="168" formatCode="#,##0.00_ ;\-#,##0.00\ "/>
    <numFmt numFmtId="169" formatCode="0.00%;[Red]\-0.00%"/>
  </numFmts>
  <fonts count="35">
    <font>
      <sz val="10"/>
      <name val="Arial"/>
    </font>
    <font>
      <sz val="10"/>
      <name val="Arial"/>
      <family val="2"/>
    </font>
    <font>
      <sz val="11"/>
      <name val="Arial"/>
      <family val="2"/>
    </font>
    <font>
      <b/>
      <sz val="14"/>
      <name val="Arial"/>
      <family val="2"/>
    </font>
    <font>
      <sz val="8"/>
      <name val="Arial"/>
      <family val="2"/>
    </font>
    <font>
      <b/>
      <sz val="11"/>
      <name val="Arial"/>
      <family val="2"/>
    </font>
    <font>
      <sz val="9"/>
      <name val="Arial"/>
      <family val="2"/>
    </font>
    <font>
      <b/>
      <sz val="12"/>
      <name val="Arial"/>
      <family val="2"/>
    </font>
    <font>
      <u/>
      <sz val="10"/>
      <color indexed="12"/>
      <name val="Arial"/>
      <family val="2"/>
    </font>
    <font>
      <sz val="10"/>
      <name val="Arial"/>
      <family val="2"/>
    </font>
    <font>
      <u val="doubleAccounting"/>
      <sz val="11"/>
      <name val="Arial"/>
      <family val="2"/>
    </font>
    <font>
      <b/>
      <sz val="9"/>
      <name val="Arial"/>
      <family val="2"/>
    </font>
    <font>
      <i/>
      <sz val="9"/>
      <name val="Arial"/>
      <family val="2"/>
    </font>
    <font>
      <sz val="10"/>
      <name val="Arial"/>
      <family val="2"/>
    </font>
    <font>
      <b/>
      <u/>
      <sz val="12"/>
      <name val="Arial"/>
      <family val="2"/>
    </font>
    <font>
      <u/>
      <sz val="9"/>
      <name val="Arial"/>
      <family val="2"/>
    </font>
    <font>
      <b/>
      <i/>
      <sz val="9"/>
      <name val="Arial"/>
      <family val="2"/>
    </font>
    <font>
      <i/>
      <sz val="12"/>
      <name val="Arial"/>
      <family val="2"/>
    </font>
    <font>
      <sz val="8"/>
      <name val="Arial Narrow"/>
      <family val="2"/>
    </font>
    <font>
      <b/>
      <sz val="10"/>
      <name val="Arial"/>
      <family val="2"/>
    </font>
    <font>
      <i/>
      <sz val="10"/>
      <name val="Arial"/>
      <family val="2"/>
    </font>
    <font>
      <strike/>
      <sz val="10"/>
      <name val="Arial"/>
      <family val="2"/>
    </font>
    <font>
      <b/>
      <sz val="9"/>
      <color indexed="9"/>
      <name val="Arial"/>
      <family val="2"/>
    </font>
    <font>
      <sz val="8"/>
      <color indexed="8"/>
      <name val="Arial"/>
      <family val="2"/>
    </font>
    <font>
      <sz val="9"/>
      <color indexed="8"/>
      <name val="Arial"/>
      <family val="2"/>
    </font>
    <font>
      <i/>
      <sz val="8"/>
      <color theme="0" tint="-0.499984740745262"/>
      <name val="Arial"/>
      <family val="2"/>
    </font>
    <font>
      <i/>
      <sz val="8"/>
      <color rgb="FF0070C0"/>
      <name val="Arial"/>
      <family val="2"/>
    </font>
    <font>
      <b/>
      <sz val="9"/>
      <color theme="0"/>
      <name val="Arial"/>
      <family val="2"/>
    </font>
    <font>
      <strike/>
      <sz val="9"/>
      <color rgb="FFFF0000"/>
      <name val="Arial"/>
      <family val="2"/>
    </font>
    <font>
      <sz val="8"/>
      <color rgb="FF0070C0"/>
      <name val="Arial"/>
      <family val="2"/>
    </font>
    <font>
      <sz val="9"/>
      <color theme="0"/>
      <name val="Arial"/>
      <family val="2"/>
    </font>
    <font>
      <b/>
      <sz val="11"/>
      <color theme="0"/>
      <name val="Arial"/>
      <family val="2"/>
    </font>
    <font>
      <sz val="9"/>
      <color rgb="FFFF0000"/>
      <name val="Arial"/>
      <family val="2"/>
    </font>
    <font>
      <b/>
      <sz val="12"/>
      <color rgb="FFFF0000"/>
      <name val="Arial"/>
      <family val="2"/>
    </font>
    <font>
      <b/>
      <i/>
      <sz val="10"/>
      <name val="Arial"/>
      <family val="2"/>
    </font>
  </fonts>
  <fills count="12">
    <fill>
      <patternFill patternType="none"/>
    </fill>
    <fill>
      <patternFill patternType="gray125"/>
    </fill>
    <fill>
      <patternFill patternType="solid">
        <fgColor rgb="FFFFFF00"/>
        <bgColor indexed="64"/>
      </patternFill>
    </fill>
    <fill>
      <patternFill patternType="solid">
        <fgColor rgb="FFEBFFEB"/>
        <bgColor indexed="64"/>
      </patternFill>
    </fill>
    <fill>
      <patternFill patternType="solid">
        <fgColor rgb="FFFFFF99"/>
        <bgColor indexed="64"/>
      </patternFill>
    </fill>
    <fill>
      <patternFill patternType="solid">
        <fgColor theme="1" tint="0.34998626667073579"/>
        <bgColor indexed="64"/>
      </patternFill>
    </fill>
    <fill>
      <patternFill patternType="solid">
        <fgColor theme="0" tint="-0.249977111117893"/>
        <bgColor indexed="64"/>
      </patternFill>
    </fill>
    <fill>
      <patternFill patternType="solid">
        <fgColor rgb="FFF0F0F4"/>
        <bgColor indexed="64"/>
      </patternFill>
    </fill>
    <fill>
      <patternFill patternType="solid">
        <fgColor rgb="FF5175B9"/>
        <bgColor indexed="64"/>
      </patternFill>
    </fill>
    <fill>
      <patternFill patternType="solid">
        <fgColor rgb="FFFFFF66"/>
        <bgColor indexed="64"/>
      </patternFill>
    </fill>
    <fill>
      <patternFill patternType="solid">
        <fgColor theme="0"/>
        <bgColor indexed="64"/>
      </patternFill>
    </fill>
    <fill>
      <patternFill patternType="solid">
        <fgColor rgb="FFFFB871"/>
        <bgColor indexed="64"/>
      </patternFill>
    </fill>
  </fills>
  <borders count="83">
    <border>
      <left/>
      <right/>
      <top/>
      <bottom/>
      <diagonal/>
    </border>
    <border>
      <left style="thin">
        <color indexed="64"/>
      </left>
      <right/>
      <top/>
      <bottom/>
      <diagonal/>
    </border>
    <border>
      <left/>
      <right style="thin">
        <color indexed="64"/>
      </right>
      <top/>
      <bottom/>
      <diagonal/>
    </border>
    <border>
      <left style="thin">
        <color indexed="64"/>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hair">
        <color indexed="64"/>
      </top>
      <bottom/>
      <diagonal/>
    </border>
    <border>
      <left/>
      <right style="thin">
        <color indexed="64"/>
      </right>
      <top style="hair">
        <color indexed="64"/>
      </top>
      <bottom/>
      <diagonal/>
    </border>
    <border>
      <left style="thin">
        <color indexed="64"/>
      </left>
      <right/>
      <top style="hair">
        <color indexed="64"/>
      </top>
      <bottom/>
      <diagonal/>
    </border>
    <border>
      <left style="hair">
        <color indexed="64"/>
      </left>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style="thin">
        <color indexed="64"/>
      </left>
      <right style="hair">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right/>
      <top style="medium">
        <color indexed="64"/>
      </top>
      <bottom style="medium">
        <color indexed="64"/>
      </bottom>
      <diagonal/>
    </border>
    <border>
      <left style="hair">
        <color indexed="64"/>
      </left>
      <right style="thin">
        <color indexed="64"/>
      </right>
      <top style="hair">
        <color indexed="64"/>
      </top>
      <bottom style="thin">
        <color indexed="64"/>
      </bottom>
      <diagonal/>
    </border>
    <border>
      <left style="hair">
        <color indexed="64"/>
      </left>
      <right style="thin">
        <color indexed="64"/>
      </right>
      <top/>
      <bottom/>
      <diagonal/>
    </border>
    <border>
      <left/>
      <right style="hair">
        <color indexed="64"/>
      </right>
      <top style="thin">
        <color indexed="64"/>
      </top>
      <bottom/>
      <diagonal/>
    </border>
    <border>
      <left style="hair">
        <color indexed="64"/>
      </left>
      <right/>
      <top/>
      <bottom/>
      <diagonal/>
    </border>
    <border>
      <left style="hair">
        <color indexed="64"/>
      </left>
      <right style="hair">
        <color indexed="64"/>
      </right>
      <top/>
      <bottom/>
      <diagonal/>
    </border>
    <border>
      <left style="thin">
        <color indexed="64"/>
      </left>
      <right style="thin">
        <color indexed="64"/>
      </right>
      <top/>
      <bottom/>
      <diagonal/>
    </border>
    <border>
      <left style="thin">
        <color indexed="64"/>
      </left>
      <right style="hair">
        <color indexed="64"/>
      </right>
      <top/>
      <bottom/>
      <diagonal/>
    </border>
    <border>
      <left style="medium">
        <color indexed="64"/>
      </left>
      <right style="medium">
        <color indexed="64"/>
      </right>
      <top/>
      <bottom/>
      <diagonal/>
    </border>
    <border>
      <left style="hair">
        <color indexed="64"/>
      </left>
      <right/>
      <top/>
      <bottom style="thin">
        <color indexed="64"/>
      </bottom>
      <diagonal/>
    </border>
    <border>
      <left style="hair">
        <color indexed="64"/>
      </left>
      <right style="hair">
        <color indexed="64"/>
      </right>
      <top/>
      <bottom style="thin">
        <color indexed="64"/>
      </bottom>
      <diagonal/>
    </border>
    <border>
      <left style="thin">
        <color indexed="64"/>
      </left>
      <right style="thin">
        <color indexed="64"/>
      </right>
      <top/>
      <bottom style="thin">
        <color indexed="64"/>
      </bottom>
      <diagonal/>
    </border>
    <border>
      <left style="thin">
        <color indexed="64"/>
      </left>
      <right style="hair">
        <color indexed="64"/>
      </right>
      <top/>
      <bottom style="thin">
        <color indexed="64"/>
      </bottom>
      <diagonal/>
    </border>
    <border>
      <left style="hair">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thin">
        <color indexed="64"/>
      </left>
      <right/>
      <top style="medium">
        <color indexed="64"/>
      </top>
      <bottom style="medium">
        <color indexed="64"/>
      </bottom>
      <diagonal/>
    </border>
    <border>
      <left style="hair">
        <color indexed="64"/>
      </left>
      <right style="thin">
        <color indexed="64"/>
      </right>
      <top style="thin">
        <color indexed="64"/>
      </top>
      <bottom/>
      <diagonal/>
    </border>
    <border>
      <left/>
      <right style="thin">
        <color indexed="64"/>
      </right>
      <top style="medium">
        <color indexed="64"/>
      </top>
      <bottom style="medium">
        <color indexed="64"/>
      </bottom>
      <diagonal/>
    </border>
    <border>
      <left style="thin">
        <color indexed="64"/>
      </left>
      <right style="thin">
        <color indexed="64"/>
      </right>
      <top style="thin">
        <color indexed="64"/>
      </top>
      <bottom style="hair">
        <color indexed="64"/>
      </bottom>
      <diagonal/>
    </border>
    <border>
      <left style="thin">
        <color indexed="64"/>
      </left>
      <right style="hair">
        <color indexed="64"/>
      </right>
      <top/>
      <bottom style="hair">
        <color indexed="64"/>
      </bottom>
      <diagonal/>
    </border>
    <border>
      <left style="hair">
        <color indexed="64"/>
      </left>
      <right style="thin">
        <color indexed="64"/>
      </right>
      <top/>
      <bottom style="hair">
        <color indexed="64"/>
      </bottom>
      <diagonal/>
    </border>
    <border>
      <left style="hair">
        <color indexed="64"/>
      </left>
      <right style="hair">
        <color indexed="64"/>
      </right>
      <top/>
      <bottom style="hair">
        <color indexed="64"/>
      </bottom>
      <diagonal/>
    </border>
    <border>
      <left style="hair">
        <color indexed="64"/>
      </left>
      <right/>
      <top/>
      <bottom style="hair">
        <color indexed="64"/>
      </bottom>
      <diagonal/>
    </border>
    <border>
      <left style="thin">
        <color indexed="64"/>
      </left>
      <right style="thin">
        <color indexed="64"/>
      </right>
      <top/>
      <bottom style="hair">
        <color indexed="64"/>
      </bottom>
      <diagonal/>
    </border>
    <border>
      <left/>
      <right/>
      <top/>
      <bottom style="hair">
        <color indexed="64"/>
      </bottom>
      <diagonal/>
    </border>
    <border>
      <left style="medium">
        <color indexed="64"/>
      </left>
      <right style="medium">
        <color indexed="64"/>
      </right>
      <top/>
      <bottom style="hair">
        <color indexed="64"/>
      </bottom>
      <diagonal/>
    </border>
    <border>
      <left style="thin">
        <color indexed="64"/>
      </left>
      <right style="thin">
        <color indexed="64"/>
      </right>
      <top style="hair">
        <color indexed="64"/>
      </top>
      <bottom/>
      <diagonal/>
    </border>
    <border>
      <left style="thin">
        <color indexed="64"/>
      </left>
      <right style="hair">
        <color indexed="64"/>
      </right>
      <top style="hair">
        <color indexed="64"/>
      </top>
      <bottom/>
      <diagonal/>
    </border>
    <border>
      <left style="hair">
        <color indexed="64"/>
      </left>
      <right style="thin">
        <color indexed="64"/>
      </right>
      <top style="hair">
        <color indexed="64"/>
      </top>
      <bottom/>
      <diagonal/>
    </border>
    <border>
      <left style="hair">
        <color indexed="64"/>
      </left>
      <right style="hair">
        <color indexed="64"/>
      </right>
      <top style="hair">
        <color indexed="64"/>
      </top>
      <bottom/>
      <diagonal/>
    </border>
    <border>
      <left style="hair">
        <color indexed="64"/>
      </left>
      <right/>
      <top style="hair">
        <color indexed="64"/>
      </top>
      <bottom/>
      <diagonal/>
    </border>
    <border>
      <left style="medium">
        <color indexed="64"/>
      </left>
      <right style="medium">
        <color indexed="64"/>
      </right>
      <top style="hair">
        <color indexed="64"/>
      </top>
      <bottom/>
      <diagonal/>
    </border>
    <border>
      <left style="hair">
        <color indexed="64"/>
      </left>
      <right/>
      <top style="thin">
        <color indexed="64"/>
      </top>
      <bottom style="hair">
        <color indexed="64"/>
      </bottom>
      <diagonal/>
    </border>
    <border>
      <left/>
      <right style="hair">
        <color indexed="64"/>
      </right>
      <top/>
      <bottom/>
      <diagonal/>
    </border>
    <border>
      <left/>
      <right style="hair">
        <color indexed="64"/>
      </right>
      <top/>
      <bottom style="thin">
        <color indexed="64"/>
      </bottom>
      <diagonal/>
    </border>
    <border>
      <left style="hair">
        <color indexed="64"/>
      </left>
      <right/>
      <top style="thin">
        <color indexed="64"/>
      </top>
      <bottom/>
      <diagonal/>
    </border>
    <border>
      <left/>
      <right style="hair">
        <color indexed="64"/>
      </right>
      <top style="thin">
        <color indexed="64"/>
      </top>
      <bottom style="thin">
        <color indexed="64"/>
      </bottom>
      <diagonal/>
    </border>
    <border>
      <left/>
      <right style="hair">
        <color indexed="64"/>
      </right>
      <top style="thin">
        <color indexed="64"/>
      </top>
      <bottom style="hair">
        <color indexed="64"/>
      </bottom>
      <diagonal/>
    </border>
    <border>
      <left/>
      <right style="hair">
        <color indexed="64"/>
      </right>
      <top style="hair">
        <color indexed="64"/>
      </top>
      <bottom/>
      <diagonal/>
    </border>
    <border>
      <left style="hair">
        <color indexed="64"/>
      </left>
      <right/>
      <top style="hair">
        <color indexed="64"/>
      </top>
      <bottom style="thin">
        <color indexed="64"/>
      </bottom>
      <diagonal/>
    </border>
    <border>
      <left/>
      <right style="hair">
        <color indexed="64"/>
      </right>
      <top style="hair">
        <color indexed="64"/>
      </top>
      <bottom style="thin">
        <color indexed="64"/>
      </bottom>
      <diagonal/>
    </border>
    <border>
      <left/>
      <right style="medium">
        <color indexed="64"/>
      </right>
      <top/>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diagonal/>
    </border>
    <border>
      <left style="thin">
        <color indexed="64"/>
      </left>
      <right style="medium">
        <color indexed="64"/>
      </right>
      <top/>
      <bottom/>
      <diagonal/>
    </border>
    <border>
      <left style="medium">
        <color indexed="64"/>
      </left>
      <right style="thin">
        <color indexed="64"/>
      </right>
      <top/>
      <bottom/>
      <diagonal/>
    </border>
    <border>
      <left style="thin">
        <color indexed="64"/>
      </left>
      <right style="medium">
        <color indexed="64"/>
      </right>
      <top/>
      <bottom style="thin">
        <color indexed="64"/>
      </bottom>
      <diagonal/>
    </border>
    <border>
      <left style="medium">
        <color indexed="64"/>
      </left>
      <right style="thin">
        <color indexed="64"/>
      </right>
      <top/>
      <bottom style="thin">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style="hair">
        <color indexed="64"/>
      </left>
      <right style="hair">
        <color indexed="64"/>
      </right>
      <top style="thin">
        <color indexed="64"/>
      </top>
      <bottom/>
      <diagonal/>
    </border>
    <border>
      <left style="thin">
        <color indexed="64"/>
      </left>
      <right style="hair">
        <color indexed="64"/>
      </right>
      <top style="hair">
        <color indexed="64"/>
      </top>
      <bottom style="thin">
        <color indexed="64"/>
      </bottom>
      <diagonal/>
    </border>
    <border>
      <left/>
      <right/>
      <top style="medium">
        <color indexed="64"/>
      </top>
      <bottom/>
      <diagonal/>
    </border>
    <border>
      <left/>
      <right style="thin">
        <color indexed="64"/>
      </right>
      <top style="medium">
        <color indexed="64"/>
      </top>
      <bottom/>
      <diagonal/>
    </border>
    <border>
      <left style="thin">
        <color rgb="FFCAC9D9"/>
      </left>
      <right style="thin">
        <color rgb="FFCAC9D9"/>
      </right>
      <top style="thin">
        <color rgb="FFCAC9D9"/>
      </top>
      <bottom style="thin">
        <color rgb="FFCAC9D9"/>
      </bottom>
      <diagonal/>
    </border>
    <border>
      <left style="thin">
        <color rgb="FFCACAD9"/>
      </left>
      <right style="thin">
        <color rgb="FFCACAD9"/>
      </right>
      <top style="thin">
        <color rgb="FFCACAD9"/>
      </top>
      <bottom style="thin">
        <color rgb="FFCACAD9"/>
      </bottom>
      <diagonal/>
    </border>
  </borders>
  <cellStyleXfs count="10">
    <xf numFmtId="0" fontId="0" fillId="0" borderId="0" applyProtection="0"/>
    <xf numFmtId="164" fontId="1" fillId="0" borderId="0" applyFont="0" applyFill="0" applyBorder="0" applyAlignment="0" applyProtection="0"/>
    <xf numFmtId="43" fontId="9" fillId="0" borderId="0" applyFont="0" applyFill="0" applyBorder="0" applyAlignment="0" applyProtection="0"/>
    <xf numFmtId="0" fontId="8" fillId="0" borderId="0" applyNumberFormat="0" applyFill="0" applyBorder="0" applyAlignment="0" applyProtection="0">
      <alignment vertical="top"/>
      <protection locked="0"/>
    </xf>
    <xf numFmtId="0" fontId="13" fillId="0" borderId="0"/>
    <xf numFmtId="0" fontId="9" fillId="0" borderId="0"/>
    <xf numFmtId="9" fontId="1" fillId="0" borderId="0" applyFont="0" applyFill="0" applyBorder="0" applyAlignment="0" applyProtection="0"/>
    <xf numFmtId="9" fontId="9" fillId="0" borderId="0" applyFont="0" applyFill="0" applyBorder="0" applyAlignment="0" applyProtection="0"/>
    <xf numFmtId="0" fontId="9" fillId="0" borderId="0"/>
    <xf numFmtId="0" fontId="9" fillId="0" borderId="0" applyProtection="0"/>
  </cellStyleXfs>
  <cellXfs count="519">
    <xf numFmtId="0" fontId="0" fillId="0" borderId="0" xfId="0"/>
    <xf numFmtId="0" fontId="3" fillId="0" borderId="0" xfId="8" applyFont="1"/>
    <xf numFmtId="0" fontId="4" fillId="0" borderId="0" xfId="8" applyFont="1"/>
    <xf numFmtId="0" fontId="9" fillId="0" borderId="0" xfId="8"/>
    <xf numFmtId="0" fontId="4" fillId="0" borderId="0" xfId="8" applyFont="1" applyAlignment="1">
      <alignment wrapText="1"/>
    </xf>
    <xf numFmtId="0" fontId="4" fillId="0" borderId="0" xfId="8" applyFont="1" applyBorder="1" applyProtection="1">
      <protection hidden="1"/>
    </xf>
    <xf numFmtId="0" fontId="25" fillId="0" borderId="0" xfId="8" applyFont="1"/>
    <xf numFmtId="0" fontId="9" fillId="0" borderId="0" xfId="8" applyFont="1"/>
    <xf numFmtId="0" fontId="26" fillId="0" borderId="0" xfId="8" applyFont="1"/>
    <xf numFmtId="0" fontId="2" fillId="0" borderId="0" xfId="8" applyFont="1" applyProtection="1"/>
    <xf numFmtId="0" fontId="2" fillId="0" borderId="0" xfId="8" applyFont="1" applyAlignment="1" applyProtection="1">
      <alignment vertical="center"/>
    </xf>
    <xf numFmtId="0" fontId="2" fillId="0" borderId="0" xfId="8" applyFont="1" applyAlignment="1" applyProtection="1">
      <alignment vertical="top"/>
    </xf>
    <xf numFmtId="0" fontId="26" fillId="0" borderId="0" xfId="8" applyFont="1" applyAlignment="1"/>
    <xf numFmtId="4" fontId="10" fillId="0" borderId="0" xfId="8" applyNumberFormat="1" applyFont="1" applyBorder="1" applyAlignment="1" applyProtection="1">
      <alignment vertical="center"/>
    </xf>
    <xf numFmtId="0" fontId="6" fillId="0" borderId="0" xfId="4" applyFont="1" applyBorder="1" applyAlignment="1">
      <alignment horizontal="left" vertical="center"/>
    </xf>
    <xf numFmtId="0" fontId="6" fillId="0" borderId="0" xfId="4" applyFont="1" applyBorder="1" applyAlignment="1">
      <alignment vertical="center"/>
    </xf>
    <xf numFmtId="0" fontId="11" fillId="0" borderId="1" xfId="4" applyFont="1" applyBorder="1" applyAlignment="1">
      <alignment horizontal="left" vertical="center"/>
    </xf>
    <xf numFmtId="0" fontId="6" fillId="0" borderId="2" xfId="4" applyFont="1" applyBorder="1" applyAlignment="1">
      <alignment vertical="center"/>
    </xf>
    <xf numFmtId="0" fontId="6" fillId="0" borderId="2" xfId="4" applyFont="1" applyBorder="1" applyAlignment="1">
      <alignment horizontal="left" vertical="center"/>
    </xf>
    <xf numFmtId="0" fontId="11" fillId="0" borderId="0" xfId="4" applyFont="1" applyBorder="1" applyAlignment="1">
      <alignment horizontal="center" vertical="center"/>
    </xf>
    <xf numFmtId="0" fontId="11" fillId="0" borderId="1" xfId="4" applyFont="1" applyFill="1" applyBorder="1" applyAlignment="1">
      <alignment horizontal="left" vertical="center"/>
    </xf>
    <xf numFmtId="0" fontId="11" fillId="0" borderId="3" xfId="4" applyFont="1" applyBorder="1" applyAlignment="1">
      <alignment horizontal="left" vertical="center"/>
    </xf>
    <xf numFmtId="0" fontId="4" fillId="2" borderId="0" xfId="8" applyFont="1" applyFill="1"/>
    <xf numFmtId="0" fontId="6" fillId="0" borderId="0" xfId="4" applyFont="1" applyFill="1" applyBorder="1" applyAlignment="1">
      <alignment vertical="center"/>
    </xf>
    <xf numFmtId="0" fontId="6" fillId="0" borderId="0" xfId="4" applyFont="1" applyFill="1" applyBorder="1" applyAlignment="1">
      <alignment horizontal="left" vertical="center"/>
    </xf>
    <xf numFmtId="0" fontId="6" fillId="0" borderId="1" xfId="4" applyFont="1" applyBorder="1" applyAlignment="1">
      <alignment horizontal="left" vertical="center"/>
    </xf>
    <xf numFmtId="0" fontId="6" fillId="0" borderId="4" xfId="4" applyFont="1" applyBorder="1" applyAlignment="1">
      <alignment horizontal="left" vertical="center"/>
    </xf>
    <xf numFmtId="0" fontId="6" fillId="0" borderId="5" xfId="4" applyFont="1" applyBorder="1" applyAlignment="1">
      <alignment horizontal="left" vertical="center"/>
    </xf>
    <xf numFmtId="0" fontId="6" fillId="0" borderId="6" xfId="4" applyFont="1" applyBorder="1" applyAlignment="1">
      <alignment horizontal="left" vertical="center"/>
    </xf>
    <xf numFmtId="0" fontId="6" fillId="0" borderId="7" xfId="4" applyFont="1" applyBorder="1" applyAlignment="1">
      <alignment horizontal="left" vertical="center"/>
    </xf>
    <xf numFmtId="0" fontId="6" fillId="0" borderId="8" xfId="4" applyFont="1" applyBorder="1" applyAlignment="1">
      <alignment horizontal="left" vertical="center"/>
    </xf>
    <xf numFmtId="0" fontId="11" fillId="0" borderId="3" xfId="4" applyFont="1" applyFill="1" applyBorder="1" applyAlignment="1">
      <alignment horizontal="left" vertical="center"/>
    </xf>
    <xf numFmtId="0" fontId="6" fillId="0" borderId="7" xfId="4" applyFont="1" applyFill="1" applyBorder="1" applyAlignment="1">
      <alignment horizontal="left" vertical="center"/>
    </xf>
    <xf numFmtId="0" fontId="6" fillId="0" borderId="5" xfId="4" applyFont="1" applyFill="1" applyBorder="1" applyAlignment="1">
      <alignment horizontal="left" vertical="center"/>
    </xf>
    <xf numFmtId="0" fontId="6" fillId="0" borderId="6" xfId="4" applyFont="1" applyFill="1" applyBorder="1" applyAlignment="1">
      <alignment horizontal="left" vertical="center"/>
    </xf>
    <xf numFmtId="0" fontId="6" fillId="0" borderId="0" xfId="0" applyFont="1" applyBorder="1" applyAlignment="1">
      <alignment vertical="center"/>
    </xf>
    <xf numFmtId="0" fontId="11" fillId="0" borderId="9" xfId="0" applyFont="1" applyFill="1" applyBorder="1" applyAlignment="1">
      <alignment horizontal="center" vertical="center"/>
    </xf>
    <xf numFmtId="0" fontId="6" fillId="0" borderId="0" xfId="0" applyFont="1" applyFill="1" applyBorder="1" applyAlignment="1">
      <alignment vertical="center"/>
    </xf>
    <xf numFmtId="0" fontId="11" fillId="0" borderId="10" xfId="0" applyFont="1" applyFill="1" applyBorder="1" applyAlignment="1">
      <alignment vertical="center"/>
    </xf>
    <xf numFmtId="0" fontId="11" fillId="0" borderId="11" xfId="0" applyFont="1" applyFill="1" applyBorder="1" applyAlignment="1">
      <alignment vertical="center"/>
    </xf>
    <xf numFmtId="169" fontId="11" fillId="0" borderId="11" xfId="0" applyNumberFormat="1" applyFont="1" applyFill="1" applyBorder="1" applyAlignment="1">
      <alignment vertical="center"/>
    </xf>
    <xf numFmtId="0" fontId="11" fillId="0" borderId="0" xfId="0" applyFont="1" applyFill="1" applyBorder="1" applyAlignment="1">
      <alignment vertical="center"/>
    </xf>
    <xf numFmtId="0" fontId="11" fillId="0" borderId="0" xfId="4" applyFont="1" applyBorder="1" applyAlignment="1">
      <alignment vertical="center"/>
    </xf>
    <xf numFmtId="0" fontId="7" fillId="0" borderId="0" xfId="4" applyFont="1" applyBorder="1" applyAlignment="1">
      <alignment vertical="center"/>
    </xf>
    <xf numFmtId="0" fontId="6" fillId="0" borderId="1" xfId="4" applyFont="1" applyBorder="1" applyAlignment="1">
      <alignment vertical="center"/>
    </xf>
    <xf numFmtId="0" fontId="6" fillId="0" borderId="12" xfId="4" applyFont="1" applyBorder="1" applyAlignment="1">
      <alignment vertical="center"/>
    </xf>
    <xf numFmtId="0" fontId="6" fillId="0" borderId="13" xfId="4" applyFont="1" applyBorder="1" applyAlignment="1">
      <alignment vertical="center"/>
    </xf>
    <xf numFmtId="0" fontId="6" fillId="0" borderId="14" xfId="4" applyFont="1" applyBorder="1" applyAlignment="1">
      <alignment vertical="center"/>
    </xf>
    <xf numFmtId="0" fontId="6" fillId="0" borderId="1" xfId="4" applyFont="1" applyBorder="1" applyAlignment="1">
      <alignment horizontal="center" vertical="center"/>
    </xf>
    <xf numFmtId="0" fontId="6" fillId="0" borderId="0" xfId="4" applyFont="1" applyBorder="1" applyAlignment="1">
      <alignment horizontal="center" vertical="center"/>
    </xf>
    <xf numFmtId="0" fontId="6" fillId="0" borderId="2" xfId="4" applyFont="1" applyBorder="1" applyAlignment="1">
      <alignment horizontal="center" vertical="center"/>
    </xf>
    <xf numFmtId="0" fontId="12" fillId="0" borderId="0" xfId="4" applyFont="1" applyBorder="1" applyAlignment="1">
      <alignment vertical="center"/>
    </xf>
    <xf numFmtId="0" fontId="14" fillId="0" borderId="0" xfId="4" applyFont="1" applyBorder="1" applyAlignment="1">
      <alignment vertical="center"/>
    </xf>
    <xf numFmtId="0" fontId="11" fillId="0" borderId="3" xfId="4" applyFont="1" applyFill="1" applyBorder="1" applyAlignment="1">
      <alignment vertical="center"/>
    </xf>
    <xf numFmtId="0" fontId="6" fillId="0" borderId="7" xfId="4" applyFont="1" applyFill="1" applyBorder="1" applyAlignment="1">
      <alignment vertical="center"/>
    </xf>
    <xf numFmtId="0" fontId="11" fillId="0" borderId="1" xfId="4" applyFont="1" applyFill="1" applyBorder="1" applyAlignment="1">
      <alignment vertical="center"/>
    </xf>
    <xf numFmtId="0" fontId="6" fillId="0" borderId="1" xfId="4" applyFont="1" applyFill="1" applyBorder="1" applyAlignment="1">
      <alignment vertical="center"/>
    </xf>
    <xf numFmtId="49" fontId="6" fillId="0" borderId="0" xfId="4" applyNumberFormat="1" applyFont="1" applyFill="1" applyBorder="1" applyAlignment="1">
      <alignment horizontal="left" vertical="center"/>
    </xf>
    <xf numFmtId="0" fontId="6" fillId="0" borderId="4" xfId="4" applyFont="1" applyFill="1" applyBorder="1" applyAlignment="1">
      <alignment vertical="center"/>
    </xf>
    <xf numFmtId="0" fontId="6" fillId="0" borderId="5" xfId="4" applyFont="1" applyFill="1" applyBorder="1" applyAlignment="1">
      <alignment vertical="center"/>
    </xf>
    <xf numFmtId="0" fontId="11" fillId="0" borderId="4" xfId="4" applyFont="1" applyFill="1" applyBorder="1" applyAlignment="1">
      <alignment vertical="center"/>
    </xf>
    <xf numFmtId="0" fontId="11" fillId="0" borderId="7" xfId="4" applyFont="1" applyBorder="1" applyAlignment="1">
      <alignment vertical="center"/>
    </xf>
    <xf numFmtId="0" fontId="11" fillId="0" borderId="10" xfId="4" applyFont="1" applyBorder="1" applyAlignment="1">
      <alignment vertical="center"/>
    </xf>
    <xf numFmtId="0" fontId="11" fillId="0" borderId="11" xfId="4" applyFont="1" applyBorder="1" applyAlignment="1">
      <alignment vertical="center"/>
    </xf>
    <xf numFmtId="0" fontId="6" fillId="0" borderId="8" xfId="4" applyFont="1" applyBorder="1" applyAlignment="1">
      <alignment vertical="center"/>
    </xf>
    <xf numFmtId="0" fontId="6" fillId="0" borderId="14" xfId="4" applyFont="1" applyBorder="1" applyAlignment="1">
      <alignment horizontal="left" vertical="center"/>
    </xf>
    <xf numFmtId="0" fontId="6" fillId="0" borderId="0" xfId="4" applyFont="1" applyFill="1" applyBorder="1" applyAlignment="1">
      <alignment horizontal="center" vertical="center"/>
    </xf>
    <xf numFmtId="0" fontId="11" fillId="0" borderId="0" xfId="4" applyFont="1" applyFill="1" applyBorder="1" applyAlignment="1">
      <alignment horizontal="left" vertical="center"/>
    </xf>
    <xf numFmtId="0" fontId="11" fillId="0" borderId="15" xfId="0" applyFont="1" applyFill="1" applyBorder="1" applyAlignment="1">
      <alignment horizontal="center" vertical="top" wrapText="1"/>
    </xf>
    <xf numFmtId="0" fontId="11" fillId="0" borderId="16" xfId="0" applyFont="1" applyFill="1" applyBorder="1" applyAlignment="1">
      <alignment horizontal="center" vertical="top" wrapText="1"/>
    </xf>
    <xf numFmtId="0" fontId="11" fillId="0" borderId="17" xfId="0" applyFont="1" applyFill="1" applyBorder="1" applyAlignment="1">
      <alignment horizontal="center" vertical="top" wrapText="1"/>
    </xf>
    <xf numFmtId="0" fontId="11" fillId="0" borderId="18" xfId="0" applyFont="1" applyFill="1" applyBorder="1" applyAlignment="1">
      <alignment horizontal="center" vertical="top" wrapText="1"/>
    </xf>
    <xf numFmtId="0" fontId="11" fillId="0" borderId="19" xfId="0" applyFont="1" applyFill="1" applyBorder="1" applyAlignment="1">
      <alignment horizontal="center" vertical="top" wrapText="1"/>
    </xf>
    <xf numFmtId="0" fontId="6" fillId="0" borderId="0" xfId="4" applyFont="1" applyBorder="1" applyAlignment="1">
      <alignment horizontal="left" vertical="top"/>
    </xf>
    <xf numFmtId="0" fontId="6" fillId="0" borderId="0" xfId="0" applyFont="1" applyFill="1" applyBorder="1" applyAlignment="1">
      <alignment horizontal="left" vertical="top"/>
    </xf>
    <xf numFmtId="0" fontId="6" fillId="0" borderId="0" xfId="4" applyFont="1" applyBorder="1" applyAlignment="1">
      <alignment vertical="top"/>
    </xf>
    <xf numFmtId="169" fontId="6" fillId="0" borderId="0" xfId="0" applyNumberFormat="1" applyFont="1" applyFill="1" applyBorder="1" applyAlignment="1">
      <alignment vertical="top"/>
    </xf>
    <xf numFmtId="0" fontId="6" fillId="0" borderId="0" xfId="0" applyFont="1" applyFill="1" applyBorder="1" applyAlignment="1">
      <alignment vertical="top"/>
    </xf>
    <xf numFmtId="0" fontId="11" fillId="0" borderId="20" xfId="0" applyFont="1" applyFill="1" applyBorder="1" applyAlignment="1">
      <alignment horizontal="center" vertical="top" wrapText="1"/>
    </xf>
    <xf numFmtId="166" fontId="7" fillId="3" borderId="21" xfId="0" applyNumberFormat="1" applyFont="1" applyFill="1" applyBorder="1" applyAlignment="1" applyProtection="1">
      <alignment horizontal="left" vertical="center"/>
    </xf>
    <xf numFmtId="0" fontId="11" fillId="0" borderId="0" xfId="0" applyFont="1" applyFill="1" applyBorder="1" applyAlignment="1" applyProtection="1">
      <alignment horizontal="center" vertical="center"/>
      <protection locked="0"/>
    </xf>
    <xf numFmtId="0" fontId="6" fillId="0" borderId="4" xfId="4" applyFont="1" applyBorder="1" applyAlignment="1">
      <alignment vertical="center"/>
    </xf>
    <xf numFmtId="0" fontId="6" fillId="0" borderId="6" xfId="4" applyFont="1" applyBorder="1" applyAlignment="1">
      <alignment vertical="center"/>
    </xf>
    <xf numFmtId="9" fontId="11" fillId="0" borderId="22" xfId="6" applyFont="1" applyBorder="1" applyAlignment="1">
      <alignment horizontal="center" vertical="center"/>
    </xf>
    <xf numFmtId="9" fontId="6" fillId="0" borderId="23" xfId="6" applyFont="1" applyBorder="1" applyAlignment="1">
      <alignment horizontal="center" vertical="center"/>
    </xf>
    <xf numFmtId="0" fontId="6" fillId="0" borderId="3" xfId="4" applyFont="1" applyBorder="1" applyAlignment="1">
      <alignment vertical="center"/>
    </xf>
    <xf numFmtId="0" fontId="6" fillId="0" borderId="7" xfId="4" applyFont="1" applyBorder="1" applyAlignment="1">
      <alignment vertical="center"/>
    </xf>
    <xf numFmtId="0" fontId="6" fillId="0" borderId="5" xfId="4" applyFont="1" applyBorder="1" applyAlignment="1">
      <alignment vertical="center"/>
    </xf>
    <xf numFmtId="0" fontId="15" fillId="0" borderId="1" xfId="4" applyFont="1" applyBorder="1" applyAlignment="1">
      <alignment vertical="center"/>
    </xf>
    <xf numFmtId="0" fontId="6" fillId="0" borderId="11" xfId="4" applyFont="1" applyBorder="1" applyAlignment="1">
      <alignment vertical="center"/>
    </xf>
    <xf numFmtId="0" fontId="6" fillId="0" borderId="10" xfId="4" applyFont="1" applyBorder="1" applyAlignment="1">
      <alignment vertical="center"/>
    </xf>
    <xf numFmtId="40" fontId="6" fillId="0" borderId="0" xfId="4" applyNumberFormat="1" applyFont="1" applyFill="1" applyBorder="1" applyAlignment="1">
      <alignment vertical="center"/>
    </xf>
    <xf numFmtId="40" fontId="11" fillId="0" borderId="0" xfId="4" applyNumberFormat="1" applyFont="1" applyFill="1" applyBorder="1" applyAlignment="1">
      <alignment vertical="center"/>
    </xf>
    <xf numFmtId="10" fontId="6" fillId="0" borderId="0" xfId="6" applyNumberFormat="1" applyFont="1" applyFill="1" applyBorder="1" applyAlignment="1">
      <alignment vertical="center"/>
    </xf>
    <xf numFmtId="0" fontId="6" fillId="0" borderId="2" xfId="0" applyFont="1" applyBorder="1" applyAlignment="1">
      <alignment horizontal="left" vertical="center"/>
    </xf>
    <xf numFmtId="0" fontId="27" fillId="0" borderId="0" xfId="0" applyFont="1" applyFill="1" applyBorder="1" applyAlignment="1">
      <alignment horizontal="left" vertical="center"/>
    </xf>
    <xf numFmtId="0" fontId="27" fillId="0" borderId="5" xfId="0" applyFont="1" applyFill="1" applyBorder="1" applyAlignment="1">
      <alignment horizontal="left" vertical="center"/>
    </xf>
    <xf numFmtId="0" fontId="6" fillId="0" borderId="5" xfId="4" applyFont="1" applyBorder="1" applyAlignment="1">
      <alignment horizontal="center" vertical="center"/>
    </xf>
    <xf numFmtId="0" fontId="6" fillId="0" borderId="1" xfId="4" applyFont="1" applyFill="1" applyBorder="1" applyAlignment="1">
      <alignment horizontal="center" vertical="center"/>
    </xf>
    <xf numFmtId="0" fontId="6" fillId="0" borderId="2" xfId="4" applyFont="1" applyFill="1" applyBorder="1" applyAlignment="1">
      <alignment horizontal="center" vertical="center"/>
    </xf>
    <xf numFmtId="14" fontId="6" fillId="0" borderId="1" xfId="4" applyNumberFormat="1" applyFont="1" applyBorder="1" applyAlignment="1">
      <alignment vertical="center"/>
    </xf>
    <xf numFmtId="0" fontId="12" fillId="0" borderId="1" xfId="4" applyFont="1" applyBorder="1" applyAlignment="1">
      <alignment horizontal="center" vertical="center"/>
    </xf>
    <xf numFmtId="0" fontId="12" fillId="0" borderId="0" xfId="4" applyFont="1" applyBorder="1" applyAlignment="1">
      <alignment horizontal="center" vertical="center"/>
    </xf>
    <xf numFmtId="0" fontId="12" fillId="0" borderId="2" xfId="4" applyFont="1" applyBorder="1" applyAlignment="1">
      <alignment horizontal="center" vertical="center"/>
    </xf>
    <xf numFmtId="0" fontId="16" fillId="0" borderId="0" xfId="4" applyFont="1" applyBorder="1" applyAlignment="1">
      <alignment horizontal="center" vertical="center"/>
    </xf>
    <xf numFmtId="166" fontId="17" fillId="0" borderId="21" xfId="0" applyNumberFormat="1" applyFont="1" applyFill="1" applyBorder="1" applyAlignment="1" applyProtection="1">
      <alignment horizontal="left" vertical="center"/>
    </xf>
    <xf numFmtId="49" fontId="18" fillId="0" borderId="0" xfId="0" applyNumberFormat="1" applyFont="1" applyFill="1" applyBorder="1" applyAlignment="1">
      <alignment vertical="center"/>
    </xf>
    <xf numFmtId="0" fontId="18" fillId="0" borderId="0" xfId="0" applyFont="1" applyFill="1" applyBorder="1" applyAlignment="1">
      <alignment vertical="center"/>
    </xf>
    <xf numFmtId="0" fontId="28" fillId="0" borderId="0" xfId="4" applyFont="1" applyBorder="1" applyAlignment="1">
      <alignment vertical="center"/>
    </xf>
    <xf numFmtId="0" fontId="11" fillId="0" borderId="24" xfId="4" applyFont="1" applyBorder="1" applyAlignment="1">
      <alignment vertical="center"/>
    </xf>
    <xf numFmtId="0" fontId="11" fillId="0" borderId="3" xfId="4" applyFont="1" applyBorder="1" applyAlignment="1">
      <alignment vertical="center"/>
    </xf>
    <xf numFmtId="169" fontId="9" fillId="3" borderId="25" xfId="0" applyNumberFormat="1" applyFont="1" applyFill="1" applyBorder="1" applyAlignment="1">
      <alignment horizontal="left" vertical="center" wrapText="1"/>
    </xf>
    <xf numFmtId="0" fontId="29" fillId="0" borderId="0" xfId="8" applyFont="1"/>
    <xf numFmtId="0" fontId="9" fillId="3" borderId="26" xfId="0" applyFont="1" applyFill="1" applyBorder="1" applyAlignment="1" applyProtection="1">
      <alignment horizontal="center" vertical="top" wrapText="1"/>
    </xf>
    <xf numFmtId="165" fontId="9" fillId="3" borderId="27" xfId="6" applyNumberFormat="1" applyFont="1" applyFill="1" applyBorder="1" applyAlignment="1" applyProtection="1">
      <alignment horizontal="center" vertical="top" wrapText="1"/>
    </xf>
    <xf numFmtId="168" fontId="9" fillId="4" borderId="28" xfId="1" applyNumberFormat="1" applyFont="1" applyFill="1" applyBorder="1" applyAlignment="1">
      <alignment vertical="top"/>
    </xf>
    <xf numFmtId="168" fontId="9" fillId="4" borderId="23" xfId="1" applyNumberFormat="1" applyFont="1" applyFill="1" applyBorder="1" applyAlignment="1">
      <alignment vertical="top"/>
    </xf>
    <xf numFmtId="168" fontId="19" fillId="0" borderId="28" xfId="1" applyNumberFormat="1" applyFont="1" applyFill="1" applyBorder="1" applyAlignment="1">
      <alignment vertical="top"/>
    </xf>
    <xf numFmtId="168" fontId="9" fillId="0" borderId="26" xfId="1" applyNumberFormat="1" applyFont="1" applyFill="1" applyBorder="1" applyAlignment="1">
      <alignment vertical="top"/>
    </xf>
    <xf numFmtId="168" fontId="9" fillId="0" borderId="25" xfId="1" applyNumberFormat="1" applyFont="1" applyFill="1" applyBorder="1" applyAlignment="1">
      <alignment vertical="top"/>
    </xf>
    <xf numFmtId="168" fontId="19" fillId="0" borderId="29" xfId="1" applyNumberFormat="1" applyFont="1" applyFill="1" applyBorder="1" applyAlignment="1">
      <alignment vertical="top"/>
    </xf>
    <xf numFmtId="168" fontId="19" fillId="0" borderId="27" xfId="1" applyNumberFormat="1" applyFont="1" applyFill="1" applyBorder="1" applyAlignment="1">
      <alignment vertical="top"/>
    </xf>
    <xf numFmtId="169" fontId="9" fillId="0" borderId="30" xfId="0" applyNumberFormat="1" applyFont="1" applyFill="1" applyBorder="1" applyAlignment="1">
      <alignment horizontal="left" vertical="top" wrapText="1"/>
    </xf>
    <xf numFmtId="0" fontId="9" fillId="0" borderId="31" xfId="0" applyFont="1" applyFill="1" applyBorder="1" applyAlignment="1" applyProtection="1">
      <alignment horizontal="center" vertical="top" wrapText="1"/>
    </xf>
    <xf numFmtId="165" fontId="9" fillId="0" borderId="32" xfId="6" applyNumberFormat="1" applyFont="1" applyBorder="1" applyAlignment="1">
      <alignment horizontal="center" vertical="top"/>
    </xf>
    <xf numFmtId="168" fontId="9" fillId="0" borderId="33" xfId="1" applyNumberFormat="1" applyFont="1" applyFill="1" applyBorder="1" applyAlignment="1">
      <alignment vertical="top"/>
    </xf>
    <xf numFmtId="168" fontId="9" fillId="0" borderId="34" xfId="1" applyNumberFormat="1" applyFont="1" applyFill="1" applyBorder="1" applyAlignment="1">
      <alignment vertical="top"/>
    </xf>
    <xf numFmtId="168" fontId="19" fillId="0" borderId="33" xfId="1" applyNumberFormat="1" applyFont="1" applyFill="1" applyBorder="1" applyAlignment="1">
      <alignment vertical="top"/>
    </xf>
    <xf numFmtId="168" fontId="9" fillId="0" borderId="31" xfId="1" applyNumberFormat="1" applyFont="1" applyFill="1" applyBorder="1" applyAlignment="1">
      <alignment vertical="top"/>
    </xf>
    <xf numFmtId="168" fontId="9" fillId="0" borderId="30" xfId="1" applyNumberFormat="1" applyFont="1" applyFill="1" applyBorder="1" applyAlignment="1">
      <alignment vertical="top"/>
    </xf>
    <xf numFmtId="165" fontId="9" fillId="0" borderId="19" xfId="0" applyNumberFormat="1" applyFont="1" applyFill="1" applyBorder="1" applyAlignment="1">
      <alignment horizontal="center" vertical="center"/>
    </xf>
    <xf numFmtId="168" fontId="9" fillId="0" borderId="18" xfId="1" applyNumberFormat="1" applyFont="1" applyFill="1" applyBorder="1" applyAlignment="1">
      <alignment vertical="center"/>
    </xf>
    <xf numFmtId="168" fontId="9" fillId="0" borderId="17" xfId="1" applyNumberFormat="1" applyFont="1" applyFill="1" applyBorder="1" applyAlignment="1">
      <alignment vertical="center"/>
    </xf>
    <xf numFmtId="168" fontId="19" fillId="0" borderId="18" xfId="1" applyNumberFormat="1" applyFont="1" applyFill="1" applyBorder="1" applyAlignment="1">
      <alignment vertical="center"/>
    </xf>
    <xf numFmtId="168" fontId="9" fillId="0" borderId="16" xfId="1" applyNumberFormat="1" applyFont="1" applyFill="1" applyBorder="1" applyAlignment="1">
      <alignment vertical="center"/>
    </xf>
    <xf numFmtId="168" fontId="9" fillId="0" borderId="15" xfId="1" applyNumberFormat="1" applyFont="1" applyFill="1" applyBorder="1" applyAlignment="1">
      <alignment vertical="center"/>
    </xf>
    <xf numFmtId="168" fontId="9" fillId="0" borderId="11" xfId="1" applyNumberFormat="1" applyFont="1" applyFill="1" applyBorder="1" applyAlignment="1">
      <alignment vertical="center"/>
    </xf>
    <xf numFmtId="168" fontId="19" fillId="0" borderId="35" xfId="1" applyNumberFormat="1" applyFont="1" applyFill="1" applyBorder="1" applyAlignment="1">
      <alignment vertical="center"/>
    </xf>
    <xf numFmtId="168" fontId="19" fillId="0" borderId="32" xfId="1" applyNumberFormat="1" applyFont="1" applyFill="1" applyBorder="1" applyAlignment="1">
      <alignment vertical="top"/>
    </xf>
    <xf numFmtId="168" fontId="19" fillId="0" borderId="19" xfId="1" applyNumberFormat="1" applyFont="1" applyFill="1" applyBorder="1" applyAlignment="1">
      <alignment vertical="center"/>
    </xf>
    <xf numFmtId="0" fontId="11" fillId="0" borderId="11" xfId="0" applyFont="1" applyFill="1" applyBorder="1" applyAlignment="1">
      <alignment horizontal="center" vertical="top" wrapText="1"/>
    </xf>
    <xf numFmtId="168" fontId="9" fillId="0" borderId="0" xfId="1" applyNumberFormat="1" applyFont="1" applyFill="1" applyBorder="1" applyAlignment="1">
      <alignment vertical="top"/>
    </xf>
    <xf numFmtId="168" fontId="9" fillId="0" borderId="5" xfId="1" applyNumberFormat="1" applyFont="1" applyFill="1" applyBorder="1" applyAlignment="1">
      <alignment vertical="top"/>
    </xf>
    <xf numFmtId="10" fontId="14" fillId="0" borderId="0" xfId="4" applyNumberFormat="1" applyFont="1" applyFill="1" applyBorder="1" applyAlignment="1">
      <alignment horizontal="center" vertical="center"/>
    </xf>
    <xf numFmtId="0" fontId="11" fillId="0" borderId="0" xfId="0" applyFont="1" applyFill="1" applyBorder="1" applyAlignment="1"/>
    <xf numFmtId="0" fontId="11" fillId="0" borderId="0" xfId="4" applyFont="1" applyBorder="1" applyAlignment="1">
      <alignment vertical="top"/>
    </xf>
    <xf numFmtId="0" fontId="30" fillId="5" borderId="21" xfId="4" applyFont="1" applyFill="1" applyBorder="1" applyAlignment="1">
      <alignment horizontal="left" vertical="center"/>
    </xf>
    <xf numFmtId="0" fontId="6" fillId="0" borderId="21" xfId="4" applyFont="1" applyFill="1" applyBorder="1" applyAlignment="1">
      <alignment horizontal="left" vertical="center"/>
    </xf>
    <xf numFmtId="0" fontId="6" fillId="0" borderId="21" xfId="4" applyFont="1" applyBorder="1" applyAlignment="1">
      <alignment horizontal="left" vertical="center"/>
    </xf>
    <xf numFmtId="0" fontId="11" fillId="0" borderId="21" xfId="4" applyFont="1" applyFill="1" applyBorder="1" applyAlignment="1">
      <alignment horizontal="right" vertical="center"/>
    </xf>
    <xf numFmtId="0" fontId="6" fillId="0" borderId="36" xfId="4" applyFont="1" applyBorder="1" applyAlignment="1">
      <alignment horizontal="left" vertical="center"/>
    </xf>
    <xf numFmtId="169" fontId="11" fillId="0" borderId="0" xfId="0" applyNumberFormat="1" applyFont="1" applyFill="1" applyBorder="1" applyAlignment="1"/>
    <xf numFmtId="0" fontId="11" fillId="0" borderId="0" xfId="0" applyFont="1" applyFill="1" applyBorder="1" applyAlignment="1">
      <alignment horizontal="right"/>
    </xf>
    <xf numFmtId="165" fontId="11" fillId="0" borderId="0" xfId="0" applyNumberFormat="1" applyFont="1" applyFill="1" applyBorder="1" applyAlignment="1">
      <alignment horizontal="center"/>
    </xf>
    <xf numFmtId="39" fontId="11" fillId="0" borderId="0" xfId="0" applyNumberFormat="1" applyFont="1" applyFill="1" applyBorder="1" applyAlignment="1">
      <alignment horizontal="center"/>
    </xf>
    <xf numFmtId="39" fontId="11" fillId="0" borderId="0" xfId="0" applyNumberFormat="1" applyFont="1" applyFill="1" applyBorder="1" applyAlignment="1">
      <alignment horizontal="left"/>
    </xf>
    <xf numFmtId="0" fontId="27" fillId="5" borderId="0" xfId="0" applyFont="1" applyFill="1" applyBorder="1" applyAlignment="1">
      <alignment vertical="center"/>
    </xf>
    <xf numFmtId="0" fontId="27" fillId="0" borderId="0" xfId="0" applyFont="1" applyFill="1" applyBorder="1" applyAlignment="1">
      <alignment vertical="center"/>
    </xf>
    <xf numFmtId="0" fontId="9" fillId="3" borderId="0" xfId="4" applyFont="1" applyFill="1" applyBorder="1" applyAlignment="1">
      <alignment vertical="center"/>
    </xf>
    <xf numFmtId="14" fontId="9" fillId="4" borderId="0" xfId="4" applyNumberFormat="1" applyFont="1" applyFill="1" applyBorder="1" applyAlignment="1">
      <alignment horizontal="left" vertical="center"/>
    </xf>
    <xf numFmtId="0" fontId="9" fillId="4" borderId="0" xfId="0" applyFont="1" applyFill="1" applyBorder="1" applyAlignment="1" applyProtection="1">
      <alignment horizontal="left" vertical="center"/>
      <protection locked="0"/>
    </xf>
    <xf numFmtId="14" fontId="9" fillId="4" borderId="2" xfId="4" applyNumberFormat="1" applyFont="1" applyFill="1" applyBorder="1" applyAlignment="1">
      <alignment horizontal="left" vertical="center"/>
    </xf>
    <xf numFmtId="49" fontId="9" fillId="4" borderId="2" xfId="4" applyNumberFormat="1" applyFont="1" applyFill="1" applyBorder="1" applyAlignment="1">
      <alignment horizontal="left" vertical="center"/>
    </xf>
    <xf numFmtId="0" fontId="9" fillId="3" borderId="6" xfId="0" applyFont="1" applyFill="1" applyBorder="1" applyAlignment="1" applyProtection="1">
      <alignment horizontal="center" vertical="center"/>
    </xf>
    <xf numFmtId="14" fontId="20" fillId="0" borderId="0" xfId="4" applyNumberFormat="1" applyFont="1" applyFill="1" applyBorder="1" applyAlignment="1">
      <alignment horizontal="center" vertical="center"/>
    </xf>
    <xf numFmtId="0" fontId="31" fillId="5" borderId="37" xfId="4" applyFont="1" applyFill="1" applyBorder="1" applyAlignment="1">
      <alignment horizontal="left" vertical="center"/>
    </xf>
    <xf numFmtId="0" fontId="31" fillId="5" borderId="38" xfId="4" applyFont="1" applyFill="1" applyBorder="1" applyAlignment="1">
      <alignment horizontal="left" vertical="center"/>
    </xf>
    <xf numFmtId="0" fontId="31" fillId="5" borderId="0" xfId="0" applyFont="1" applyFill="1" applyBorder="1" applyAlignment="1">
      <alignment vertical="center"/>
    </xf>
    <xf numFmtId="166" fontId="9" fillId="0" borderId="7" xfId="4" applyNumberFormat="1" applyFont="1" applyFill="1" applyBorder="1" applyAlignment="1">
      <alignment horizontal="left" vertical="center"/>
    </xf>
    <xf numFmtId="0" fontId="9" fillId="0" borderId="0" xfId="4" applyFont="1" applyFill="1" applyBorder="1" applyAlignment="1">
      <alignment horizontal="left" vertical="center"/>
    </xf>
    <xf numFmtId="0" fontId="9" fillId="0" borderId="0" xfId="4" applyFont="1" applyFill="1" applyBorder="1" applyAlignment="1">
      <alignment vertical="center"/>
    </xf>
    <xf numFmtId="0" fontId="9" fillId="0" borderId="5" xfId="4" applyFont="1" applyFill="1" applyBorder="1" applyAlignment="1">
      <alignment vertical="center"/>
    </xf>
    <xf numFmtId="14" fontId="9" fillId="0" borderId="7" xfId="4" applyNumberFormat="1" applyFont="1" applyFill="1" applyBorder="1" applyAlignment="1">
      <alignment horizontal="left" vertical="center"/>
    </xf>
    <xf numFmtId="0" fontId="9" fillId="3" borderId="1" xfId="4" applyFont="1" applyFill="1" applyBorder="1" applyAlignment="1">
      <alignment vertical="center"/>
    </xf>
    <xf numFmtId="0" fontId="8" fillId="3" borderId="1" xfId="3" applyFont="1" applyFill="1" applyBorder="1" applyAlignment="1" applyProtection="1">
      <alignment vertical="center"/>
    </xf>
    <xf numFmtId="14" fontId="20" fillId="0" borderId="1" xfId="4" applyNumberFormat="1" applyFont="1" applyBorder="1" applyAlignment="1">
      <alignment horizontal="center" vertical="center"/>
    </xf>
    <xf numFmtId="0" fontId="20" fillId="0" borderId="2" xfId="4" applyFont="1" applyBorder="1" applyAlignment="1">
      <alignment horizontal="center" vertical="center"/>
    </xf>
    <xf numFmtId="0" fontId="9" fillId="0" borderId="0" xfId="4" applyFont="1" applyFill="1" applyBorder="1" applyAlignment="1">
      <alignment vertical="top"/>
    </xf>
    <xf numFmtId="0" fontId="5" fillId="6" borderId="10" xfId="4" applyFont="1" applyFill="1" applyBorder="1" applyAlignment="1">
      <alignment horizontal="center" vertical="center"/>
    </xf>
    <xf numFmtId="0" fontId="5" fillId="0" borderId="0" xfId="4" applyFont="1" applyBorder="1" applyAlignment="1">
      <alignment vertical="center"/>
    </xf>
    <xf numFmtId="0" fontId="2" fillId="0" borderId="0" xfId="4" applyFont="1" applyBorder="1" applyAlignment="1">
      <alignment vertical="center"/>
    </xf>
    <xf numFmtId="165" fontId="9" fillId="3" borderId="23" xfId="6" applyNumberFormat="1" applyFont="1" applyFill="1" applyBorder="1" applyAlignment="1">
      <alignment horizontal="center" vertical="center"/>
    </xf>
    <xf numFmtId="165" fontId="9" fillId="4" borderId="23" xfId="6" applyNumberFormat="1" applyFont="1" applyFill="1" applyBorder="1" applyAlignment="1">
      <alignment horizontal="center" vertical="center"/>
    </xf>
    <xf numFmtId="165" fontId="9" fillId="0" borderId="23" xfId="6" applyNumberFormat="1" applyFont="1" applyBorder="1" applyAlignment="1">
      <alignment horizontal="center" vertical="center"/>
    </xf>
    <xf numFmtId="0" fontId="19" fillId="0" borderId="11" xfId="4" applyFont="1" applyBorder="1" applyAlignment="1">
      <alignment vertical="center"/>
    </xf>
    <xf numFmtId="165" fontId="19" fillId="0" borderId="17" xfId="6" applyNumberFormat="1" applyFont="1" applyBorder="1" applyAlignment="1">
      <alignment horizontal="center" vertical="center"/>
    </xf>
    <xf numFmtId="9" fontId="9" fillId="0" borderId="17" xfId="6" applyFont="1" applyBorder="1" applyAlignment="1">
      <alignment horizontal="center" vertical="center"/>
    </xf>
    <xf numFmtId="165" fontId="9" fillId="0" borderId="39" xfId="6" applyNumberFormat="1" applyFont="1" applyBorder="1" applyAlignment="1">
      <alignment horizontal="center" vertical="center"/>
    </xf>
    <xf numFmtId="165" fontId="19" fillId="0" borderId="34" xfId="6" applyNumberFormat="1" applyFont="1" applyBorder="1" applyAlignment="1">
      <alignment horizontal="center" vertical="center"/>
    </xf>
    <xf numFmtId="166" fontId="11" fillId="0" borderId="40" xfId="0" applyNumberFormat="1" applyFont="1" applyFill="1" applyBorder="1" applyAlignment="1" applyProtection="1">
      <alignment horizontal="left" vertical="center"/>
    </xf>
    <xf numFmtId="0" fontId="6" fillId="5" borderId="21" xfId="4" applyFont="1" applyFill="1" applyBorder="1" applyAlignment="1">
      <alignment horizontal="left" vertical="center"/>
    </xf>
    <xf numFmtId="0" fontId="9" fillId="0" borderId="0" xfId="4" applyFont="1" applyBorder="1" applyAlignment="1">
      <alignment horizontal="left" vertical="center"/>
    </xf>
    <xf numFmtId="0" fontId="9" fillId="0" borderId="5" xfId="4" applyFont="1" applyBorder="1" applyAlignment="1">
      <alignment horizontal="left" vertical="center"/>
    </xf>
    <xf numFmtId="14" fontId="9" fillId="3" borderId="2" xfId="4" applyNumberFormat="1" applyFont="1" applyFill="1" applyBorder="1" applyAlignment="1">
      <alignment horizontal="center" vertical="center"/>
    </xf>
    <xf numFmtId="49" fontId="9" fillId="4" borderId="0" xfId="4" applyNumberFormat="1" applyFont="1" applyFill="1" applyBorder="1" applyAlignment="1">
      <alignment horizontal="left" vertical="center"/>
    </xf>
    <xf numFmtId="165" fontId="9" fillId="0" borderId="41" xfId="6" applyNumberFormat="1" applyFont="1" applyFill="1" applyBorder="1" applyAlignment="1">
      <alignment horizontal="center" vertical="top" wrapText="1"/>
    </xf>
    <xf numFmtId="169" fontId="9" fillId="0" borderId="42" xfId="0" applyNumberFormat="1" applyFont="1" applyFill="1" applyBorder="1" applyAlignment="1">
      <alignment vertical="top"/>
    </xf>
    <xf numFmtId="169" fontId="9" fillId="0" borderId="43" xfId="0" applyNumberFormat="1" applyFont="1" applyFill="1" applyBorder="1" applyAlignment="1">
      <alignment vertical="top"/>
    </xf>
    <xf numFmtId="169" fontId="19" fillId="0" borderId="42" xfId="0" applyNumberFormat="1" applyFont="1" applyFill="1" applyBorder="1" applyAlignment="1">
      <alignment vertical="top"/>
    </xf>
    <xf numFmtId="165" fontId="19" fillId="3" borderId="44" xfId="6" applyNumberFormat="1" applyFont="1" applyFill="1" applyBorder="1" applyAlignment="1">
      <alignment horizontal="center" vertical="top"/>
    </xf>
    <xf numFmtId="165" fontId="19" fillId="3" borderId="45" xfId="6" applyNumberFormat="1" applyFont="1" applyFill="1" applyBorder="1" applyAlignment="1">
      <alignment horizontal="center" vertical="top"/>
    </xf>
    <xf numFmtId="169" fontId="19" fillId="0" borderId="46" xfId="0" applyNumberFormat="1" applyFont="1" applyFill="1" applyBorder="1" applyAlignment="1">
      <alignment vertical="top"/>
    </xf>
    <xf numFmtId="165" fontId="19" fillId="3" borderId="47" xfId="6" applyNumberFormat="1" applyFont="1" applyFill="1" applyBorder="1" applyAlignment="1">
      <alignment horizontal="center" vertical="top"/>
    </xf>
    <xf numFmtId="169" fontId="19" fillId="0" borderId="48" xfId="0" applyNumberFormat="1" applyFont="1" applyFill="1" applyBorder="1" applyAlignment="1">
      <alignment vertical="top"/>
    </xf>
    <xf numFmtId="165" fontId="9" fillId="0" borderId="49" xfId="6" applyNumberFormat="1" applyFont="1" applyFill="1" applyBorder="1" applyAlignment="1">
      <alignment horizontal="center" vertical="top" wrapText="1"/>
    </xf>
    <xf numFmtId="169" fontId="9" fillId="0" borderId="50" xfId="0" applyNumberFormat="1" applyFont="1" applyFill="1" applyBorder="1" applyAlignment="1">
      <alignment vertical="top"/>
    </xf>
    <xf numFmtId="169" fontId="9" fillId="0" borderId="51" xfId="0" applyNumberFormat="1" applyFont="1" applyFill="1" applyBorder="1" applyAlignment="1">
      <alignment vertical="top"/>
    </xf>
    <xf numFmtId="169" fontId="19" fillId="0" borderId="50" xfId="0" applyNumberFormat="1" applyFont="1" applyFill="1" applyBorder="1" applyAlignment="1">
      <alignment vertical="top"/>
    </xf>
    <xf numFmtId="169" fontId="9" fillId="0" borderId="52" xfId="0" applyNumberFormat="1" applyFont="1" applyFill="1" applyBorder="1" applyAlignment="1">
      <alignment vertical="top"/>
    </xf>
    <xf numFmtId="169" fontId="9" fillId="0" borderId="53" xfId="0" applyNumberFormat="1" applyFont="1" applyFill="1" applyBorder="1" applyAlignment="1">
      <alignment vertical="top"/>
    </xf>
    <xf numFmtId="169" fontId="19" fillId="0" borderId="49" xfId="0" applyNumberFormat="1" applyFont="1" applyFill="1" applyBorder="1" applyAlignment="1">
      <alignment vertical="top"/>
    </xf>
    <xf numFmtId="169" fontId="9" fillId="0" borderId="12" xfId="0" applyNumberFormat="1" applyFont="1" applyFill="1" applyBorder="1" applyAlignment="1">
      <alignment vertical="top"/>
    </xf>
    <xf numFmtId="169" fontId="19" fillId="0" borderId="54" xfId="0" applyNumberFormat="1" applyFont="1" applyFill="1" applyBorder="1" applyAlignment="1">
      <alignment vertical="top"/>
    </xf>
    <xf numFmtId="169" fontId="9" fillId="0" borderId="55" xfId="0" applyNumberFormat="1" applyFont="1" applyFill="1" applyBorder="1" applyAlignment="1">
      <alignment horizontal="left" vertical="top" wrapText="1"/>
    </xf>
    <xf numFmtId="169" fontId="9" fillId="0" borderId="44" xfId="0" applyNumberFormat="1" applyFont="1" applyFill="1" applyBorder="1" applyAlignment="1">
      <alignment horizontal="left" vertical="top"/>
    </xf>
    <xf numFmtId="169" fontId="9" fillId="0" borderId="53" xfId="0" applyNumberFormat="1" applyFont="1" applyFill="1" applyBorder="1" applyAlignment="1">
      <alignment horizontal="left" vertical="top" wrapText="1"/>
    </xf>
    <xf numFmtId="169" fontId="9" fillId="0" borderId="52" xfId="0" applyNumberFormat="1" applyFont="1" applyFill="1" applyBorder="1" applyAlignment="1">
      <alignment horizontal="left" vertical="top"/>
    </xf>
    <xf numFmtId="169" fontId="9" fillId="0" borderId="55" xfId="0" applyNumberFormat="1" applyFont="1" applyFill="1" applyBorder="1" applyAlignment="1">
      <alignment horizontal="center" vertical="top" wrapText="1"/>
    </xf>
    <xf numFmtId="169" fontId="9" fillId="0" borderId="53" xfId="0" applyNumberFormat="1" applyFont="1" applyFill="1" applyBorder="1" applyAlignment="1">
      <alignment horizontal="center" vertical="top" wrapText="1"/>
    </xf>
    <xf numFmtId="0" fontId="9" fillId="3" borderId="25" xfId="0" applyFont="1" applyFill="1" applyBorder="1" applyAlignment="1" applyProtection="1">
      <alignment horizontal="center" vertical="top"/>
    </xf>
    <xf numFmtId="0" fontId="9" fillId="0" borderId="30" xfId="4" applyFont="1" applyBorder="1" applyAlignment="1">
      <alignment horizontal="center" vertical="top"/>
    </xf>
    <xf numFmtId="0" fontId="9" fillId="0" borderId="2" xfId="4" applyFont="1" applyFill="1" applyBorder="1" applyAlignment="1">
      <alignment vertical="center"/>
    </xf>
    <xf numFmtId="0" fontId="9" fillId="0" borderId="2" xfId="4" applyFont="1" applyBorder="1" applyAlignment="1">
      <alignment vertical="center"/>
    </xf>
    <xf numFmtId="0" fontId="19" fillId="0" borderId="0" xfId="4" applyFont="1" applyBorder="1" applyAlignment="1">
      <alignment vertical="center"/>
    </xf>
    <xf numFmtId="0" fontId="9" fillId="0" borderId="0" xfId="4" applyFont="1" applyBorder="1" applyAlignment="1">
      <alignment vertical="center"/>
    </xf>
    <xf numFmtId="0" fontId="9" fillId="0" borderId="1" xfId="4" applyFont="1" applyBorder="1" applyAlignment="1">
      <alignment vertical="center"/>
    </xf>
    <xf numFmtId="0" fontId="21" fillId="0" borderId="0" xfId="4" applyFont="1" applyFill="1" applyBorder="1" applyAlignment="1">
      <alignment vertical="center"/>
    </xf>
    <xf numFmtId="0" fontId="21" fillId="0" borderId="2" xfId="4" applyFont="1" applyFill="1" applyBorder="1" applyAlignment="1">
      <alignment vertical="center"/>
    </xf>
    <xf numFmtId="0" fontId="9" fillId="0" borderId="7" xfId="4" applyFont="1" applyFill="1" applyBorder="1" applyAlignment="1">
      <alignment vertical="center"/>
    </xf>
    <xf numFmtId="0" fontId="9" fillId="0" borderId="8" xfId="4" applyFont="1" applyFill="1" applyBorder="1" applyAlignment="1">
      <alignment vertical="center"/>
    </xf>
    <xf numFmtId="0" fontId="9" fillId="0" borderId="0" xfId="4" applyFont="1" applyFill="1" applyBorder="1" applyAlignment="1">
      <alignment vertical="top" wrapText="1"/>
    </xf>
    <xf numFmtId="0" fontId="9" fillId="0" borderId="5" xfId="4" applyFont="1" applyFill="1" applyBorder="1" applyAlignment="1">
      <alignment vertical="top" wrapText="1"/>
    </xf>
    <xf numFmtId="0" fontId="9" fillId="0" borderId="6" xfId="4" applyFont="1" applyFill="1" applyBorder="1" applyAlignment="1">
      <alignment vertical="center"/>
    </xf>
    <xf numFmtId="0" fontId="11" fillId="0" borderId="10" xfId="4" applyFont="1" applyBorder="1" applyAlignment="1">
      <alignment horizontal="left" vertical="center"/>
    </xf>
    <xf numFmtId="0" fontId="11" fillId="0" borderId="11" xfId="4" applyFont="1" applyBorder="1" applyAlignment="1">
      <alignment horizontal="left" vertical="center"/>
    </xf>
    <xf numFmtId="0" fontId="11" fillId="0" borderId="9" xfId="4" applyFont="1" applyBorder="1" applyAlignment="1">
      <alignment horizontal="left" vertical="center"/>
    </xf>
    <xf numFmtId="0" fontId="6" fillId="0" borderId="11" xfId="4" applyFont="1" applyBorder="1" applyAlignment="1">
      <alignment horizontal="left" vertical="center"/>
    </xf>
    <xf numFmtId="0" fontId="6" fillId="0" borderId="9" xfId="4" applyFont="1" applyBorder="1" applyAlignment="1">
      <alignment horizontal="left" vertical="center"/>
    </xf>
    <xf numFmtId="0" fontId="9" fillId="0" borderId="24" xfId="4" applyFont="1" applyBorder="1" applyAlignment="1">
      <alignment horizontal="center" vertical="center"/>
    </xf>
    <xf numFmtId="40" fontId="9" fillId="0" borderId="1" xfId="4" applyNumberFormat="1" applyFont="1" applyBorder="1" applyAlignment="1">
      <alignment horizontal="right" vertical="center" indent="5"/>
    </xf>
    <xf numFmtId="40" fontId="9" fillId="0" borderId="56" xfId="4" applyNumberFormat="1" applyFont="1" applyBorder="1" applyAlignment="1">
      <alignment horizontal="right" vertical="center" indent="5"/>
    </xf>
    <xf numFmtId="0" fontId="9" fillId="0" borderId="57" xfId="4" applyFont="1" applyBorder="1" applyAlignment="1">
      <alignment horizontal="center" vertical="center"/>
    </xf>
    <xf numFmtId="40" fontId="9" fillId="0" borderId="1" xfId="4" applyNumberFormat="1" applyFont="1" applyBorder="1" applyAlignment="1">
      <alignment horizontal="right" vertical="center" indent="3"/>
    </xf>
    <xf numFmtId="40" fontId="9" fillId="0" borderId="56" xfId="4" applyNumberFormat="1" applyFont="1" applyBorder="1" applyAlignment="1">
      <alignment horizontal="right" vertical="center" indent="3"/>
    </xf>
    <xf numFmtId="40" fontId="9" fillId="0" borderId="3" xfId="4" applyNumberFormat="1" applyFont="1" applyBorder="1" applyAlignment="1">
      <alignment horizontal="right" vertical="center" indent="3"/>
    </xf>
    <xf numFmtId="40" fontId="9" fillId="0" borderId="24" xfId="4" applyNumberFormat="1" applyFont="1" applyBorder="1" applyAlignment="1">
      <alignment horizontal="right" vertical="center" indent="3"/>
    </xf>
    <xf numFmtId="0" fontId="5" fillId="0" borderId="9" xfId="4" applyFont="1" applyFill="1" applyBorder="1" applyAlignment="1">
      <alignment vertical="center"/>
    </xf>
    <xf numFmtId="0" fontId="5" fillId="0" borderId="9" xfId="4" applyFont="1" applyBorder="1" applyAlignment="1">
      <alignment vertical="center"/>
    </xf>
    <xf numFmtId="0" fontId="5" fillId="0" borderId="11" xfId="4" applyFont="1" applyFill="1" applyBorder="1" applyAlignment="1">
      <alignment horizontal="left" vertical="center" indent="1"/>
    </xf>
    <xf numFmtId="0" fontId="5" fillId="0" borderId="11" xfId="4" applyFont="1" applyBorder="1" applyAlignment="1">
      <alignment horizontal="left" vertical="center" indent="1"/>
    </xf>
    <xf numFmtId="0" fontId="12" fillId="0" borderId="5" xfId="4" applyFont="1" applyBorder="1" applyAlignment="1">
      <alignment vertical="center"/>
    </xf>
    <xf numFmtId="0" fontId="12" fillId="0" borderId="6" xfId="4" applyFont="1" applyBorder="1" applyAlignment="1">
      <alignment vertical="center"/>
    </xf>
    <xf numFmtId="0" fontId="12" fillId="0" borderId="4" xfId="4" applyFont="1" applyBorder="1" applyAlignment="1">
      <alignment horizontal="left" vertical="center" indent="1"/>
    </xf>
    <xf numFmtId="0" fontId="12" fillId="0" borderId="4" xfId="4" applyFont="1" applyBorder="1" applyAlignment="1">
      <alignment horizontal="left" vertical="center" indent="6"/>
    </xf>
    <xf numFmtId="0" fontId="12" fillId="0" borderId="4" xfId="4" applyFont="1" applyBorder="1" applyAlignment="1">
      <alignment horizontal="left" vertical="center" indent="7"/>
    </xf>
    <xf numFmtId="0" fontId="5" fillId="0" borderId="9" xfId="4" applyFont="1" applyBorder="1" applyAlignment="1">
      <alignment horizontal="left" vertical="center" indent="1"/>
    </xf>
    <xf numFmtId="0" fontId="12" fillId="0" borderId="5" xfId="4" applyFont="1" applyBorder="1" applyAlignment="1">
      <alignment horizontal="left" vertical="center" indent="1"/>
    </xf>
    <xf numFmtId="0" fontId="12" fillId="0" borderId="6" xfId="4" applyFont="1" applyBorder="1" applyAlignment="1">
      <alignment horizontal="left" vertical="center" indent="1"/>
    </xf>
    <xf numFmtId="40" fontId="9" fillId="0" borderId="3" xfId="4" applyNumberFormat="1" applyFont="1" applyBorder="1" applyAlignment="1">
      <alignment horizontal="right" vertical="center" indent="5"/>
    </xf>
    <xf numFmtId="40" fontId="9" fillId="0" borderId="8" xfId="4" applyNumberFormat="1" applyFont="1" applyBorder="1" applyAlignment="1">
      <alignment horizontal="right" vertical="center" indent="5"/>
    </xf>
    <xf numFmtId="40" fontId="9" fillId="0" borderId="2" xfId="4" applyNumberFormat="1" applyFont="1" applyBorder="1" applyAlignment="1">
      <alignment horizontal="right" vertical="center" indent="3"/>
    </xf>
    <xf numFmtId="40" fontId="9" fillId="0" borderId="8" xfId="4" applyNumberFormat="1" applyFont="1" applyBorder="1" applyAlignment="1">
      <alignment horizontal="right" vertical="center" indent="3"/>
    </xf>
    <xf numFmtId="0" fontId="9" fillId="0" borderId="30" xfId="4" applyFont="1" applyBorder="1" applyAlignment="1">
      <alignment horizontal="left" vertical="center" indent="3"/>
    </xf>
    <xf numFmtId="0" fontId="9" fillId="0" borderId="6" xfId="4" applyFont="1" applyBorder="1" applyAlignment="1">
      <alignment horizontal="left" vertical="center" indent="3"/>
    </xf>
    <xf numFmtId="0" fontId="11" fillId="0" borderId="5" xfId="4" applyFont="1" applyBorder="1" applyAlignment="1">
      <alignment vertical="center"/>
    </xf>
    <xf numFmtId="14" fontId="9" fillId="4" borderId="0" xfId="4" applyNumberFormat="1" applyFont="1" applyFill="1" applyBorder="1" applyAlignment="1">
      <alignment horizontal="center" vertical="center"/>
    </xf>
    <xf numFmtId="0" fontId="11" fillId="0" borderId="4" xfId="4" applyFont="1" applyBorder="1" applyAlignment="1">
      <alignment horizontal="left" vertical="center" indent="2"/>
    </xf>
    <xf numFmtId="0" fontId="15" fillId="0" borderId="0" xfId="4" applyFont="1" applyBorder="1" applyAlignment="1">
      <alignment vertical="center"/>
    </xf>
    <xf numFmtId="0" fontId="6" fillId="0" borderId="57" xfId="4" applyFont="1" applyBorder="1" applyAlignment="1">
      <alignment horizontal="left" vertical="center" indent="2"/>
    </xf>
    <xf numFmtId="0" fontId="9" fillId="4" borderId="56" xfId="4" applyNumberFormat="1" applyFont="1" applyFill="1" applyBorder="1" applyAlignment="1">
      <alignment vertical="center"/>
    </xf>
    <xf numFmtId="49" fontId="9" fillId="4" borderId="56" xfId="4" applyNumberFormat="1" applyFont="1" applyFill="1" applyBorder="1" applyAlignment="1">
      <alignment horizontal="left" vertical="center" indent="2"/>
    </xf>
    <xf numFmtId="0" fontId="6" fillId="0" borderId="5" xfId="4" applyFont="1" applyFill="1" applyBorder="1" applyAlignment="1">
      <alignment horizontal="left" vertical="center" indent="2"/>
    </xf>
    <xf numFmtId="0" fontId="9" fillId="4" borderId="1" xfId="4" applyNumberFormat="1" applyFont="1" applyFill="1" applyBorder="1" applyAlignment="1">
      <alignment vertical="center"/>
    </xf>
    <xf numFmtId="14" fontId="9" fillId="4" borderId="1" xfId="4" applyNumberFormat="1" applyFont="1" applyFill="1" applyBorder="1" applyAlignment="1">
      <alignment vertical="center"/>
    </xf>
    <xf numFmtId="0" fontId="9" fillId="0" borderId="5" xfId="4" applyFont="1" applyBorder="1" applyAlignment="1">
      <alignment horizontal="center" vertical="center"/>
    </xf>
    <xf numFmtId="0" fontId="9" fillId="4" borderId="25" xfId="4" applyFont="1" applyFill="1" applyBorder="1" applyAlignment="1">
      <alignment horizontal="left" vertical="center" indent="2"/>
    </xf>
    <xf numFmtId="0" fontId="6" fillId="0" borderId="5" xfId="4" applyFont="1" applyBorder="1" applyAlignment="1">
      <alignment horizontal="left" vertical="center" indent="2"/>
    </xf>
    <xf numFmtId="0" fontId="6" fillId="0" borderId="30" xfId="4" applyFont="1" applyBorder="1" applyAlignment="1">
      <alignment horizontal="left" vertical="center" indent="1"/>
    </xf>
    <xf numFmtId="0" fontId="11" fillId="0" borderId="58" xfId="4" applyFont="1" applyBorder="1" applyAlignment="1">
      <alignment horizontal="left" vertical="center" indent="2"/>
    </xf>
    <xf numFmtId="14" fontId="9" fillId="4" borderId="25" xfId="4" applyNumberFormat="1" applyFont="1" applyFill="1" applyBorder="1" applyAlignment="1">
      <alignment horizontal="left" vertical="center" indent="2"/>
    </xf>
    <xf numFmtId="0" fontId="11" fillId="0" borderId="30" xfId="4" applyFont="1" applyBorder="1" applyAlignment="1">
      <alignment horizontal="left" vertical="center" indent="2"/>
    </xf>
    <xf numFmtId="0" fontId="6" fillId="0" borderId="25" xfId="4" applyFont="1" applyBorder="1" applyAlignment="1">
      <alignment horizontal="left" vertical="center"/>
    </xf>
    <xf numFmtId="0" fontId="11" fillId="0" borderId="24" xfId="4" applyFont="1" applyBorder="1" applyAlignment="1">
      <alignment horizontal="left" vertical="center" indent="1"/>
    </xf>
    <xf numFmtId="165" fontId="9" fillId="3" borderId="27" xfId="6" quotePrefix="1" applyNumberFormat="1" applyFont="1" applyFill="1" applyBorder="1" applyAlignment="1" applyProtection="1">
      <alignment horizontal="center" vertical="top" wrapText="1"/>
    </xf>
    <xf numFmtId="0" fontId="4" fillId="0" borderId="0" xfId="8" applyFont="1" applyAlignment="1">
      <alignment horizontal="left"/>
    </xf>
    <xf numFmtId="0" fontId="9" fillId="4" borderId="25" xfId="4" applyFont="1" applyFill="1" applyBorder="1" applyAlignment="1">
      <alignment horizontal="left" vertical="center" indent="2"/>
    </xf>
    <xf numFmtId="0" fontId="23" fillId="7" borderId="81" xfId="0" quotePrefix="1" applyNumberFormat="1" applyFont="1" applyFill="1" applyBorder="1" applyAlignment="1" applyProtection="1">
      <alignment horizontal="left"/>
    </xf>
    <xf numFmtId="0" fontId="0" fillId="0" borderId="0" xfId="0" applyFill="1"/>
    <xf numFmtId="0" fontId="0" fillId="0" borderId="0" xfId="0" applyNumberFormat="1" applyFill="1"/>
    <xf numFmtId="0" fontId="19" fillId="0" borderId="0" xfId="0" applyFont="1"/>
    <xf numFmtId="0" fontId="22" fillId="8" borderId="82" xfId="0" quotePrefix="1" applyNumberFormat="1" applyFont="1" applyFill="1" applyBorder="1" applyAlignment="1" applyProtection="1">
      <alignment horizontal="left"/>
    </xf>
    <xf numFmtId="0" fontId="24" fillId="7" borderId="81" xfId="0" quotePrefix="1" applyNumberFormat="1" applyFont="1" applyFill="1" applyBorder="1" applyAlignment="1" applyProtection="1">
      <alignment horizontal="left"/>
    </xf>
    <xf numFmtId="0" fontId="24" fillId="7" borderId="81" xfId="0" quotePrefix="1" applyNumberFormat="1" applyFont="1" applyFill="1" applyBorder="1" applyAlignment="1" applyProtection="1">
      <alignment horizontal="right"/>
    </xf>
    <xf numFmtId="0" fontId="9" fillId="0" borderId="5" xfId="4" applyFont="1" applyFill="1" applyBorder="1" applyAlignment="1">
      <alignment horizontal="left" vertical="center"/>
    </xf>
    <xf numFmtId="169" fontId="11" fillId="0" borderId="0" xfId="0" applyNumberFormat="1" applyFont="1" applyFill="1" applyBorder="1" applyAlignment="1">
      <alignment vertical="center"/>
    </xf>
    <xf numFmtId="0" fontId="11" fillId="0" borderId="0" xfId="0" applyFont="1" applyFill="1" applyBorder="1" applyAlignment="1">
      <alignment horizontal="center" vertical="center"/>
    </xf>
    <xf numFmtId="165" fontId="9" fillId="0" borderId="0" xfId="0" applyNumberFormat="1" applyFont="1" applyFill="1" applyBorder="1" applyAlignment="1">
      <alignment horizontal="center" vertical="center"/>
    </xf>
    <xf numFmtId="168" fontId="9" fillId="0" borderId="0" xfId="1" applyNumberFormat="1" applyFont="1" applyFill="1" applyBorder="1" applyAlignment="1">
      <alignment vertical="center"/>
    </xf>
    <xf numFmtId="168" fontId="19" fillId="0" borderId="0" xfId="1" applyNumberFormat="1" applyFont="1" applyFill="1" applyBorder="1" applyAlignment="1">
      <alignment vertical="center"/>
    </xf>
    <xf numFmtId="168" fontId="9" fillId="0" borderId="27" xfId="1" applyNumberFormat="1" applyFont="1" applyFill="1" applyBorder="1" applyAlignment="1">
      <alignment vertical="center"/>
    </xf>
    <xf numFmtId="3" fontId="9" fillId="0" borderId="0" xfId="8" applyNumberFormat="1"/>
    <xf numFmtId="169" fontId="9" fillId="3" borderId="25" xfId="0" applyNumberFormat="1" applyFont="1" applyFill="1" applyBorder="1" applyAlignment="1">
      <alignment horizontal="left" vertical="top" wrapText="1"/>
    </xf>
    <xf numFmtId="0" fontId="9" fillId="0" borderId="58" xfId="4" applyFont="1" applyBorder="1" applyAlignment="1">
      <alignment horizontal="center" vertical="center"/>
    </xf>
    <xf numFmtId="0" fontId="9" fillId="4" borderId="25" xfId="4" applyFont="1" applyFill="1" applyBorder="1" applyAlignment="1">
      <alignment horizontal="left" vertical="center" indent="2"/>
    </xf>
    <xf numFmtId="0" fontId="32" fillId="0" borderId="0" xfId="4" quotePrefix="1" applyFont="1" applyFill="1" applyBorder="1" applyAlignment="1">
      <alignment vertical="center"/>
    </xf>
    <xf numFmtId="0" fontId="9" fillId="0" borderId="0" xfId="8" quotePrefix="1"/>
    <xf numFmtId="0" fontId="9" fillId="0" borderId="0" xfId="8" applyAlignment="1">
      <alignment wrapText="1"/>
    </xf>
    <xf numFmtId="0" fontId="9" fillId="4" borderId="25" xfId="4" applyFont="1" applyFill="1" applyBorder="1" applyAlignment="1">
      <alignment horizontal="left" vertical="center"/>
    </xf>
    <xf numFmtId="49" fontId="9" fillId="4" borderId="0" xfId="4" applyNumberFormat="1" applyFont="1" applyFill="1" applyBorder="1" applyAlignment="1">
      <alignment horizontal="center" vertical="center"/>
    </xf>
    <xf numFmtId="0" fontId="11" fillId="0" borderId="58" xfId="4" applyFont="1" applyBorder="1" applyAlignment="1">
      <alignment horizontal="left" vertical="center" indent="1"/>
    </xf>
    <xf numFmtId="0" fontId="6" fillId="0" borderId="57" xfId="4" applyFont="1" applyBorder="1" applyAlignment="1">
      <alignment horizontal="left" vertical="center" indent="1"/>
    </xf>
    <xf numFmtId="167" fontId="9" fillId="4" borderId="25" xfId="4" applyNumberFormat="1" applyFont="1" applyFill="1" applyBorder="1" applyAlignment="1">
      <alignment horizontal="left" vertical="center" indent="1"/>
    </xf>
    <xf numFmtId="167" fontId="9" fillId="4" borderId="56" xfId="0" applyNumberFormat="1" applyFont="1" applyFill="1" applyBorder="1" applyAlignment="1" applyProtection="1">
      <alignment horizontal="left" vertical="center" indent="1"/>
    </xf>
    <xf numFmtId="167" fontId="9" fillId="4" borderId="56" xfId="4" applyNumberFormat="1" applyFont="1" applyFill="1" applyBorder="1" applyAlignment="1">
      <alignment horizontal="left" vertical="center" indent="1"/>
    </xf>
    <xf numFmtId="0" fontId="11" fillId="0" borderId="58" xfId="4" applyFont="1" applyBorder="1" applyAlignment="1">
      <alignment horizontal="left" vertical="center"/>
    </xf>
    <xf numFmtId="0" fontId="6" fillId="0" borderId="30" xfId="4" applyFont="1" applyBorder="1" applyAlignment="1">
      <alignment horizontal="left" vertical="center"/>
    </xf>
    <xf numFmtId="0" fontId="6" fillId="9" borderId="1" xfId="4" applyFont="1" applyFill="1" applyBorder="1" applyAlignment="1">
      <alignment horizontal="center" vertical="center"/>
    </xf>
    <xf numFmtId="0" fontId="6" fillId="9" borderId="0" xfId="4" applyFont="1" applyFill="1" applyBorder="1" applyAlignment="1">
      <alignment horizontal="center" vertical="center"/>
    </xf>
    <xf numFmtId="0" fontId="11" fillId="9" borderId="1" xfId="4" applyFont="1" applyFill="1" applyBorder="1" applyAlignment="1">
      <alignment horizontal="center" vertical="center"/>
    </xf>
    <xf numFmtId="14" fontId="20" fillId="9" borderId="0" xfId="4" applyNumberFormat="1" applyFont="1" applyFill="1" applyBorder="1" applyAlignment="1">
      <alignment horizontal="center" vertical="center"/>
    </xf>
    <xf numFmtId="0" fontId="4" fillId="0" borderId="0" xfId="8" quotePrefix="1" applyFont="1"/>
    <xf numFmtId="0" fontId="4" fillId="0" borderId="0" xfId="8" applyFont="1" applyFill="1"/>
    <xf numFmtId="0" fontId="9" fillId="3" borderId="25" xfId="0" applyNumberFormat="1" applyFont="1" applyFill="1" applyBorder="1" applyAlignment="1">
      <alignment horizontal="left" vertical="center" wrapText="1"/>
    </xf>
    <xf numFmtId="0" fontId="8" fillId="0" borderId="1" xfId="3" applyFont="1" applyFill="1" applyBorder="1" applyAlignment="1" applyProtection="1">
      <alignment vertical="center"/>
    </xf>
    <xf numFmtId="0" fontId="9" fillId="3" borderId="25" xfId="0" applyNumberFormat="1" applyFont="1" applyFill="1" applyBorder="1" applyAlignment="1">
      <alignment horizontal="left" vertical="top" wrapText="1"/>
    </xf>
    <xf numFmtId="49" fontId="1" fillId="4" borderId="0" xfId="4" applyNumberFormat="1" applyFont="1" applyFill="1" applyBorder="1" applyAlignment="1">
      <alignment horizontal="left" vertical="center"/>
    </xf>
    <xf numFmtId="49" fontId="1" fillId="4" borderId="2" xfId="4" applyNumberFormat="1" applyFont="1" applyFill="1" applyBorder="1" applyAlignment="1">
      <alignment horizontal="left" vertical="center"/>
    </xf>
    <xf numFmtId="0" fontId="1" fillId="4" borderId="1" xfId="4" quotePrefix="1" applyNumberFormat="1" applyFont="1" applyFill="1" applyBorder="1" applyAlignment="1">
      <alignment vertical="center"/>
    </xf>
    <xf numFmtId="49" fontId="1" fillId="4" borderId="0" xfId="4" applyNumberFormat="1" applyFont="1" applyFill="1" applyBorder="1" applyAlignment="1">
      <alignment horizontal="center" vertical="center"/>
    </xf>
    <xf numFmtId="0" fontId="1" fillId="4" borderId="25" xfId="4" applyFont="1" applyFill="1" applyBorder="1" applyAlignment="1">
      <alignment horizontal="left" vertical="center"/>
    </xf>
    <xf numFmtId="0" fontId="11" fillId="0" borderId="3" xfId="4" applyFont="1" applyBorder="1" applyAlignment="1">
      <alignment horizontal="left" vertical="center"/>
    </xf>
    <xf numFmtId="0" fontId="11" fillId="0" borderId="7" xfId="4" applyFont="1" applyBorder="1" applyAlignment="1">
      <alignment horizontal="left" vertical="center"/>
    </xf>
    <xf numFmtId="0" fontId="11" fillId="0" borderId="24" xfId="4" applyFont="1" applyBorder="1" applyAlignment="1">
      <alignment horizontal="left" vertical="center"/>
    </xf>
    <xf numFmtId="0" fontId="11" fillId="0" borderId="4" xfId="4" applyFont="1" applyBorder="1" applyAlignment="1">
      <alignment horizontal="left" vertical="center"/>
    </xf>
    <xf numFmtId="0" fontId="11" fillId="0" borderId="5" xfId="4" applyFont="1" applyBorder="1" applyAlignment="1">
      <alignment horizontal="left" vertical="center"/>
    </xf>
    <xf numFmtId="0" fontId="11" fillId="0" borderId="57" xfId="4" applyFont="1" applyBorder="1" applyAlignment="1">
      <alignment horizontal="left" vertical="center"/>
    </xf>
    <xf numFmtId="40" fontId="19" fillId="0" borderId="58" xfId="4" applyNumberFormat="1" applyFont="1" applyFill="1" applyBorder="1" applyAlignment="1">
      <alignment horizontal="right" vertical="center" indent="3"/>
    </xf>
    <xf numFmtId="40" fontId="19" fillId="0" borderId="24" xfId="4" applyNumberFormat="1" applyFont="1" applyFill="1" applyBorder="1" applyAlignment="1">
      <alignment horizontal="right" vertical="center" indent="3"/>
    </xf>
    <xf numFmtId="40" fontId="19" fillId="0" borderId="30" xfId="4" applyNumberFormat="1" applyFont="1" applyFill="1" applyBorder="1" applyAlignment="1">
      <alignment horizontal="right" vertical="center" indent="3"/>
    </xf>
    <xf numFmtId="40" fontId="19" fillId="0" borderId="57" xfId="4" applyNumberFormat="1" applyFont="1" applyFill="1" applyBorder="1" applyAlignment="1">
      <alignment horizontal="right" vertical="center" indent="3"/>
    </xf>
    <xf numFmtId="40" fontId="19" fillId="10" borderId="58" xfId="4" applyNumberFormat="1" applyFont="1" applyFill="1" applyBorder="1" applyAlignment="1">
      <alignment horizontal="right" vertical="center" indent="3"/>
    </xf>
    <xf numFmtId="40" fontId="19" fillId="10" borderId="8" xfId="4" applyNumberFormat="1" applyFont="1" applyFill="1" applyBorder="1" applyAlignment="1">
      <alignment horizontal="right" vertical="center" indent="3"/>
    </xf>
    <xf numFmtId="40" fontId="19" fillId="10" borderId="30" xfId="4" applyNumberFormat="1" applyFont="1" applyFill="1" applyBorder="1" applyAlignment="1">
      <alignment horizontal="right" vertical="center" indent="3"/>
    </xf>
    <xf numFmtId="40" fontId="19" fillId="10" borderId="6" xfId="4" applyNumberFormat="1" applyFont="1" applyFill="1" applyBorder="1" applyAlignment="1">
      <alignment horizontal="right" vertical="center" indent="3"/>
    </xf>
    <xf numFmtId="0" fontId="11" fillId="0" borderId="10" xfId="4" applyFont="1" applyBorder="1" applyAlignment="1">
      <alignment horizontal="left" vertical="center"/>
    </xf>
    <xf numFmtId="0" fontId="11" fillId="0" borderId="11" xfId="4" applyFont="1" applyBorder="1" applyAlignment="1">
      <alignment horizontal="left" vertical="center"/>
    </xf>
    <xf numFmtId="0" fontId="11" fillId="0" borderId="59" xfId="4" applyFont="1" applyBorder="1" applyAlignment="1">
      <alignment horizontal="left" vertical="center"/>
    </xf>
    <xf numFmtId="10" fontId="9" fillId="0" borderId="15" xfId="6" applyNumberFormat="1" applyFont="1" applyFill="1" applyBorder="1" applyAlignment="1">
      <alignment horizontal="right" vertical="center" indent="3"/>
    </xf>
    <xf numFmtId="10" fontId="9" fillId="0" borderId="59" xfId="6" applyNumberFormat="1" applyFont="1" applyFill="1" applyBorder="1" applyAlignment="1">
      <alignment horizontal="right" vertical="center" indent="3"/>
    </xf>
    <xf numFmtId="10" fontId="9" fillId="0" borderId="9" xfId="6" applyNumberFormat="1" applyFont="1" applyFill="1" applyBorder="1" applyAlignment="1">
      <alignment horizontal="right" vertical="center" indent="3"/>
    </xf>
    <xf numFmtId="40" fontId="9" fillId="0" borderId="55" xfId="4" applyNumberFormat="1" applyFont="1" applyFill="1" applyBorder="1" applyAlignment="1">
      <alignment horizontal="right" vertical="center" indent="3"/>
    </xf>
    <xf numFmtId="40" fontId="9" fillId="0" borderId="60" xfId="4" applyNumberFormat="1" applyFont="1" applyFill="1" applyBorder="1" applyAlignment="1">
      <alignment horizontal="right" vertical="center" indent="3"/>
    </xf>
    <xf numFmtId="40" fontId="9" fillId="0" borderId="58" xfId="4" applyNumberFormat="1" applyFont="1" applyFill="1" applyBorder="1" applyAlignment="1">
      <alignment horizontal="right" vertical="center" indent="3"/>
    </xf>
    <xf numFmtId="40" fontId="9" fillId="0" borderId="8" xfId="4" applyNumberFormat="1" applyFont="1" applyFill="1" applyBorder="1" applyAlignment="1">
      <alignment horizontal="right" vertical="center" indent="3"/>
    </xf>
    <xf numFmtId="0" fontId="11" fillId="0" borderId="14" xfId="4" applyFont="1" applyBorder="1" applyAlignment="1">
      <alignment horizontal="left" vertical="center"/>
    </xf>
    <xf numFmtId="0" fontId="11" fillId="0" borderId="12" xfId="4" applyFont="1" applyBorder="1" applyAlignment="1">
      <alignment horizontal="left" vertical="center"/>
    </xf>
    <xf numFmtId="0" fontId="11" fillId="0" borderId="61" xfId="4" applyFont="1" applyBorder="1" applyAlignment="1">
      <alignment horizontal="left" vertical="center"/>
    </xf>
    <xf numFmtId="40" fontId="9" fillId="0" borderId="62" xfId="4" applyNumberFormat="1" applyFont="1" applyFill="1" applyBorder="1" applyAlignment="1">
      <alignment horizontal="right" vertical="center" indent="3"/>
    </xf>
    <xf numFmtId="40" fontId="9" fillId="0" borderId="63" xfId="4" applyNumberFormat="1" applyFont="1" applyFill="1" applyBorder="1" applyAlignment="1">
      <alignment horizontal="right" vertical="center" indent="3"/>
    </xf>
    <xf numFmtId="40" fontId="9" fillId="0" borderId="53" xfId="4" applyNumberFormat="1" applyFont="1" applyFill="1" applyBorder="1" applyAlignment="1">
      <alignment horizontal="right" vertical="center" indent="3"/>
    </xf>
    <xf numFmtId="40" fontId="9" fillId="0" borderId="13" xfId="4" applyNumberFormat="1" applyFont="1" applyFill="1" applyBorder="1" applyAlignment="1">
      <alignment horizontal="right" vertical="center" indent="3"/>
    </xf>
    <xf numFmtId="40" fontId="9" fillId="0" borderId="1" xfId="4" applyNumberFormat="1" applyFont="1" applyFill="1" applyBorder="1" applyAlignment="1">
      <alignment horizontal="right" vertical="center" indent="3"/>
    </xf>
    <xf numFmtId="40" fontId="9" fillId="0" borderId="56" xfId="4" applyNumberFormat="1" applyFont="1" applyFill="1" applyBorder="1" applyAlignment="1">
      <alignment horizontal="right" vertical="center" indent="3"/>
    </xf>
    <xf numFmtId="40" fontId="9" fillId="0" borderId="2" xfId="4" applyNumberFormat="1" applyFont="1" applyFill="1" applyBorder="1" applyAlignment="1">
      <alignment horizontal="right" vertical="center" indent="3"/>
    </xf>
    <xf numFmtId="40" fontId="19" fillId="0" borderId="32" xfId="4" applyNumberFormat="1" applyFont="1" applyBorder="1" applyAlignment="1">
      <alignment horizontal="right" vertical="center" indent="3"/>
    </xf>
    <xf numFmtId="40" fontId="19" fillId="0" borderId="33" xfId="4" applyNumberFormat="1" applyFont="1" applyBorder="1" applyAlignment="1">
      <alignment horizontal="right" vertical="center" indent="3"/>
    </xf>
    <xf numFmtId="40" fontId="9" fillId="0" borderId="32" xfId="4" applyNumberFormat="1" applyFont="1" applyBorder="1" applyAlignment="1">
      <alignment horizontal="right" vertical="center" indent="3"/>
    </xf>
    <xf numFmtId="0" fontId="31" fillId="5" borderId="64" xfId="0" applyFont="1" applyFill="1" applyBorder="1" applyAlignment="1">
      <alignment horizontal="center" vertical="center"/>
    </xf>
    <xf numFmtId="0" fontId="11" fillId="0" borderId="15" xfId="4" applyFont="1" applyFill="1" applyBorder="1" applyAlignment="1">
      <alignment horizontal="center" vertical="center"/>
    </xf>
    <xf numFmtId="0" fontId="11" fillId="0" borderId="59" xfId="4" applyFont="1" applyFill="1" applyBorder="1" applyAlignment="1">
      <alignment horizontal="center" vertical="center"/>
    </xf>
    <xf numFmtId="0" fontId="11" fillId="0" borderId="16" xfId="4" applyFont="1" applyFill="1" applyBorder="1" applyAlignment="1">
      <alignment horizontal="center" vertical="center"/>
    </xf>
    <xf numFmtId="0" fontId="11" fillId="0" borderId="17" xfId="4" applyFont="1" applyFill="1" applyBorder="1" applyAlignment="1">
      <alignment horizontal="center" vertical="center"/>
    </xf>
    <xf numFmtId="0" fontId="11" fillId="0" borderId="65" xfId="4" applyFont="1" applyBorder="1" applyAlignment="1">
      <alignment horizontal="center" vertical="center" wrapText="1"/>
    </xf>
    <xf numFmtId="0" fontId="11" fillId="0" borderId="66" xfId="4" applyFont="1" applyBorder="1" applyAlignment="1">
      <alignment horizontal="center" vertical="center" wrapText="1"/>
    </xf>
    <xf numFmtId="0" fontId="11" fillId="0" borderId="67" xfId="4" applyFont="1" applyBorder="1" applyAlignment="1">
      <alignment horizontal="center" vertical="center" wrapText="1"/>
    </xf>
    <xf numFmtId="0" fontId="11" fillId="0" borderId="68" xfId="4" applyFont="1" applyBorder="1" applyAlignment="1">
      <alignment horizontal="center" vertical="center" wrapText="1"/>
    </xf>
    <xf numFmtId="0" fontId="11" fillId="0" borderId="69" xfId="4" applyFont="1" applyBorder="1" applyAlignment="1">
      <alignment horizontal="center" vertical="center" wrapText="1"/>
    </xf>
    <xf numFmtId="0" fontId="11" fillId="0" borderId="70" xfId="4" applyFont="1" applyBorder="1" applyAlignment="1">
      <alignment horizontal="center" vertical="center" wrapText="1"/>
    </xf>
    <xf numFmtId="0" fontId="20" fillId="0" borderId="3" xfId="4" applyFont="1" applyBorder="1" applyAlignment="1">
      <alignment horizontal="left" vertical="center" wrapText="1" indent="1"/>
    </xf>
    <xf numFmtId="0" fontId="20" fillId="0" borderId="7" xfId="4" applyFont="1" applyBorder="1" applyAlignment="1">
      <alignment horizontal="left" vertical="center" wrapText="1" indent="1"/>
    </xf>
    <xf numFmtId="0" fontId="20" fillId="0" borderId="8" xfId="4" applyFont="1" applyBorder="1" applyAlignment="1">
      <alignment horizontal="left" vertical="center" wrapText="1" indent="1"/>
    </xf>
    <xf numFmtId="0" fontId="20" fillId="0" borderId="1" xfId="4" applyFont="1" applyBorder="1" applyAlignment="1">
      <alignment horizontal="left" vertical="center" wrapText="1" indent="1"/>
    </xf>
    <xf numFmtId="0" fontId="20" fillId="0" borderId="0" xfId="4" applyFont="1" applyBorder="1" applyAlignment="1">
      <alignment horizontal="left" vertical="center" wrapText="1" indent="1"/>
    </xf>
    <xf numFmtId="0" fontId="20" fillId="0" borderId="2" xfId="4" applyFont="1" applyBorder="1" applyAlignment="1">
      <alignment horizontal="left" vertical="center" wrapText="1" indent="1"/>
    </xf>
    <xf numFmtId="0" fontId="20" fillId="0" borderId="4" xfId="4" applyFont="1" applyBorder="1" applyAlignment="1">
      <alignment horizontal="left" vertical="center" wrapText="1" indent="1"/>
    </xf>
    <xf numFmtId="0" fontId="20" fillId="0" borderId="5" xfId="4" applyFont="1" applyBorder="1" applyAlignment="1">
      <alignment horizontal="left" vertical="center" wrapText="1" indent="1"/>
    </xf>
    <xf numFmtId="0" fontId="20" fillId="0" borderId="6" xfId="4" applyFont="1" applyBorder="1" applyAlignment="1">
      <alignment horizontal="left" vertical="center" wrapText="1" indent="1"/>
    </xf>
    <xf numFmtId="14" fontId="9" fillId="0" borderId="5" xfId="4" applyNumberFormat="1" applyFont="1" applyBorder="1" applyAlignment="1">
      <alignment horizontal="center" vertical="center"/>
    </xf>
    <xf numFmtId="14" fontId="9" fillId="0" borderId="57" xfId="4" applyNumberFormat="1" applyFont="1" applyBorder="1" applyAlignment="1">
      <alignment horizontal="center" vertical="center"/>
    </xf>
    <xf numFmtId="0" fontId="9" fillId="0" borderId="30" xfId="4" applyNumberFormat="1" applyFont="1" applyBorder="1" applyAlignment="1">
      <alignment horizontal="center" vertical="center"/>
    </xf>
    <xf numFmtId="0" fontId="9" fillId="0" borderId="5" xfId="4" applyNumberFormat="1" applyFont="1" applyBorder="1" applyAlignment="1">
      <alignment horizontal="center" vertical="center"/>
    </xf>
    <xf numFmtId="40" fontId="19" fillId="0" borderId="19" xfId="4" applyNumberFormat="1" applyFont="1" applyBorder="1" applyAlignment="1">
      <alignment horizontal="right" vertical="center" indent="3"/>
    </xf>
    <xf numFmtId="40" fontId="19" fillId="0" borderId="18" xfId="4" applyNumberFormat="1" applyFont="1" applyBorder="1" applyAlignment="1">
      <alignment horizontal="right" vertical="center" indent="3"/>
    </xf>
    <xf numFmtId="0" fontId="9" fillId="4" borderId="25" xfId="4" applyFont="1" applyFill="1" applyBorder="1" applyAlignment="1">
      <alignment horizontal="center" vertical="center"/>
    </xf>
    <xf numFmtId="0" fontId="9" fillId="4" borderId="2" xfId="4" applyFont="1" applyFill="1" applyBorder="1" applyAlignment="1">
      <alignment horizontal="center" vertical="center"/>
    </xf>
    <xf numFmtId="40" fontId="9" fillId="4" borderId="1" xfId="4" applyNumberFormat="1" applyFont="1" applyFill="1" applyBorder="1" applyAlignment="1">
      <alignment horizontal="right" vertical="center" indent="3"/>
    </xf>
    <xf numFmtId="40" fontId="9" fillId="4" borderId="56" xfId="4" applyNumberFormat="1" applyFont="1" applyFill="1" applyBorder="1" applyAlignment="1">
      <alignment horizontal="right" vertical="center" indent="3"/>
    </xf>
    <xf numFmtId="40" fontId="19" fillId="0" borderId="27" xfId="4" applyNumberFormat="1" applyFont="1" applyFill="1" applyBorder="1" applyAlignment="1">
      <alignment horizontal="right" vertical="center" indent="3"/>
    </xf>
    <xf numFmtId="0" fontId="1" fillId="4" borderId="25" xfId="4" applyFont="1" applyFill="1" applyBorder="1" applyAlignment="1">
      <alignment horizontal="center" vertical="center"/>
    </xf>
    <xf numFmtId="14" fontId="9" fillId="0" borderId="7" xfId="4" applyNumberFormat="1" applyFont="1" applyBorder="1" applyAlignment="1">
      <alignment horizontal="center" vertical="center"/>
    </xf>
    <xf numFmtId="14" fontId="9" fillId="0" borderId="24" xfId="4" applyNumberFormat="1" applyFont="1" applyBorder="1" applyAlignment="1">
      <alignment horizontal="center" vertical="center"/>
    </xf>
    <xf numFmtId="0" fontId="9" fillId="0" borderId="58" xfId="4" applyNumberFormat="1" applyFont="1" applyBorder="1" applyAlignment="1">
      <alignment horizontal="center" vertical="center"/>
    </xf>
    <xf numFmtId="0" fontId="9" fillId="0" borderId="7" xfId="4" applyNumberFormat="1" applyFont="1" applyBorder="1" applyAlignment="1">
      <alignment horizontal="center" vertical="center"/>
    </xf>
    <xf numFmtId="0" fontId="9" fillId="0" borderId="58" xfId="4" applyFont="1" applyBorder="1" applyAlignment="1">
      <alignment horizontal="center" vertical="center"/>
    </xf>
    <xf numFmtId="0" fontId="9" fillId="0" borderId="8" xfId="4" applyFont="1" applyBorder="1" applyAlignment="1">
      <alignment horizontal="center" vertical="center"/>
    </xf>
    <xf numFmtId="0" fontId="31" fillId="5" borderId="0" xfId="0" applyFont="1" applyFill="1" applyBorder="1" applyAlignment="1">
      <alignment horizontal="left" vertical="center"/>
    </xf>
    <xf numFmtId="0" fontId="11" fillId="0" borderId="58" xfId="4" applyFont="1" applyBorder="1" applyAlignment="1">
      <alignment horizontal="center" vertical="center"/>
    </xf>
    <xf numFmtId="0" fontId="11" fillId="0" borderId="8" xfId="4" applyFont="1" applyBorder="1" applyAlignment="1">
      <alignment horizontal="center" vertical="center"/>
    </xf>
    <xf numFmtId="0" fontId="11" fillId="0" borderId="71" xfId="4" applyFont="1" applyBorder="1" applyAlignment="1">
      <alignment horizontal="center" vertical="center"/>
    </xf>
    <xf numFmtId="0" fontId="11" fillId="0" borderId="72" xfId="4" applyFont="1" applyBorder="1" applyAlignment="1">
      <alignment horizontal="center" vertical="center"/>
    </xf>
    <xf numFmtId="0" fontId="11" fillId="0" borderId="73" xfId="4" applyFont="1" applyBorder="1" applyAlignment="1">
      <alignment horizontal="center" vertical="center"/>
    </xf>
    <xf numFmtId="0" fontId="6" fillId="0" borderId="30" xfId="4" applyFont="1" applyBorder="1" applyAlignment="1">
      <alignment horizontal="center" vertical="center"/>
    </xf>
    <xf numFmtId="0" fontId="6" fillId="0" borderId="6" xfId="4" applyFont="1" applyBorder="1" applyAlignment="1">
      <alignment horizontal="center" vertical="center"/>
    </xf>
    <xf numFmtId="0" fontId="11" fillId="0" borderId="74" xfId="4" applyFont="1" applyFill="1" applyBorder="1" applyAlignment="1">
      <alignment horizontal="center" vertical="center"/>
    </xf>
    <xf numFmtId="0" fontId="11" fillId="0" borderId="63" xfId="4" applyFont="1" applyFill="1" applyBorder="1" applyAlignment="1">
      <alignment horizontal="center" vertical="center"/>
    </xf>
    <xf numFmtId="0" fontId="11" fillId="0" borderId="74" xfId="4" applyFont="1" applyBorder="1" applyAlignment="1">
      <alignment horizontal="center" vertical="center"/>
    </xf>
    <xf numFmtId="0" fontId="11" fillId="0" borderId="75" xfId="4" applyFont="1" applyBorder="1" applyAlignment="1">
      <alignment horizontal="center" vertical="center"/>
    </xf>
    <xf numFmtId="0" fontId="6" fillId="0" borderId="4" xfId="4" applyFont="1" applyBorder="1" applyAlignment="1">
      <alignment horizontal="left" vertical="center"/>
    </xf>
    <xf numFmtId="0" fontId="6" fillId="0" borderId="5" xfId="4" applyFont="1" applyBorder="1" applyAlignment="1">
      <alignment horizontal="left" vertical="center"/>
    </xf>
    <xf numFmtId="14" fontId="9" fillId="0" borderId="30" xfId="4" applyNumberFormat="1" applyFont="1" applyFill="1" applyBorder="1" applyAlignment="1">
      <alignment horizontal="center" vertical="center"/>
    </xf>
    <xf numFmtId="14" fontId="9" fillId="0" borderId="57" xfId="4" applyNumberFormat="1" applyFont="1" applyFill="1" applyBorder="1" applyAlignment="1">
      <alignment horizontal="center" vertical="center"/>
    </xf>
    <xf numFmtId="166" fontId="9" fillId="0" borderId="31" xfId="0" applyNumberFormat="1" applyFont="1" applyFill="1" applyBorder="1" applyAlignment="1" applyProtection="1">
      <alignment horizontal="center" vertical="center"/>
    </xf>
    <xf numFmtId="1" fontId="9" fillId="0" borderId="31" xfId="4" applyNumberFormat="1" applyFont="1" applyFill="1" applyBorder="1" applyAlignment="1">
      <alignment horizontal="center" vertical="center"/>
    </xf>
    <xf numFmtId="1" fontId="9" fillId="0" borderId="34" xfId="4" applyNumberFormat="1" applyFont="1" applyFill="1" applyBorder="1" applyAlignment="1">
      <alignment horizontal="center" vertical="center"/>
    </xf>
    <xf numFmtId="40" fontId="9" fillId="0" borderId="1" xfId="4" applyNumberFormat="1" applyFont="1" applyBorder="1" applyAlignment="1">
      <alignment horizontal="right" vertical="center" indent="3"/>
    </xf>
    <xf numFmtId="40" fontId="9" fillId="0" borderId="56" xfId="4" applyNumberFormat="1" applyFont="1" applyBorder="1" applyAlignment="1">
      <alignment horizontal="right" vertical="center" indent="3"/>
    </xf>
    <xf numFmtId="40" fontId="19" fillId="0" borderId="27" xfId="4" applyNumberFormat="1" applyFont="1" applyBorder="1" applyAlignment="1">
      <alignment horizontal="right" vertical="center" indent="3"/>
    </xf>
    <xf numFmtId="0" fontId="6" fillId="0" borderId="1" xfId="4" applyFont="1" applyFill="1" applyBorder="1" applyAlignment="1">
      <alignment horizontal="left" vertical="center"/>
    </xf>
    <xf numFmtId="0" fontId="6" fillId="0" borderId="0" xfId="4" applyFont="1" applyFill="1" applyBorder="1" applyAlignment="1">
      <alignment horizontal="left" vertical="center"/>
    </xf>
    <xf numFmtId="14" fontId="9" fillId="4" borderId="25" xfId="4" applyNumberFormat="1" applyFont="1" applyFill="1" applyBorder="1" applyAlignment="1">
      <alignment horizontal="center" vertical="center"/>
    </xf>
    <xf numFmtId="14" fontId="9" fillId="4" borderId="56" xfId="4" applyNumberFormat="1" applyFont="1" applyFill="1" applyBorder="1" applyAlignment="1">
      <alignment horizontal="center" vertical="center"/>
    </xf>
    <xf numFmtId="166" fontId="9" fillId="4" borderId="26" xfId="0" applyNumberFormat="1" applyFont="1" applyFill="1" applyBorder="1" applyAlignment="1" applyProtection="1">
      <alignment horizontal="center" vertical="center"/>
    </xf>
    <xf numFmtId="1" fontId="9" fillId="4" borderId="26" xfId="4" applyNumberFormat="1" applyFont="1" applyFill="1" applyBorder="1" applyAlignment="1">
      <alignment horizontal="center" vertical="center"/>
    </xf>
    <xf numFmtId="1" fontId="9" fillId="4" borderId="23" xfId="4" applyNumberFormat="1" applyFont="1" applyFill="1" applyBorder="1" applyAlignment="1">
      <alignment horizontal="center" vertical="center"/>
    </xf>
    <xf numFmtId="40" fontId="19" fillId="3" borderId="27" xfId="4" applyNumberFormat="1" applyFont="1" applyFill="1" applyBorder="1" applyAlignment="1">
      <alignment horizontal="right" vertical="center" indent="3"/>
    </xf>
    <xf numFmtId="14" fontId="9" fillId="3" borderId="26" xfId="4" applyNumberFormat="1" applyFont="1" applyFill="1" applyBorder="1" applyAlignment="1">
      <alignment horizontal="right" vertical="center" indent="3"/>
    </xf>
    <xf numFmtId="166" fontId="9" fillId="0" borderId="26" xfId="0" applyNumberFormat="1" applyFont="1" applyFill="1" applyBorder="1" applyAlignment="1" applyProtection="1">
      <alignment horizontal="center" vertical="center"/>
    </xf>
    <xf numFmtId="14" fontId="9" fillId="0" borderId="25" xfId="4" applyNumberFormat="1" applyFont="1" applyFill="1" applyBorder="1" applyAlignment="1">
      <alignment horizontal="center" vertical="center"/>
    </xf>
    <xf numFmtId="14" fontId="9" fillId="0" borderId="56" xfId="4" applyNumberFormat="1" applyFont="1" applyFill="1" applyBorder="1" applyAlignment="1">
      <alignment horizontal="center" vertical="center"/>
    </xf>
    <xf numFmtId="14" fontId="9" fillId="0" borderId="26" xfId="4" applyNumberFormat="1" applyFont="1" applyFill="1" applyBorder="1" applyAlignment="1">
      <alignment horizontal="center" vertical="center"/>
    </xf>
    <xf numFmtId="14" fontId="9" fillId="0" borderId="23" xfId="4" applyNumberFormat="1" applyFont="1" applyFill="1" applyBorder="1" applyAlignment="1">
      <alignment horizontal="center" vertical="center"/>
    </xf>
    <xf numFmtId="40" fontId="9" fillId="3" borderId="1" xfId="4" applyNumberFormat="1" applyFont="1" applyFill="1" applyBorder="1" applyAlignment="1">
      <alignment horizontal="right" vertical="center" indent="3"/>
    </xf>
    <xf numFmtId="40" fontId="9" fillId="3" borderId="56" xfId="4" applyNumberFormat="1" applyFont="1" applyFill="1" applyBorder="1" applyAlignment="1">
      <alignment horizontal="right" vertical="center" indent="3"/>
    </xf>
    <xf numFmtId="0" fontId="6" fillId="0" borderId="3" xfId="4" applyFont="1" applyBorder="1" applyAlignment="1">
      <alignment horizontal="left" vertical="center"/>
    </xf>
    <xf numFmtId="0" fontId="6" fillId="0" borderId="7" xfId="4" applyFont="1" applyBorder="1" applyAlignment="1">
      <alignment horizontal="left" vertical="center"/>
    </xf>
    <xf numFmtId="14" fontId="6" fillId="0" borderId="58" xfId="4" applyNumberFormat="1" applyFont="1" applyFill="1" applyBorder="1" applyAlignment="1">
      <alignment horizontal="center" vertical="center"/>
    </xf>
    <xf numFmtId="14" fontId="6" fillId="0" borderId="24" xfId="4" applyNumberFormat="1" applyFont="1" applyFill="1" applyBorder="1" applyAlignment="1">
      <alignment horizontal="center" vertical="center"/>
    </xf>
    <xf numFmtId="166" fontId="6" fillId="0" borderId="77" xfId="0" applyNumberFormat="1" applyFont="1" applyFill="1" applyBorder="1" applyAlignment="1" applyProtection="1">
      <alignment horizontal="center" vertical="center"/>
    </xf>
    <xf numFmtId="14" fontId="6" fillId="0" borderId="77" xfId="4" applyNumberFormat="1" applyFont="1" applyFill="1" applyBorder="1" applyAlignment="1">
      <alignment horizontal="center" vertical="center"/>
    </xf>
    <xf numFmtId="14" fontId="6" fillId="0" borderId="39" xfId="4" applyNumberFormat="1" applyFont="1" applyFill="1" applyBorder="1" applyAlignment="1">
      <alignment horizontal="center" vertical="center"/>
    </xf>
    <xf numFmtId="40" fontId="6" fillId="0" borderId="1" xfId="4" applyNumberFormat="1" applyFont="1" applyBorder="1" applyAlignment="1">
      <alignment horizontal="right" vertical="center" indent="5"/>
    </xf>
    <xf numFmtId="40" fontId="6" fillId="0" borderId="56" xfId="4" applyNumberFormat="1" applyFont="1" applyBorder="1" applyAlignment="1">
      <alignment horizontal="right" vertical="center" indent="5"/>
    </xf>
    <xf numFmtId="40" fontId="11" fillId="0" borderId="27" xfId="4" applyNumberFormat="1" applyFont="1" applyBorder="1" applyAlignment="1">
      <alignment horizontal="right" vertical="center" indent="5"/>
    </xf>
    <xf numFmtId="0" fontId="6" fillId="0" borderId="57" xfId="4" applyFont="1" applyBorder="1" applyAlignment="1">
      <alignment horizontal="center" vertical="center"/>
    </xf>
    <xf numFmtId="0" fontId="6" fillId="0" borderId="31" xfId="4" applyFont="1" applyBorder="1" applyAlignment="1">
      <alignment horizontal="center" vertical="center"/>
    </xf>
    <xf numFmtId="0" fontId="6" fillId="0" borderId="34" xfId="4" applyFont="1" applyBorder="1" applyAlignment="1">
      <alignment horizontal="center" vertical="center"/>
    </xf>
    <xf numFmtId="0" fontId="11" fillId="0" borderId="76" xfId="4" applyFont="1" applyFill="1" applyBorder="1" applyAlignment="1">
      <alignment horizontal="center" vertical="center"/>
    </xf>
    <xf numFmtId="0" fontId="11" fillId="0" borderId="78" xfId="4" applyFont="1" applyFill="1" applyBorder="1" applyAlignment="1">
      <alignment horizontal="center" vertical="center"/>
    </xf>
    <xf numFmtId="0" fontId="11" fillId="0" borderId="24" xfId="4" applyFont="1" applyBorder="1" applyAlignment="1">
      <alignment horizontal="center" vertical="center"/>
    </xf>
    <xf numFmtId="0" fontId="11" fillId="0" borderId="77" xfId="4" applyFont="1" applyBorder="1" applyAlignment="1">
      <alignment horizontal="center" vertical="center"/>
    </xf>
    <xf numFmtId="0" fontId="11" fillId="0" borderId="76" xfId="4" applyFont="1" applyBorder="1" applyAlignment="1">
      <alignment horizontal="center" vertical="center"/>
    </xf>
    <xf numFmtId="0" fontId="9" fillId="3" borderId="0" xfId="4" applyFont="1" applyFill="1" applyBorder="1" applyAlignment="1">
      <alignment horizontal="left" vertical="center"/>
    </xf>
    <xf numFmtId="0" fontId="9" fillId="4" borderId="0" xfId="4" applyFont="1" applyFill="1" applyBorder="1" applyAlignment="1">
      <alignment horizontal="left" vertical="center"/>
    </xf>
    <xf numFmtId="0" fontId="9" fillId="3" borderId="1" xfId="0" applyNumberFormat="1" applyFont="1" applyFill="1" applyBorder="1" applyAlignment="1">
      <alignment horizontal="left" vertical="top"/>
    </xf>
    <xf numFmtId="0" fontId="9" fillId="3" borderId="56" xfId="0" applyNumberFormat="1" applyFont="1" applyFill="1" applyBorder="1" applyAlignment="1">
      <alignment horizontal="left" vertical="top"/>
    </xf>
    <xf numFmtId="0" fontId="11" fillId="0" borderId="39" xfId="4" applyFont="1" applyBorder="1" applyAlignment="1">
      <alignment horizontal="center" vertical="center"/>
    </xf>
    <xf numFmtId="0" fontId="11" fillId="0" borderId="41" xfId="4" applyFont="1" applyBorder="1" applyAlignment="1">
      <alignment horizontal="center" vertical="center"/>
    </xf>
    <xf numFmtId="169" fontId="9" fillId="0" borderId="4" xfId="0" applyNumberFormat="1" applyFont="1" applyFill="1" applyBorder="1" applyAlignment="1">
      <alignment horizontal="left" vertical="top"/>
    </xf>
    <xf numFmtId="169" fontId="9" fillId="0" borderId="57" xfId="0" applyNumberFormat="1" applyFont="1" applyFill="1" applyBorder="1" applyAlignment="1">
      <alignment horizontal="left" vertical="top"/>
    </xf>
    <xf numFmtId="0" fontId="33" fillId="4" borderId="0" xfId="4" applyFont="1" applyFill="1" applyBorder="1" applyAlignment="1">
      <alignment horizontal="center" vertical="center"/>
    </xf>
    <xf numFmtId="0" fontId="9" fillId="4" borderId="0" xfId="4" applyFont="1" applyFill="1" applyBorder="1" applyAlignment="1">
      <alignment horizontal="center" vertical="center"/>
    </xf>
    <xf numFmtId="7" fontId="14" fillId="11" borderId="0" xfId="4" applyNumberFormat="1" applyFont="1" applyFill="1" applyBorder="1" applyAlignment="1">
      <alignment horizontal="center" vertical="center"/>
    </xf>
    <xf numFmtId="7" fontId="14" fillId="0" borderId="0" xfId="4" applyNumberFormat="1" applyFont="1" applyFill="1" applyBorder="1" applyAlignment="1">
      <alignment horizontal="center" vertical="center"/>
    </xf>
    <xf numFmtId="14" fontId="9" fillId="3" borderId="79" xfId="4" applyNumberFormat="1" applyFont="1" applyFill="1" applyBorder="1" applyAlignment="1">
      <alignment horizontal="left" vertical="center"/>
    </xf>
    <xf numFmtId="0" fontId="19" fillId="3" borderId="0" xfId="4" applyFont="1" applyFill="1" applyBorder="1" applyAlignment="1">
      <alignment horizontal="left" vertical="center"/>
    </xf>
    <xf numFmtId="0" fontId="19" fillId="3" borderId="2" xfId="4" applyFont="1" applyFill="1" applyBorder="1" applyAlignment="1">
      <alignment horizontal="left" vertical="center"/>
    </xf>
    <xf numFmtId="0" fontId="9" fillId="3" borderId="2" xfId="4" applyFont="1" applyFill="1" applyBorder="1" applyAlignment="1">
      <alignment horizontal="left" vertical="center"/>
    </xf>
    <xf numFmtId="0" fontId="8" fillId="3" borderId="0" xfId="3" applyFill="1" applyBorder="1" applyAlignment="1" applyProtection="1">
      <alignment horizontal="left" vertical="center"/>
    </xf>
    <xf numFmtId="0" fontId="8" fillId="3" borderId="0" xfId="3" applyFont="1" applyFill="1" applyBorder="1" applyAlignment="1" applyProtection="1">
      <alignment horizontal="left" vertical="center"/>
    </xf>
    <xf numFmtId="166" fontId="7" fillId="3" borderId="21" xfId="0" applyNumberFormat="1" applyFont="1" applyFill="1" applyBorder="1" applyAlignment="1" applyProtection="1">
      <alignment horizontal="left" vertical="center"/>
    </xf>
    <xf numFmtId="0" fontId="34" fillId="3" borderId="3" xfId="4" applyFont="1" applyFill="1" applyBorder="1" applyAlignment="1">
      <alignment horizontal="left" vertical="center"/>
    </xf>
    <xf numFmtId="0" fontId="34" fillId="3" borderId="7" xfId="4" applyFont="1" applyFill="1" applyBorder="1" applyAlignment="1">
      <alignment horizontal="left" vertical="center"/>
    </xf>
    <xf numFmtId="0" fontId="34" fillId="3" borderId="8" xfId="4" applyFont="1" applyFill="1" applyBorder="1" applyAlignment="1">
      <alignment horizontal="left" vertical="center"/>
    </xf>
    <xf numFmtId="0" fontId="34" fillId="3" borderId="1" xfId="4" applyFont="1" applyFill="1" applyBorder="1" applyAlignment="1">
      <alignment horizontal="left" vertical="center"/>
    </xf>
    <xf numFmtId="0" fontId="34" fillId="3" borderId="0" xfId="4" applyFont="1" applyFill="1" applyBorder="1" applyAlignment="1">
      <alignment horizontal="left" vertical="center"/>
    </xf>
    <xf numFmtId="0" fontId="34" fillId="3" borderId="2" xfId="4" applyFont="1" applyFill="1" applyBorder="1" applyAlignment="1">
      <alignment horizontal="left" vertical="center"/>
    </xf>
    <xf numFmtId="0" fontId="9" fillId="3" borderId="7" xfId="4" applyFont="1" applyFill="1" applyBorder="1" applyAlignment="1">
      <alignment horizontal="left" vertical="center"/>
    </xf>
    <xf numFmtId="0" fontId="9" fillId="3" borderId="8" xfId="4" applyFont="1" applyFill="1" applyBorder="1" applyAlignment="1">
      <alignment horizontal="left" vertical="center"/>
    </xf>
    <xf numFmtId="0" fontId="9" fillId="0" borderId="0" xfId="4" applyFont="1" applyFill="1" applyBorder="1" applyAlignment="1">
      <alignment horizontal="left" vertical="center"/>
    </xf>
    <xf numFmtId="0" fontId="9" fillId="0" borderId="2" xfId="4" applyFont="1" applyFill="1" applyBorder="1" applyAlignment="1">
      <alignment horizontal="left" vertical="center"/>
    </xf>
    <xf numFmtId="0" fontId="9" fillId="3" borderId="0" xfId="5" applyFont="1" applyFill="1" applyBorder="1" applyAlignment="1">
      <alignment horizontal="left" vertical="center"/>
    </xf>
    <xf numFmtId="0" fontId="19" fillId="3" borderId="79" xfId="4" applyFont="1" applyFill="1" applyBorder="1" applyAlignment="1">
      <alignment horizontal="left" vertical="center"/>
    </xf>
    <xf numFmtId="0" fontId="19" fillId="3" borderId="80" xfId="4" applyFont="1" applyFill="1" applyBorder="1" applyAlignment="1">
      <alignment horizontal="left" vertical="center"/>
    </xf>
    <xf numFmtId="0" fontId="11" fillId="0" borderId="10" xfId="0" applyFont="1" applyFill="1" applyBorder="1" applyAlignment="1">
      <alignment horizontal="center" vertical="center"/>
    </xf>
    <xf numFmtId="0" fontId="11" fillId="0" borderId="11" xfId="0" applyFont="1" applyFill="1" applyBorder="1" applyAlignment="1">
      <alignment horizontal="center" vertical="center"/>
    </xf>
    <xf numFmtId="0" fontId="11" fillId="0" borderId="9" xfId="0" applyFont="1" applyFill="1" applyBorder="1" applyAlignment="1">
      <alignment horizontal="center" vertical="center"/>
    </xf>
    <xf numFmtId="0" fontId="11" fillId="0" borderId="3" xfId="0" applyFont="1" applyFill="1" applyBorder="1" applyAlignment="1">
      <alignment horizontal="center" vertical="center"/>
    </xf>
    <xf numFmtId="0" fontId="11" fillId="0" borderId="7" xfId="0" applyFont="1" applyFill="1" applyBorder="1" applyAlignment="1">
      <alignment horizontal="center" vertical="center"/>
    </xf>
    <xf numFmtId="0" fontId="11" fillId="0" borderId="8" xfId="0" applyFont="1" applyFill="1" applyBorder="1" applyAlignment="1">
      <alignment horizontal="center" vertical="center"/>
    </xf>
    <xf numFmtId="0" fontId="11" fillId="0" borderId="10" xfId="0" applyFont="1" applyFill="1" applyBorder="1" applyAlignment="1">
      <alignment horizontal="center" vertical="top"/>
    </xf>
    <xf numFmtId="0" fontId="11" fillId="0" borderId="59" xfId="0" applyFont="1" applyFill="1" applyBorder="1" applyAlignment="1">
      <alignment horizontal="center" vertical="top"/>
    </xf>
    <xf numFmtId="169" fontId="9" fillId="0" borderId="71" xfId="0" applyNumberFormat="1" applyFont="1" applyFill="1" applyBorder="1" applyAlignment="1">
      <alignment horizontal="left" vertical="top"/>
    </xf>
    <xf numFmtId="169" fontId="9" fillId="0" borderId="60" xfId="0" applyNumberFormat="1" applyFont="1" applyFill="1" applyBorder="1" applyAlignment="1">
      <alignment horizontal="left" vertical="top"/>
    </xf>
    <xf numFmtId="169" fontId="9" fillId="0" borderId="14" xfId="0" applyNumberFormat="1" applyFont="1" applyFill="1" applyBorder="1" applyAlignment="1">
      <alignment horizontal="left" vertical="top"/>
    </xf>
    <xf numFmtId="169" fontId="9" fillId="0" borderId="61" xfId="0" applyNumberFormat="1" applyFont="1" applyFill="1" applyBorder="1" applyAlignment="1">
      <alignment horizontal="left" vertical="top"/>
    </xf>
    <xf numFmtId="0" fontId="9" fillId="3" borderId="7" xfId="0" applyFont="1" applyFill="1" applyBorder="1" applyAlignment="1" applyProtection="1">
      <alignment horizontal="left" vertical="top" wrapText="1"/>
    </xf>
    <xf numFmtId="0" fontId="9" fillId="3" borderId="8" xfId="0" applyFont="1" applyFill="1" applyBorder="1" applyAlignment="1" applyProtection="1">
      <alignment horizontal="left" vertical="top" wrapText="1"/>
    </xf>
    <xf numFmtId="0" fontId="9" fillId="3" borderId="0" xfId="0" applyFont="1" applyFill="1" applyBorder="1" applyAlignment="1" applyProtection="1">
      <alignment horizontal="left" vertical="top" wrapText="1"/>
    </xf>
    <xf numFmtId="0" fontId="9" fillId="3" borderId="2" xfId="0" applyFont="1" applyFill="1" applyBorder="1" applyAlignment="1" applyProtection="1">
      <alignment horizontal="left" vertical="top" wrapText="1"/>
    </xf>
    <xf numFmtId="0" fontId="9" fillId="3" borderId="3" xfId="4" applyFont="1" applyFill="1" applyBorder="1" applyAlignment="1">
      <alignment horizontal="left" vertical="center"/>
    </xf>
    <xf numFmtId="0" fontId="9" fillId="3" borderId="1" xfId="4" applyFont="1" applyFill="1" applyBorder="1" applyAlignment="1">
      <alignment horizontal="left" vertical="center"/>
    </xf>
    <xf numFmtId="0" fontId="9" fillId="4" borderId="0" xfId="4" applyFont="1" applyFill="1" applyBorder="1" applyAlignment="1">
      <alignment horizontal="left" vertical="top"/>
    </xf>
    <xf numFmtId="0" fontId="7" fillId="3" borderId="0" xfId="4" applyFont="1" applyFill="1" applyBorder="1" applyAlignment="1">
      <alignment horizontal="left" vertical="center"/>
    </xf>
    <xf numFmtId="0" fontId="7" fillId="3" borderId="2" xfId="4" applyFont="1" applyFill="1" applyBorder="1" applyAlignment="1">
      <alignment horizontal="left" vertical="center"/>
    </xf>
    <xf numFmtId="169" fontId="9" fillId="3" borderId="1" xfId="0" applyNumberFormat="1" applyFont="1" applyFill="1" applyBorder="1" applyAlignment="1">
      <alignment horizontal="left" vertical="top"/>
    </xf>
    <xf numFmtId="169" fontId="9" fillId="3" borderId="56" xfId="0" applyNumberFormat="1" applyFont="1" applyFill="1" applyBorder="1" applyAlignment="1">
      <alignment horizontal="left" vertical="top"/>
    </xf>
    <xf numFmtId="40" fontId="19" fillId="4" borderId="27" xfId="4" applyNumberFormat="1" applyFont="1" applyFill="1" applyBorder="1" applyAlignment="1">
      <alignment horizontal="right" vertical="center" indent="3"/>
    </xf>
    <xf numFmtId="0" fontId="9" fillId="4" borderId="25" xfId="4" applyFont="1" applyFill="1" applyBorder="1" applyAlignment="1">
      <alignment horizontal="left" vertical="center" indent="2"/>
    </xf>
    <xf numFmtId="0" fontId="9" fillId="4" borderId="2" xfId="4" applyFont="1" applyFill="1" applyBorder="1" applyAlignment="1">
      <alignment horizontal="left" vertical="center" indent="2"/>
    </xf>
  </cellXfs>
  <cellStyles count="10">
    <cellStyle name="Komma" xfId="1" builtinId="3"/>
    <cellStyle name="Komma 2" xfId="2"/>
    <cellStyle name="Link" xfId="3" builtinId="8"/>
    <cellStyle name="Normale 2" xfId="4"/>
    <cellStyle name="Normale 2 2" xfId="5"/>
    <cellStyle name="Prozent" xfId="6" builtinId="5"/>
    <cellStyle name="Prozent 2" xfId="7"/>
    <cellStyle name="Standard" xfId="0" builtinId="0"/>
    <cellStyle name="Standard 2" xfId="8"/>
    <cellStyle name="Standard 3" xfId="9"/>
  </cellStyles>
  <dxfs count="33">
    <dxf>
      <font>
        <color rgb="FF9C0006"/>
      </font>
      <fill>
        <patternFill>
          <bgColor rgb="FFFFC7CE"/>
        </patternFill>
      </fill>
    </dxf>
    <dxf>
      <font>
        <color rgb="FFC00000"/>
      </font>
      <fill>
        <patternFill>
          <bgColor theme="9" tint="0.59996337778862885"/>
        </patternFill>
      </fill>
    </dxf>
    <dxf>
      <fill>
        <patternFill patternType="none">
          <bgColor indexed="65"/>
        </patternFill>
      </fill>
    </dxf>
    <dxf>
      <fill>
        <patternFill patternType="none">
          <bgColor indexed="65"/>
        </patternFill>
      </fill>
    </dxf>
    <dxf>
      <font>
        <color auto="1"/>
      </font>
      <fill>
        <patternFill patternType="none">
          <bgColor indexed="65"/>
        </patternFill>
      </fill>
    </dxf>
    <dxf>
      <fill>
        <patternFill>
          <bgColor rgb="FFFFFF00"/>
        </patternFill>
      </fill>
    </dxf>
    <dxf>
      <font>
        <b/>
        <i val="0"/>
        <color theme="0"/>
      </font>
      <fill>
        <patternFill>
          <bgColor rgb="FFFF0000"/>
        </patternFill>
      </fill>
    </dxf>
    <dxf>
      <font>
        <color auto="1"/>
      </font>
      <fill>
        <patternFill>
          <bgColor rgb="FFFFFF00"/>
        </patternFill>
      </fill>
    </dxf>
    <dxf>
      <font>
        <color theme="0"/>
      </font>
      <fill>
        <patternFill>
          <bgColor rgb="FFFF0000"/>
        </patternFill>
      </fill>
    </dxf>
    <dxf>
      <font>
        <color auto="1"/>
      </font>
      <fill>
        <patternFill patternType="none">
          <bgColor indexed="65"/>
        </patternFill>
      </fill>
    </dxf>
    <dxf>
      <fill>
        <patternFill patternType="none">
          <bgColor indexed="65"/>
        </patternFill>
      </fill>
    </dxf>
    <dxf>
      <font>
        <color auto="1"/>
      </font>
      <fill>
        <patternFill patternType="none">
          <bgColor indexed="65"/>
        </patternFill>
      </fill>
    </dxf>
    <dxf>
      <fill>
        <patternFill patternType="none">
          <bgColor indexed="65"/>
        </patternFill>
      </fill>
    </dxf>
    <dxf>
      <font>
        <color rgb="FF9C0006"/>
      </font>
      <fill>
        <patternFill>
          <bgColor rgb="FFFFC7CE"/>
        </patternFill>
      </fill>
    </dxf>
    <dxf>
      <font>
        <color rgb="FFC00000"/>
      </font>
      <fill>
        <patternFill>
          <bgColor theme="9" tint="0.59996337778862885"/>
        </patternFill>
      </fill>
    </dxf>
    <dxf>
      <fill>
        <patternFill patternType="none">
          <bgColor indexed="65"/>
        </patternFill>
      </fill>
    </dxf>
    <dxf>
      <fill>
        <patternFill patternType="none">
          <bgColor indexed="65"/>
        </patternFill>
      </fill>
    </dxf>
    <dxf>
      <font>
        <color auto="1"/>
      </font>
      <fill>
        <patternFill patternType="none">
          <bgColor indexed="65"/>
        </patternFill>
      </fill>
    </dxf>
    <dxf>
      <font>
        <color auto="1"/>
      </font>
      <fill>
        <patternFill patternType="none">
          <bgColor indexed="65"/>
        </patternFill>
      </fill>
    </dxf>
    <dxf>
      <fill>
        <patternFill patternType="none">
          <bgColor indexed="65"/>
        </patternFill>
      </fill>
    </dxf>
    <dxf>
      <font>
        <color auto="1"/>
      </font>
      <fill>
        <patternFill patternType="none">
          <bgColor indexed="65"/>
        </patternFill>
      </fill>
    </dxf>
    <dxf>
      <fill>
        <patternFill patternType="none">
          <bgColor indexed="65"/>
        </patternFill>
      </fill>
    </dxf>
    <dxf>
      <font>
        <color rgb="FF9C0006"/>
      </font>
      <fill>
        <patternFill>
          <bgColor rgb="FFFFC7CE"/>
        </patternFill>
      </fill>
    </dxf>
    <dxf>
      <font>
        <color rgb="FFC00000"/>
      </font>
      <fill>
        <patternFill>
          <bgColor theme="9" tint="0.5999633777886288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ont>
        <color auto="1"/>
      </font>
      <fill>
        <patternFill patternType="none">
          <bgColor indexed="65"/>
        </patternFill>
      </fill>
    </dxf>
    <dxf>
      <fill>
        <patternFill>
          <bgColor rgb="FFFFFF00"/>
        </patternFill>
      </fill>
    </dxf>
    <dxf>
      <font>
        <b/>
        <i val="0"/>
        <color theme="0"/>
      </font>
      <fill>
        <patternFill>
          <bgColor rgb="FFFF0000"/>
        </patternFill>
      </fill>
    </dxf>
    <dxf>
      <font>
        <color auto="1"/>
      </font>
      <fill>
        <patternFill>
          <bgColor rgb="FFFFFF00"/>
        </patternFill>
      </fill>
    </dxf>
    <dxf>
      <font>
        <color theme="0"/>
      </font>
      <fill>
        <patternFill>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vmlDrawing1.v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2" Type="http://schemas.openxmlformats.org/officeDocument/2006/relationships/image" Target="../media/image4.emf"/><Relationship Id="rId1" Type="http://schemas.openxmlformats.org/officeDocument/2006/relationships/image" Target="../media/image3.emf"/></Relationships>
</file>

<file path=xl/drawings/_rels/vmlDrawing4.v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vmlDrawing5.v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114300</xdr:colOff>
          <xdr:row>14</xdr:row>
          <xdr:rowOff>19050</xdr:rowOff>
        </xdr:from>
        <xdr:to>
          <xdr:col>8</xdr:col>
          <xdr:colOff>600075</xdr:colOff>
          <xdr:row>70</xdr:row>
          <xdr:rowOff>142875</xdr:rowOff>
        </xdr:to>
        <xdr:sp macro="" textlink="">
          <xdr:nvSpPr>
            <xdr:cNvPr id="27654" name="Object 6" hidden="1">
              <a:extLst>
                <a:ext uri="{63B3BB69-23CF-44E3-9099-C40C66FF867C}">
                  <a14:compatExt spid="_x0000_s276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133350</xdr:colOff>
          <xdr:row>67</xdr:row>
          <xdr:rowOff>38100</xdr:rowOff>
        </xdr:from>
        <xdr:to>
          <xdr:col>8</xdr:col>
          <xdr:colOff>800100</xdr:colOff>
          <xdr:row>121</xdr:row>
          <xdr:rowOff>95250</xdr:rowOff>
        </xdr:to>
        <xdr:sp macro="" textlink="">
          <xdr:nvSpPr>
            <xdr:cNvPr id="27655" name="Object 7" hidden="1">
              <a:extLst>
                <a:ext uri="{63B3BB69-23CF-44E3-9099-C40C66FF867C}">
                  <a14:compatExt spid="_x0000_s276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h.fehlmann@bp-ing.ch" TargetMode="External"/><Relationship Id="rId1" Type="http://schemas.openxmlformats.org/officeDocument/2006/relationships/hyperlink" Target="mailto:E-Mail@ch" TargetMode="Externa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image" Target="../media/image4.emf"/><Relationship Id="rId3" Type="http://schemas.openxmlformats.org/officeDocument/2006/relationships/vmlDrawing" Target="../drawings/vmlDrawing3.vml"/><Relationship Id="rId7" Type="http://schemas.openxmlformats.org/officeDocument/2006/relationships/package" Target="../embeddings/Microsoft_Word-Dokument1.docx"/><Relationship Id="rId2" Type="http://schemas.openxmlformats.org/officeDocument/2006/relationships/drawing" Target="../drawings/drawing1.xml"/><Relationship Id="rId1" Type="http://schemas.openxmlformats.org/officeDocument/2006/relationships/printerSettings" Target="../printerSettings/printerSettings3.bin"/><Relationship Id="rId6" Type="http://schemas.openxmlformats.org/officeDocument/2006/relationships/image" Target="../media/image3.emf"/><Relationship Id="rId5" Type="http://schemas.openxmlformats.org/officeDocument/2006/relationships/package" Target="../embeddings/Microsoft_Word-Dokument.docx"/><Relationship Id="rId4" Type="http://schemas.openxmlformats.org/officeDocument/2006/relationships/vmlDrawing" Target="../drawings/vmlDrawing4.vml"/></Relationships>
</file>

<file path=xl/worksheets/_rels/sheet4.xml.rels><?xml version="1.0" encoding="UTF-8" standalone="yes"?>
<Relationships xmlns="http://schemas.openxmlformats.org/package/2006/relationships"><Relationship Id="rId3" Type="http://schemas.openxmlformats.org/officeDocument/2006/relationships/hyperlink" Target="mailto:E-Mail@ch" TargetMode="External"/><Relationship Id="rId2" Type="http://schemas.openxmlformats.org/officeDocument/2006/relationships/hyperlink" Target="mailto:peter.bhu@bhu.ch" TargetMode="External"/><Relationship Id="rId1" Type="http://schemas.openxmlformats.org/officeDocument/2006/relationships/hyperlink" Target="mailto:peter.muster@muster.ch" TargetMode="External"/><Relationship Id="rId5" Type="http://schemas.openxmlformats.org/officeDocument/2006/relationships/vmlDrawing" Target="../drawings/vmlDrawing5.vml"/><Relationship Id="rId4"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tabColor rgb="FFFF0000"/>
    <pageSetUpPr fitToPage="1"/>
  </sheetPr>
  <dimension ref="A1:R113"/>
  <sheetViews>
    <sheetView tabSelected="1" topLeftCell="A23" zoomScaleNormal="100" zoomScalePageLayoutView="90" workbookViewId="0">
      <selection activeCell="P32" sqref="P32"/>
    </sheetView>
  </sheetViews>
  <sheetFormatPr baseColWidth="10" defaultColWidth="9.140625" defaultRowHeight="12"/>
  <cols>
    <col min="1" max="1" width="12.28515625" style="15" customWidth="1"/>
    <col min="2" max="2" width="7.28515625" style="15" customWidth="1"/>
    <col min="3" max="3" width="17.28515625" style="15" customWidth="1"/>
    <col min="4" max="19" width="12.28515625" style="15" customWidth="1"/>
    <col min="20" max="20" width="12.7109375" style="15" customWidth="1"/>
    <col min="21" max="16384" width="9.140625" style="15"/>
  </cols>
  <sheetData>
    <row r="1" spans="1:16" s="14" customFormat="1" ht="16.5" thickBot="1">
      <c r="A1" s="165" t="s">
        <v>156</v>
      </c>
      <c r="B1" s="146"/>
      <c r="C1" s="79">
        <v>90069</v>
      </c>
      <c r="D1" s="147"/>
      <c r="E1" s="147"/>
      <c r="F1" s="166" t="s">
        <v>155</v>
      </c>
      <c r="G1" s="146"/>
      <c r="H1" s="479" t="s">
        <v>345</v>
      </c>
      <c r="I1" s="479"/>
      <c r="J1" s="149"/>
      <c r="K1" s="189"/>
      <c r="L1" s="166" t="s">
        <v>154</v>
      </c>
      <c r="M1" s="190"/>
      <c r="N1" s="105"/>
      <c r="O1" s="148"/>
      <c r="P1" s="150"/>
    </row>
    <row r="2" spans="1:16" s="14" customFormat="1" ht="12.75">
      <c r="A2" s="16" t="s">
        <v>12</v>
      </c>
      <c r="C2" s="491" t="s">
        <v>335</v>
      </c>
      <c r="D2" s="491"/>
      <c r="E2" s="492"/>
      <c r="F2" s="16" t="s">
        <v>327</v>
      </c>
      <c r="H2" s="473">
        <v>43282</v>
      </c>
      <c r="I2" s="473"/>
      <c r="J2" s="67" t="s">
        <v>195</v>
      </c>
      <c r="K2" s="193">
        <v>44926</v>
      </c>
      <c r="L2" s="16" t="s">
        <v>13</v>
      </c>
      <c r="N2" s="159">
        <v>43630</v>
      </c>
      <c r="P2" s="18"/>
    </row>
    <row r="3" spans="1:16" s="14" customFormat="1" ht="12.75">
      <c r="A3" s="16" t="s">
        <v>158</v>
      </c>
      <c r="C3" s="474" t="s">
        <v>336</v>
      </c>
      <c r="D3" s="474"/>
      <c r="E3" s="475"/>
      <c r="F3" s="16" t="s">
        <v>159</v>
      </c>
      <c r="H3" s="461" t="s">
        <v>346</v>
      </c>
      <c r="I3" s="461"/>
      <c r="J3" s="461"/>
      <c r="K3" s="476"/>
      <c r="L3" s="16" t="s">
        <v>166</v>
      </c>
      <c r="N3" s="325" t="s">
        <v>355</v>
      </c>
      <c r="O3" s="194"/>
      <c r="P3" s="94"/>
    </row>
    <row r="4" spans="1:16" s="14" customFormat="1" ht="12.75">
      <c r="A4" s="16" t="s">
        <v>184</v>
      </c>
      <c r="C4" s="474" t="s">
        <v>337</v>
      </c>
      <c r="D4" s="474"/>
      <c r="E4" s="475"/>
      <c r="F4" s="20" t="s">
        <v>165</v>
      </c>
      <c r="H4" s="461" t="s">
        <v>347</v>
      </c>
      <c r="I4" s="461"/>
      <c r="J4" s="461"/>
      <c r="K4" s="17"/>
      <c r="L4" s="16" t="s">
        <v>175</v>
      </c>
      <c r="N4" s="159">
        <v>43586</v>
      </c>
      <c r="O4" s="19" t="s">
        <v>5</v>
      </c>
      <c r="P4" s="161">
        <v>43616</v>
      </c>
    </row>
    <row r="5" spans="1:16" s="14" customFormat="1" ht="12.75">
      <c r="A5" s="25"/>
      <c r="C5" s="191"/>
      <c r="D5" s="169"/>
      <c r="E5" s="169"/>
      <c r="F5" s="25"/>
      <c r="G5" s="15" t="s">
        <v>169</v>
      </c>
      <c r="H5" s="490" t="s">
        <v>348</v>
      </c>
      <c r="I5" s="490"/>
      <c r="J5" s="490"/>
      <c r="K5" s="17"/>
      <c r="L5" s="20" t="s">
        <v>25</v>
      </c>
      <c r="N5" s="160" t="s">
        <v>27</v>
      </c>
      <c r="O5" s="80" t="s">
        <v>179</v>
      </c>
      <c r="P5" s="326" t="s">
        <v>356</v>
      </c>
    </row>
    <row r="6" spans="1:16" s="14" customFormat="1" ht="12.75">
      <c r="A6" s="16" t="s">
        <v>338</v>
      </c>
      <c r="C6" s="461" t="s">
        <v>339</v>
      </c>
      <c r="D6" s="461"/>
      <c r="E6" s="476"/>
      <c r="F6" s="25"/>
      <c r="G6" s="15" t="s">
        <v>161</v>
      </c>
      <c r="H6" s="477" t="s">
        <v>349</v>
      </c>
      <c r="I6" s="478"/>
      <c r="J6" s="478"/>
      <c r="K6" s="17"/>
      <c r="L6" s="16" t="s">
        <v>6</v>
      </c>
      <c r="N6" s="160" t="s">
        <v>135</v>
      </c>
      <c r="P6" s="18"/>
    </row>
    <row r="7" spans="1:16" s="14" customFormat="1" ht="12.75">
      <c r="A7" s="26"/>
      <c r="B7" s="27"/>
      <c r="C7" s="192"/>
      <c r="D7" s="192"/>
      <c r="E7" s="192"/>
      <c r="F7" s="26"/>
      <c r="G7" s="27"/>
      <c r="H7" s="27"/>
      <c r="I7" s="27"/>
      <c r="J7" s="27"/>
      <c r="K7" s="28"/>
      <c r="L7" s="26" t="s">
        <v>243</v>
      </c>
      <c r="M7" s="27"/>
      <c r="N7" s="27"/>
      <c r="O7" s="27"/>
      <c r="P7" s="163" t="s">
        <v>17</v>
      </c>
    </row>
    <row r="8" spans="1:16" s="14" customFormat="1" ht="12.75" customHeight="1">
      <c r="A8" s="21" t="s">
        <v>157</v>
      </c>
      <c r="B8" s="29"/>
      <c r="C8" s="505" t="s">
        <v>142</v>
      </c>
      <c r="D8" s="505"/>
      <c r="E8" s="506"/>
      <c r="F8" s="21" t="s">
        <v>162</v>
      </c>
      <c r="G8" s="29"/>
      <c r="H8" s="486" t="s">
        <v>350</v>
      </c>
      <c r="I8" s="486"/>
      <c r="J8" s="486"/>
      <c r="K8" s="487"/>
      <c r="L8" s="31" t="s">
        <v>188</v>
      </c>
      <c r="M8" s="32"/>
      <c r="N8" s="32"/>
      <c r="O8" s="32"/>
      <c r="P8" s="30"/>
    </row>
    <row r="9" spans="1:16" s="14" customFormat="1" ht="12.75">
      <c r="A9" s="25"/>
      <c r="C9" s="507"/>
      <c r="D9" s="507"/>
      <c r="E9" s="508"/>
      <c r="F9" s="25"/>
      <c r="H9" s="461" t="s">
        <v>351</v>
      </c>
      <c r="I9" s="461"/>
      <c r="J9" s="461"/>
      <c r="K9" s="476"/>
      <c r="L9" s="159"/>
      <c r="M9" s="159"/>
      <c r="N9" s="66"/>
      <c r="O9" s="66"/>
      <c r="P9" s="99"/>
    </row>
    <row r="10" spans="1:16" s="14" customFormat="1" ht="12.75">
      <c r="A10" s="25"/>
      <c r="C10" s="507"/>
      <c r="D10" s="507"/>
      <c r="E10" s="508"/>
      <c r="F10" s="25"/>
      <c r="H10" s="461" t="s">
        <v>352</v>
      </c>
      <c r="I10" s="461"/>
      <c r="J10" s="461"/>
      <c r="K10" s="476"/>
      <c r="L10" s="159"/>
      <c r="M10" s="159"/>
      <c r="N10" s="66"/>
      <c r="O10" s="66"/>
      <c r="P10" s="99"/>
    </row>
    <row r="11" spans="1:16" s="14" customFormat="1" ht="12.75" customHeight="1">
      <c r="A11" s="25"/>
      <c r="C11" s="507"/>
      <c r="D11" s="507"/>
      <c r="E11" s="508"/>
      <c r="F11" s="25"/>
      <c r="H11" s="488"/>
      <c r="I11" s="488"/>
      <c r="J11" s="488"/>
      <c r="K11" s="489"/>
      <c r="L11" s="159"/>
      <c r="M11" s="159"/>
      <c r="N11" s="66"/>
      <c r="O11" s="66"/>
      <c r="P11" s="99"/>
    </row>
    <row r="12" spans="1:16" s="14" customFormat="1" ht="12.75">
      <c r="A12" s="25"/>
      <c r="C12" s="507"/>
      <c r="D12" s="507"/>
      <c r="E12" s="508"/>
      <c r="F12" s="25"/>
      <c r="H12" s="488"/>
      <c r="I12" s="488"/>
      <c r="J12" s="488"/>
      <c r="K12" s="18"/>
      <c r="L12" s="159"/>
      <c r="M12" s="159"/>
      <c r="N12" s="66"/>
      <c r="O12" s="164"/>
      <c r="P12" s="99"/>
    </row>
    <row r="13" spans="1:16" s="14" customFormat="1" ht="12.75">
      <c r="A13" s="25"/>
      <c r="C13" s="507"/>
      <c r="D13" s="507"/>
      <c r="E13" s="508"/>
      <c r="F13" s="16" t="s">
        <v>206</v>
      </c>
      <c r="H13" s="461" t="s">
        <v>353</v>
      </c>
      <c r="I13" s="461"/>
      <c r="J13" s="461"/>
      <c r="K13" s="18"/>
      <c r="L13" s="159"/>
      <c r="M13" s="159"/>
      <c r="N13" s="66"/>
      <c r="O13" s="66"/>
      <c r="P13" s="99"/>
    </row>
    <row r="14" spans="1:16" s="14" customFormat="1" ht="12.75" hidden="1">
      <c r="A14" s="25"/>
      <c r="C14" s="507"/>
      <c r="D14" s="507"/>
      <c r="E14" s="508"/>
      <c r="F14" s="16"/>
      <c r="H14" s="462"/>
      <c r="I14" s="462"/>
      <c r="J14" s="462"/>
      <c r="K14" s="18"/>
      <c r="L14" s="98"/>
      <c r="M14" s="66"/>
      <c r="N14" s="66"/>
      <c r="O14" s="66"/>
      <c r="P14" s="99"/>
    </row>
    <row r="15" spans="1:16" s="14" customFormat="1" ht="12.75" hidden="1">
      <c r="A15" s="25"/>
      <c r="F15" s="16"/>
      <c r="G15" s="24"/>
      <c r="H15" s="462"/>
      <c r="I15" s="462"/>
      <c r="J15" s="462"/>
      <c r="K15" s="18"/>
      <c r="L15" s="98"/>
      <c r="M15" s="66"/>
      <c r="N15" s="66"/>
      <c r="O15" s="66"/>
      <c r="P15" s="99"/>
    </row>
    <row r="16" spans="1:16" s="14" customFormat="1" ht="12.75" hidden="1">
      <c r="A16" s="25"/>
      <c r="F16" s="16"/>
      <c r="G16" s="24"/>
      <c r="H16" s="169"/>
      <c r="I16" s="169"/>
      <c r="J16" s="169"/>
      <c r="K16" s="18"/>
      <c r="L16" s="316"/>
      <c r="M16" s="317"/>
      <c r="N16" s="66"/>
      <c r="O16" s="66"/>
      <c r="P16" s="99"/>
    </row>
    <row r="17" spans="1:18" s="14" customFormat="1" ht="12.75">
      <c r="A17" s="26"/>
      <c r="B17" s="27"/>
      <c r="C17" s="27"/>
      <c r="D17" s="27"/>
      <c r="E17" s="27"/>
      <c r="F17" s="26"/>
      <c r="G17" s="33"/>
      <c r="H17" s="293"/>
      <c r="I17" s="293"/>
      <c r="J17" s="293"/>
      <c r="K17" s="28"/>
      <c r="L17" s="271" t="s">
        <v>262</v>
      </c>
      <c r="M17" s="33"/>
      <c r="N17" s="33"/>
      <c r="O17" s="33" t="s">
        <v>263</v>
      </c>
      <c r="P17" s="34"/>
    </row>
    <row r="19" spans="1:18" s="35" customFormat="1" ht="15">
      <c r="A19" s="405" t="s">
        <v>275</v>
      </c>
      <c r="B19" s="405"/>
      <c r="C19" s="405"/>
      <c r="D19" s="405"/>
      <c r="E19" s="405"/>
      <c r="F19" s="405"/>
      <c r="G19" s="405"/>
      <c r="H19" s="405"/>
      <c r="I19" s="405"/>
      <c r="J19" s="405"/>
      <c r="K19" s="405"/>
      <c r="L19" s="405"/>
      <c r="M19" s="405"/>
      <c r="N19" s="405"/>
      <c r="O19" s="405"/>
      <c r="P19" s="405"/>
      <c r="Q19" s="15"/>
      <c r="R19" s="15"/>
    </row>
    <row r="20" spans="1:18" s="35" customFormat="1">
      <c r="Q20" s="15"/>
      <c r="R20" s="15"/>
    </row>
    <row r="21" spans="1:18" s="37" customFormat="1" ht="12.75" thickBot="1">
      <c r="A21" s="493" t="s">
        <v>150</v>
      </c>
      <c r="B21" s="494"/>
      <c r="C21" s="494"/>
      <c r="D21" s="494"/>
      <c r="E21" s="494"/>
      <c r="F21" s="495"/>
      <c r="G21" s="496" t="s">
        <v>276</v>
      </c>
      <c r="H21" s="497"/>
      <c r="I21" s="497"/>
      <c r="J21" s="497"/>
      <c r="K21" s="497"/>
      <c r="L21" s="497"/>
      <c r="M21" s="497"/>
      <c r="N21" s="497"/>
      <c r="O21" s="497"/>
      <c r="P21" s="498"/>
      <c r="Q21" s="15"/>
      <c r="R21" s="15"/>
    </row>
    <row r="22" spans="1:18" s="74" customFormat="1" ht="24">
      <c r="A22" s="499" t="s">
        <v>167</v>
      </c>
      <c r="B22" s="500"/>
      <c r="C22" s="68" t="s">
        <v>245</v>
      </c>
      <c r="D22" s="69" t="s">
        <v>168</v>
      </c>
      <c r="E22" s="68" t="s">
        <v>21</v>
      </c>
      <c r="F22" s="72" t="s">
        <v>189</v>
      </c>
      <c r="G22" s="71" t="s">
        <v>249</v>
      </c>
      <c r="H22" s="70" t="s">
        <v>185</v>
      </c>
      <c r="I22" s="71" t="s">
        <v>151</v>
      </c>
      <c r="J22" s="69" t="s">
        <v>1</v>
      </c>
      <c r="K22" s="70" t="s">
        <v>186</v>
      </c>
      <c r="L22" s="71" t="s">
        <v>11</v>
      </c>
      <c r="M22" s="68" t="s">
        <v>4</v>
      </c>
      <c r="N22" s="72" t="s">
        <v>196</v>
      </c>
      <c r="O22" s="140" t="s">
        <v>152</v>
      </c>
      <c r="P22" s="78" t="s">
        <v>197</v>
      </c>
      <c r="Q22" s="73"/>
      <c r="R22" s="73"/>
    </row>
    <row r="23" spans="1:18" s="76" customFormat="1" ht="12.75">
      <c r="A23" s="501"/>
      <c r="B23" s="502"/>
      <c r="C23" s="213"/>
      <c r="D23" s="214"/>
      <c r="E23" s="217"/>
      <c r="F23" s="195"/>
      <c r="G23" s="196"/>
      <c r="H23" s="197"/>
      <c r="I23" s="198"/>
      <c r="J23" s="199">
        <v>0</v>
      </c>
      <c r="K23" s="197"/>
      <c r="L23" s="198"/>
      <c r="M23" s="200">
        <v>0</v>
      </c>
      <c r="N23" s="201"/>
      <c r="O23" s="202">
        <v>7.6999999999999999E-2</v>
      </c>
      <c r="P23" s="203"/>
      <c r="Q23" s="75"/>
      <c r="R23" s="75"/>
    </row>
    <row r="24" spans="1:18" s="76" customFormat="1" ht="6" customHeight="1">
      <c r="A24" s="503"/>
      <c r="B24" s="504"/>
      <c r="C24" s="215"/>
      <c r="D24" s="216"/>
      <c r="E24" s="218"/>
      <c r="F24" s="204"/>
      <c r="G24" s="205"/>
      <c r="H24" s="206"/>
      <c r="I24" s="207"/>
      <c r="J24" s="208"/>
      <c r="K24" s="206"/>
      <c r="L24" s="207"/>
      <c r="M24" s="209"/>
      <c r="N24" s="210"/>
      <c r="O24" s="211"/>
      <c r="P24" s="212"/>
      <c r="Q24" s="75"/>
      <c r="R24" s="75"/>
    </row>
    <row r="25" spans="1:18" s="77" customFormat="1" ht="12.75">
      <c r="A25" s="463" t="s">
        <v>337</v>
      </c>
      <c r="B25" s="464"/>
      <c r="C25" s="324" t="s">
        <v>340</v>
      </c>
      <c r="D25" s="113" t="s">
        <v>201</v>
      </c>
      <c r="E25" s="219" t="s">
        <v>272</v>
      </c>
      <c r="F25" s="114" t="s">
        <v>191</v>
      </c>
      <c r="G25" s="115">
        <v>67503.75</v>
      </c>
      <c r="H25" s="116">
        <v>0</v>
      </c>
      <c r="I25" s="117">
        <f>SUM(G25:H25)</f>
        <v>67503.75</v>
      </c>
      <c r="J25" s="118">
        <f>-($J$23*I25)</f>
        <v>0</v>
      </c>
      <c r="K25" s="116">
        <v>1900</v>
      </c>
      <c r="L25" s="117">
        <f>SUM(I25:K25)</f>
        <v>69403.75</v>
      </c>
      <c r="M25" s="119">
        <f>-$M$23*L25</f>
        <v>0</v>
      </c>
      <c r="N25" s="121">
        <f>SUM(L25:M25)</f>
        <v>69403.75</v>
      </c>
      <c r="O25" s="141">
        <f>$O$23*N25+0.01</f>
        <v>5344.0987500000001</v>
      </c>
      <c r="P25" s="120">
        <f>SUM(N25:O25)</f>
        <v>74747.848750000005</v>
      </c>
      <c r="Q25" s="75"/>
      <c r="R25" s="75"/>
    </row>
    <row r="26" spans="1:18" s="77" customFormat="1" ht="12.75">
      <c r="A26" s="463"/>
      <c r="B26" s="464"/>
      <c r="C26" s="324"/>
      <c r="D26" s="113">
        <f>Projektstruktur!H3</f>
        <v>0</v>
      </c>
      <c r="E26" s="219">
        <f>Projektstruktur!I3</f>
        <v>0</v>
      </c>
      <c r="F26" s="114"/>
      <c r="G26" s="115"/>
      <c r="H26" s="116">
        <v>0</v>
      </c>
      <c r="I26" s="117">
        <f>SUM(G26:H26)</f>
        <v>0</v>
      </c>
      <c r="J26" s="118">
        <f>-($J$23*I26)</f>
        <v>0</v>
      </c>
      <c r="K26" s="116"/>
      <c r="L26" s="117">
        <f>SUM(I26:K26)</f>
        <v>0</v>
      </c>
      <c r="M26" s="119">
        <f>-$M$23*L26</f>
        <v>0</v>
      </c>
      <c r="N26" s="121">
        <f>SUM(L26:M26)</f>
        <v>0</v>
      </c>
      <c r="O26" s="141">
        <f>$O$23*N26</f>
        <v>0</v>
      </c>
      <c r="P26" s="120">
        <f>SUM(N26:O26)</f>
        <v>0</v>
      </c>
      <c r="Q26" s="75"/>
      <c r="R26" s="75"/>
    </row>
    <row r="27" spans="1:18" s="77" customFormat="1" ht="12.75">
      <c r="A27" s="463"/>
      <c r="B27" s="464"/>
      <c r="C27" s="324"/>
      <c r="D27" s="113">
        <f>Projektstruktur!H4</f>
        <v>0</v>
      </c>
      <c r="E27" s="219">
        <f>Projektstruktur!I4</f>
        <v>0</v>
      </c>
      <c r="F27" s="283"/>
      <c r="G27" s="115"/>
      <c r="H27" s="116">
        <v>0</v>
      </c>
      <c r="I27" s="117">
        <f>SUM(G27:H27)</f>
        <v>0</v>
      </c>
      <c r="J27" s="118">
        <f>-($J$23*I27)</f>
        <v>0</v>
      </c>
      <c r="K27" s="116"/>
      <c r="L27" s="117">
        <f>SUM(I27:K27)</f>
        <v>0</v>
      </c>
      <c r="M27" s="119">
        <f>-$M$23*L27</f>
        <v>0</v>
      </c>
      <c r="N27" s="121">
        <f>SUM(L27:M27)</f>
        <v>0</v>
      </c>
      <c r="O27" s="141">
        <f>$O$23*N27</f>
        <v>0</v>
      </c>
      <c r="P27" s="120">
        <f>SUM(N27:O27)</f>
        <v>0</v>
      </c>
      <c r="Q27" s="75"/>
      <c r="R27" s="75"/>
    </row>
    <row r="28" spans="1:18" s="77" customFormat="1" ht="12.75">
      <c r="A28" s="463"/>
      <c r="B28" s="464"/>
      <c r="C28" s="324"/>
      <c r="D28" s="113">
        <f>Projektstruktur!H5</f>
        <v>0</v>
      </c>
      <c r="E28" s="219">
        <f>Projektstruktur!I5</f>
        <v>0</v>
      </c>
      <c r="F28" s="283"/>
      <c r="G28" s="115"/>
      <c r="H28" s="116">
        <v>0</v>
      </c>
      <c r="I28" s="117">
        <f>SUM(G28:H28)</f>
        <v>0</v>
      </c>
      <c r="J28" s="118">
        <f>-($J$23*I28)</f>
        <v>0</v>
      </c>
      <c r="K28" s="116"/>
      <c r="L28" s="117">
        <f>SUM(I28:K28)</f>
        <v>0</v>
      </c>
      <c r="M28" s="119">
        <f>-$M$23*L28</f>
        <v>0</v>
      </c>
      <c r="N28" s="121">
        <f>SUM(L28:M28)</f>
        <v>0</v>
      </c>
      <c r="O28" s="141">
        <f>$O$23*N28</f>
        <v>0</v>
      </c>
      <c r="P28" s="120">
        <f>SUM(N28:O28)</f>
        <v>0</v>
      </c>
      <c r="Q28" s="75"/>
      <c r="R28" s="75"/>
    </row>
    <row r="29" spans="1:18" s="77" customFormat="1" ht="12.75">
      <c r="A29" s="463"/>
      <c r="B29" s="464"/>
      <c r="C29" s="324"/>
      <c r="D29" s="113">
        <f>Projektstruktur!H6</f>
        <v>0</v>
      </c>
      <c r="E29" s="219">
        <f>Projektstruktur!I6</f>
        <v>0</v>
      </c>
      <c r="F29" s="283"/>
      <c r="G29" s="115"/>
      <c r="H29" s="116">
        <v>0</v>
      </c>
      <c r="I29" s="117">
        <f>SUM(G29:H29)</f>
        <v>0</v>
      </c>
      <c r="J29" s="118">
        <f>-($J$23*I29)</f>
        <v>0</v>
      </c>
      <c r="K29" s="116"/>
      <c r="L29" s="117">
        <f>SUM(I29:K29)</f>
        <v>0</v>
      </c>
      <c r="M29" s="119">
        <f>-$M$23*L29</f>
        <v>0</v>
      </c>
      <c r="N29" s="121">
        <f>SUM(L29:M29)</f>
        <v>0</v>
      </c>
      <c r="O29" s="141">
        <f>$O$23*N29</f>
        <v>0</v>
      </c>
      <c r="P29" s="120">
        <f>SUM(N29:O29)</f>
        <v>0</v>
      </c>
      <c r="Q29" s="75"/>
      <c r="R29" s="75"/>
    </row>
    <row r="30" spans="1:18" s="76" customFormat="1" ht="6" customHeight="1" thickBot="1">
      <c r="A30" s="467"/>
      <c r="B30" s="468"/>
      <c r="C30" s="122"/>
      <c r="D30" s="123"/>
      <c r="E30" s="220"/>
      <c r="F30" s="124"/>
      <c r="G30" s="125"/>
      <c r="H30" s="126"/>
      <c r="I30" s="127"/>
      <c r="J30" s="128"/>
      <c r="K30" s="126"/>
      <c r="L30" s="127"/>
      <c r="M30" s="129"/>
      <c r="N30" s="138"/>
      <c r="O30" s="142"/>
      <c r="P30" s="120"/>
      <c r="Q30" s="75"/>
      <c r="R30" s="75"/>
    </row>
    <row r="31" spans="1:18" s="41" customFormat="1" ht="13.5" thickBot="1">
      <c r="A31" s="38"/>
      <c r="B31" s="39"/>
      <c r="C31" s="40"/>
      <c r="D31" s="39"/>
      <c r="E31" s="36" t="s">
        <v>153</v>
      </c>
      <c r="F31" s="130"/>
      <c r="G31" s="131">
        <f t="shared" ref="G31:N31" si="0">SUM(G25:G30)</f>
        <v>67503.75</v>
      </c>
      <c r="H31" s="132">
        <f t="shared" si="0"/>
        <v>0</v>
      </c>
      <c r="I31" s="133">
        <f t="shared" si="0"/>
        <v>67503.75</v>
      </c>
      <c r="J31" s="134">
        <f t="shared" si="0"/>
        <v>0</v>
      </c>
      <c r="K31" s="132">
        <f t="shared" si="0"/>
        <v>1900</v>
      </c>
      <c r="L31" s="133">
        <f t="shared" si="0"/>
        <v>69403.75</v>
      </c>
      <c r="M31" s="135">
        <f t="shared" si="0"/>
        <v>0</v>
      </c>
      <c r="N31" s="139">
        <f t="shared" si="0"/>
        <v>69403.75</v>
      </c>
      <c r="O31" s="136">
        <f>SUM(O25:O30)</f>
        <v>5344.0987500000001</v>
      </c>
      <c r="P31" s="137">
        <f>SUM(P25:P30)</f>
        <v>74747.848750000005</v>
      </c>
      <c r="Q31" s="15"/>
      <c r="R31" s="15"/>
    </row>
    <row r="32" spans="1:18" s="41" customFormat="1" ht="13.5" thickBot="1">
      <c r="C32" s="294"/>
      <c r="E32" s="295"/>
      <c r="F32" s="296"/>
      <c r="G32" s="297"/>
      <c r="H32" s="297"/>
      <c r="I32" s="298"/>
      <c r="J32" s="297"/>
      <c r="K32" s="297"/>
      <c r="L32" s="298"/>
      <c r="M32" s="37" t="s">
        <v>295</v>
      </c>
      <c r="N32" s="298"/>
      <c r="O32" s="297"/>
      <c r="P32" s="299"/>
      <c r="Q32" s="15"/>
      <c r="R32" s="15"/>
    </row>
    <row r="33" spans="1:18" s="41" customFormat="1" ht="13.5" thickBot="1">
      <c r="C33" s="294"/>
      <c r="E33" s="295"/>
      <c r="F33" s="296"/>
      <c r="G33" s="297"/>
      <c r="H33" s="297"/>
      <c r="I33" s="298"/>
      <c r="J33" s="297"/>
      <c r="K33" s="297"/>
      <c r="L33" s="298"/>
      <c r="M33" s="41" t="s">
        <v>294</v>
      </c>
      <c r="N33" s="298"/>
      <c r="O33" s="297"/>
      <c r="P33" s="137">
        <f>SUM(P31:P32)</f>
        <v>74747.848750000005</v>
      </c>
      <c r="Q33" s="15"/>
      <c r="R33" s="15"/>
    </row>
    <row r="34" spans="1:18" s="144" customFormat="1" ht="18.75" customHeight="1">
      <c r="C34" s="151"/>
      <c r="E34" s="152"/>
      <c r="F34" s="153"/>
      <c r="G34" s="154"/>
      <c r="H34" s="154"/>
      <c r="I34" s="154"/>
      <c r="J34" s="154"/>
      <c r="K34" s="154"/>
      <c r="L34" s="154"/>
      <c r="M34" s="155" t="s">
        <v>247</v>
      </c>
      <c r="N34" s="154"/>
      <c r="O34" s="154"/>
      <c r="P34" s="154">
        <f>L31*(1+$O$23)</f>
        <v>74747.838749999995</v>
      </c>
    </row>
    <row r="35" spans="1:18" ht="10.5" customHeight="1">
      <c r="M35" s="108"/>
    </row>
    <row r="36" spans="1:18" ht="28.5" customHeight="1">
      <c r="A36" s="145" t="s">
        <v>149</v>
      </c>
      <c r="B36" s="469"/>
      <c r="C36" s="470"/>
      <c r="D36" s="470"/>
      <c r="E36" s="470"/>
      <c r="F36" s="470"/>
      <c r="G36" s="470"/>
      <c r="H36" s="470"/>
      <c r="I36" s="470"/>
      <c r="J36" s="470"/>
      <c r="K36" s="470"/>
      <c r="L36" s="470"/>
      <c r="M36" s="470"/>
      <c r="N36" s="470"/>
      <c r="O36" s="470"/>
      <c r="P36" s="470"/>
    </row>
    <row r="37" spans="1:18" s="23" customFormat="1">
      <c r="B37" s="57"/>
      <c r="C37" s="57"/>
      <c r="D37" s="57"/>
      <c r="E37" s="57"/>
      <c r="F37" s="57"/>
      <c r="G37" s="57"/>
      <c r="H37" s="57"/>
      <c r="I37" s="57"/>
      <c r="J37" s="57"/>
      <c r="K37" s="57"/>
      <c r="L37" s="57"/>
      <c r="M37" s="57"/>
      <c r="N37" s="57"/>
      <c r="O37" s="57"/>
      <c r="P37" s="57"/>
      <c r="Q37" s="57"/>
    </row>
    <row r="38" spans="1:18" ht="15">
      <c r="A38" s="405" t="s">
        <v>170</v>
      </c>
      <c r="B38" s="405"/>
      <c r="C38" s="405"/>
      <c r="D38" s="405"/>
      <c r="E38" s="405"/>
      <c r="F38" s="405"/>
      <c r="G38" s="405"/>
      <c r="H38" s="405"/>
      <c r="I38" s="405"/>
      <c r="J38" s="405"/>
      <c r="K38" s="405"/>
      <c r="L38" s="405"/>
      <c r="M38" s="405"/>
      <c r="N38" s="405"/>
      <c r="O38" s="405"/>
      <c r="P38" s="405"/>
      <c r="Q38" s="57"/>
    </row>
    <row r="40" spans="1:18" s="43" customFormat="1" ht="15.75">
      <c r="A40" s="43" t="s">
        <v>236</v>
      </c>
      <c r="E40" s="471">
        <f>P33</f>
        <v>74747.848750000005</v>
      </c>
      <c r="F40" s="471"/>
      <c r="J40" s="472"/>
      <c r="K40" s="472"/>
      <c r="P40" s="143"/>
    </row>
    <row r="41" spans="1:18">
      <c r="P41" s="42"/>
      <c r="Q41" s="42"/>
      <c r="R41" s="42"/>
    </row>
    <row r="42" spans="1:18" s="180" customFormat="1" ht="15">
      <c r="A42" s="178">
        <v>1</v>
      </c>
      <c r="B42" s="249" t="s">
        <v>18</v>
      </c>
      <c r="C42" s="255"/>
      <c r="D42" s="178" t="s">
        <v>191</v>
      </c>
      <c r="E42" s="249" t="s">
        <v>252</v>
      </c>
      <c r="F42" s="247"/>
      <c r="H42" s="178">
        <v>2</v>
      </c>
      <c r="I42" s="248" t="s">
        <v>187</v>
      </c>
      <c r="J42" s="246"/>
      <c r="K42" s="178">
        <v>3</v>
      </c>
      <c r="L42" s="249" t="s">
        <v>237</v>
      </c>
      <c r="M42" s="247"/>
      <c r="N42" s="178">
        <v>4</v>
      </c>
      <c r="O42" s="249" t="s">
        <v>238</v>
      </c>
      <c r="P42" s="247"/>
      <c r="Q42" s="179"/>
      <c r="R42" s="179"/>
    </row>
    <row r="43" spans="1:18" s="224" customFormat="1" ht="12.75">
      <c r="A43" s="480" t="s">
        <v>343</v>
      </c>
      <c r="B43" s="481"/>
      <c r="C43" s="482"/>
      <c r="D43" s="173" t="s">
        <v>163</v>
      </c>
      <c r="E43" s="170"/>
      <c r="F43" s="221"/>
      <c r="H43" s="56" t="s">
        <v>205</v>
      </c>
      <c r="I43" s="170"/>
      <c r="J43" s="221"/>
      <c r="K43" s="56" t="s">
        <v>205</v>
      </c>
      <c r="L43" s="158" t="s">
        <v>341</v>
      </c>
      <c r="M43" s="221"/>
      <c r="N43" s="56" t="s">
        <v>205</v>
      </c>
      <c r="O43" s="158" t="s">
        <v>342</v>
      </c>
      <c r="P43" s="222"/>
      <c r="Q43" s="223"/>
      <c r="R43" s="223"/>
    </row>
    <row r="44" spans="1:18" s="224" customFormat="1" ht="12.75">
      <c r="A44" s="483" t="s">
        <v>344</v>
      </c>
      <c r="B44" s="484"/>
      <c r="C44" s="485"/>
      <c r="D44" s="173" t="s">
        <v>164</v>
      </c>
      <c r="E44" s="170"/>
      <c r="F44" s="221"/>
      <c r="H44" s="225"/>
      <c r="I44" s="170"/>
      <c r="J44" s="221"/>
      <c r="K44" s="225"/>
      <c r="L44" s="170"/>
      <c r="M44" s="221"/>
      <c r="N44" s="225"/>
      <c r="O44" s="226"/>
      <c r="P44" s="227"/>
      <c r="Q44" s="223"/>
      <c r="R44" s="223"/>
    </row>
    <row r="45" spans="1:18" s="224" customFormat="1" ht="12.75">
      <c r="A45" s="56" t="s">
        <v>205</v>
      </c>
      <c r="B45" s="170"/>
      <c r="C45" s="221"/>
      <c r="D45" s="56" t="s">
        <v>205</v>
      </c>
      <c r="E45" s="158" t="s">
        <v>160</v>
      </c>
      <c r="F45" s="221"/>
      <c r="H45" s="225"/>
      <c r="J45" s="222"/>
      <c r="K45" s="225"/>
      <c r="M45" s="222"/>
      <c r="N45" s="225"/>
      <c r="P45" s="222"/>
      <c r="Q45" s="223"/>
      <c r="R45" s="223"/>
    </row>
    <row r="46" spans="1:18" s="224" customFormat="1" ht="12.75">
      <c r="A46" s="323"/>
      <c r="B46" s="170"/>
      <c r="C46" s="221"/>
      <c r="D46" s="174" t="s">
        <v>161</v>
      </c>
      <c r="E46" s="170"/>
      <c r="F46" s="221"/>
      <c r="H46" s="225"/>
      <c r="J46" s="222"/>
      <c r="K46" s="225"/>
      <c r="M46" s="222"/>
      <c r="N46" s="225"/>
      <c r="P46" s="222"/>
      <c r="Q46" s="223"/>
      <c r="R46" s="223"/>
    </row>
    <row r="47" spans="1:18">
      <c r="A47" s="65" t="s">
        <v>171</v>
      </c>
      <c r="B47" s="45"/>
      <c r="C47" s="46"/>
      <c r="D47" s="65" t="s">
        <v>171</v>
      </c>
      <c r="E47" s="45"/>
      <c r="F47" s="46"/>
      <c r="H47" s="47"/>
      <c r="I47" s="45"/>
      <c r="J47" s="46"/>
      <c r="K47" s="47"/>
      <c r="L47" s="45"/>
      <c r="M47" s="46"/>
      <c r="N47" s="47"/>
      <c r="O47" s="45"/>
      <c r="P47" s="46"/>
      <c r="Q47" s="42"/>
      <c r="R47" s="42"/>
    </row>
    <row r="48" spans="1:18">
      <c r="A48" s="44"/>
      <c r="C48" s="17"/>
      <c r="D48" s="44"/>
      <c r="F48" s="17"/>
      <c r="H48" s="44"/>
      <c r="J48" s="17"/>
      <c r="K48" s="44"/>
      <c r="M48" s="17"/>
      <c r="N48" s="44"/>
      <c r="P48" s="17"/>
      <c r="Q48" s="42"/>
      <c r="R48" s="42"/>
    </row>
    <row r="49" spans="1:18">
      <c r="A49" s="44"/>
      <c r="C49" s="17"/>
      <c r="D49" s="44"/>
      <c r="F49" s="17"/>
      <c r="H49" s="100"/>
      <c r="J49" s="17"/>
      <c r="K49" s="44"/>
      <c r="M49" s="17"/>
      <c r="N49" s="44"/>
      <c r="P49" s="17"/>
      <c r="Q49" s="42"/>
      <c r="R49" s="42"/>
    </row>
    <row r="50" spans="1:18" s="102" customFormat="1" ht="12.75">
      <c r="A50" s="175"/>
      <c r="C50" s="176"/>
      <c r="D50" s="101"/>
      <c r="F50" s="103"/>
      <c r="H50" s="175"/>
      <c r="J50" s="176"/>
      <c r="K50" s="175"/>
      <c r="M50" s="176"/>
      <c r="N50" s="175"/>
      <c r="P50" s="176"/>
      <c r="Q50" s="104"/>
      <c r="R50" s="104"/>
    </row>
    <row r="51" spans="1:18">
      <c r="A51" s="44"/>
      <c r="C51" s="17"/>
      <c r="D51" s="44"/>
      <c r="F51" s="17"/>
      <c r="H51" s="44"/>
      <c r="J51" s="17"/>
      <c r="K51" s="44"/>
      <c r="M51" s="17"/>
      <c r="N51" s="44"/>
      <c r="P51" s="17"/>
      <c r="Q51" s="42"/>
      <c r="R51" s="42"/>
    </row>
    <row r="52" spans="1:18">
      <c r="A52" s="44"/>
      <c r="C52" s="17"/>
      <c r="D52" s="44"/>
      <c r="F52" s="17"/>
      <c r="H52" s="44"/>
      <c r="J52" s="17"/>
      <c r="K52" s="44"/>
      <c r="M52" s="17"/>
      <c r="N52" s="44"/>
      <c r="P52" s="17"/>
      <c r="Q52" s="42"/>
      <c r="R52" s="42"/>
    </row>
    <row r="53" spans="1:18">
      <c r="A53" s="48" t="s">
        <v>148</v>
      </c>
      <c r="B53" s="49"/>
      <c r="C53" s="50" t="s">
        <v>198</v>
      </c>
      <c r="D53" s="48" t="s">
        <v>148</v>
      </c>
      <c r="E53" s="49"/>
      <c r="F53" s="50" t="s">
        <v>198</v>
      </c>
      <c r="H53" s="48" t="s">
        <v>148</v>
      </c>
      <c r="I53" s="49"/>
      <c r="J53" s="50" t="s">
        <v>190</v>
      </c>
      <c r="K53" s="48" t="s">
        <v>148</v>
      </c>
      <c r="L53" s="49"/>
      <c r="M53" s="50" t="s">
        <v>190</v>
      </c>
      <c r="N53" s="48" t="s">
        <v>148</v>
      </c>
      <c r="O53" s="49"/>
      <c r="P53" s="50" t="s">
        <v>190</v>
      </c>
      <c r="Q53" s="42"/>
      <c r="R53" s="42"/>
    </row>
    <row r="54" spans="1:18" s="51" customFormat="1">
      <c r="A54" s="252" t="s">
        <v>312</v>
      </c>
      <c r="B54" s="256"/>
      <c r="C54" s="257"/>
      <c r="D54" s="252" t="s">
        <v>312</v>
      </c>
      <c r="E54" s="250"/>
      <c r="F54" s="251"/>
      <c r="H54" s="253" t="s">
        <v>173</v>
      </c>
      <c r="I54" s="250"/>
      <c r="J54" s="251"/>
      <c r="K54" s="252" t="s">
        <v>312</v>
      </c>
      <c r="L54" s="250"/>
      <c r="M54" s="251"/>
      <c r="N54" s="254" t="s">
        <v>172</v>
      </c>
      <c r="O54" s="250"/>
      <c r="P54" s="251"/>
      <c r="Q54" s="42"/>
      <c r="R54" s="42"/>
    </row>
    <row r="55" spans="1:18" s="51" customFormat="1" ht="12" customHeight="1"/>
    <row r="56" spans="1:18">
      <c r="A56" s="42" t="s">
        <v>174</v>
      </c>
      <c r="B56" s="23" t="s">
        <v>332</v>
      </c>
      <c r="C56" s="23"/>
      <c r="D56" s="23"/>
      <c r="E56" s="23"/>
      <c r="F56" s="23"/>
      <c r="G56" s="23"/>
      <c r="H56" s="23"/>
      <c r="I56" s="23"/>
      <c r="J56" s="23"/>
      <c r="K56" s="304"/>
      <c r="L56" s="23"/>
      <c r="M56" s="23"/>
      <c r="N56" s="23"/>
      <c r="O56" s="23"/>
      <c r="P56" s="23"/>
    </row>
    <row r="57" spans="1:18">
      <c r="A57" s="42"/>
      <c r="B57" s="23"/>
      <c r="C57" s="23"/>
      <c r="D57" s="23"/>
      <c r="E57" s="23"/>
      <c r="F57" s="23"/>
      <c r="G57" s="23"/>
      <c r="H57" s="23"/>
      <c r="I57" s="23"/>
      <c r="J57" s="23"/>
      <c r="K57" s="23"/>
      <c r="L57" s="23"/>
      <c r="M57" s="23"/>
      <c r="N57" s="23"/>
      <c r="O57" s="23"/>
      <c r="P57" s="23"/>
    </row>
    <row r="58" spans="1:18" ht="25.9" customHeight="1">
      <c r="A58" s="52" t="s">
        <v>10</v>
      </c>
    </row>
    <row r="60" spans="1:18" s="23" customFormat="1" ht="12.75">
      <c r="A60" s="53" t="s">
        <v>156</v>
      </c>
      <c r="B60" s="54"/>
      <c r="C60" s="168">
        <f>C1</f>
        <v>90069</v>
      </c>
      <c r="D60" s="228"/>
      <c r="E60" s="228"/>
      <c r="F60" s="229"/>
      <c r="G60" s="53" t="s">
        <v>155</v>
      </c>
      <c r="H60" s="54"/>
      <c r="I60" s="168" t="str">
        <f>H1</f>
        <v>090069/2000003</v>
      </c>
      <c r="J60" s="228"/>
      <c r="K60" s="228"/>
      <c r="L60" s="53" t="s">
        <v>13</v>
      </c>
      <c r="M60" s="54"/>
      <c r="N60" s="172">
        <f>IF(N2&lt;&gt;"",N2,"")</f>
        <v>43630</v>
      </c>
      <c r="O60" s="228"/>
      <c r="P60" s="229"/>
    </row>
    <row r="61" spans="1:18" s="23" customFormat="1" ht="12.75" customHeight="1">
      <c r="A61" s="55" t="s">
        <v>158</v>
      </c>
      <c r="C61" s="177" t="str">
        <f>C3</f>
        <v>N3 EP Rheinfelden - Frick und Einzelmassnahmen</v>
      </c>
      <c r="D61" s="230"/>
      <c r="E61" s="170"/>
      <c r="F61" s="221"/>
      <c r="G61" s="55" t="s">
        <v>162</v>
      </c>
      <c r="I61" s="170" t="str">
        <f>H8</f>
        <v>INGE EP RF BB, c/o Aegerter &amp; Bosshardt AG</v>
      </c>
      <c r="J61" s="170"/>
      <c r="K61" s="170"/>
      <c r="L61" s="55" t="s">
        <v>166</v>
      </c>
      <c r="N61" s="170" t="str">
        <f>IF(N3&lt;&gt;"",N3,"")</f>
        <v>07</v>
      </c>
      <c r="O61" s="170"/>
      <c r="P61" s="221"/>
    </row>
    <row r="62" spans="1:18" s="23" customFormat="1" ht="12.75">
      <c r="A62" s="58"/>
      <c r="B62" s="59"/>
      <c r="C62" s="231"/>
      <c r="D62" s="231"/>
      <c r="E62" s="171"/>
      <c r="F62" s="232"/>
      <c r="G62" s="58"/>
      <c r="H62" s="59"/>
      <c r="I62" s="171">
        <f>H12</f>
        <v>0</v>
      </c>
      <c r="J62" s="171"/>
      <c r="K62" s="171"/>
      <c r="L62" s="60" t="s">
        <v>25</v>
      </c>
      <c r="M62" s="59"/>
      <c r="N62" s="171" t="str">
        <f>IF(N5&lt;&gt;"",N5,"")</f>
        <v>Teilrechnung</v>
      </c>
      <c r="O62" s="171" t="str">
        <f>IF(P5&lt;&gt;"",P5,"")</f>
        <v>7</v>
      </c>
      <c r="P62" s="232"/>
    </row>
    <row r="64" spans="1:18" ht="15">
      <c r="A64" s="405" t="s">
        <v>211</v>
      </c>
      <c r="B64" s="405"/>
      <c r="C64" s="405"/>
      <c r="D64" s="405"/>
      <c r="E64" s="405"/>
      <c r="F64" s="405"/>
      <c r="G64" s="405"/>
      <c r="H64" s="405"/>
      <c r="I64" s="405"/>
      <c r="J64" s="405"/>
      <c r="K64" s="405"/>
      <c r="L64" s="405"/>
      <c r="M64" s="405"/>
      <c r="N64" s="405"/>
      <c r="O64" s="405"/>
      <c r="P64" s="405"/>
    </row>
    <row r="66" spans="1:16" s="42" customFormat="1" ht="12.75" customHeight="1">
      <c r="A66" s="330" t="s">
        <v>213</v>
      </c>
      <c r="B66" s="331"/>
      <c r="C66" s="331"/>
      <c r="D66" s="406" t="s">
        <v>212</v>
      </c>
      <c r="E66" s="458"/>
      <c r="F66" s="459" t="s">
        <v>155</v>
      </c>
      <c r="G66" s="459"/>
      <c r="H66" s="459" t="s">
        <v>241</v>
      </c>
      <c r="I66" s="459"/>
      <c r="J66" s="459" t="s">
        <v>242</v>
      </c>
      <c r="K66" s="465"/>
      <c r="L66" s="466" t="s">
        <v>146</v>
      </c>
      <c r="M66" s="466"/>
      <c r="N66" s="466"/>
      <c r="O66" s="466"/>
      <c r="P66" s="466"/>
    </row>
    <row r="67" spans="1:16">
      <c r="A67" s="417"/>
      <c r="B67" s="418"/>
      <c r="C67" s="418"/>
      <c r="D67" s="411"/>
      <c r="E67" s="453"/>
      <c r="F67" s="454"/>
      <c r="G67" s="454"/>
      <c r="H67" s="454"/>
      <c r="I67" s="454"/>
      <c r="J67" s="454"/>
      <c r="K67" s="455"/>
      <c r="L67" s="456" t="s">
        <v>208</v>
      </c>
      <c r="M67" s="457"/>
      <c r="N67" s="83" t="s">
        <v>152</v>
      </c>
      <c r="O67" s="460" t="s">
        <v>209</v>
      </c>
      <c r="P67" s="460"/>
    </row>
    <row r="68" spans="1:16" ht="6" customHeight="1">
      <c r="A68" s="443"/>
      <c r="B68" s="444"/>
      <c r="C68" s="444"/>
      <c r="D68" s="445"/>
      <c r="E68" s="446"/>
      <c r="F68" s="447"/>
      <c r="G68" s="447"/>
      <c r="H68" s="448"/>
      <c r="I68" s="448"/>
      <c r="J68" s="448"/>
      <c r="K68" s="449"/>
      <c r="L68" s="450"/>
      <c r="M68" s="451"/>
      <c r="N68" s="84"/>
      <c r="O68" s="452"/>
      <c r="P68" s="452"/>
    </row>
    <row r="69" spans="1:16" s="23" customFormat="1" ht="12.75">
      <c r="A69" s="427" t="s">
        <v>207</v>
      </c>
      <c r="B69" s="428"/>
      <c r="C69" s="428"/>
      <c r="D69" s="435">
        <v>43418</v>
      </c>
      <c r="E69" s="435"/>
      <c r="F69" s="436" t="str">
        <f>H1</f>
        <v>090069/2000003</v>
      </c>
      <c r="G69" s="436"/>
      <c r="H69" s="437"/>
      <c r="I69" s="438"/>
      <c r="J69" s="439"/>
      <c r="K69" s="440"/>
      <c r="L69" s="441">
        <v>3509517.75</v>
      </c>
      <c r="M69" s="442"/>
      <c r="N69" s="181">
        <v>7.6999999999999999E-2</v>
      </c>
      <c r="O69" s="434">
        <f>IF(L69&lt;&gt;"",ROUND((1*L69*(1+N69))*20,0)/20,"")</f>
        <v>3779750.6</v>
      </c>
      <c r="P69" s="434"/>
    </row>
    <row r="70" spans="1:16" ht="12.75">
      <c r="A70" s="427" t="s">
        <v>239</v>
      </c>
      <c r="B70" s="428"/>
      <c r="C70" s="428"/>
      <c r="D70" s="429"/>
      <c r="E70" s="430"/>
      <c r="F70" s="431"/>
      <c r="G70" s="431"/>
      <c r="H70" s="429"/>
      <c r="I70" s="430"/>
      <c r="J70" s="432"/>
      <c r="K70" s="433"/>
      <c r="L70" s="395"/>
      <c r="M70" s="396"/>
      <c r="N70" s="182">
        <v>7.6999999999999999E-2</v>
      </c>
      <c r="O70" s="397" t="str">
        <f>IF(L70&lt;&gt;"",ROUND((1*L70*(1+N70))*20,0)/20,"")</f>
        <v/>
      </c>
      <c r="P70" s="397"/>
    </row>
    <row r="71" spans="1:16" ht="12.75">
      <c r="A71" s="427" t="s">
        <v>240</v>
      </c>
      <c r="B71" s="428"/>
      <c r="C71" s="428"/>
      <c r="D71" s="429"/>
      <c r="E71" s="430"/>
      <c r="F71" s="431"/>
      <c r="G71" s="431"/>
      <c r="H71" s="429"/>
      <c r="I71" s="430"/>
      <c r="J71" s="432"/>
      <c r="K71" s="433"/>
      <c r="L71" s="395"/>
      <c r="M71" s="396"/>
      <c r="N71" s="182"/>
      <c r="O71" s="397" t="str">
        <f>IF(L71&lt;&gt;"",ROUND((1*L71*(1+N71))*20,0)/20,"")</f>
        <v/>
      </c>
      <c r="P71" s="397"/>
    </row>
    <row r="72" spans="1:16" ht="6" customHeight="1">
      <c r="A72" s="417"/>
      <c r="B72" s="418"/>
      <c r="C72" s="418"/>
      <c r="D72" s="419"/>
      <c r="E72" s="420"/>
      <c r="F72" s="421"/>
      <c r="G72" s="421"/>
      <c r="H72" s="419"/>
      <c r="I72" s="420"/>
      <c r="J72" s="422"/>
      <c r="K72" s="423"/>
      <c r="L72" s="424"/>
      <c r="M72" s="425"/>
      <c r="N72" s="183"/>
      <c r="O72" s="426" t="str">
        <f>IF(L72&lt;&gt;"",ROUND((1*L72*(1+N72))*20,0)/20,"")</f>
        <v/>
      </c>
      <c r="P72" s="426"/>
    </row>
    <row r="73" spans="1:16" s="42" customFormat="1" ht="12.75">
      <c r="A73" s="62" t="s">
        <v>215</v>
      </c>
      <c r="B73" s="63"/>
      <c r="C73" s="63"/>
      <c r="D73" s="184"/>
      <c r="E73" s="184"/>
      <c r="F73" s="184"/>
      <c r="G73" s="184"/>
      <c r="H73" s="184"/>
      <c r="I73" s="184"/>
      <c r="J73" s="184"/>
      <c r="K73" s="184"/>
      <c r="L73" s="391">
        <f>SUM(L69:M72)</f>
        <v>3509517.75</v>
      </c>
      <c r="M73" s="392"/>
      <c r="N73" s="185"/>
      <c r="O73" s="391">
        <f>SUM(O69:P72)</f>
        <v>3779750.6</v>
      </c>
      <c r="P73" s="391"/>
    </row>
    <row r="75" spans="1:16" ht="15">
      <c r="A75" s="405" t="s">
        <v>176</v>
      </c>
      <c r="B75" s="405"/>
      <c r="C75" s="405"/>
      <c r="D75" s="405"/>
      <c r="E75" s="405"/>
      <c r="F75" s="405"/>
      <c r="G75" s="405"/>
      <c r="H75" s="405"/>
      <c r="I75" s="405"/>
      <c r="J75" s="405"/>
      <c r="K75" s="405"/>
      <c r="L75" s="405"/>
      <c r="M75" s="405"/>
      <c r="N75" s="405"/>
      <c r="O75" s="405"/>
      <c r="P75" s="405"/>
    </row>
    <row r="77" spans="1:16" ht="12.75" customHeight="1">
      <c r="A77" s="110" t="s">
        <v>166</v>
      </c>
      <c r="B77" s="61"/>
      <c r="C77" s="278" t="s">
        <v>13</v>
      </c>
      <c r="D77" s="61"/>
      <c r="E77" s="109"/>
      <c r="F77" s="314" t="s">
        <v>25</v>
      </c>
      <c r="G77" s="61"/>
      <c r="H77" s="309" t="s">
        <v>325</v>
      </c>
      <c r="I77" s="282"/>
      <c r="J77" s="406" t="s">
        <v>254</v>
      </c>
      <c r="K77" s="407"/>
      <c r="L77" s="408" t="s">
        <v>180</v>
      </c>
      <c r="M77" s="409"/>
      <c r="N77" s="409"/>
      <c r="O77" s="409"/>
      <c r="P77" s="410"/>
    </row>
    <row r="78" spans="1:16" s="42" customFormat="1" ht="12.75" customHeight="1">
      <c r="A78" s="266"/>
      <c r="B78" s="264"/>
      <c r="C78" s="280"/>
      <c r="D78" s="276"/>
      <c r="E78" s="268"/>
      <c r="F78" s="315" t="s">
        <v>260</v>
      </c>
      <c r="G78" s="97" t="s">
        <v>179</v>
      </c>
      <c r="H78" s="277" t="s">
        <v>326</v>
      </c>
      <c r="I78" s="310" t="s">
        <v>5</v>
      </c>
      <c r="J78" s="411"/>
      <c r="K78" s="412"/>
      <c r="L78" s="413" t="s">
        <v>208</v>
      </c>
      <c r="M78" s="414"/>
      <c r="N78" s="83" t="s">
        <v>152</v>
      </c>
      <c r="O78" s="415" t="s">
        <v>209</v>
      </c>
      <c r="P78" s="416"/>
    </row>
    <row r="79" spans="1:16" ht="6" customHeight="1">
      <c r="A79" s="44"/>
      <c r="C79" s="281"/>
      <c r="D79" s="399"/>
      <c r="E79" s="400"/>
      <c r="F79" s="401"/>
      <c r="G79" s="402"/>
      <c r="H79" s="302"/>
      <c r="I79" s="238"/>
      <c r="J79" s="403"/>
      <c r="K79" s="404"/>
      <c r="L79" s="239"/>
      <c r="M79" s="240"/>
      <c r="N79" s="183"/>
      <c r="O79" s="258"/>
      <c r="P79" s="259"/>
    </row>
    <row r="80" spans="1:16" ht="12.75" customHeight="1">
      <c r="A80" s="327" t="s">
        <v>256</v>
      </c>
      <c r="B80" s="265"/>
      <c r="C80" s="279">
        <v>43444</v>
      </c>
      <c r="D80" s="265"/>
      <c r="E80" s="270"/>
      <c r="F80" s="307" t="s">
        <v>27</v>
      </c>
      <c r="G80" s="328" t="s">
        <v>256</v>
      </c>
      <c r="H80" s="311">
        <v>43344</v>
      </c>
      <c r="I80" s="312">
        <v>43404</v>
      </c>
      <c r="J80" s="393" t="s">
        <v>135</v>
      </c>
      <c r="K80" s="394"/>
      <c r="L80" s="395">
        <v>9902.5</v>
      </c>
      <c r="M80" s="396"/>
      <c r="N80" s="182">
        <v>7.6999999999999999E-2</v>
      </c>
      <c r="O80" s="397">
        <f>IF(L80&lt;&gt;"",L80*(1+N80),"")+0.01</f>
        <v>10665.002500000001</v>
      </c>
      <c r="P80" s="397"/>
    </row>
    <row r="81" spans="1:16" ht="12.75">
      <c r="A81" s="327" t="s">
        <v>217</v>
      </c>
      <c r="B81" s="265"/>
      <c r="C81" s="279">
        <v>43518</v>
      </c>
      <c r="D81" s="265"/>
      <c r="E81" s="270"/>
      <c r="F81" s="329" t="s">
        <v>27</v>
      </c>
      <c r="G81" s="328" t="s">
        <v>217</v>
      </c>
      <c r="H81" s="311">
        <v>43405</v>
      </c>
      <c r="I81" s="312">
        <v>43465</v>
      </c>
      <c r="J81" s="398" t="s">
        <v>135</v>
      </c>
      <c r="K81" s="394"/>
      <c r="L81" s="395">
        <v>42219.75</v>
      </c>
      <c r="M81" s="396"/>
      <c r="N81" s="182">
        <v>7.6999999999999999E-2</v>
      </c>
      <c r="O81" s="397">
        <f>IF(L81&lt;&gt;"",L81*(1+N81),"")-0.02</f>
        <v>45470.650750000001</v>
      </c>
      <c r="P81" s="397"/>
    </row>
    <row r="82" spans="1:16" ht="12.75">
      <c r="A82" s="327" t="s">
        <v>217</v>
      </c>
      <c r="B82" s="265"/>
      <c r="C82" s="279">
        <v>43518</v>
      </c>
      <c r="D82" s="265"/>
      <c r="E82" s="270"/>
      <c r="F82" s="329" t="s">
        <v>27</v>
      </c>
      <c r="G82" s="328" t="s">
        <v>217</v>
      </c>
      <c r="H82" s="311">
        <v>43405</v>
      </c>
      <c r="I82" s="312">
        <v>43465</v>
      </c>
      <c r="J82" s="393" t="s">
        <v>147</v>
      </c>
      <c r="K82" s="394"/>
      <c r="L82" s="395">
        <v>1500</v>
      </c>
      <c r="M82" s="396"/>
      <c r="N82" s="182">
        <v>7.6999999999999999E-2</v>
      </c>
      <c r="O82" s="397">
        <f t="shared" ref="O82:O93" si="1">IF(L82&lt;&gt;"",L82*(1+N82),"")</f>
        <v>1615.5</v>
      </c>
      <c r="P82" s="397"/>
    </row>
    <row r="83" spans="1:16" ht="12.75">
      <c r="A83" s="327" t="s">
        <v>257</v>
      </c>
      <c r="B83" s="265"/>
      <c r="C83" s="279">
        <v>43578</v>
      </c>
      <c r="D83" s="265"/>
      <c r="E83" s="270"/>
      <c r="F83" s="329" t="s">
        <v>27</v>
      </c>
      <c r="G83" s="328" t="s">
        <v>257</v>
      </c>
      <c r="H83" s="311">
        <v>43466</v>
      </c>
      <c r="I83" s="312">
        <v>43496</v>
      </c>
      <c r="J83" s="398" t="s">
        <v>135</v>
      </c>
      <c r="K83" s="394"/>
      <c r="L83" s="395">
        <v>17490.25</v>
      </c>
      <c r="M83" s="396"/>
      <c r="N83" s="182">
        <v>7.6999999999999999E-2</v>
      </c>
      <c r="O83" s="397">
        <f t="shared" si="1"/>
        <v>18836.999250000001</v>
      </c>
      <c r="P83" s="397"/>
    </row>
    <row r="84" spans="1:16" ht="12.75">
      <c r="A84" s="327" t="s">
        <v>258</v>
      </c>
      <c r="B84" s="265"/>
      <c r="C84" s="279">
        <v>43587</v>
      </c>
      <c r="D84" s="265"/>
      <c r="E84" s="270"/>
      <c r="F84" s="329" t="s">
        <v>27</v>
      </c>
      <c r="G84" s="328" t="s">
        <v>258</v>
      </c>
      <c r="H84" s="311">
        <v>43497</v>
      </c>
      <c r="I84" s="312">
        <v>43524</v>
      </c>
      <c r="J84" s="398" t="s">
        <v>135</v>
      </c>
      <c r="K84" s="394"/>
      <c r="L84" s="395">
        <v>38879.1</v>
      </c>
      <c r="M84" s="396"/>
      <c r="N84" s="182">
        <v>7.6999999999999999E-2</v>
      </c>
      <c r="O84" s="397">
        <f>IF(L84&lt;&gt;"",L84*(1+N84),"")+0.01</f>
        <v>41872.8007</v>
      </c>
      <c r="P84" s="397"/>
    </row>
    <row r="85" spans="1:16" ht="12.75">
      <c r="A85" s="327" t="s">
        <v>259</v>
      </c>
      <c r="B85" s="265"/>
      <c r="C85" s="279">
        <v>43588</v>
      </c>
      <c r="D85" s="265"/>
      <c r="E85" s="270"/>
      <c r="F85" s="329" t="s">
        <v>27</v>
      </c>
      <c r="G85" s="328" t="s">
        <v>259</v>
      </c>
      <c r="H85" s="311">
        <v>43525</v>
      </c>
      <c r="I85" s="312">
        <v>43555</v>
      </c>
      <c r="J85" s="398" t="s">
        <v>135</v>
      </c>
      <c r="K85" s="394"/>
      <c r="L85" s="395">
        <v>40738</v>
      </c>
      <c r="M85" s="396"/>
      <c r="N85" s="182">
        <v>7.6999999999999999E-2</v>
      </c>
      <c r="O85" s="397">
        <f>IF(L85&lt;&gt;"",L85*(1+N85),"")+0.02</f>
        <v>43874.845999999998</v>
      </c>
      <c r="P85" s="397"/>
    </row>
    <row r="86" spans="1:16" ht="12.75">
      <c r="A86" s="327" t="s">
        <v>354</v>
      </c>
      <c r="B86" s="265"/>
      <c r="C86" s="279">
        <v>43620</v>
      </c>
      <c r="D86" s="265"/>
      <c r="E86" s="270"/>
      <c r="F86" s="329" t="s">
        <v>27</v>
      </c>
      <c r="G86" s="328" t="s">
        <v>354</v>
      </c>
      <c r="H86" s="311">
        <v>43556</v>
      </c>
      <c r="I86" s="312">
        <v>43585</v>
      </c>
      <c r="J86" s="398" t="s">
        <v>135</v>
      </c>
      <c r="K86" s="394"/>
      <c r="L86" s="395">
        <v>73924.25</v>
      </c>
      <c r="M86" s="396"/>
      <c r="N86" s="182">
        <v>7.6999999999999999E-2</v>
      </c>
      <c r="O86" s="397">
        <f>IF(L86&lt;&gt;"",L86*(1+N86),"")-0.02</f>
        <v>79616.397249999995</v>
      </c>
      <c r="P86" s="397"/>
    </row>
    <row r="87" spans="1:16" ht="12.75">
      <c r="A87" s="327" t="s">
        <v>355</v>
      </c>
      <c r="B87" s="265"/>
      <c r="C87" s="279">
        <v>43630</v>
      </c>
      <c r="D87" s="265"/>
      <c r="E87" s="270"/>
      <c r="F87" s="329" t="s">
        <v>27</v>
      </c>
      <c r="G87" s="328" t="s">
        <v>355</v>
      </c>
      <c r="H87" s="311">
        <v>43586</v>
      </c>
      <c r="I87" s="312">
        <v>43616</v>
      </c>
      <c r="J87" s="398" t="s">
        <v>135</v>
      </c>
      <c r="K87" s="394"/>
      <c r="L87" s="395">
        <v>69403.75</v>
      </c>
      <c r="M87" s="396"/>
      <c r="N87" s="182">
        <v>7.6999999999999999E-2</v>
      </c>
      <c r="O87" s="397">
        <f>IF(L87&lt;&gt;"",L87*(1+N87),"")+0.01</f>
        <v>74747.84874999999</v>
      </c>
      <c r="P87" s="397"/>
    </row>
    <row r="88" spans="1:16" ht="12.75">
      <c r="A88" s="272"/>
      <c r="B88" s="265"/>
      <c r="C88" s="279"/>
      <c r="D88" s="265"/>
      <c r="E88" s="270"/>
      <c r="F88" s="303"/>
      <c r="G88" s="308"/>
      <c r="H88" s="311"/>
      <c r="I88" s="312"/>
      <c r="J88" s="393"/>
      <c r="K88" s="394"/>
      <c r="L88" s="395"/>
      <c r="M88" s="396"/>
      <c r="N88" s="182">
        <v>7.6999999999999999E-2</v>
      </c>
      <c r="O88" s="397" t="str">
        <f t="shared" si="1"/>
        <v/>
      </c>
      <c r="P88" s="397"/>
    </row>
    <row r="89" spans="1:16" ht="12.75">
      <c r="A89" s="272"/>
      <c r="B89" s="265"/>
      <c r="C89" s="279"/>
      <c r="D89" s="265"/>
      <c r="E89" s="270"/>
      <c r="F89" s="303"/>
      <c r="G89" s="308"/>
      <c r="H89" s="311"/>
      <c r="I89" s="312"/>
      <c r="J89" s="393"/>
      <c r="K89" s="394"/>
      <c r="L89" s="395"/>
      <c r="M89" s="396"/>
      <c r="N89" s="182">
        <v>7.6999999999999999E-2</v>
      </c>
      <c r="O89" s="397" t="str">
        <f t="shared" si="1"/>
        <v/>
      </c>
      <c r="P89" s="397"/>
    </row>
    <row r="90" spans="1:16" ht="12.75">
      <c r="A90" s="272"/>
      <c r="B90" s="265"/>
      <c r="C90" s="279"/>
      <c r="D90" s="265"/>
      <c r="E90" s="270"/>
      <c r="F90" s="303"/>
      <c r="G90" s="308"/>
      <c r="H90" s="311"/>
      <c r="I90" s="312"/>
      <c r="J90" s="393"/>
      <c r="K90" s="394"/>
      <c r="L90" s="395"/>
      <c r="M90" s="396"/>
      <c r="N90" s="182">
        <v>7.6999999999999999E-2</v>
      </c>
      <c r="O90" s="397" t="str">
        <f t="shared" si="1"/>
        <v/>
      </c>
      <c r="P90" s="397"/>
    </row>
    <row r="91" spans="1:16" ht="12.75">
      <c r="A91" s="272"/>
      <c r="B91" s="265"/>
      <c r="C91" s="279"/>
      <c r="D91" s="265"/>
      <c r="E91" s="270"/>
      <c r="F91" s="303"/>
      <c r="G91" s="308"/>
      <c r="H91" s="311"/>
      <c r="I91" s="312"/>
      <c r="J91" s="393"/>
      <c r="K91" s="394"/>
      <c r="L91" s="395"/>
      <c r="M91" s="396"/>
      <c r="N91" s="182">
        <v>7.6999999999999999E-2</v>
      </c>
      <c r="O91" s="397" t="str">
        <f t="shared" si="1"/>
        <v/>
      </c>
      <c r="P91" s="397"/>
    </row>
    <row r="92" spans="1:16" ht="12.75">
      <c r="A92" s="272"/>
      <c r="B92" s="265"/>
      <c r="C92" s="279"/>
      <c r="D92" s="265"/>
      <c r="E92" s="270"/>
      <c r="F92" s="303"/>
      <c r="G92" s="308"/>
      <c r="H92" s="311"/>
      <c r="I92" s="312"/>
      <c r="J92" s="393"/>
      <c r="K92" s="394"/>
      <c r="L92" s="395"/>
      <c r="M92" s="396"/>
      <c r="N92" s="182">
        <v>7.6999999999999999E-2</v>
      </c>
      <c r="O92" s="397" t="str">
        <f t="shared" si="1"/>
        <v/>
      </c>
      <c r="P92" s="397"/>
    </row>
    <row r="93" spans="1:16" ht="12.75">
      <c r="A93" s="272"/>
      <c r="B93" s="265"/>
      <c r="C93" s="279"/>
      <c r="D93" s="265"/>
      <c r="E93" s="270"/>
      <c r="F93" s="303"/>
      <c r="G93" s="308"/>
      <c r="H93" s="311"/>
      <c r="I93" s="312"/>
      <c r="J93" s="393"/>
      <c r="K93" s="394"/>
      <c r="L93" s="395"/>
      <c r="M93" s="396"/>
      <c r="N93" s="182">
        <v>7.6999999999999999E-2</v>
      </c>
      <c r="O93" s="397" t="str">
        <f t="shared" si="1"/>
        <v/>
      </c>
      <c r="P93" s="397"/>
    </row>
    <row r="94" spans="1:16" ht="12.75">
      <c r="A94" s="273"/>
      <c r="B94" s="265"/>
      <c r="C94" s="285"/>
      <c r="D94" s="265"/>
      <c r="E94" s="269"/>
      <c r="F94" s="307" t="s">
        <v>2</v>
      </c>
      <c r="G94" s="308"/>
      <c r="H94" s="311"/>
      <c r="I94" s="313"/>
      <c r="J94" s="393"/>
      <c r="K94" s="394"/>
      <c r="L94" s="395"/>
      <c r="M94" s="396"/>
      <c r="N94" s="182">
        <v>7.6999999999999999E-2</v>
      </c>
      <c r="O94" s="397" t="str">
        <f>IF(L94&lt;&gt;"",L94*(1+N94),"")</f>
        <v/>
      </c>
      <c r="P94" s="397"/>
    </row>
    <row r="95" spans="1:16" ht="6" customHeight="1">
      <c r="A95" s="81"/>
      <c r="C95" s="277"/>
      <c r="D95" s="387"/>
      <c r="E95" s="388"/>
      <c r="F95" s="389"/>
      <c r="G95" s="390"/>
      <c r="H95" s="274"/>
      <c r="I95" s="241"/>
      <c r="J95" s="262"/>
      <c r="K95" s="263"/>
      <c r="L95" s="242"/>
      <c r="M95" s="243"/>
      <c r="N95" s="183"/>
      <c r="O95" s="242"/>
      <c r="P95" s="260"/>
    </row>
    <row r="96" spans="1:16" ht="12.75" customHeight="1">
      <c r="A96" s="233" t="s">
        <v>181</v>
      </c>
      <c r="B96" s="89"/>
      <c r="C96" s="89"/>
      <c r="D96" s="234"/>
      <c r="E96" s="234"/>
      <c r="F96" s="234"/>
      <c r="G96" s="234"/>
      <c r="H96" s="234"/>
      <c r="I96" s="234"/>
      <c r="J96" s="234"/>
      <c r="K96" s="235"/>
      <c r="L96" s="391">
        <f>-SUMIF(J80:K95,'Dropdowns DL'!B5,L80:M95)+L97</f>
        <v>294057.59999999998</v>
      </c>
      <c r="M96" s="392"/>
      <c r="N96" s="185"/>
      <c r="O96" s="391">
        <f>-SUMIF(J80:K95,'Dropdowns DL'!B5,O80:P95)+O97</f>
        <v>316700.04519999999</v>
      </c>
      <c r="P96" s="391"/>
    </row>
    <row r="97" spans="1:16" s="42" customFormat="1" ht="12.75">
      <c r="A97" s="26" t="s">
        <v>182</v>
      </c>
      <c r="B97" s="63"/>
      <c r="C97" s="63"/>
      <c r="D97" s="236"/>
      <c r="E97" s="236"/>
      <c r="F97" s="236"/>
      <c r="G97" s="236"/>
      <c r="H97" s="236"/>
      <c r="I97" s="236"/>
      <c r="J97" s="236"/>
      <c r="K97" s="237"/>
      <c r="L97" s="361">
        <f>SUM(L80:M95)</f>
        <v>294057.59999999998</v>
      </c>
      <c r="M97" s="362"/>
      <c r="N97" s="186"/>
      <c r="O97" s="361">
        <f>SUM(O80:P95)</f>
        <v>316700.04519999999</v>
      </c>
      <c r="P97" s="363"/>
    </row>
    <row r="98" spans="1:16" ht="6" customHeight="1">
      <c r="A98" s="85"/>
      <c r="D98" s="86"/>
      <c r="E98" s="86"/>
      <c r="F98" s="86"/>
      <c r="G98" s="86"/>
      <c r="H98" s="86"/>
      <c r="I98" s="86"/>
      <c r="J98" s="86"/>
      <c r="K98" s="64"/>
      <c r="L98" s="244"/>
      <c r="M98" s="245"/>
      <c r="N98" s="187"/>
      <c r="O98" s="244"/>
      <c r="P98" s="261"/>
    </row>
    <row r="99" spans="1:16" ht="12.75" customHeight="1">
      <c r="A99" s="88" t="s">
        <v>214</v>
      </c>
      <c r="D99" s="267"/>
      <c r="J99" s="42" t="s">
        <v>192</v>
      </c>
      <c r="K99" s="17"/>
      <c r="L99" s="361">
        <f>SUMIF(J80:K95,'Dropdowns DL'!B4,L80:M95)</f>
        <v>292557.59999999998</v>
      </c>
      <c r="M99" s="362"/>
      <c r="N99" s="183"/>
      <c r="O99" s="361">
        <f>SUMIF(J80:K95,'Dropdowns DL'!B4,O80:P95)</f>
        <v>315084.54519999999</v>
      </c>
      <c r="P99" s="363"/>
    </row>
    <row r="100" spans="1:16" ht="12.75">
      <c r="A100" s="44"/>
      <c r="J100" s="42" t="s">
        <v>278</v>
      </c>
      <c r="K100" s="17"/>
      <c r="L100" s="361">
        <f>SUMIF(J80:K95,'Dropdowns DL'!B6,L80:M95)</f>
        <v>1500</v>
      </c>
      <c r="M100" s="362"/>
      <c r="N100" s="183"/>
      <c r="O100" s="361">
        <f>SUMIF(J80:K95,'Dropdowns DL'!B6,O80:P95)</f>
        <v>1615.5</v>
      </c>
      <c r="P100" s="363"/>
    </row>
    <row r="101" spans="1:16" ht="12.75">
      <c r="A101" s="44"/>
      <c r="J101" s="42" t="s">
        <v>193</v>
      </c>
      <c r="K101" s="17"/>
      <c r="L101" s="361">
        <f>SUMIF(J80:K95,'Dropdowns DL'!B5,L80:M95)</f>
        <v>0</v>
      </c>
      <c r="M101" s="362"/>
      <c r="N101" s="183"/>
      <c r="O101" s="361">
        <f>SUMIF(J80:K95,'Dropdowns DL'!B5,O80:P95)</f>
        <v>0</v>
      </c>
      <c r="P101" s="363"/>
    </row>
    <row r="102" spans="1:16" ht="12.75" hidden="1">
      <c r="A102" s="44"/>
      <c r="J102" s="42" t="s">
        <v>194</v>
      </c>
      <c r="K102" s="17"/>
      <c r="L102" s="361">
        <f>SUMIF(J80:K95,'Dropdowns Bau'!B5,L80:M95)</f>
        <v>0</v>
      </c>
      <c r="M102" s="362"/>
      <c r="N102" s="183"/>
      <c r="O102" s="361">
        <f>SUMIF(J80:K95,'Dropdowns Bau'!B5,O80:P95)</f>
        <v>0</v>
      </c>
      <c r="P102" s="363"/>
    </row>
    <row r="103" spans="1:16" ht="6" customHeight="1">
      <c r="A103" s="81"/>
      <c r="B103" s="87"/>
      <c r="C103" s="87"/>
      <c r="D103" s="87"/>
      <c r="E103" s="87"/>
      <c r="F103" s="87"/>
      <c r="G103" s="87"/>
      <c r="H103" s="87"/>
      <c r="I103" s="87"/>
      <c r="J103" s="87"/>
      <c r="K103" s="82"/>
      <c r="L103" s="364"/>
      <c r="M103" s="365"/>
      <c r="N103" s="188"/>
      <c r="O103" s="366"/>
      <c r="P103" s="366"/>
    </row>
    <row r="104" spans="1:16" ht="6" customHeight="1"/>
    <row r="106" spans="1:16" ht="15">
      <c r="A106" s="167" t="s">
        <v>183</v>
      </c>
      <c r="B106" s="156"/>
      <c r="C106" s="156"/>
      <c r="D106" s="156"/>
      <c r="E106" s="156"/>
      <c r="F106" s="156"/>
      <c r="G106" s="156"/>
      <c r="H106" s="157"/>
      <c r="I106" s="367" t="s">
        <v>210</v>
      </c>
      <c r="J106" s="367"/>
      <c r="K106" s="367"/>
      <c r="L106" s="367"/>
      <c r="M106" s="367"/>
      <c r="N106" s="367"/>
      <c r="O106" s="367"/>
      <c r="P106" s="367"/>
    </row>
    <row r="107" spans="1:16" s="23" customFormat="1">
      <c r="A107" s="95"/>
      <c r="B107" s="95"/>
      <c r="C107" s="95"/>
      <c r="D107" s="95"/>
      <c r="E107" s="95"/>
      <c r="F107" s="95"/>
      <c r="G107" s="95"/>
      <c r="H107" s="95"/>
      <c r="I107" s="96"/>
      <c r="J107" s="95"/>
      <c r="K107" s="95"/>
      <c r="L107" s="95"/>
      <c r="M107" s="95"/>
    </row>
    <row r="108" spans="1:16" ht="12" customHeight="1">
      <c r="A108" s="90"/>
      <c r="B108" s="89"/>
      <c r="C108" s="89"/>
      <c r="D108" s="368" t="s">
        <v>208</v>
      </c>
      <c r="E108" s="369"/>
      <c r="F108" s="370" t="s">
        <v>209</v>
      </c>
      <c r="G108" s="371"/>
      <c r="H108" s="23"/>
      <c r="I108" s="372" t="s">
        <v>253</v>
      </c>
      <c r="J108" s="373"/>
      <c r="K108" s="378" t="s">
        <v>277</v>
      </c>
      <c r="L108" s="379"/>
      <c r="M108" s="379"/>
      <c r="N108" s="379"/>
      <c r="O108" s="379"/>
      <c r="P108" s="380"/>
    </row>
    <row r="109" spans="1:16" ht="12.75">
      <c r="A109" s="330" t="s">
        <v>215</v>
      </c>
      <c r="B109" s="331"/>
      <c r="C109" s="332"/>
      <c r="D109" s="350">
        <f>L73</f>
        <v>3509517.75</v>
      </c>
      <c r="E109" s="351"/>
      <c r="F109" s="352">
        <f>O73</f>
        <v>3779750.6</v>
      </c>
      <c r="G109" s="353"/>
      <c r="H109" s="91"/>
      <c r="I109" s="374"/>
      <c r="J109" s="375"/>
      <c r="K109" s="381"/>
      <c r="L109" s="382"/>
      <c r="M109" s="382"/>
      <c r="N109" s="382"/>
      <c r="O109" s="382"/>
      <c r="P109" s="383"/>
    </row>
    <row r="110" spans="1:16" ht="12.75">
      <c r="A110" s="354" t="s">
        <v>181</v>
      </c>
      <c r="B110" s="355"/>
      <c r="C110" s="356"/>
      <c r="D110" s="357">
        <f>L96</f>
        <v>294057.59999999998</v>
      </c>
      <c r="E110" s="358"/>
      <c r="F110" s="359">
        <f>O96</f>
        <v>316700.04519999999</v>
      </c>
      <c r="G110" s="360"/>
      <c r="H110" s="91"/>
      <c r="I110" s="374"/>
      <c r="J110" s="375"/>
      <c r="K110" s="381"/>
      <c r="L110" s="382"/>
      <c r="M110" s="382"/>
      <c r="N110" s="382"/>
      <c r="O110" s="382"/>
      <c r="P110" s="383"/>
    </row>
    <row r="111" spans="1:16" ht="12" customHeight="1">
      <c r="A111" s="330" t="s">
        <v>178</v>
      </c>
      <c r="B111" s="331"/>
      <c r="C111" s="332"/>
      <c r="D111" s="336">
        <f>D109-D110</f>
        <v>3215460.15</v>
      </c>
      <c r="E111" s="337"/>
      <c r="F111" s="340">
        <f>F109-F110</f>
        <v>3463050.5548</v>
      </c>
      <c r="G111" s="341"/>
      <c r="H111" s="92"/>
      <c r="I111" s="374"/>
      <c r="J111" s="375"/>
      <c r="K111" s="381"/>
      <c r="L111" s="382"/>
      <c r="M111" s="382"/>
      <c r="N111" s="382"/>
      <c r="O111" s="382"/>
      <c r="P111" s="383"/>
    </row>
    <row r="112" spans="1:16" ht="12" customHeight="1">
      <c r="A112" s="333"/>
      <c r="B112" s="334"/>
      <c r="C112" s="335"/>
      <c r="D112" s="338"/>
      <c r="E112" s="339"/>
      <c r="F112" s="342"/>
      <c r="G112" s="343"/>
      <c r="H112" s="92"/>
      <c r="I112" s="374"/>
      <c r="J112" s="375"/>
      <c r="K112" s="381"/>
      <c r="L112" s="382"/>
      <c r="M112" s="382"/>
      <c r="N112" s="382"/>
      <c r="O112" s="382"/>
      <c r="P112" s="383"/>
    </row>
    <row r="113" spans="1:16" ht="12.75">
      <c r="A113" s="344" t="s">
        <v>177</v>
      </c>
      <c r="B113" s="345"/>
      <c r="C113" s="346"/>
      <c r="D113" s="347">
        <f>IF(D110&lt;&gt;0,D110/D109,0)</f>
        <v>8.3788605998644683E-2</v>
      </c>
      <c r="E113" s="348"/>
      <c r="F113" s="347">
        <f>IF(D110&lt;&gt;0,F110/F109,0)</f>
        <v>8.3788609015631871E-2</v>
      </c>
      <c r="G113" s="349"/>
      <c r="H113" s="93"/>
      <c r="I113" s="376"/>
      <c r="J113" s="377"/>
      <c r="K113" s="384"/>
      <c r="L113" s="385"/>
      <c r="M113" s="385"/>
      <c r="N113" s="385"/>
      <c r="O113" s="385"/>
      <c r="P113" s="386"/>
    </row>
  </sheetData>
  <mergeCells count="175">
    <mergeCell ref="H2:I2"/>
    <mergeCell ref="C3:E3"/>
    <mergeCell ref="C4:E4"/>
    <mergeCell ref="H4:J4"/>
    <mergeCell ref="C6:E6"/>
    <mergeCell ref="H6:J6"/>
    <mergeCell ref="H1:I1"/>
    <mergeCell ref="A43:C43"/>
    <mergeCell ref="A44:C44"/>
    <mergeCell ref="H3:K3"/>
    <mergeCell ref="H8:K8"/>
    <mergeCell ref="H9:K9"/>
    <mergeCell ref="H10:K10"/>
    <mergeCell ref="H11:K11"/>
    <mergeCell ref="H5:J5"/>
    <mergeCell ref="C2:E2"/>
    <mergeCell ref="A21:F21"/>
    <mergeCell ref="G21:P21"/>
    <mergeCell ref="A22:B22"/>
    <mergeCell ref="A23:B23"/>
    <mergeCell ref="A24:B24"/>
    <mergeCell ref="A25:B25"/>
    <mergeCell ref="C8:E14"/>
    <mergeCell ref="H12:J12"/>
    <mergeCell ref="A64:P64"/>
    <mergeCell ref="A66:C66"/>
    <mergeCell ref="D66:E66"/>
    <mergeCell ref="F66:G66"/>
    <mergeCell ref="H66:I66"/>
    <mergeCell ref="O67:P67"/>
    <mergeCell ref="H13:J13"/>
    <mergeCell ref="H14:J14"/>
    <mergeCell ref="H15:J15"/>
    <mergeCell ref="A19:P19"/>
    <mergeCell ref="A26:B26"/>
    <mergeCell ref="A27:B27"/>
    <mergeCell ref="A28:B28"/>
    <mergeCell ref="A29:B29"/>
    <mergeCell ref="J66:K66"/>
    <mergeCell ref="L66:P66"/>
    <mergeCell ref="A30:B30"/>
    <mergeCell ref="B36:P36"/>
    <mergeCell ref="A38:P38"/>
    <mergeCell ref="E40:F40"/>
    <mergeCell ref="J40:K40"/>
    <mergeCell ref="A68:C68"/>
    <mergeCell ref="D68:E68"/>
    <mergeCell ref="F68:G68"/>
    <mergeCell ref="H68:I68"/>
    <mergeCell ref="J68:K68"/>
    <mergeCell ref="L68:M68"/>
    <mergeCell ref="O68:P68"/>
    <mergeCell ref="A67:C67"/>
    <mergeCell ref="D67:E67"/>
    <mergeCell ref="F67:G67"/>
    <mergeCell ref="H67:I67"/>
    <mergeCell ref="J67:K67"/>
    <mergeCell ref="L67:M67"/>
    <mergeCell ref="O69:P69"/>
    <mergeCell ref="A70:C70"/>
    <mergeCell ref="D70:E70"/>
    <mergeCell ref="F70:G70"/>
    <mergeCell ref="H70:I70"/>
    <mergeCell ref="J70:K70"/>
    <mergeCell ref="L70:M70"/>
    <mergeCell ref="O70:P70"/>
    <mergeCell ref="A69:C69"/>
    <mergeCell ref="D69:E69"/>
    <mergeCell ref="F69:G69"/>
    <mergeCell ref="H69:I69"/>
    <mergeCell ref="J69:K69"/>
    <mergeCell ref="L69:M69"/>
    <mergeCell ref="L73:M73"/>
    <mergeCell ref="O73:P73"/>
    <mergeCell ref="A75:P75"/>
    <mergeCell ref="J77:K77"/>
    <mergeCell ref="L77:P77"/>
    <mergeCell ref="J78:K78"/>
    <mergeCell ref="L78:M78"/>
    <mergeCell ref="O78:P78"/>
    <mergeCell ref="O71:P71"/>
    <mergeCell ref="A72:C72"/>
    <mergeCell ref="D72:E72"/>
    <mergeCell ref="F72:G72"/>
    <mergeCell ref="H72:I72"/>
    <mergeCell ref="J72:K72"/>
    <mergeCell ref="L72:M72"/>
    <mergeCell ref="O72:P72"/>
    <mergeCell ref="A71:C71"/>
    <mergeCell ref="D71:E71"/>
    <mergeCell ref="F71:G71"/>
    <mergeCell ref="H71:I71"/>
    <mergeCell ref="J71:K71"/>
    <mergeCell ref="L71:M71"/>
    <mergeCell ref="J81:K81"/>
    <mergeCell ref="L81:M81"/>
    <mergeCell ref="O81:P81"/>
    <mergeCell ref="J82:K82"/>
    <mergeCell ref="L82:M82"/>
    <mergeCell ref="O82:P82"/>
    <mergeCell ref="D79:E79"/>
    <mergeCell ref="F79:G79"/>
    <mergeCell ref="J79:K79"/>
    <mergeCell ref="J80:K80"/>
    <mergeCell ref="L80:M80"/>
    <mergeCell ref="O80:P80"/>
    <mergeCell ref="J85:K85"/>
    <mergeCell ref="L85:M85"/>
    <mergeCell ref="O85:P85"/>
    <mergeCell ref="J86:K86"/>
    <mergeCell ref="L86:M86"/>
    <mergeCell ref="O86:P86"/>
    <mergeCell ref="J83:K83"/>
    <mergeCell ref="L83:M83"/>
    <mergeCell ref="O83:P83"/>
    <mergeCell ref="J84:K84"/>
    <mergeCell ref="L84:M84"/>
    <mergeCell ref="O84:P84"/>
    <mergeCell ref="J89:K89"/>
    <mergeCell ref="L89:M89"/>
    <mergeCell ref="O89:P89"/>
    <mergeCell ref="J90:K90"/>
    <mergeCell ref="L90:M90"/>
    <mergeCell ref="O90:P90"/>
    <mergeCell ref="J87:K87"/>
    <mergeCell ref="L87:M87"/>
    <mergeCell ref="O87:P87"/>
    <mergeCell ref="J88:K88"/>
    <mergeCell ref="L88:M88"/>
    <mergeCell ref="O88:P88"/>
    <mergeCell ref="J93:K93"/>
    <mergeCell ref="L93:M93"/>
    <mergeCell ref="O93:P93"/>
    <mergeCell ref="J94:K94"/>
    <mergeCell ref="L94:M94"/>
    <mergeCell ref="O94:P94"/>
    <mergeCell ref="J91:K91"/>
    <mergeCell ref="L91:M91"/>
    <mergeCell ref="O91:P91"/>
    <mergeCell ref="J92:K92"/>
    <mergeCell ref="L92:M92"/>
    <mergeCell ref="O92:P92"/>
    <mergeCell ref="L99:M99"/>
    <mergeCell ref="O99:P99"/>
    <mergeCell ref="L100:M100"/>
    <mergeCell ref="O100:P100"/>
    <mergeCell ref="L101:M101"/>
    <mergeCell ref="O101:P101"/>
    <mergeCell ref="D95:E95"/>
    <mergeCell ref="F95:G95"/>
    <mergeCell ref="L96:M96"/>
    <mergeCell ref="O96:P96"/>
    <mergeCell ref="L97:M97"/>
    <mergeCell ref="O97:P97"/>
    <mergeCell ref="L102:M102"/>
    <mergeCell ref="O102:P102"/>
    <mergeCell ref="L103:M103"/>
    <mergeCell ref="O103:P103"/>
    <mergeCell ref="I106:P106"/>
    <mergeCell ref="D108:E108"/>
    <mergeCell ref="F108:G108"/>
    <mergeCell ref="I108:J113"/>
    <mergeCell ref="K108:P113"/>
    <mergeCell ref="A111:C112"/>
    <mergeCell ref="D111:E112"/>
    <mergeCell ref="F111:G112"/>
    <mergeCell ref="A113:C113"/>
    <mergeCell ref="D113:E113"/>
    <mergeCell ref="F113:G113"/>
    <mergeCell ref="A109:C109"/>
    <mergeCell ref="D109:E109"/>
    <mergeCell ref="F109:G109"/>
    <mergeCell ref="A110:C110"/>
    <mergeCell ref="D110:E110"/>
    <mergeCell ref="F110:G110"/>
  </mergeCells>
  <conditionalFormatting sqref="P40">
    <cfRule type="cellIs" dxfId="32" priority="14" stopIfTrue="1" operator="greaterThan">
      <formula>1</formula>
    </cfRule>
    <cfRule type="cellIs" dxfId="31" priority="15" stopIfTrue="1" operator="greaterThanOrEqual">
      <formula>0.8</formula>
    </cfRule>
  </conditionalFormatting>
  <conditionalFormatting sqref="F113:G113">
    <cfRule type="cellIs" dxfId="30" priority="12" stopIfTrue="1" operator="greaterThan">
      <formula>1</formula>
    </cfRule>
    <cfRule type="cellIs" dxfId="29" priority="13" stopIfTrue="1" operator="greaterThanOrEqual">
      <formula>0.8</formula>
    </cfRule>
  </conditionalFormatting>
  <conditionalFormatting sqref="A25:C29 F25:F29">
    <cfRule type="cellIs" dxfId="28" priority="11" stopIfTrue="1" operator="notEqual">
      <formula>0</formula>
    </cfRule>
  </conditionalFormatting>
  <conditionalFormatting sqref="C6:E6 C8:E14 H12:J13 H8:H11">
    <cfRule type="cellIs" dxfId="27" priority="10" stopIfTrue="1" operator="notEqual">
      <formula>0</formula>
    </cfRule>
  </conditionalFormatting>
  <conditionalFormatting sqref="C1 C2:E2 H1 H2:I2 K2 H4:J6 P7 J23 M23 O23 B45 A46 D43:D44 E45 D46 I43 L43 O43 L69:P69 A43:A44 H3 C4:E4 C3">
    <cfRule type="cellIs" dxfId="26" priority="9" stopIfTrue="1" operator="notEqual">
      <formula>0</formula>
    </cfRule>
  </conditionalFormatting>
  <conditionalFormatting sqref="D69:E69">
    <cfRule type="cellIs" dxfId="25" priority="8" stopIfTrue="1" operator="notEqual">
      <formula>0</formula>
    </cfRule>
  </conditionalFormatting>
  <conditionalFormatting sqref="L43">
    <cfRule type="cellIs" dxfId="24" priority="7" stopIfTrue="1" operator="notEqual">
      <formula>0</formula>
    </cfRule>
  </conditionalFormatting>
  <conditionalFormatting sqref="P4">
    <cfRule type="expression" dxfId="23" priority="5" stopIfTrue="1">
      <formula>YEAR(P4)&gt;YEAR($N$4)</formula>
    </cfRule>
    <cfRule type="expression" dxfId="22" priority="6" stopIfTrue="1">
      <formula>YEAR(P4)&gt;YEAR($O$4)</formula>
    </cfRule>
  </conditionalFormatting>
  <conditionalFormatting sqref="D25:E28">
    <cfRule type="cellIs" dxfId="21" priority="4" stopIfTrue="1" operator="notEqual">
      <formula>0</formula>
    </cfRule>
  </conditionalFormatting>
  <conditionalFormatting sqref="D25:E28">
    <cfRule type="cellIs" dxfId="20" priority="3" stopIfTrue="1" operator="notEqual">
      <formula>0</formula>
    </cfRule>
  </conditionalFormatting>
  <conditionalFormatting sqref="D29:E29">
    <cfRule type="cellIs" dxfId="19" priority="2" stopIfTrue="1" operator="notEqual">
      <formula>0</formula>
    </cfRule>
  </conditionalFormatting>
  <conditionalFormatting sqref="D29:E29">
    <cfRule type="cellIs" dxfId="18" priority="1" stopIfTrue="1" operator="notEqual">
      <formula>0</formula>
    </cfRule>
  </conditionalFormatting>
  <dataValidations count="9">
    <dataValidation type="list" allowBlank="1" showInputMessage="1" showErrorMessage="1" sqref="E25:E29">
      <formula1>Koa</formula1>
    </dataValidation>
    <dataValidation type="list" allowBlank="1" showInputMessage="1" showErrorMessage="1" sqref="D25:D30">
      <formula1>Finanzierungskonto</formula1>
    </dataValidation>
    <dataValidation type="list" allowBlank="1" showInputMessage="1" showErrorMessage="1" sqref="C8">
      <formula1>Adressen</formula1>
    </dataValidation>
    <dataValidation type="list" allowBlank="1" showInputMessage="1" showErrorMessage="1" sqref="P7">
      <formula1>Zahlungsfrist</formula1>
    </dataValidation>
    <dataValidation type="list" allowBlank="1" showInputMessage="1" showErrorMessage="1" sqref="J95:K95">
      <formula1>Rechnungsart</formula1>
    </dataValidation>
    <dataValidation type="list" allowBlank="1" showInputMessage="1" showErrorMessage="1" sqref="C94 H95:I95 F80:F94">
      <formula1>Abrechnungsart</formula1>
    </dataValidation>
    <dataValidation type="list" allowBlank="1" showInputMessage="1" showErrorMessage="1" sqref="N5">
      <formula1>Abrechnungsart_DL</formula1>
    </dataValidation>
    <dataValidation type="list" allowBlank="1" showInputMessage="1" showErrorMessage="1" sqref="N6">
      <formula1>Rechnungsart_DL</formula1>
    </dataValidation>
    <dataValidation type="list" allowBlank="1" showInputMessage="1" showErrorMessage="1" sqref="J80:K94">
      <formula1>"Honorar usw.,Nebenkosten,Teuerung,"</formula1>
    </dataValidation>
  </dataValidations>
  <hyperlinks>
    <hyperlink ref="D46" r:id="rId1" display="E-Mail@ch"/>
    <hyperlink ref="H6" r:id="rId2" display="h.fehlmann@bp-ing.ch"/>
  </hyperlinks>
  <printOptions horizontalCentered="1"/>
  <pageMargins left="0.19685039370078741" right="0.19685039370078741" top="0.78740157480314965" bottom="0.51181102362204722" header="0.27559055118110237" footer="0.27559055118110237"/>
  <pageSetup paperSize="9" scale="74" fitToHeight="0" orientation="landscape" r:id="rId3"/>
  <headerFooter alignWithMargins="0">
    <oddHeader>&amp;L&amp;G&amp;C&amp;"Arial,Fett"&amp;14Rechnungsdeckblatt und Kostenmatrix
Dienstleistungen&amp;R&amp;7&amp;G</oddHeader>
    <oddFooter>&amp;L&amp;8&amp;F / Erstellt von ASTRA am 22.04.2014&amp;C&amp;8N074-1300&amp;R&amp;8&amp;P/&amp;N</oddFooter>
  </headerFooter>
  <legacyDrawingHF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tabColor rgb="FFFF0000"/>
    <pageSetUpPr fitToPage="1"/>
  </sheetPr>
  <dimension ref="A1:R36"/>
  <sheetViews>
    <sheetView zoomScale="80" zoomScaleNormal="80" zoomScalePageLayoutView="90" workbookViewId="0">
      <selection activeCell="E136" sqref="E136"/>
    </sheetView>
  </sheetViews>
  <sheetFormatPr baseColWidth="10" defaultColWidth="9.140625" defaultRowHeight="12"/>
  <cols>
    <col min="1" max="1" width="12.28515625" style="15" customWidth="1"/>
    <col min="2" max="2" width="7.28515625" style="15" customWidth="1"/>
    <col min="3" max="3" width="17.28515625" style="15" customWidth="1"/>
    <col min="4" max="19" width="12.28515625" style="15" customWidth="1"/>
    <col min="20" max="20" width="12.7109375" style="15" customWidth="1"/>
    <col min="21" max="16384" width="9.140625" style="15"/>
  </cols>
  <sheetData>
    <row r="1" spans="1:16" s="14" customFormat="1" ht="16.5" thickBot="1">
      <c r="A1" s="165" t="s">
        <v>156</v>
      </c>
      <c r="B1" s="146"/>
      <c r="C1" s="79">
        <f>'RDB Dienstleistungen'!C1</f>
        <v>90069</v>
      </c>
      <c r="D1" s="147"/>
      <c r="E1" s="147"/>
      <c r="F1" s="166" t="s">
        <v>333</v>
      </c>
      <c r="G1" s="146"/>
      <c r="H1" s="479"/>
      <c r="I1" s="479"/>
      <c r="J1" s="149"/>
      <c r="K1" s="189"/>
      <c r="L1" s="166" t="s">
        <v>154</v>
      </c>
      <c r="M1" s="190"/>
      <c r="N1" s="105"/>
      <c r="O1" s="148"/>
      <c r="P1" s="150"/>
    </row>
    <row r="2" spans="1:16" s="14" customFormat="1" ht="12.75">
      <c r="A2" s="16" t="s">
        <v>12</v>
      </c>
      <c r="C2" s="491" t="str">
        <f>'RDB Dienstleistungen'!C2:E2</f>
        <v>EP RHE FRI</v>
      </c>
      <c r="D2" s="491"/>
      <c r="E2" s="492"/>
      <c r="F2" s="16" t="s">
        <v>327</v>
      </c>
      <c r="H2" s="473"/>
      <c r="I2" s="473"/>
      <c r="J2" s="67" t="s">
        <v>195</v>
      </c>
      <c r="K2" s="193"/>
      <c r="L2" s="16" t="s">
        <v>13</v>
      </c>
      <c r="N2" s="159"/>
      <c r="P2" s="18"/>
    </row>
    <row r="3" spans="1:16" s="14" customFormat="1" ht="12.75">
      <c r="A3" s="16" t="s">
        <v>158</v>
      </c>
      <c r="C3" s="474" t="str">
        <f>'RDB Dienstleistungen'!C3:E3</f>
        <v>N3 EP Rheinfelden - Frick und Einzelmassnahmen</v>
      </c>
      <c r="D3" s="474"/>
      <c r="E3" s="475"/>
      <c r="F3" s="16" t="s">
        <v>159</v>
      </c>
      <c r="H3" s="461"/>
      <c r="I3" s="461"/>
      <c r="J3" s="461"/>
      <c r="K3" s="476"/>
      <c r="L3" s="16" t="s">
        <v>166</v>
      </c>
      <c r="N3" s="194"/>
      <c r="O3" s="194"/>
      <c r="P3" s="94"/>
    </row>
    <row r="4" spans="1:16" s="14" customFormat="1" ht="12.75">
      <c r="A4" s="16" t="s">
        <v>184</v>
      </c>
      <c r="C4" s="474" t="str">
        <f>'RDB Dienstleistungen'!C4:E4</f>
        <v>FUP.2</v>
      </c>
      <c r="D4" s="474"/>
      <c r="E4" s="475"/>
      <c r="F4" s="20" t="s">
        <v>165</v>
      </c>
      <c r="H4" s="461" t="str">
        <f>'RDB Dienstleistungen'!H4:J4</f>
        <v>Beat Schädler</v>
      </c>
      <c r="I4" s="461"/>
      <c r="J4" s="461"/>
      <c r="K4" s="17"/>
      <c r="L4" s="16" t="s">
        <v>175</v>
      </c>
      <c r="N4" s="159"/>
      <c r="O4" s="19" t="s">
        <v>5</v>
      </c>
      <c r="P4" s="161"/>
    </row>
    <row r="5" spans="1:16" s="14" customFormat="1" ht="12.75">
      <c r="A5" s="25"/>
      <c r="C5" s="191"/>
      <c r="D5" s="169"/>
      <c r="E5" s="169"/>
      <c r="F5" s="25"/>
      <c r="G5" s="15" t="s">
        <v>169</v>
      </c>
      <c r="H5" s="461" t="str">
        <f>'RDB Dienstleistungen'!H5:J5</f>
        <v>061 365 22 22</v>
      </c>
      <c r="I5" s="461"/>
      <c r="J5" s="461"/>
      <c r="K5" s="17"/>
      <c r="L5" s="20" t="s">
        <v>25</v>
      </c>
      <c r="N5" s="160"/>
      <c r="O5" s="80" t="s">
        <v>179</v>
      </c>
      <c r="P5" s="162"/>
    </row>
    <row r="6" spans="1:16" s="14" customFormat="1" ht="12.75">
      <c r="A6" s="16" t="s">
        <v>7</v>
      </c>
      <c r="C6" s="461" t="str">
        <f>'RDB Dienstleistungen'!C6:E6</f>
        <v>Nicole Schulz</v>
      </c>
      <c r="D6" s="461"/>
      <c r="E6" s="476"/>
      <c r="F6" s="25"/>
      <c r="G6" s="15" t="s">
        <v>161</v>
      </c>
      <c r="H6" s="478" t="str">
        <f>'RDB Dienstleistungen'!H6:J6</f>
        <v>b.schaedler@aebo.ch</v>
      </c>
      <c r="I6" s="478"/>
      <c r="J6" s="478"/>
      <c r="K6" s="17"/>
      <c r="L6" s="16" t="s">
        <v>6</v>
      </c>
      <c r="N6" s="160"/>
      <c r="P6" s="18"/>
    </row>
    <row r="7" spans="1:16" s="14" customFormat="1" ht="12.75">
      <c r="A7" s="26"/>
      <c r="B7" s="27"/>
      <c r="C7" s="192"/>
      <c r="D7" s="192"/>
      <c r="E7" s="192"/>
      <c r="F7" s="26"/>
      <c r="G7" s="27"/>
      <c r="H7" s="27"/>
      <c r="I7" s="27"/>
      <c r="J7" s="27"/>
      <c r="K7" s="28"/>
      <c r="L7" s="26" t="s">
        <v>243</v>
      </c>
      <c r="M7" s="27"/>
      <c r="N7" s="27"/>
      <c r="O7" s="27"/>
      <c r="P7" s="163">
        <v>0</v>
      </c>
    </row>
    <row r="8" spans="1:16" s="14" customFormat="1" ht="12.75" customHeight="1">
      <c r="A8" s="21" t="s">
        <v>157</v>
      </c>
      <c r="B8" s="29"/>
      <c r="C8" s="505" t="s">
        <v>142</v>
      </c>
      <c r="D8" s="505"/>
      <c r="E8" s="506"/>
      <c r="F8" s="21" t="s">
        <v>162</v>
      </c>
      <c r="G8" s="29"/>
      <c r="H8" s="486" t="str">
        <f>'RDB Dienstleistungen'!H8:K8</f>
        <v>INGE EP RF BB, c/o Aegerter &amp; Bosshardt AG</v>
      </c>
      <c r="I8" s="486"/>
      <c r="J8" s="486"/>
      <c r="K8" s="487"/>
      <c r="L8" s="31" t="s">
        <v>188</v>
      </c>
      <c r="M8" s="32"/>
      <c r="N8" s="32"/>
      <c r="O8" s="32"/>
      <c r="P8" s="30"/>
    </row>
    <row r="9" spans="1:16" s="14" customFormat="1" ht="12.75">
      <c r="A9" s="25"/>
      <c r="C9" s="507"/>
      <c r="D9" s="507"/>
      <c r="E9" s="508"/>
      <c r="F9" s="25"/>
      <c r="H9" s="461" t="str">
        <f>'RDB Dienstleistungen'!H9:K9</f>
        <v>Hochstrasse 48</v>
      </c>
      <c r="I9" s="461"/>
      <c r="J9" s="461"/>
      <c r="K9" s="476"/>
      <c r="L9" s="159"/>
      <c r="M9" s="159"/>
      <c r="N9" s="66"/>
      <c r="O9" s="66"/>
      <c r="P9" s="99"/>
    </row>
    <row r="10" spans="1:16" s="14" customFormat="1" ht="12.75">
      <c r="A10" s="25"/>
      <c r="C10" s="507"/>
      <c r="D10" s="507"/>
      <c r="E10" s="508"/>
      <c r="F10" s="25"/>
      <c r="H10" s="461" t="str">
        <f>'RDB Dienstleistungen'!H10:K10</f>
        <v>4002 Basel</v>
      </c>
      <c r="I10" s="461"/>
      <c r="J10" s="461"/>
      <c r="K10" s="476"/>
      <c r="L10" s="159"/>
      <c r="M10" s="159"/>
      <c r="N10" s="66"/>
      <c r="O10" s="66"/>
      <c r="P10" s="99"/>
    </row>
    <row r="11" spans="1:16" s="14" customFormat="1" ht="12.75" customHeight="1">
      <c r="A11" s="25"/>
      <c r="C11" s="507"/>
      <c r="D11" s="507"/>
      <c r="E11" s="508"/>
      <c r="F11" s="25"/>
      <c r="H11" s="461">
        <f>'RDB Dienstleistungen'!H11:K11</f>
        <v>0</v>
      </c>
      <c r="I11" s="461"/>
      <c r="J11" s="461"/>
      <c r="K11" s="476"/>
      <c r="L11" s="159"/>
      <c r="M11" s="159"/>
      <c r="N11" s="66"/>
      <c r="O11" s="66"/>
      <c r="P11" s="99"/>
    </row>
    <row r="12" spans="1:16" s="14" customFormat="1" ht="12.75">
      <c r="A12" s="25"/>
      <c r="C12" s="507"/>
      <c r="D12" s="507"/>
      <c r="E12" s="508"/>
      <c r="F12" s="25"/>
      <c r="H12" s="488"/>
      <c r="I12" s="488"/>
      <c r="J12" s="488"/>
      <c r="K12" s="18"/>
      <c r="L12" s="159"/>
      <c r="M12" s="159"/>
      <c r="N12" s="66"/>
      <c r="O12" s="164"/>
      <c r="P12" s="99"/>
    </row>
    <row r="13" spans="1:16" s="14" customFormat="1" ht="12.75">
      <c r="A13" s="25"/>
      <c r="C13" s="507"/>
      <c r="D13" s="507"/>
      <c r="E13" s="508"/>
      <c r="F13" s="16" t="s">
        <v>206</v>
      </c>
      <c r="H13" s="461" t="str">
        <f>'RDB Dienstleistungen'!H13:J13</f>
        <v>CHE-164.869.840 MWST</v>
      </c>
      <c r="I13" s="461"/>
      <c r="J13" s="461"/>
      <c r="K13" s="18"/>
      <c r="L13" s="159"/>
      <c r="M13" s="159"/>
      <c r="N13" s="66"/>
      <c r="O13" s="66"/>
      <c r="P13" s="99"/>
    </row>
    <row r="14" spans="1:16" s="14" customFormat="1" ht="12.75" hidden="1">
      <c r="A14" s="25"/>
      <c r="C14" s="507"/>
      <c r="D14" s="507"/>
      <c r="E14" s="508"/>
      <c r="F14" s="16"/>
      <c r="H14" s="462"/>
      <c r="I14" s="462"/>
      <c r="J14" s="462"/>
      <c r="K14" s="18"/>
      <c r="L14" s="98"/>
      <c r="M14" s="66"/>
      <c r="N14" s="66"/>
      <c r="O14" s="66"/>
      <c r="P14" s="99"/>
    </row>
    <row r="15" spans="1:16" s="14" customFormat="1" ht="12.75" hidden="1">
      <c r="A15" s="25"/>
      <c r="F15" s="16"/>
      <c r="G15" s="24"/>
      <c r="H15" s="462"/>
      <c r="I15" s="462"/>
      <c r="J15" s="462"/>
      <c r="K15" s="18"/>
      <c r="L15" s="98"/>
      <c r="M15" s="66"/>
      <c r="N15" s="66"/>
      <c r="O15" s="66"/>
      <c r="P15" s="99"/>
    </row>
    <row r="16" spans="1:16" s="14" customFormat="1" ht="12.75" hidden="1">
      <c r="A16" s="25"/>
      <c r="F16" s="16"/>
      <c r="G16" s="24"/>
      <c r="H16" s="169"/>
      <c r="I16" s="169"/>
      <c r="J16" s="169"/>
      <c r="K16" s="18"/>
      <c r="L16" s="316"/>
      <c r="M16" s="317"/>
      <c r="N16" s="66"/>
      <c r="O16" s="66"/>
      <c r="P16" s="99"/>
    </row>
    <row r="17" spans="1:18" s="14" customFormat="1" ht="12.75">
      <c r="A17" s="26"/>
      <c r="B17" s="27"/>
      <c r="C17" s="27"/>
      <c r="D17" s="27"/>
      <c r="E17" s="27"/>
      <c r="F17" s="26"/>
      <c r="G17" s="33"/>
      <c r="H17" s="293"/>
      <c r="I17" s="293"/>
      <c r="J17" s="293"/>
      <c r="K17" s="28"/>
      <c r="L17" s="271" t="s">
        <v>262</v>
      </c>
      <c r="M17" s="33"/>
      <c r="N17" s="33"/>
      <c r="O17" s="33" t="s">
        <v>263</v>
      </c>
      <c r="P17" s="34"/>
    </row>
    <row r="19" spans="1:18" s="35" customFormat="1" ht="15">
      <c r="A19" s="405" t="s">
        <v>275</v>
      </c>
      <c r="B19" s="405"/>
      <c r="C19" s="405"/>
      <c r="D19" s="405"/>
      <c r="E19" s="405"/>
      <c r="F19" s="405"/>
      <c r="G19" s="405"/>
      <c r="H19" s="405"/>
      <c r="I19" s="405"/>
      <c r="J19" s="405"/>
      <c r="K19" s="405"/>
      <c r="L19" s="405"/>
      <c r="M19" s="405"/>
      <c r="N19" s="405"/>
      <c r="O19" s="405"/>
      <c r="P19" s="405"/>
      <c r="Q19" s="15"/>
      <c r="R19" s="15"/>
    </row>
    <row r="20" spans="1:18" s="35" customFormat="1">
      <c r="Q20" s="15"/>
      <c r="R20" s="15"/>
    </row>
    <row r="21" spans="1:18" s="37" customFormat="1" ht="12.75" thickBot="1">
      <c r="A21" s="493" t="s">
        <v>150</v>
      </c>
      <c r="B21" s="494"/>
      <c r="C21" s="494"/>
      <c r="D21" s="494"/>
      <c r="E21" s="494"/>
      <c r="F21" s="495"/>
      <c r="G21" s="496" t="s">
        <v>276</v>
      </c>
      <c r="H21" s="497"/>
      <c r="I21" s="497"/>
      <c r="J21" s="497"/>
      <c r="K21" s="497"/>
      <c r="L21" s="497"/>
      <c r="M21" s="497"/>
      <c r="N21" s="497"/>
      <c r="O21" s="497"/>
      <c r="P21" s="498"/>
      <c r="Q21" s="15"/>
      <c r="R21" s="15"/>
    </row>
    <row r="22" spans="1:18" s="74" customFormat="1" ht="24">
      <c r="A22" s="499" t="s">
        <v>167</v>
      </c>
      <c r="B22" s="500"/>
      <c r="C22" s="68" t="s">
        <v>245</v>
      </c>
      <c r="D22" s="69" t="s">
        <v>168</v>
      </c>
      <c r="E22" s="68" t="s">
        <v>21</v>
      </c>
      <c r="F22" s="72" t="s">
        <v>189</v>
      </c>
      <c r="G22" s="71" t="s">
        <v>249</v>
      </c>
      <c r="H22" s="70" t="s">
        <v>185</v>
      </c>
      <c r="I22" s="71" t="s">
        <v>151</v>
      </c>
      <c r="J22" s="69" t="s">
        <v>1</v>
      </c>
      <c r="K22" s="70" t="s">
        <v>186</v>
      </c>
      <c r="L22" s="71" t="s">
        <v>11</v>
      </c>
      <c r="M22" s="68" t="s">
        <v>4</v>
      </c>
      <c r="N22" s="72" t="s">
        <v>196</v>
      </c>
      <c r="O22" s="140" t="s">
        <v>152</v>
      </c>
      <c r="P22" s="78" t="s">
        <v>197</v>
      </c>
      <c r="Q22" s="73"/>
      <c r="R22" s="73"/>
    </row>
    <row r="23" spans="1:18" s="76" customFormat="1" ht="12.75">
      <c r="A23" s="501"/>
      <c r="B23" s="502"/>
      <c r="C23" s="213"/>
      <c r="D23" s="214"/>
      <c r="E23" s="217"/>
      <c r="F23" s="195"/>
      <c r="G23" s="196"/>
      <c r="H23" s="197"/>
      <c r="I23" s="198"/>
      <c r="J23" s="199">
        <v>0</v>
      </c>
      <c r="K23" s="197"/>
      <c r="L23" s="198"/>
      <c r="M23" s="200">
        <v>0</v>
      </c>
      <c r="N23" s="201"/>
      <c r="O23" s="202">
        <v>7.6999999999999999E-2</v>
      </c>
      <c r="P23" s="203"/>
      <c r="Q23" s="75"/>
      <c r="R23" s="75"/>
    </row>
    <row r="24" spans="1:18" s="76" customFormat="1" ht="6" customHeight="1">
      <c r="A24" s="503"/>
      <c r="B24" s="504"/>
      <c r="C24" s="215"/>
      <c r="D24" s="216"/>
      <c r="E24" s="218"/>
      <c r="F24" s="204"/>
      <c r="G24" s="205"/>
      <c r="H24" s="206"/>
      <c r="I24" s="207"/>
      <c r="J24" s="208"/>
      <c r="K24" s="206"/>
      <c r="L24" s="207"/>
      <c r="M24" s="209"/>
      <c r="N24" s="210"/>
      <c r="O24" s="211"/>
      <c r="P24" s="212"/>
      <c r="Q24" s="75"/>
      <c r="R24" s="75"/>
    </row>
    <row r="25" spans="1:18" s="77" customFormat="1" ht="12.75">
      <c r="A25" s="463" t="str">
        <f>'RDB Dienstleistungen'!A25:B25</f>
        <v>FUP.2</v>
      </c>
      <c r="B25" s="464"/>
      <c r="C25" s="324" t="str">
        <f>'RDB Dienstleistungen'!C25</f>
        <v>Unterhalt</v>
      </c>
      <c r="D25" s="113">
        <f>Projektstruktur!H2</f>
        <v>0</v>
      </c>
      <c r="E25" s="219">
        <f>Projektstruktur!I2</f>
        <v>0</v>
      </c>
      <c r="F25" s="114"/>
      <c r="G25" s="115"/>
      <c r="H25" s="116">
        <v>0</v>
      </c>
      <c r="I25" s="117">
        <f>SUM(G25:H25)</f>
        <v>0</v>
      </c>
      <c r="J25" s="118">
        <f>-($J$23*I25)</f>
        <v>0</v>
      </c>
      <c r="K25" s="116"/>
      <c r="L25" s="117">
        <f>SUM(I25:K25)</f>
        <v>0</v>
      </c>
      <c r="M25" s="119">
        <f>-$M$23*L25</f>
        <v>0</v>
      </c>
      <c r="N25" s="121">
        <f>SUM(L25:M25)</f>
        <v>0</v>
      </c>
      <c r="O25" s="141">
        <f>$O$23*N25</f>
        <v>0</v>
      </c>
      <c r="P25" s="120">
        <f>SUM(N25:O25)</f>
        <v>0</v>
      </c>
      <c r="Q25" s="75"/>
      <c r="R25" s="75"/>
    </row>
    <row r="26" spans="1:18" s="77" customFormat="1" ht="12.75">
      <c r="A26" s="463">
        <f>'RDB Dienstleistungen'!A26:B26</f>
        <v>0</v>
      </c>
      <c r="B26" s="464"/>
      <c r="C26" s="324">
        <f>'RDB Dienstleistungen'!C26</f>
        <v>0</v>
      </c>
      <c r="D26" s="113">
        <f>Projektstruktur!H3</f>
        <v>0</v>
      </c>
      <c r="E26" s="219">
        <f>Projektstruktur!I3</f>
        <v>0</v>
      </c>
      <c r="F26" s="114"/>
      <c r="G26" s="115"/>
      <c r="H26" s="116">
        <v>0</v>
      </c>
      <c r="I26" s="117">
        <f>SUM(G26:H26)</f>
        <v>0</v>
      </c>
      <c r="J26" s="118">
        <f>-($J$23*I26)</f>
        <v>0</v>
      </c>
      <c r="K26" s="116"/>
      <c r="L26" s="117">
        <f>SUM(I26:K26)</f>
        <v>0</v>
      </c>
      <c r="M26" s="119">
        <f>-$M$23*L26</f>
        <v>0</v>
      </c>
      <c r="N26" s="121">
        <f>SUM(L26:M26)</f>
        <v>0</v>
      </c>
      <c r="O26" s="141">
        <f>$O$23*N26</f>
        <v>0</v>
      </c>
      <c r="P26" s="120">
        <f>SUM(N26:O26)</f>
        <v>0</v>
      </c>
      <c r="Q26" s="75"/>
      <c r="R26" s="75"/>
    </row>
    <row r="27" spans="1:18" s="77" customFormat="1" ht="12.75">
      <c r="A27" s="463">
        <f>'RDB Dienstleistungen'!A27:B27</f>
        <v>0</v>
      </c>
      <c r="B27" s="464"/>
      <c r="C27" s="322">
        <f>'RDB Dienstleistungen'!C27</f>
        <v>0</v>
      </c>
      <c r="D27" s="113">
        <f>Projektstruktur!H4</f>
        <v>0</v>
      </c>
      <c r="E27" s="219">
        <f>Projektstruktur!I4</f>
        <v>0</v>
      </c>
      <c r="F27" s="283"/>
      <c r="G27" s="115"/>
      <c r="H27" s="116">
        <v>0</v>
      </c>
      <c r="I27" s="117">
        <f>SUM(G27:H27)</f>
        <v>0</v>
      </c>
      <c r="J27" s="118">
        <f>-($J$23*I27)</f>
        <v>0</v>
      </c>
      <c r="K27" s="116"/>
      <c r="L27" s="117">
        <f>SUM(I27:K27)</f>
        <v>0</v>
      </c>
      <c r="M27" s="119">
        <f>-$M$23*L27</f>
        <v>0</v>
      </c>
      <c r="N27" s="121">
        <f>SUM(L27:M27)</f>
        <v>0</v>
      </c>
      <c r="O27" s="141">
        <f>$O$23*N27</f>
        <v>0</v>
      </c>
      <c r="P27" s="120">
        <f>SUM(N27:O27)</f>
        <v>0</v>
      </c>
      <c r="Q27" s="75"/>
      <c r="R27" s="75"/>
    </row>
    <row r="28" spans="1:18" s="77" customFormat="1" ht="12.75">
      <c r="A28" s="463">
        <f>'RDB Dienstleistungen'!A28:B28</f>
        <v>0</v>
      </c>
      <c r="B28" s="464"/>
      <c r="C28" s="322">
        <f>'RDB Dienstleistungen'!C28</f>
        <v>0</v>
      </c>
      <c r="D28" s="113">
        <f>Projektstruktur!H5</f>
        <v>0</v>
      </c>
      <c r="E28" s="219">
        <f>Projektstruktur!I5</f>
        <v>0</v>
      </c>
      <c r="F28" s="283"/>
      <c r="G28" s="115"/>
      <c r="H28" s="116">
        <v>0</v>
      </c>
      <c r="I28" s="117">
        <f>SUM(G28:H28)</f>
        <v>0</v>
      </c>
      <c r="J28" s="118">
        <f>-($J$23*I28)</f>
        <v>0</v>
      </c>
      <c r="K28" s="116"/>
      <c r="L28" s="117">
        <f>SUM(I28:K28)</f>
        <v>0</v>
      </c>
      <c r="M28" s="119">
        <f>-$M$23*L28</f>
        <v>0</v>
      </c>
      <c r="N28" s="121">
        <f>SUM(L28:M28)</f>
        <v>0</v>
      </c>
      <c r="O28" s="141">
        <f>$O$23*N28</f>
        <v>0</v>
      </c>
      <c r="P28" s="120">
        <f>SUM(N28:O28)</f>
        <v>0</v>
      </c>
      <c r="Q28" s="75"/>
      <c r="R28" s="75"/>
    </row>
    <row r="29" spans="1:18" s="77" customFormat="1" ht="12.75">
      <c r="A29" s="463">
        <f>'RDB Dienstleistungen'!A29:B29</f>
        <v>0</v>
      </c>
      <c r="B29" s="464"/>
      <c r="C29" s="322">
        <f>'RDB Dienstleistungen'!C29</f>
        <v>0</v>
      </c>
      <c r="D29" s="113">
        <f>Projektstruktur!H6</f>
        <v>0</v>
      </c>
      <c r="E29" s="219">
        <f>Projektstruktur!I6</f>
        <v>0</v>
      </c>
      <c r="F29" s="283"/>
      <c r="G29" s="115"/>
      <c r="H29" s="116">
        <v>0</v>
      </c>
      <c r="I29" s="117">
        <f>SUM(G29:H29)</f>
        <v>0</v>
      </c>
      <c r="J29" s="118">
        <f>-($J$23*I29)</f>
        <v>0</v>
      </c>
      <c r="K29" s="116"/>
      <c r="L29" s="117">
        <f>SUM(I29:K29)</f>
        <v>0</v>
      </c>
      <c r="M29" s="119">
        <f>-$M$23*L29</f>
        <v>0</v>
      </c>
      <c r="N29" s="121">
        <f>SUM(L29:M29)</f>
        <v>0</v>
      </c>
      <c r="O29" s="141">
        <f>$O$23*N29</f>
        <v>0</v>
      </c>
      <c r="P29" s="120">
        <f>SUM(N29:O29)</f>
        <v>0</v>
      </c>
      <c r="Q29" s="75"/>
      <c r="R29" s="75"/>
    </row>
    <row r="30" spans="1:18" s="76" customFormat="1" ht="6" customHeight="1" thickBot="1">
      <c r="A30" s="467"/>
      <c r="B30" s="468"/>
      <c r="C30" s="122"/>
      <c r="D30" s="123"/>
      <c r="E30" s="220"/>
      <c r="F30" s="124"/>
      <c r="G30" s="125"/>
      <c r="H30" s="126"/>
      <c r="I30" s="127"/>
      <c r="J30" s="128"/>
      <c r="K30" s="126"/>
      <c r="L30" s="127"/>
      <c r="M30" s="129"/>
      <c r="N30" s="138"/>
      <c r="O30" s="142"/>
      <c r="P30" s="120"/>
      <c r="Q30" s="75"/>
      <c r="R30" s="75"/>
    </row>
    <row r="31" spans="1:18" s="41" customFormat="1" ht="13.5" thickBot="1">
      <c r="A31" s="38"/>
      <c r="B31" s="39"/>
      <c r="C31" s="40"/>
      <c r="D31" s="39"/>
      <c r="E31" s="36" t="s">
        <v>153</v>
      </c>
      <c r="F31" s="130"/>
      <c r="G31" s="131">
        <f t="shared" ref="G31:P31" si="0">SUM(G25:G30)</f>
        <v>0</v>
      </c>
      <c r="H31" s="132">
        <f t="shared" si="0"/>
        <v>0</v>
      </c>
      <c r="I31" s="133">
        <f t="shared" si="0"/>
        <v>0</v>
      </c>
      <c r="J31" s="134">
        <f t="shared" si="0"/>
        <v>0</v>
      </c>
      <c r="K31" s="132">
        <f t="shared" si="0"/>
        <v>0</v>
      </c>
      <c r="L31" s="133">
        <f t="shared" si="0"/>
        <v>0</v>
      </c>
      <c r="M31" s="135">
        <f t="shared" si="0"/>
        <v>0</v>
      </c>
      <c r="N31" s="139">
        <f t="shared" si="0"/>
        <v>0</v>
      </c>
      <c r="O31" s="136">
        <f t="shared" si="0"/>
        <v>0</v>
      </c>
      <c r="P31" s="137">
        <f t="shared" si="0"/>
        <v>0</v>
      </c>
      <c r="Q31" s="15"/>
      <c r="R31" s="15"/>
    </row>
    <row r="32" spans="1:18" s="41" customFormat="1" ht="13.5" thickBot="1">
      <c r="C32" s="294"/>
      <c r="E32" s="295"/>
      <c r="F32" s="296"/>
      <c r="G32" s="297"/>
      <c r="H32" s="297"/>
      <c r="I32" s="298"/>
      <c r="J32" s="297"/>
      <c r="K32" s="297"/>
      <c r="L32" s="298"/>
      <c r="M32" s="37" t="s">
        <v>295</v>
      </c>
      <c r="N32" s="298"/>
      <c r="O32" s="297"/>
      <c r="P32" s="299">
        <v>0</v>
      </c>
      <c r="Q32" s="15"/>
      <c r="R32" s="15"/>
    </row>
    <row r="33" spans="1:18" s="41" customFormat="1" ht="13.5" thickBot="1">
      <c r="C33" s="294"/>
      <c r="E33" s="295"/>
      <c r="F33" s="296"/>
      <c r="G33" s="297"/>
      <c r="H33" s="297"/>
      <c r="I33" s="298"/>
      <c r="J33" s="297"/>
      <c r="K33" s="297"/>
      <c r="L33" s="298"/>
      <c r="M33" s="41" t="s">
        <v>294</v>
      </c>
      <c r="N33" s="298"/>
      <c r="O33" s="297"/>
      <c r="P33" s="137">
        <f>SUM(P31:P32)</f>
        <v>0</v>
      </c>
      <c r="Q33" s="15"/>
      <c r="R33" s="15"/>
    </row>
    <row r="34" spans="1:18" s="144" customFormat="1" ht="18.75" customHeight="1">
      <c r="C34" s="151"/>
      <c r="E34" s="152"/>
      <c r="F34" s="153"/>
      <c r="G34" s="154"/>
      <c r="H34" s="154"/>
      <c r="I34" s="154"/>
      <c r="J34" s="154"/>
      <c r="K34" s="154"/>
      <c r="L34" s="154"/>
      <c r="M34" s="155" t="s">
        <v>247</v>
      </c>
      <c r="N34" s="154"/>
      <c r="O34" s="154"/>
      <c r="P34" s="154">
        <f>L31*(1+$O$23)</f>
        <v>0</v>
      </c>
    </row>
    <row r="35" spans="1:18" ht="10.5" customHeight="1">
      <c r="M35" s="108"/>
    </row>
    <row r="36" spans="1:18" ht="28.5" customHeight="1">
      <c r="A36" s="145" t="s">
        <v>149</v>
      </c>
      <c r="B36" s="469" t="s">
        <v>334</v>
      </c>
      <c r="C36" s="470"/>
      <c r="D36" s="470"/>
      <c r="E36" s="470"/>
      <c r="F36" s="470"/>
      <c r="G36" s="470"/>
      <c r="H36" s="470"/>
      <c r="I36" s="470"/>
      <c r="J36" s="470"/>
      <c r="K36" s="470"/>
      <c r="L36" s="470"/>
      <c r="M36" s="470"/>
      <c r="N36" s="470"/>
      <c r="O36" s="470"/>
      <c r="P36" s="470"/>
    </row>
  </sheetData>
  <mergeCells count="32">
    <mergeCell ref="A29:B29"/>
    <mergeCell ref="A30:B30"/>
    <mergeCell ref="B36:P36"/>
    <mergeCell ref="A23:B23"/>
    <mergeCell ref="A24:B24"/>
    <mergeCell ref="A25:B25"/>
    <mergeCell ref="A26:B26"/>
    <mergeCell ref="A27:B27"/>
    <mergeCell ref="A28:B28"/>
    <mergeCell ref="H15:J15"/>
    <mergeCell ref="A19:P19"/>
    <mergeCell ref="A21:F21"/>
    <mergeCell ref="G21:P21"/>
    <mergeCell ref="A22:B22"/>
    <mergeCell ref="C8:E14"/>
    <mergeCell ref="H8:K8"/>
    <mergeCell ref="H9:K9"/>
    <mergeCell ref="H10:K10"/>
    <mergeCell ref="H11:K11"/>
    <mergeCell ref="H12:J12"/>
    <mergeCell ref="H13:J13"/>
    <mergeCell ref="H14:J14"/>
    <mergeCell ref="C4:E4"/>
    <mergeCell ref="H4:J4"/>
    <mergeCell ref="H5:J5"/>
    <mergeCell ref="C6:E6"/>
    <mergeCell ref="H6:J6"/>
    <mergeCell ref="H1:I1"/>
    <mergeCell ref="C2:E2"/>
    <mergeCell ref="H2:I2"/>
    <mergeCell ref="C3:E3"/>
    <mergeCell ref="H3:K3"/>
  </mergeCells>
  <conditionalFormatting sqref="A25:C29 F25:F29">
    <cfRule type="cellIs" dxfId="17" priority="11" stopIfTrue="1" operator="notEqual">
      <formula>0</formula>
    </cfRule>
  </conditionalFormatting>
  <conditionalFormatting sqref="C6:E6 C8:E14 H12:J13 H8:H11">
    <cfRule type="cellIs" dxfId="16" priority="10" stopIfTrue="1" operator="notEqual">
      <formula>0</formula>
    </cfRule>
  </conditionalFormatting>
  <conditionalFormatting sqref="C1 C2:E2 H1 H2:I2 K2 H4:J6 P7 J23 M23 O23 H3 C4:E4 C3">
    <cfRule type="cellIs" dxfId="15" priority="9" stopIfTrue="1" operator="notEqual">
      <formula>0</formula>
    </cfRule>
  </conditionalFormatting>
  <conditionalFormatting sqref="P4">
    <cfRule type="expression" dxfId="14" priority="5" stopIfTrue="1">
      <formula>YEAR(P4)&gt;YEAR($N$4)</formula>
    </cfRule>
    <cfRule type="expression" dxfId="13" priority="6" stopIfTrue="1">
      <formula>YEAR(P4)&gt;YEAR($O$4)</formula>
    </cfRule>
  </conditionalFormatting>
  <conditionalFormatting sqref="D25:E28">
    <cfRule type="cellIs" dxfId="12" priority="4" stopIfTrue="1" operator="notEqual">
      <formula>0</formula>
    </cfRule>
  </conditionalFormatting>
  <conditionalFormatting sqref="D25:E28">
    <cfRule type="cellIs" dxfId="11" priority="3" stopIfTrue="1" operator="notEqual">
      <formula>0</formula>
    </cfRule>
  </conditionalFormatting>
  <conditionalFormatting sqref="D29:E29">
    <cfRule type="cellIs" dxfId="10" priority="2" stopIfTrue="1" operator="notEqual">
      <formula>0</formula>
    </cfRule>
  </conditionalFormatting>
  <conditionalFormatting sqref="D29:E29">
    <cfRule type="cellIs" dxfId="9" priority="1" stopIfTrue="1" operator="notEqual">
      <formula>0</formula>
    </cfRule>
  </conditionalFormatting>
  <dataValidations count="6">
    <dataValidation type="list" allowBlank="1" showInputMessage="1" showErrorMessage="1" sqref="N6">
      <formula1>Rechnungsart_DL</formula1>
    </dataValidation>
    <dataValidation type="list" allowBlank="1" showInputMessage="1" showErrorMessage="1" sqref="N5">
      <formula1>Abrechnungsart_DL</formula1>
    </dataValidation>
    <dataValidation type="list" allowBlank="1" showInputMessage="1" showErrorMessage="1" sqref="P7">
      <formula1>Zahlungsfrist</formula1>
    </dataValidation>
    <dataValidation type="list" allowBlank="1" showInputMessage="1" showErrorMessage="1" sqref="C8">
      <formula1>Adressen</formula1>
    </dataValidation>
    <dataValidation type="list" allowBlank="1" showInputMessage="1" showErrorMessage="1" sqref="D25:D30">
      <formula1>Finanzierungskonto</formula1>
    </dataValidation>
    <dataValidation type="list" allowBlank="1" showInputMessage="1" showErrorMessage="1" sqref="E25:E29">
      <formula1>Koa</formula1>
    </dataValidation>
  </dataValidations>
  <printOptions horizontalCentered="1"/>
  <pageMargins left="0.19685039370078741" right="0.19685039370078741" top="0.78740157480314965" bottom="0.51181102362204722" header="0.27559055118110237" footer="0.27559055118110237"/>
  <pageSetup paperSize="9" scale="74" fitToHeight="0" orientation="landscape" horizontalDpi="300" verticalDpi="300" r:id="rId1"/>
  <headerFooter alignWithMargins="0">
    <oddHeader>&amp;L&amp;G&amp;C&amp;"Arial,Fett"&amp;14Rechnungsdeckblatt und Kostenmatrix
Dienstleistungen&amp;R&amp;7&amp;G</oddHeader>
    <oddFooter>&amp;L&amp;8&amp;F / Erstellt von ASTRA am 22.04.2014&amp;C&amp;8N074-1300&amp;R&amp;8&amp;P/&amp;N</oddFooter>
  </headerFooter>
  <legacyDrawingHF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
    <pageSetUpPr fitToPage="1"/>
  </sheetPr>
  <dimension ref="A1"/>
  <sheetViews>
    <sheetView topLeftCell="A40" zoomScaleNormal="100" zoomScalePageLayoutView="30" workbookViewId="0">
      <selection activeCell="E136" sqref="E136"/>
    </sheetView>
  </sheetViews>
  <sheetFormatPr baseColWidth="10" defaultColWidth="9.140625" defaultRowHeight="12"/>
  <cols>
    <col min="1" max="1" width="3" style="15" customWidth="1"/>
    <col min="2" max="2" width="7.28515625" style="15" customWidth="1"/>
    <col min="3" max="3" width="17.28515625" style="15" customWidth="1"/>
    <col min="4" max="8" width="12.28515625" style="15" customWidth="1"/>
    <col min="9" max="9" width="13.140625" style="15" customWidth="1"/>
    <col min="10" max="11" width="12.28515625" style="15" customWidth="1"/>
    <col min="12" max="12" width="12.7109375" style="15" customWidth="1"/>
    <col min="13" max="13" width="11.28515625" style="15" customWidth="1"/>
    <col min="14" max="16384" width="9.140625" style="15"/>
  </cols>
  <sheetData/>
  <printOptions horizontalCentered="1"/>
  <pageMargins left="0.74803149606299213" right="0.98425196850393704" top="0.78740157480314965" bottom="0.59055118110236227" header="0.27559055118110237" footer="0.27559055118110237"/>
  <pageSetup paperSize="9" scale="83" fitToHeight="0" orientation="portrait" horizontalDpi="300" verticalDpi="300" r:id="rId1"/>
  <headerFooter>
    <oddHeader>&amp;L&amp;G&amp;C&amp;"Arial,Fett"&amp;14
&amp;R&amp;7&amp;G</oddHeader>
    <oddFooter>&amp;C&amp;8&amp;A&amp;R&amp;8Seite &amp;P</oddFooter>
  </headerFooter>
  <rowBreaks count="1" manualBreakCount="1">
    <brk id="71" max="16383" man="1"/>
  </rowBreaks>
  <drawing r:id="rId2"/>
  <legacyDrawing r:id="rId3"/>
  <legacyDrawingHF r:id="rId4"/>
  <oleObjects>
    <mc:AlternateContent xmlns:mc="http://schemas.openxmlformats.org/markup-compatibility/2006">
      <mc:Choice Requires="x14">
        <oleObject progId="Word.Document.8" shapeId="27654" r:id="rId5">
          <objectPr defaultSize="0" autoPict="0" r:id="rId6">
            <anchor moveWithCells="1">
              <from>
                <xdr:col>1</xdr:col>
                <xdr:colOff>114300</xdr:colOff>
                <xdr:row>14</xdr:row>
                <xdr:rowOff>19050</xdr:rowOff>
              </from>
              <to>
                <xdr:col>8</xdr:col>
                <xdr:colOff>600075</xdr:colOff>
                <xdr:row>70</xdr:row>
                <xdr:rowOff>142875</xdr:rowOff>
              </to>
            </anchor>
          </objectPr>
        </oleObject>
      </mc:Choice>
      <mc:Fallback>
        <oleObject progId="Word.Document.8" shapeId="27654" r:id="rId5"/>
      </mc:Fallback>
    </mc:AlternateContent>
    <mc:AlternateContent xmlns:mc="http://schemas.openxmlformats.org/markup-compatibility/2006">
      <mc:Choice Requires="x14">
        <oleObject progId="Word.Document.8" shapeId="27655" r:id="rId7">
          <objectPr defaultSize="0" r:id="rId8">
            <anchor moveWithCells="1">
              <from>
                <xdr:col>1</xdr:col>
                <xdr:colOff>133350</xdr:colOff>
                <xdr:row>67</xdr:row>
                <xdr:rowOff>38100</xdr:rowOff>
              </from>
              <to>
                <xdr:col>8</xdr:col>
                <xdr:colOff>800100</xdr:colOff>
                <xdr:row>121</xdr:row>
                <xdr:rowOff>95250</xdr:rowOff>
              </to>
            </anchor>
          </objectPr>
        </oleObject>
      </mc:Choice>
      <mc:Fallback>
        <oleObject progId="Word.Document.8" shapeId="27655" r:id="rId7"/>
      </mc:Fallback>
    </mc:AlternateContent>
  </oleObjec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tabColor rgb="FFFFC000"/>
    <pageSetUpPr fitToPage="1"/>
  </sheetPr>
  <dimension ref="A1:R113"/>
  <sheetViews>
    <sheetView topLeftCell="A29" zoomScaleNormal="100" zoomScalePageLayoutView="90" workbookViewId="0">
      <selection activeCell="E24" sqref="E24"/>
    </sheetView>
  </sheetViews>
  <sheetFormatPr baseColWidth="10" defaultColWidth="9.140625" defaultRowHeight="12"/>
  <cols>
    <col min="1" max="1" width="12.28515625" style="15" customWidth="1"/>
    <col min="2" max="2" width="7.28515625" style="15" customWidth="1"/>
    <col min="3" max="3" width="17.28515625" style="15" customWidth="1"/>
    <col min="4" max="19" width="12.28515625" style="15" customWidth="1"/>
    <col min="20" max="20" width="12.7109375" style="15" customWidth="1"/>
    <col min="21" max="16384" width="9.140625" style="15"/>
  </cols>
  <sheetData>
    <row r="1" spans="1:16" s="14" customFormat="1" ht="16.5" thickBot="1">
      <c r="A1" s="165" t="s">
        <v>156</v>
      </c>
      <c r="B1" s="146"/>
      <c r="C1" s="79">
        <v>140001</v>
      </c>
      <c r="D1" s="147"/>
      <c r="E1" s="147"/>
      <c r="F1" s="166" t="s">
        <v>155</v>
      </c>
      <c r="G1" s="146"/>
      <c r="H1" s="79">
        <v>23</v>
      </c>
      <c r="I1" s="147"/>
      <c r="J1" s="149"/>
      <c r="K1" s="189"/>
      <c r="L1" s="166" t="s">
        <v>154</v>
      </c>
      <c r="M1" s="190"/>
      <c r="N1" s="105">
        <v>14</v>
      </c>
      <c r="O1" s="148"/>
      <c r="P1" s="150"/>
    </row>
    <row r="2" spans="1:16" s="14" customFormat="1" ht="12.75">
      <c r="A2" s="16" t="s">
        <v>12</v>
      </c>
      <c r="C2" s="491" t="s">
        <v>250</v>
      </c>
      <c r="D2" s="491"/>
      <c r="E2" s="492"/>
      <c r="F2" s="16" t="s">
        <v>327</v>
      </c>
      <c r="H2" s="473">
        <v>43101</v>
      </c>
      <c r="I2" s="473"/>
      <c r="J2" s="67" t="s">
        <v>195</v>
      </c>
      <c r="K2" s="193">
        <v>43830</v>
      </c>
      <c r="L2" s="16" t="s">
        <v>13</v>
      </c>
      <c r="N2" s="159">
        <v>43196</v>
      </c>
      <c r="P2" s="18"/>
    </row>
    <row r="3" spans="1:16" s="14" customFormat="1" ht="15.75">
      <c r="A3" s="16" t="s">
        <v>158</v>
      </c>
      <c r="C3" s="512" t="s">
        <v>218</v>
      </c>
      <c r="D3" s="512"/>
      <c r="E3" s="513"/>
      <c r="F3" s="16" t="s">
        <v>159</v>
      </c>
      <c r="H3" s="461" t="s">
        <v>219</v>
      </c>
      <c r="I3" s="461"/>
      <c r="J3" s="461"/>
      <c r="K3" s="17"/>
      <c r="L3" s="16" t="s">
        <v>166</v>
      </c>
      <c r="N3" s="194" t="s">
        <v>255</v>
      </c>
      <c r="O3" s="194"/>
      <c r="P3" s="94"/>
    </row>
    <row r="4" spans="1:16" s="14" customFormat="1" ht="12.75">
      <c r="A4" s="16" t="s">
        <v>184</v>
      </c>
      <c r="C4" s="474" t="s">
        <v>251</v>
      </c>
      <c r="D4" s="474"/>
      <c r="E4" s="475"/>
      <c r="F4" s="20" t="s">
        <v>165</v>
      </c>
      <c r="H4" s="461" t="s">
        <v>220</v>
      </c>
      <c r="I4" s="461"/>
      <c r="J4" s="461"/>
      <c r="K4" s="17"/>
      <c r="L4" s="16" t="s">
        <v>175</v>
      </c>
      <c r="N4" s="159">
        <v>43132</v>
      </c>
      <c r="O4" s="19" t="s">
        <v>5</v>
      </c>
      <c r="P4" s="161">
        <v>43190</v>
      </c>
    </row>
    <row r="5" spans="1:16" s="14" customFormat="1" ht="12.75">
      <c r="A5" s="25"/>
      <c r="C5" s="191"/>
      <c r="D5" s="169"/>
      <c r="E5" s="169"/>
      <c r="F5" s="25"/>
      <c r="G5" s="15" t="s">
        <v>169</v>
      </c>
      <c r="H5" s="461" t="s">
        <v>221</v>
      </c>
      <c r="I5" s="461"/>
      <c r="J5" s="461"/>
      <c r="K5" s="17"/>
      <c r="L5" s="20" t="s">
        <v>25</v>
      </c>
      <c r="N5" s="160" t="s">
        <v>27</v>
      </c>
      <c r="O5" s="80" t="s">
        <v>179</v>
      </c>
      <c r="P5" s="162" t="s">
        <v>259</v>
      </c>
    </row>
    <row r="6" spans="1:16" s="14" customFormat="1" ht="12.75">
      <c r="A6" s="16" t="s">
        <v>7</v>
      </c>
      <c r="C6" s="461" t="s">
        <v>221</v>
      </c>
      <c r="D6" s="461"/>
      <c r="E6" s="476"/>
      <c r="F6" s="25"/>
      <c r="G6" s="15" t="s">
        <v>161</v>
      </c>
      <c r="H6" s="478" t="s">
        <v>222</v>
      </c>
      <c r="I6" s="478"/>
      <c r="J6" s="478"/>
      <c r="K6" s="17"/>
      <c r="L6" s="16" t="s">
        <v>6</v>
      </c>
      <c r="N6" s="160" t="s">
        <v>135</v>
      </c>
      <c r="P6" s="18"/>
    </row>
    <row r="7" spans="1:16" s="14" customFormat="1" ht="12.75">
      <c r="A7" s="26"/>
      <c r="B7" s="27"/>
      <c r="C7" s="192"/>
      <c r="D7" s="192"/>
      <c r="E7" s="192"/>
      <c r="F7" s="26"/>
      <c r="G7" s="27"/>
      <c r="H7" s="27"/>
      <c r="I7" s="27"/>
      <c r="J7" s="27"/>
      <c r="K7" s="28"/>
      <c r="L7" s="26" t="s">
        <v>243</v>
      </c>
      <c r="M7" s="27"/>
      <c r="N7" s="27"/>
      <c r="O7" s="27"/>
      <c r="P7" s="163" t="s">
        <v>15</v>
      </c>
    </row>
    <row r="8" spans="1:16" s="14" customFormat="1" ht="12.75" customHeight="1">
      <c r="A8" s="21" t="s">
        <v>157</v>
      </c>
      <c r="B8" s="29"/>
      <c r="C8" s="505" t="s">
        <v>142</v>
      </c>
      <c r="D8" s="505"/>
      <c r="E8" s="506"/>
      <c r="F8" s="21" t="s">
        <v>162</v>
      </c>
      <c r="G8" s="29"/>
      <c r="H8" s="486" t="s">
        <v>274</v>
      </c>
      <c r="I8" s="486"/>
      <c r="J8" s="486"/>
      <c r="K8" s="30"/>
      <c r="L8" s="31" t="s">
        <v>188</v>
      </c>
      <c r="M8" s="32"/>
      <c r="N8" s="32"/>
      <c r="O8" s="32"/>
      <c r="P8" s="30"/>
    </row>
    <row r="9" spans="1:16" s="14" customFormat="1" ht="12.75">
      <c r="A9" s="25"/>
      <c r="C9" s="507"/>
      <c r="D9" s="507"/>
      <c r="E9" s="508"/>
      <c r="F9" s="25"/>
      <c r="H9" s="461" t="s">
        <v>223</v>
      </c>
      <c r="I9" s="461"/>
      <c r="J9" s="461"/>
      <c r="K9" s="18"/>
      <c r="L9" s="316"/>
      <c r="M9" s="317"/>
      <c r="N9" s="66"/>
      <c r="O9" s="66"/>
      <c r="P9" s="99"/>
    </row>
    <row r="10" spans="1:16" s="14" customFormat="1" ht="12.75">
      <c r="A10" s="25"/>
      <c r="C10" s="507"/>
      <c r="D10" s="507"/>
      <c r="E10" s="508"/>
      <c r="F10" s="25"/>
      <c r="H10" s="461" t="s">
        <v>224</v>
      </c>
      <c r="I10" s="461"/>
      <c r="J10" s="461"/>
      <c r="K10" s="18"/>
      <c r="L10" s="318"/>
      <c r="M10" s="317"/>
      <c r="N10" s="66"/>
      <c r="O10" s="66"/>
      <c r="P10" s="99"/>
    </row>
    <row r="11" spans="1:16" s="14" customFormat="1" ht="12.75">
      <c r="A11" s="25"/>
      <c r="C11" s="507"/>
      <c r="D11" s="507"/>
      <c r="E11" s="508"/>
      <c r="F11" s="25"/>
      <c r="H11" s="461" t="s">
        <v>225</v>
      </c>
      <c r="I11" s="461"/>
      <c r="J11" s="461"/>
      <c r="K11" s="18"/>
      <c r="L11" s="316"/>
      <c r="M11" s="319">
        <v>43200</v>
      </c>
      <c r="N11" s="66"/>
      <c r="O11" s="164">
        <v>43208</v>
      </c>
      <c r="P11" s="99"/>
    </row>
    <row r="12" spans="1:16" s="14" customFormat="1" ht="12.75">
      <c r="A12" s="25"/>
      <c r="C12" s="507"/>
      <c r="D12" s="507"/>
      <c r="E12" s="508"/>
      <c r="F12" s="25"/>
      <c r="H12" s="169"/>
      <c r="I12" s="169"/>
      <c r="J12" s="169"/>
      <c r="K12" s="18"/>
      <c r="L12" s="316"/>
      <c r="M12" s="319"/>
      <c r="N12" s="66"/>
      <c r="O12" s="164"/>
      <c r="P12" s="99"/>
    </row>
    <row r="13" spans="1:16" s="14" customFormat="1" ht="12.75">
      <c r="A13" s="25"/>
      <c r="C13" s="507"/>
      <c r="D13" s="507"/>
      <c r="E13" s="508"/>
      <c r="F13" s="16" t="s">
        <v>206</v>
      </c>
      <c r="H13" s="461" t="s">
        <v>261</v>
      </c>
      <c r="I13" s="461"/>
      <c r="J13" s="461"/>
      <c r="K13" s="18"/>
      <c r="L13" s="316"/>
      <c r="M13" s="317"/>
      <c r="N13" s="66"/>
      <c r="O13" s="66"/>
      <c r="P13" s="99"/>
    </row>
    <row r="14" spans="1:16" s="14" customFormat="1" ht="12.75" hidden="1">
      <c r="A14" s="25"/>
      <c r="C14" s="507"/>
      <c r="D14" s="507"/>
      <c r="E14" s="508"/>
      <c r="F14" s="16"/>
      <c r="H14" s="462"/>
      <c r="I14" s="462"/>
      <c r="J14" s="462"/>
      <c r="K14" s="18"/>
      <c r="L14" s="98"/>
      <c r="M14" s="66"/>
      <c r="N14" s="66"/>
      <c r="O14" s="66"/>
      <c r="P14" s="99"/>
    </row>
    <row r="15" spans="1:16" s="14" customFormat="1" ht="12.75" hidden="1">
      <c r="A15" s="25"/>
      <c r="F15" s="16"/>
      <c r="G15" s="24"/>
      <c r="H15" s="462"/>
      <c r="I15" s="462"/>
      <c r="J15" s="462"/>
      <c r="K15" s="18"/>
      <c r="L15" s="98"/>
      <c r="M15" s="66"/>
      <c r="N15" s="66"/>
      <c r="O15" s="66"/>
      <c r="P15" s="99"/>
    </row>
    <row r="16" spans="1:16" s="14" customFormat="1" ht="12.75" hidden="1">
      <c r="A16" s="25"/>
      <c r="F16" s="16"/>
      <c r="G16" s="24"/>
      <c r="H16" s="169"/>
      <c r="I16" s="169"/>
      <c r="J16" s="169"/>
      <c r="K16" s="18"/>
      <c r="L16" s="316"/>
      <c r="M16" s="317"/>
      <c r="N16" s="66"/>
      <c r="O16" s="66"/>
      <c r="P16" s="99"/>
    </row>
    <row r="17" spans="1:18" s="14" customFormat="1" ht="12.75">
      <c r="A17" s="26"/>
      <c r="B17" s="27"/>
      <c r="C17" s="27"/>
      <c r="D17" s="27"/>
      <c r="E17" s="27"/>
      <c r="F17" s="26"/>
      <c r="G17" s="33"/>
      <c r="H17" s="293"/>
      <c r="I17" s="293"/>
      <c r="J17" s="293"/>
      <c r="K17" s="28"/>
      <c r="L17" s="271" t="s">
        <v>262</v>
      </c>
      <c r="M17" s="33"/>
      <c r="N17" s="33"/>
      <c r="O17" s="33" t="s">
        <v>263</v>
      </c>
      <c r="P17" s="34"/>
    </row>
    <row r="19" spans="1:18" s="35" customFormat="1" ht="15">
      <c r="A19" s="405" t="s">
        <v>275</v>
      </c>
      <c r="B19" s="405"/>
      <c r="C19" s="405"/>
      <c r="D19" s="405"/>
      <c r="E19" s="405"/>
      <c r="F19" s="405"/>
      <c r="G19" s="405"/>
      <c r="H19" s="405"/>
      <c r="I19" s="405"/>
      <c r="J19" s="405"/>
      <c r="K19" s="405"/>
      <c r="L19" s="405"/>
      <c r="M19" s="405"/>
      <c r="N19" s="405"/>
      <c r="O19" s="405"/>
      <c r="P19" s="405"/>
      <c r="Q19" s="15"/>
      <c r="R19" s="15"/>
    </row>
    <row r="20" spans="1:18" s="35" customFormat="1">
      <c r="Q20" s="15"/>
      <c r="R20" s="15"/>
    </row>
    <row r="21" spans="1:18" s="37" customFormat="1" ht="12.75" thickBot="1">
      <c r="A21" s="493" t="s">
        <v>150</v>
      </c>
      <c r="B21" s="494"/>
      <c r="C21" s="494"/>
      <c r="D21" s="494"/>
      <c r="E21" s="494"/>
      <c r="F21" s="495"/>
      <c r="G21" s="496" t="s">
        <v>276</v>
      </c>
      <c r="H21" s="497"/>
      <c r="I21" s="497"/>
      <c r="J21" s="497"/>
      <c r="K21" s="497"/>
      <c r="L21" s="497"/>
      <c r="M21" s="497"/>
      <c r="N21" s="497"/>
      <c r="O21" s="497"/>
      <c r="P21" s="498"/>
      <c r="Q21" s="15"/>
      <c r="R21" s="15"/>
    </row>
    <row r="22" spans="1:18" s="74" customFormat="1" ht="24">
      <c r="A22" s="499" t="s">
        <v>167</v>
      </c>
      <c r="B22" s="500"/>
      <c r="C22" s="68" t="s">
        <v>245</v>
      </c>
      <c r="D22" s="69" t="s">
        <v>168</v>
      </c>
      <c r="E22" s="68" t="s">
        <v>21</v>
      </c>
      <c r="F22" s="72" t="s">
        <v>189</v>
      </c>
      <c r="G22" s="71" t="s">
        <v>249</v>
      </c>
      <c r="H22" s="70" t="s">
        <v>185</v>
      </c>
      <c r="I22" s="71" t="s">
        <v>151</v>
      </c>
      <c r="J22" s="69" t="s">
        <v>1</v>
      </c>
      <c r="K22" s="70" t="s">
        <v>186</v>
      </c>
      <c r="L22" s="71" t="s">
        <v>11</v>
      </c>
      <c r="M22" s="68" t="s">
        <v>4</v>
      </c>
      <c r="N22" s="72" t="s">
        <v>196</v>
      </c>
      <c r="O22" s="140" t="s">
        <v>152</v>
      </c>
      <c r="P22" s="78" t="s">
        <v>197</v>
      </c>
      <c r="Q22" s="73"/>
      <c r="R22" s="73"/>
    </row>
    <row r="23" spans="1:18" s="76" customFormat="1" ht="12.75">
      <c r="A23" s="501"/>
      <c r="B23" s="502"/>
      <c r="C23" s="213"/>
      <c r="D23" s="214"/>
      <c r="E23" s="217"/>
      <c r="F23" s="195"/>
      <c r="G23" s="196"/>
      <c r="H23" s="197"/>
      <c r="I23" s="198"/>
      <c r="J23" s="199">
        <v>0.01</v>
      </c>
      <c r="K23" s="197"/>
      <c r="L23" s="198"/>
      <c r="M23" s="200">
        <v>0.02</v>
      </c>
      <c r="N23" s="201"/>
      <c r="O23" s="202">
        <v>7.6999999999999999E-2</v>
      </c>
      <c r="P23" s="203"/>
      <c r="Q23" s="75"/>
      <c r="R23" s="75"/>
    </row>
    <row r="24" spans="1:18" s="76" customFormat="1" ht="6" customHeight="1">
      <c r="A24" s="503"/>
      <c r="B24" s="504"/>
      <c r="C24" s="215"/>
      <c r="D24" s="216"/>
      <c r="E24" s="218"/>
      <c r="F24" s="204"/>
      <c r="G24" s="205"/>
      <c r="H24" s="206"/>
      <c r="I24" s="207"/>
      <c r="J24" s="208"/>
      <c r="K24" s="206"/>
      <c r="L24" s="207"/>
      <c r="M24" s="209"/>
      <c r="N24" s="210"/>
      <c r="O24" s="211"/>
      <c r="P24" s="212"/>
      <c r="Q24" s="75"/>
      <c r="R24" s="75"/>
    </row>
    <row r="25" spans="1:18" s="77" customFormat="1" ht="12.75">
      <c r="A25" s="514" t="s">
        <v>264</v>
      </c>
      <c r="B25" s="515"/>
      <c r="C25" s="301" t="s">
        <v>268</v>
      </c>
      <c r="D25" s="113" t="s">
        <v>200</v>
      </c>
      <c r="E25" s="219" t="s">
        <v>272</v>
      </c>
      <c r="F25" s="114">
        <v>0.56599999999999995</v>
      </c>
      <c r="G25" s="115">
        <v>504764</v>
      </c>
      <c r="H25" s="116">
        <v>0</v>
      </c>
      <c r="I25" s="117">
        <f>SUM(G25:H25)</f>
        <v>504764</v>
      </c>
      <c r="J25" s="118">
        <f>-($J$23*I25)</f>
        <v>-5047.6400000000003</v>
      </c>
      <c r="K25" s="116">
        <v>15142.92</v>
      </c>
      <c r="L25" s="117">
        <f>SUM(I25:K25)</f>
        <v>514859.27999999997</v>
      </c>
      <c r="M25" s="119">
        <f>-$M$23*L25</f>
        <v>-10297.185599999999</v>
      </c>
      <c r="N25" s="121">
        <f>SUM(L25:M25)</f>
        <v>504562.09439999994</v>
      </c>
      <c r="O25" s="141">
        <f>$O$23*N25</f>
        <v>38851.281268799998</v>
      </c>
      <c r="P25" s="120">
        <f>SUM(N25:O25)</f>
        <v>543413.37566879997</v>
      </c>
      <c r="Q25" s="75"/>
      <c r="R25" s="75"/>
    </row>
    <row r="26" spans="1:18" s="77" customFormat="1" ht="12.75">
      <c r="A26" s="514" t="s">
        <v>264</v>
      </c>
      <c r="B26" s="515"/>
      <c r="C26" s="301" t="s">
        <v>268</v>
      </c>
      <c r="D26" s="113" t="s">
        <v>201</v>
      </c>
      <c r="E26" s="219" t="s">
        <v>272</v>
      </c>
      <c r="F26" s="114">
        <v>0.434</v>
      </c>
      <c r="G26" s="115">
        <v>387101</v>
      </c>
      <c r="H26" s="116">
        <v>0</v>
      </c>
      <c r="I26" s="117">
        <f>SUM(G26:H26)</f>
        <v>387101</v>
      </c>
      <c r="J26" s="118">
        <f>-($J$23*I26)</f>
        <v>-3871.01</v>
      </c>
      <c r="K26" s="116">
        <v>11613.03</v>
      </c>
      <c r="L26" s="117">
        <f>SUM(I26:K26)</f>
        <v>394843.02</v>
      </c>
      <c r="M26" s="119">
        <f>-$M$23*L26</f>
        <v>-7896.8604000000005</v>
      </c>
      <c r="N26" s="121">
        <f>SUM(L26:M26)</f>
        <v>386946.15960000001</v>
      </c>
      <c r="O26" s="141">
        <f>$O$23*N26</f>
        <v>29794.8542892</v>
      </c>
      <c r="P26" s="120">
        <f>SUM(N26:O26)</f>
        <v>416741.0138892</v>
      </c>
      <c r="Q26" s="75"/>
      <c r="R26" s="75"/>
    </row>
    <row r="27" spans="1:18" s="77" customFormat="1" ht="12.75">
      <c r="A27" s="514" t="s">
        <v>265</v>
      </c>
      <c r="B27" s="515"/>
      <c r="C27" s="111" t="s">
        <v>269</v>
      </c>
      <c r="D27" s="113" t="s">
        <v>200</v>
      </c>
      <c r="E27" s="219" t="s">
        <v>248</v>
      </c>
      <c r="F27" s="283" t="s">
        <v>191</v>
      </c>
      <c r="G27" s="115">
        <v>463555</v>
      </c>
      <c r="H27" s="116">
        <v>0</v>
      </c>
      <c r="I27" s="117">
        <f>SUM(G27:H27)</f>
        <v>463555</v>
      </c>
      <c r="J27" s="118">
        <f>-($J$23*I27)</f>
        <v>-4635.55</v>
      </c>
      <c r="K27" s="116">
        <v>13906.65</v>
      </c>
      <c r="L27" s="117">
        <f>SUM(I27:K27)</f>
        <v>472826.10000000003</v>
      </c>
      <c r="M27" s="119">
        <f>-$M$23*L27</f>
        <v>-9456.5220000000008</v>
      </c>
      <c r="N27" s="121">
        <f>SUM(L27:M27)</f>
        <v>463369.57800000004</v>
      </c>
      <c r="O27" s="141">
        <f>$O$23*N27</f>
        <v>35679.457505999999</v>
      </c>
      <c r="P27" s="120">
        <f>SUM(N27:O27)</f>
        <v>499049.03550600004</v>
      </c>
      <c r="Q27" s="75"/>
      <c r="R27" s="75"/>
    </row>
    <row r="28" spans="1:18" s="77" customFormat="1" ht="12.75">
      <c r="A28" s="514" t="s">
        <v>266</v>
      </c>
      <c r="B28" s="515"/>
      <c r="C28" s="111" t="s">
        <v>270</v>
      </c>
      <c r="D28" s="113" t="s">
        <v>204</v>
      </c>
      <c r="E28" s="219" t="s">
        <v>248</v>
      </c>
      <c r="F28" s="283" t="s">
        <v>191</v>
      </c>
      <c r="G28" s="115">
        <v>499970</v>
      </c>
      <c r="H28" s="116">
        <v>0</v>
      </c>
      <c r="I28" s="117">
        <f>SUM(G28:H28)</f>
        <v>499970</v>
      </c>
      <c r="J28" s="118">
        <f>-($J$23*I28)</f>
        <v>-4999.7</v>
      </c>
      <c r="K28" s="116">
        <v>14999.1</v>
      </c>
      <c r="L28" s="117">
        <f>SUM(I28:K28)</f>
        <v>509969.39999999997</v>
      </c>
      <c r="M28" s="119">
        <f>-$M$23*L28</f>
        <v>-10199.387999999999</v>
      </c>
      <c r="N28" s="121">
        <f>SUM(L28:M28)</f>
        <v>499770.01199999999</v>
      </c>
      <c r="O28" s="141">
        <f>$O$23*N28</f>
        <v>38482.290924000001</v>
      </c>
      <c r="P28" s="120">
        <f>SUM(N28:O28)</f>
        <v>538252.30292399996</v>
      </c>
      <c r="Q28" s="75"/>
      <c r="R28" s="75"/>
    </row>
    <row r="29" spans="1:18" s="77" customFormat="1" ht="12.75">
      <c r="A29" s="514" t="s">
        <v>267</v>
      </c>
      <c r="B29" s="515"/>
      <c r="C29" s="111" t="s">
        <v>271</v>
      </c>
      <c r="D29" s="113" t="s">
        <v>200</v>
      </c>
      <c r="E29" s="219" t="s">
        <v>272</v>
      </c>
      <c r="F29" s="283" t="s">
        <v>191</v>
      </c>
      <c r="G29" s="115">
        <v>299268</v>
      </c>
      <c r="H29" s="116">
        <v>0</v>
      </c>
      <c r="I29" s="117">
        <f>SUM(G29:H29)</f>
        <v>299268</v>
      </c>
      <c r="J29" s="118">
        <f>-($J$23*I29)</f>
        <v>-2992.68</v>
      </c>
      <c r="K29" s="116">
        <v>8978.0400000000009</v>
      </c>
      <c r="L29" s="117">
        <f>SUM(I29:K29)</f>
        <v>305253.36</v>
      </c>
      <c r="M29" s="119">
        <f>-$M$23*L29</f>
        <v>-6105.0671999999995</v>
      </c>
      <c r="N29" s="121">
        <f>SUM(L29:M29)</f>
        <v>299148.2928</v>
      </c>
      <c r="O29" s="141">
        <f>$O$23*N29</f>
        <v>23034.418545599998</v>
      </c>
      <c r="P29" s="120">
        <f>SUM(N29:O29)</f>
        <v>322182.71134559996</v>
      </c>
      <c r="Q29" s="75"/>
      <c r="R29" s="75"/>
    </row>
    <row r="30" spans="1:18" s="76" customFormat="1" ht="6" customHeight="1" thickBot="1">
      <c r="A30" s="467"/>
      <c r="B30" s="468"/>
      <c r="C30" s="122"/>
      <c r="D30" s="123"/>
      <c r="E30" s="220"/>
      <c r="F30" s="124"/>
      <c r="G30" s="125"/>
      <c r="H30" s="126"/>
      <c r="I30" s="127"/>
      <c r="J30" s="128"/>
      <c r="K30" s="126"/>
      <c r="L30" s="127"/>
      <c r="M30" s="129"/>
      <c r="N30" s="138"/>
      <c r="O30" s="142"/>
      <c r="P30" s="120"/>
      <c r="Q30" s="75"/>
      <c r="R30" s="75"/>
    </row>
    <row r="31" spans="1:18" s="41" customFormat="1" ht="13.5" thickBot="1">
      <c r="A31" s="38"/>
      <c r="B31" s="39"/>
      <c r="C31" s="40"/>
      <c r="D31" s="39"/>
      <c r="E31" s="36" t="s">
        <v>153</v>
      </c>
      <c r="F31" s="130"/>
      <c r="G31" s="131">
        <f t="shared" ref="G31:P31" si="0">SUM(G25:G30)</f>
        <v>2154658</v>
      </c>
      <c r="H31" s="132">
        <f t="shared" si="0"/>
        <v>0</v>
      </c>
      <c r="I31" s="133">
        <f t="shared" si="0"/>
        <v>2154658</v>
      </c>
      <c r="J31" s="134">
        <f t="shared" si="0"/>
        <v>-21546.58</v>
      </c>
      <c r="K31" s="132">
        <f t="shared" si="0"/>
        <v>64639.74</v>
      </c>
      <c r="L31" s="133">
        <f t="shared" si="0"/>
        <v>2197751.16</v>
      </c>
      <c r="M31" s="135">
        <f t="shared" si="0"/>
        <v>-43955.023199999996</v>
      </c>
      <c r="N31" s="139">
        <f t="shared" si="0"/>
        <v>2153796.1368</v>
      </c>
      <c r="O31" s="136">
        <f t="shared" si="0"/>
        <v>165842.30253359998</v>
      </c>
      <c r="P31" s="137">
        <f t="shared" si="0"/>
        <v>2319638.4393336</v>
      </c>
      <c r="Q31" s="15"/>
      <c r="R31" s="15"/>
    </row>
    <row r="32" spans="1:18" s="41" customFormat="1" ht="13.5" thickBot="1">
      <c r="C32" s="294"/>
      <c r="E32" s="295"/>
      <c r="F32" s="296"/>
      <c r="G32" s="297"/>
      <c r="H32" s="297"/>
      <c r="I32" s="298"/>
      <c r="J32" s="297"/>
      <c r="K32" s="297"/>
      <c r="L32" s="298"/>
      <c r="M32" s="37" t="s">
        <v>295</v>
      </c>
      <c r="N32" s="298"/>
      <c r="O32" s="297"/>
      <c r="P32" s="299">
        <v>0.02</v>
      </c>
      <c r="Q32" s="15"/>
      <c r="R32" s="15"/>
    </row>
    <row r="33" spans="1:18" s="41" customFormat="1" ht="13.5" thickBot="1">
      <c r="C33" s="294"/>
      <c r="E33" s="295"/>
      <c r="F33" s="296"/>
      <c r="G33" s="297"/>
      <c r="H33" s="297"/>
      <c r="I33" s="298"/>
      <c r="J33" s="297"/>
      <c r="K33" s="297"/>
      <c r="L33" s="298"/>
      <c r="M33" s="41" t="s">
        <v>294</v>
      </c>
      <c r="N33" s="298"/>
      <c r="O33" s="297"/>
      <c r="P33" s="137">
        <f>SUM(P31:P32)</f>
        <v>2319638.4593336</v>
      </c>
      <c r="Q33" s="15"/>
      <c r="R33" s="15"/>
    </row>
    <row r="34" spans="1:18" s="144" customFormat="1" ht="18.75" customHeight="1">
      <c r="C34" s="151"/>
      <c r="E34" s="152"/>
      <c r="F34" s="153"/>
      <c r="G34" s="154"/>
      <c r="H34" s="154"/>
      <c r="I34" s="154"/>
      <c r="J34" s="154"/>
      <c r="K34" s="154"/>
      <c r="L34" s="154"/>
      <c r="M34" s="155" t="s">
        <v>247</v>
      </c>
      <c r="N34" s="154"/>
      <c r="O34" s="154"/>
      <c r="P34" s="154">
        <f>L31*(1+$O$23)</f>
        <v>2366977.9993199999</v>
      </c>
    </row>
    <row r="35" spans="1:18" ht="10.5" customHeight="1">
      <c r="M35" s="108"/>
    </row>
    <row r="36" spans="1:18" ht="28.5" customHeight="1">
      <c r="A36" s="145" t="s">
        <v>149</v>
      </c>
      <c r="B36" s="511" t="s">
        <v>216</v>
      </c>
      <c r="C36" s="511"/>
      <c r="D36" s="511"/>
      <c r="E36" s="511"/>
      <c r="F36" s="511"/>
      <c r="G36" s="511"/>
      <c r="H36" s="511"/>
      <c r="I36" s="511"/>
      <c r="J36" s="511"/>
      <c r="K36" s="511"/>
      <c r="L36" s="511"/>
      <c r="M36" s="511"/>
      <c r="N36" s="511"/>
      <c r="O36" s="511"/>
      <c r="P36" s="511"/>
    </row>
    <row r="37" spans="1:18" s="23" customFormat="1">
      <c r="B37" s="57"/>
      <c r="C37" s="57"/>
      <c r="D37" s="57"/>
      <c r="E37" s="57"/>
      <c r="F37" s="57"/>
      <c r="G37" s="57"/>
      <c r="H37" s="57"/>
      <c r="I37" s="57"/>
      <c r="J37" s="57"/>
      <c r="K37" s="57"/>
      <c r="L37" s="57"/>
      <c r="M37" s="57"/>
      <c r="N37" s="57"/>
      <c r="O37" s="57"/>
      <c r="P37" s="57"/>
      <c r="Q37" s="57"/>
    </row>
    <row r="38" spans="1:18" ht="15">
      <c r="A38" s="405" t="s">
        <v>170</v>
      </c>
      <c r="B38" s="405"/>
      <c r="C38" s="405"/>
      <c r="D38" s="405"/>
      <c r="E38" s="405"/>
      <c r="F38" s="405"/>
      <c r="G38" s="405"/>
      <c r="H38" s="405"/>
      <c r="I38" s="405"/>
      <c r="J38" s="405"/>
      <c r="K38" s="405"/>
      <c r="L38" s="405"/>
      <c r="M38" s="405"/>
      <c r="N38" s="405"/>
      <c r="O38" s="405"/>
      <c r="P38" s="405"/>
      <c r="Q38" s="57"/>
    </row>
    <row r="40" spans="1:18" s="43" customFormat="1" ht="15.75">
      <c r="A40" s="43" t="s">
        <v>236</v>
      </c>
      <c r="E40" s="471">
        <f>P33</f>
        <v>2319638.4593336</v>
      </c>
      <c r="F40" s="471"/>
      <c r="J40" s="472"/>
      <c r="K40" s="472"/>
      <c r="P40" s="143"/>
    </row>
    <row r="41" spans="1:18">
      <c r="P41" s="42"/>
      <c r="Q41" s="42"/>
      <c r="R41" s="42"/>
    </row>
    <row r="42" spans="1:18" s="180" customFormat="1" ht="15">
      <c r="A42" s="178">
        <v>1</v>
      </c>
      <c r="B42" s="249" t="s">
        <v>18</v>
      </c>
      <c r="C42" s="255"/>
      <c r="D42" s="178" t="s">
        <v>191</v>
      </c>
      <c r="E42" s="249" t="s">
        <v>252</v>
      </c>
      <c r="F42" s="247"/>
      <c r="H42" s="178">
        <v>2</v>
      </c>
      <c r="I42" s="248" t="s">
        <v>187</v>
      </c>
      <c r="J42" s="246"/>
      <c r="K42" s="178">
        <v>3</v>
      </c>
      <c r="L42" s="249" t="s">
        <v>237</v>
      </c>
      <c r="M42" s="247"/>
      <c r="N42" s="178">
        <v>4</v>
      </c>
      <c r="O42" s="249" t="s">
        <v>238</v>
      </c>
      <c r="P42" s="247"/>
      <c r="Q42" s="179"/>
      <c r="R42" s="179"/>
    </row>
    <row r="43" spans="1:18" s="224" customFormat="1" ht="12.75">
      <c r="A43" s="509" t="s">
        <v>226</v>
      </c>
      <c r="B43" s="486"/>
      <c r="C43" s="221"/>
      <c r="D43" s="173" t="s">
        <v>163</v>
      </c>
      <c r="E43" s="170"/>
      <c r="F43" s="221"/>
      <c r="H43" s="56" t="s">
        <v>205</v>
      </c>
      <c r="I43" s="158" t="s">
        <v>230</v>
      </c>
      <c r="J43" s="221"/>
      <c r="K43" s="56" t="s">
        <v>205</v>
      </c>
      <c r="L43" s="158" t="str">
        <f>C6</f>
        <v>xxx xxx xx xx</v>
      </c>
      <c r="M43" s="221"/>
      <c r="N43" s="56" t="s">
        <v>205</v>
      </c>
      <c r="O43" s="158" t="s">
        <v>231</v>
      </c>
      <c r="P43" s="222"/>
      <c r="Q43" s="223"/>
      <c r="R43" s="223"/>
    </row>
    <row r="44" spans="1:18" s="224" customFormat="1" ht="12.75">
      <c r="A44" s="510" t="s">
        <v>227</v>
      </c>
      <c r="B44" s="461"/>
      <c r="C44" s="221"/>
      <c r="D44" s="173" t="s">
        <v>164</v>
      </c>
      <c r="E44" s="170"/>
      <c r="F44" s="221"/>
      <c r="H44" s="225"/>
      <c r="I44" s="170"/>
      <c r="J44" s="221"/>
      <c r="K44" s="225"/>
      <c r="L44" s="170"/>
      <c r="M44" s="221"/>
      <c r="N44" s="225"/>
      <c r="O44" s="226"/>
      <c r="P44" s="227"/>
      <c r="Q44" s="223"/>
      <c r="R44" s="223"/>
    </row>
    <row r="45" spans="1:18" s="224" customFormat="1" ht="12.75">
      <c r="A45" s="56" t="s">
        <v>205</v>
      </c>
      <c r="B45" s="158" t="s">
        <v>228</v>
      </c>
      <c r="C45" s="221"/>
      <c r="D45" s="56" t="s">
        <v>205</v>
      </c>
      <c r="E45" s="158" t="s">
        <v>160</v>
      </c>
      <c r="F45" s="221"/>
      <c r="H45" s="225"/>
      <c r="J45" s="222"/>
      <c r="K45" s="225"/>
      <c r="M45" s="222"/>
      <c r="N45" s="225"/>
      <c r="P45" s="222"/>
      <c r="Q45" s="223"/>
      <c r="R45" s="223"/>
    </row>
    <row r="46" spans="1:18" s="224" customFormat="1" ht="12.75">
      <c r="A46" s="174" t="s">
        <v>229</v>
      </c>
      <c r="B46" s="170"/>
      <c r="C46" s="221"/>
      <c r="D46" s="174" t="s">
        <v>161</v>
      </c>
      <c r="E46" s="170"/>
      <c r="F46" s="221"/>
      <c r="H46" s="225"/>
      <c r="J46" s="222"/>
      <c r="K46" s="225"/>
      <c r="M46" s="222"/>
      <c r="N46" s="225"/>
      <c r="P46" s="222"/>
      <c r="Q46" s="223"/>
      <c r="R46" s="223"/>
    </row>
    <row r="47" spans="1:18">
      <c r="A47" s="65" t="s">
        <v>171</v>
      </c>
      <c r="B47" s="45"/>
      <c r="C47" s="46"/>
      <c r="D47" s="65" t="s">
        <v>171</v>
      </c>
      <c r="E47" s="45"/>
      <c r="F47" s="46"/>
      <c r="H47" s="47"/>
      <c r="I47" s="45"/>
      <c r="J47" s="46"/>
      <c r="K47" s="47"/>
      <c r="L47" s="45"/>
      <c r="M47" s="46"/>
      <c r="N47" s="47"/>
      <c r="O47" s="45"/>
      <c r="P47" s="46"/>
      <c r="Q47" s="42"/>
      <c r="R47" s="42"/>
    </row>
    <row r="48" spans="1:18">
      <c r="A48" s="44"/>
      <c r="C48" s="17"/>
      <c r="D48" s="44"/>
      <c r="F48" s="17"/>
      <c r="H48" s="44"/>
      <c r="J48" s="17"/>
      <c r="K48" s="44"/>
      <c r="M48" s="17"/>
      <c r="N48" s="44"/>
      <c r="P48" s="17"/>
      <c r="Q48" s="42"/>
      <c r="R48" s="42"/>
    </row>
    <row r="49" spans="1:18">
      <c r="A49" s="44"/>
      <c r="C49" s="17"/>
      <c r="D49" s="44"/>
      <c r="F49" s="17"/>
      <c r="H49" s="100"/>
      <c r="J49" s="17"/>
      <c r="K49" s="44"/>
      <c r="M49" s="17"/>
      <c r="N49" s="44"/>
      <c r="P49" s="17"/>
      <c r="Q49" s="42"/>
      <c r="R49" s="42"/>
    </row>
    <row r="50" spans="1:18" s="102" customFormat="1" ht="12.75">
      <c r="A50" s="175">
        <v>43200</v>
      </c>
      <c r="C50" s="176" t="s">
        <v>232</v>
      </c>
      <c r="D50" s="101"/>
      <c r="F50" s="103"/>
      <c r="H50" s="175">
        <v>43208</v>
      </c>
      <c r="J50" s="176" t="s">
        <v>233</v>
      </c>
      <c r="K50" s="175">
        <v>43210</v>
      </c>
      <c r="M50" s="176" t="s">
        <v>234</v>
      </c>
      <c r="N50" s="175">
        <v>43212</v>
      </c>
      <c r="P50" s="176" t="s">
        <v>235</v>
      </c>
      <c r="Q50" s="104"/>
      <c r="R50" s="104"/>
    </row>
    <row r="51" spans="1:18">
      <c r="A51" s="44"/>
      <c r="C51" s="17"/>
      <c r="D51" s="44"/>
      <c r="F51" s="17"/>
      <c r="H51" s="44"/>
      <c r="J51" s="17"/>
      <c r="K51" s="44"/>
      <c r="M51" s="17"/>
      <c r="N51" s="44"/>
      <c r="P51" s="17"/>
      <c r="Q51" s="42"/>
      <c r="R51" s="42"/>
    </row>
    <row r="52" spans="1:18">
      <c r="A52" s="44"/>
      <c r="C52" s="17"/>
      <c r="D52" s="44"/>
      <c r="F52" s="17"/>
      <c r="H52" s="44"/>
      <c r="J52" s="17"/>
      <c r="K52" s="44"/>
      <c r="M52" s="17"/>
      <c r="N52" s="44"/>
      <c r="P52" s="17"/>
      <c r="Q52" s="42"/>
      <c r="R52" s="42"/>
    </row>
    <row r="53" spans="1:18">
      <c r="A53" s="48" t="s">
        <v>148</v>
      </c>
      <c r="B53" s="49"/>
      <c r="C53" s="50" t="s">
        <v>198</v>
      </c>
      <c r="D53" s="48" t="s">
        <v>148</v>
      </c>
      <c r="E53" s="49"/>
      <c r="F53" s="50" t="s">
        <v>198</v>
      </c>
      <c r="H53" s="48" t="s">
        <v>148</v>
      </c>
      <c r="I53" s="49"/>
      <c r="J53" s="50" t="s">
        <v>190</v>
      </c>
      <c r="K53" s="48" t="s">
        <v>148</v>
      </c>
      <c r="L53" s="49"/>
      <c r="M53" s="50" t="s">
        <v>190</v>
      </c>
      <c r="N53" s="48" t="s">
        <v>148</v>
      </c>
      <c r="O53" s="49"/>
      <c r="P53" s="50" t="s">
        <v>190</v>
      </c>
      <c r="Q53" s="42"/>
      <c r="R53" s="42"/>
    </row>
    <row r="54" spans="1:18" s="51" customFormat="1">
      <c r="A54" s="252" t="s">
        <v>312</v>
      </c>
      <c r="B54" s="256"/>
      <c r="C54" s="257"/>
      <c r="D54" s="252" t="s">
        <v>312</v>
      </c>
      <c r="E54" s="250"/>
      <c r="F54" s="251"/>
      <c r="H54" s="253" t="s">
        <v>173</v>
      </c>
      <c r="I54" s="250"/>
      <c r="J54" s="251"/>
      <c r="K54" s="252" t="s">
        <v>312</v>
      </c>
      <c r="L54" s="250"/>
      <c r="M54" s="251"/>
      <c r="N54" s="254" t="s">
        <v>172</v>
      </c>
      <c r="O54" s="250"/>
      <c r="P54" s="251"/>
      <c r="Q54" s="42"/>
      <c r="R54" s="42"/>
    </row>
    <row r="55" spans="1:18" s="51" customFormat="1" ht="12" customHeight="1"/>
    <row r="56" spans="1:18">
      <c r="A56" s="42" t="s">
        <v>174</v>
      </c>
      <c r="B56" s="23" t="s">
        <v>332</v>
      </c>
      <c r="C56" s="23"/>
      <c r="D56" s="23"/>
      <c r="E56" s="23"/>
      <c r="F56" s="23"/>
      <c r="G56" s="23"/>
      <c r="H56" s="23"/>
      <c r="I56" s="23"/>
      <c r="J56" s="23"/>
      <c r="K56" s="304" t="str">
        <f>IF(N5="Schlussrechn.","+ Abnahmeprotokoll und Garantie"," ")</f>
        <v xml:space="preserve"> </v>
      </c>
      <c r="L56" s="23"/>
      <c r="M56" s="23"/>
      <c r="N56" s="23"/>
      <c r="O56" s="23"/>
      <c r="P56" s="23"/>
    </row>
    <row r="57" spans="1:18">
      <c r="A57" s="42"/>
      <c r="B57" s="23"/>
      <c r="C57" s="23"/>
      <c r="D57" s="23"/>
      <c r="E57" s="23"/>
      <c r="F57" s="23"/>
      <c r="G57" s="23"/>
      <c r="H57" s="23"/>
      <c r="I57" s="23"/>
      <c r="J57" s="23"/>
      <c r="K57" s="23"/>
      <c r="L57" s="23"/>
      <c r="M57" s="23"/>
      <c r="N57" s="23"/>
      <c r="O57" s="23"/>
      <c r="P57" s="23"/>
    </row>
    <row r="58" spans="1:18" ht="15.75">
      <c r="A58" s="52" t="s">
        <v>10</v>
      </c>
    </row>
    <row r="60" spans="1:18" s="23" customFormat="1" ht="12.75">
      <c r="A60" s="53" t="s">
        <v>156</v>
      </c>
      <c r="B60" s="54"/>
      <c r="C60" s="168">
        <f>C1</f>
        <v>140001</v>
      </c>
      <c r="D60" s="228"/>
      <c r="E60" s="228"/>
      <c r="F60" s="229"/>
      <c r="G60" s="53" t="s">
        <v>155</v>
      </c>
      <c r="H60" s="54"/>
      <c r="I60" s="168">
        <f>H1</f>
        <v>23</v>
      </c>
      <c r="J60" s="228"/>
      <c r="K60" s="228"/>
      <c r="L60" s="53" t="s">
        <v>13</v>
      </c>
      <c r="M60" s="54"/>
      <c r="N60" s="172">
        <f>IF(N2&lt;&gt;"",N2,"")</f>
        <v>43196</v>
      </c>
      <c r="O60" s="228"/>
      <c r="P60" s="229"/>
    </row>
    <row r="61" spans="1:18" s="23" customFormat="1" ht="12.75" customHeight="1">
      <c r="A61" s="55" t="s">
        <v>158</v>
      </c>
      <c r="C61" s="177" t="str">
        <f>C3</f>
        <v>ASTRA Muster Projekt</v>
      </c>
      <c r="D61" s="230"/>
      <c r="E61" s="170"/>
      <c r="F61" s="221"/>
      <c r="G61" s="55" t="s">
        <v>162</v>
      </c>
      <c r="I61" s="170" t="str">
        <f>H8</f>
        <v>Ing.Büro Peter Muster</v>
      </c>
      <c r="J61" s="170"/>
      <c r="K61" s="170"/>
      <c r="L61" s="55" t="s">
        <v>166</v>
      </c>
      <c r="N61" s="170" t="str">
        <f>IF(N3&lt;&gt;"",N3,"")</f>
        <v>3400988882</v>
      </c>
      <c r="O61" s="170"/>
      <c r="P61" s="221"/>
    </row>
    <row r="62" spans="1:18" s="23" customFormat="1" ht="12.75">
      <c r="A62" s="58"/>
      <c r="B62" s="59"/>
      <c r="C62" s="231"/>
      <c r="D62" s="231"/>
      <c r="E62" s="171"/>
      <c r="F62" s="232"/>
      <c r="G62" s="58"/>
      <c r="H62" s="59"/>
      <c r="I62" s="171" t="str">
        <f>H11</f>
        <v>8000 Muster 1</v>
      </c>
      <c r="J62" s="171"/>
      <c r="K62" s="171"/>
      <c r="L62" s="60" t="s">
        <v>25</v>
      </c>
      <c r="M62" s="59"/>
      <c r="N62" s="171" t="str">
        <f>IF(N5&lt;&gt;"",N5,"")</f>
        <v>Teilrechnung</v>
      </c>
      <c r="O62" s="171" t="str">
        <f>IF(P5&lt;&gt;"",P5,"")</f>
        <v>05</v>
      </c>
      <c r="P62" s="232"/>
    </row>
    <row r="64" spans="1:18" ht="15">
      <c r="A64" s="405" t="s">
        <v>211</v>
      </c>
      <c r="B64" s="405"/>
      <c r="C64" s="405"/>
      <c r="D64" s="405"/>
      <c r="E64" s="405"/>
      <c r="F64" s="405"/>
      <c r="G64" s="405"/>
      <c r="H64" s="405"/>
      <c r="I64" s="405"/>
      <c r="J64" s="405"/>
      <c r="K64" s="405"/>
      <c r="L64" s="405"/>
      <c r="M64" s="405"/>
      <c r="N64" s="405"/>
      <c r="O64" s="405"/>
      <c r="P64" s="405"/>
    </row>
    <row r="66" spans="1:16" s="42" customFormat="1" ht="12.75" customHeight="1">
      <c r="A66" s="330" t="s">
        <v>213</v>
      </c>
      <c r="B66" s="331"/>
      <c r="C66" s="331"/>
      <c r="D66" s="406" t="s">
        <v>212</v>
      </c>
      <c r="E66" s="458"/>
      <c r="F66" s="459" t="s">
        <v>155</v>
      </c>
      <c r="G66" s="459"/>
      <c r="H66" s="459" t="s">
        <v>241</v>
      </c>
      <c r="I66" s="459"/>
      <c r="J66" s="459" t="s">
        <v>242</v>
      </c>
      <c r="K66" s="465"/>
      <c r="L66" s="466" t="s">
        <v>146</v>
      </c>
      <c r="M66" s="466"/>
      <c r="N66" s="466"/>
      <c r="O66" s="466"/>
      <c r="P66" s="466"/>
    </row>
    <row r="67" spans="1:16">
      <c r="A67" s="417"/>
      <c r="B67" s="418"/>
      <c r="C67" s="418"/>
      <c r="D67" s="411"/>
      <c r="E67" s="453"/>
      <c r="F67" s="454"/>
      <c r="G67" s="454"/>
      <c r="H67" s="454"/>
      <c r="I67" s="454"/>
      <c r="J67" s="454"/>
      <c r="K67" s="455"/>
      <c r="L67" s="456" t="s">
        <v>208</v>
      </c>
      <c r="M67" s="457"/>
      <c r="N67" s="83" t="s">
        <v>152</v>
      </c>
      <c r="O67" s="460" t="s">
        <v>209</v>
      </c>
      <c r="P67" s="460"/>
    </row>
    <row r="68" spans="1:16" ht="6" customHeight="1">
      <c r="A68" s="443"/>
      <c r="B68" s="444"/>
      <c r="C68" s="444"/>
      <c r="D68" s="445"/>
      <c r="E68" s="446"/>
      <c r="F68" s="447"/>
      <c r="G68" s="447"/>
      <c r="H68" s="448"/>
      <c r="I68" s="448"/>
      <c r="J68" s="448"/>
      <c r="K68" s="449"/>
      <c r="L68" s="450"/>
      <c r="M68" s="451"/>
      <c r="N68" s="84"/>
      <c r="O68" s="452"/>
      <c r="P68" s="452"/>
    </row>
    <row r="69" spans="1:16" s="23" customFormat="1" ht="12.75">
      <c r="A69" s="427" t="s">
        <v>207</v>
      </c>
      <c r="B69" s="428"/>
      <c r="C69" s="428"/>
      <c r="D69" s="437">
        <f>H2</f>
        <v>43101</v>
      </c>
      <c r="E69" s="438"/>
      <c r="F69" s="436">
        <f>H1</f>
        <v>23</v>
      </c>
      <c r="G69" s="436"/>
      <c r="H69" s="437" t="s">
        <v>191</v>
      </c>
      <c r="I69" s="438"/>
      <c r="J69" s="439" t="s">
        <v>191</v>
      </c>
      <c r="K69" s="440"/>
      <c r="L69" s="441">
        <v>4950000</v>
      </c>
      <c r="M69" s="442"/>
      <c r="N69" s="181">
        <v>7.6999999999999999E-2</v>
      </c>
      <c r="O69" s="434">
        <f>IF(L69&lt;&gt;"",ROUND((1*L69*(1+N69))*20,0)/20,"")</f>
        <v>5331150</v>
      </c>
      <c r="P69" s="434"/>
    </row>
    <row r="70" spans="1:16" ht="12.75">
      <c r="A70" s="427" t="s">
        <v>239</v>
      </c>
      <c r="B70" s="428"/>
      <c r="C70" s="428"/>
      <c r="D70" s="429" t="s">
        <v>191</v>
      </c>
      <c r="E70" s="430"/>
      <c r="F70" s="431" t="s">
        <v>191</v>
      </c>
      <c r="G70" s="431"/>
      <c r="H70" s="429">
        <v>43133</v>
      </c>
      <c r="I70" s="430"/>
      <c r="J70" s="432">
        <v>1</v>
      </c>
      <c r="K70" s="433"/>
      <c r="L70" s="395">
        <v>400000</v>
      </c>
      <c r="M70" s="396"/>
      <c r="N70" s="182">
        <v>7.6999999999999999E-2</v>
      </c>
      <c r="O70" s="516">
        <f>IF(L70&lt;&gt;"",ROUND((1*L70*(1+N70))*20,0)/20,"")</f>
        <v>430800</v>
      </c>
      <c r="P70" s="516"/>
    </row>
    <row r="71" spans="1:16" ht="12.75">
      <c r="A71" s="427" t="s">
        <v>240</v>
      </c>
      <c r="B71" s="428"/>
      <c r="C71" s="428"/>
      <c r="D71" s="429" t="s">
        <v>191</v>
      </c>
      <c r="E71" s="430"/>
      <c r="F71" s="431" t="s">
        <v>191</v>
      </c>
      <c r="G71" s="431"/>
      <c r="H71" s="429"/>
      <c r="I71" s="430"/>
      <c r="J71" s="432"/>
      <c r="K71" s="433"/>
      <c r="L71" s="395"/>
      <c r="M71" s="396"/>
      <c r="N71" s="182"/>
      <c r="O71" s="516" t="str">
        <f>IF(L71&lt;&gt;"",ROUND((1*L71*(1+N71))*20,0)/20,"")</f>
        <v/>
      </c>
      <c r="P71" s="516"/>
    </row>
    <row r="72" spans="1:16" ht="6" customHeight="1">
      <c r="A72" s="417"/>
      <c r="B72" s="418"/>
      <c r="C72" s="418"/>
      <c r="D72" s="419"/>
      <c r="E72" s="420"/>
      <c r="F72" s="421"/>
      <c r="G72" s="421"/>
      <c r="H72" s="419"/>
      <c r="I72" s="420"/>
      <c r="J72" s="422"/>
      <c r="K72" s="423"/>
      <c r="L72" s="424"/>
      <c r="M72" s="425"/>
      <c r="N72" s="183"/>
      <c r="O72" s="426" t="str">
        <f>IF(L72&lt;&gt;"",ROUND((1*L72*(1+N72))*20,0)/20,"")</f>
        <v/>
      </c>
      <c r="P72" s="426"/>
    </row>
    <row r="73" spans="1:16" s="42" customFormat="1" ht="12.75">
      <c r="A73" s="62" t="s">
        <v>215</v>
      </c>
      <c r="B73" s="63"/>
      <c r="C73" s="63"/>
      <c r="D73" s="184"/>
      <c r="E73" s="184"/>
      <c r="F73" s="184"/>
      <c r="G73" s="184"/>
      <c r="H73" s="184"/>
      <c r="I73" s="184"/>
      <c r="J73" s="184"/>
      <c r="K73" s="184"/>
      <c r="L73" s="391">
        <f>SUM(L69:M72)</f>
        <v>5350000</v>
      </c>
      <c r="M73" s="392"/>
      <c r="N73" s="185"/>
      <c r="O73" s="391">
        <f>SUM(O69:P72)</f>
        <v>5761950</v>
      </c>
      <c r="P73" s="391"/>
    </row>
    <row r="75" spans="1:16" ht="15">
      <c r="A75" s="405" t="s">
        <v>176</v>
      </c>
      <c r="B75" s="405"/>
      <c r="C75" s="405"/>
      <c r="D75" s="405"/>
      <c r="E75" s="405"/>
      <c r="F75" s="405"/>
      <c r="G75" s="405"/>
      <c r="H75" s="405"/>
      <c r="I75" s="405"/>
      <c r="J75" s="405"/>
      <c r="K75" s="405"/>
      <c r="L75" s="405"/>
      <c r="M75" s="405"/>
      <c r="N75" s="405"/>
      <c r="O75" s="405"/>
      <c r="P75" s="405"/>
    </row>
    <row r="77" spans="1:16" ht="12.75" customHeight="1">
      <c r="A77" s="110" t="s">
        <v>166</v>
      </c>
      <c r="B77" s="61"/>
      <c r="C77" s="278" t="s">
        <v>13</v>
      </c>
      <c r="D77" s="61"/>
      <c r="E77" s="109"/>
      <c r="F77" s="314" t="s">
        <v>25</v>
      </c>
      <c r="G77" s="61"/>
      <c r="H77" s="309" t="s">
        <v>325</v>
      </c>
      <c r="I77" s="282"/>
      <c r="J77" s="406" t="s">
        <v>254</v>
      </c>
      <c r="K77" s="407"/>
      <c r="L77" s="408" t="s">
        <v>180</v>
      </c>
      <c r="M77" s="409"/>
      <c r="N77" s="409"/>
      <c r="O77" s="409"/>
      <c r="P77" s="410"/>
    </row>
    <row r="78" spans="1:16" s="42" customFormat="1" ht="12.75" customHeight="1">
      <c r="A78" s="266"/>
      <c r="B78" s="264"/>
      <c r="C78" s="280"/>
      <c r="D78" s="276"/>
      <c r="E78" s="268"/>
      <c r="F78" s="315" t="s">
        <v>260</v>
      </c>
      <c r="G78" s="97" t="s">
        <v>179</v>
      </c>
      <c r="H78" s="277" t="s">
        <v>326</v>
      </c>
      <c r="I78" s="310" t="s">
        <v>5</v>
      </c>
      <c r="J78" s="411"/>
      <c r="K78" s="412"/>
      <c r="L78" s="413" t="s">
        <v>208</v>
      </c>
      <c r="M78" s="414"/>
      <c r="N78" s="83" t="s">
        <v>152</v>
      </c>
      <c r="O78" s="415" t="s">
        <v>209</v>
      </c>
      <c r="P78" s="416"/>
    </row>
    <row r="79" spans="1:16" ht="6" customHeight="1">
      <c r="A79" s="44"/>
      <c r="C79" s="281"/>
      <c r="D79" s="399"/>
      <c r="E79" s="400"/>
      <c r="F79" s="401"/>
      <c r="G79" s="402"/>
      <c r="H79" s="302"/>
      <c r="I79" s="238"/>
      <c r="J79" s="403"/>
      <c r="K79" s="404"/>
      <c r="L79" s="239"/>
      <c r="M79" s="240"/>
      <c r="N79" s="183"/>
      <c r="O79" s="258"/>
      <c r="P79" s="259"/>
    </row>
    <row r="80" spans="1:16" ht="12.75" customHeight="1">
      <c r="A80" s="272">
        <v>3400988878</v>
      </c>
      <c r="B80" s="265"/>
      <c r="C80" s="279">
        <v>43141</v>
      </c>
      <c r="D80" s="265"/>
      <c r="E80" s="270"/>
      <c r="F80" s="307" t="s">
        <v>27</v>
      </c>
      <c r="G80" s="308" t="s">
        <v>256</v>
      </c>
      <c r="H80" s="311">
        <v>43101</v>
      </c>
      <c r="I80" s="312">
        <v>43131</v>
      </c>
      <c r="J80" s="517" t="s">
        <v>135</v>
      </c>
      <c r="K80" s="518"/>
      <c r="L80" s="395">
        <v>1545642.6</v>
      </c>
      <c r="M80" s="396"/>
      <c r="N80" s="182">
        <v>7.6999999999999999E-2</v>
      </c>
      <c r="O80" s="516">
        <f>IF(L80&lt;&gt;"",L80*(1+N80),"")</f>
        <v>1664657.0802</v>
      </c>
      <c r="P80" s="516"/>
    </row>
    <row r="81" spans="1:16" ht="12.75">
      <c r="A81" s="272">
        <v>3400988879</v>
      </c>
      <c r="B81" s="265"/>
      <c r="C81" s="279">
        <v>43141</v>
      </c>
      <c r="D81" s="265"/>
      <c r="E81" s="270"/>
      <c r="F81" s="307" t="s">
        <v>27</v>
      </c>
      <c r="G81" s="308" t="s">
        <v>217</v>
      </c>
      <c r="H81" s="311">
        <v>43101</v>
      </c>
      <c r="I81" s="312">
        <v>43131</v>
      </c>
      <c r="J81" s="517" t="s">
        <v>14</v>
      </c>
      <c r="K81" s="518"/>
      <c r="L81" s="395">
        <v>10000</v>
      </c>
      <c r="M81" s="396"/>
      <c r="N81" s="182">
        <v>7.6999999999999999E-2</v>
      </c>
      <c r="O81" s="516">
        <f>IF(L81&lt;&gt;"",L81*(1+N81),"")</f>
        <v>10770</v>
      </c>
      <c r="P81" s="516"/>
    </row>
    <row r="82" spans="1:16" ht="12.75">
      <c r="A82" s="272">
        <v>3400988880</v>
      </c>
      <c r="B82" s="265"/>
      <c r="C82" s="279">
        <v>43141</v>
      </c>
      <c r="D82" s="265"/>
      <c r="E82" s="270"/>
      <c r="F82" s="307" t="s">
        <v>27</v>
      </c>
      <c r="G82" s="308" t="s">
        <v>257</v>
      </c>
      <c r="H82" s="311">
        <v>43101</v>
      </c>
      <c r="I82" s="312">
        <v>43131</v>
      </c>
      <c r="J82" s="517" t="s">
        <v>147</v>
      </c>
      <c r="K82" s="518"/>
      <c r="L82" s="395">
        <v>20000</v>
      </c>
      <c r="M82" s="396"/>
      <c r="N82" s="182">
        <v>7.6999999999999999E-2</v>
      </c>
      <c r="O82" s="516">
        <f>IF(L82&lt;&gt;"",L82*(1+N82),"")</f>
        <v>21540</v>
      </c>
      <c r="P82" s="516"/>
    </row>
    <row r="83" spans="1:16" ht="12.75">
      <c r="A83" s="272">
        <v>3400988881</v>
      </c>
      <c r="B83" s="265"/>
      <c r="C83" s="279">
        <v>43141</v>
      </c>
      <c r="D83" s="265"/>
      <c r="E83" s="270"/>
      <c r="F83" s="307" t="s">
        <v>27</v>
      </c>
      <c r="G83" s="308" t="s">
        <v>258</v>
      </c>
      <c r="H83" s="311">
        <v>43101</v>
      </c>
      <c r="I83" s="312">
        <v>43131</v>
      </c>
      <c r="J83" s="517" t="s">
        <v>134</v>
      </c>
      <c r="K83" s="518"/>
      <c r="L83" s="395">
        <v>-10000</v>
      </c>
      <c r="M83" s="396"/>
      <c r="N83" s="182">
        <v>7.6999999999999999E-2</v>
      </c>
      <c r="O83" s="516">
        <f>IF(L83&lt;&gt;"",L83*(1+N83),"")</f>
        <v>-10770</v>
      </c>
      <c r="P83" s="516"/>
    </row>
    <row r="84" spans="1:16" ht="12.75">
      <c r="A84" s="272">
        <v>3400988882</v>
      </c>
      <c r="B84" s="265"/>
      <c r="C84" s="279">
        <v>43196</v>
      </c>
      <c r="D84" s="265"/>
      <c r="E84" s="270"/>
      <c r="F84" s="307" t="s">
        <v>27</v>
      </c>
      <c r="G84" s="308" t="s">
        <v>259</v>
      </c>
      <c r="H84" s="311">
        <v>43132</v>
      </c>
      <c r="I84" s="312">
        <v>43190</v>
      </c>
      <c r="J84" s="517" t="s">
        <v>135</v>
      </c>
      <c r="K84" s="518"/>
      <c r="L84" s="395">
        <v>2153796.1368</v>
      </c>
      <c r="M84" s="396"/>
      <c r="N84" s="182">
        <v>7.6999999999999999E-2</v>
      </c>
      <c r="O84" s="516">
        <f>IF(L84&lt;&gt;"",L84*(1+N84),"")</f>
        <v>2319638.4393336</v>
      </c>
      <c r="P84" s="516"/>
    </row>
    <row r="85" spans="1:16" ht="12.75">
      <c r="A85" s="272"/>
      <c r="B85" s="265"/>
      <c r="C85" s="279"/>
      <c r="D85" s="265"/>
      <c r="E85" s="270"/>
      <c r="F85" s="303"/>
      <c r="G85" s="308"/>
      <c r="H85" s="311"/>
      <c r="I85" s="312"/>
      <c r="J85" s="517"/>
      <c r="K85" s="518"/>
      <c r="L85" s="395"/>
      <c r="M85" s="396"/>
      <c r="N85" s="182">
        <v>7.6999999999999999E-2</v>
      </c>
      <c r="O85" s="516" t="str">
        <f t="shared" ref="O85:O93" si="1">IF(L85&lt;&gt;"",L85*(1+N85),"")</f>
        <v/>
      </c>
      <c r="P85" s="516"/>
    </row>
    <row r="86" spans="1:16" ht="12.75">
      <c r="A86" s="272"/>
      <c r="B86" s="265"/>
      <c r="C86" s="279"/>
      <c r="D86" s="265"/>
      <c r="E86" s="270"/>
      <c r="F86" s="303"/>
      <c r="G86" s="308"/>
      <c r="H86" s="311"/>
      <c r="I86" s="312"/>
      <c r="J86" s="517"/>
      <c r="K86" s="518"/>
      <c r="L86" s="395"/>
      <c r="M86" s="396"/>
      <c r="N86" s="182">
        <v>7.6999999999999999E-2</v>
      </c>
      <c r="O86" s="516" t="str">
        <f t="shared" si="1"/>
        <v/>
      </c>
      <c r="P86" s="516"/>
    </row>
    <row r="87" spans="1:16" ht="12.75">
      <c r="A87" s="272"/>
      <c r="B87" s="265"/>
      <c r="C87" s="279"/>
      <c r="D87" s="265"/>
      <c r="E87" s="270"/>
      <c r="F87" s="303"/>
      <c r="G87" s="308"/>
      <c r="H87" s="311"/>
      <c r="I87" s="312"/>
      <c r="J87" s="517"/>
      <c r="K87" s="518"/>
      <c r="L87" s="395"/>
      <c r="M87" s="396"/>
      <c r="N87" s="182">
        <v>7.6999999999999999E-2</v>
      </c>
      <c r="O87" s="516" t="str">
        <f t="shared" si="1"/>
        <v/>
      </c>
      <c r="P87" s="516"/>
    </row>
    <row r="88" spans="1:16" ht="12.75">
      <c r="A88" s="272"/>
      <c r="B88" s="265"/>
      <c r="C88" s="279"/>
      <c r="D88" s="265"/>
      <c r="E88" s="270"/>
      <c r="F88" s="303"/>
      <c r="G88" s="308"/>
      <c r="H88" s="311"/>
      <c r="I88" s="312"/>
      <c r="J88" s="517"/>
      <c r="K88" s="518"/>
      <c r="L88" s="395"/>
      <c r="M88" s="396"/>
      <c r="N88" s="182">
        <v>7.6999999999999999E-2</v>
      </c>
      <c r="O88" s="516" t="str">
        <f t="shared" si="1"/>
        <v/>
      </c>
      <c r="P88" s="516"/>
    </row>
    <row r="89" spans="1:16" ht="12.75">
      <c r="A89" s="272"/>
      <c r="B89" s="265"/>
      <c r="C89" s="279"/>
      <c r="D89" s="265"/>
      <c r="E89" s="270"/>
      <c r="F89" s="303"/>
      <c r="G89" s="308"/>
      <c r="H89" s="311"/>
      <c r="I89" s="312"/>
      <c r="J89" s="517"/>
      <c r="K89" s="518"/>
      <c r="L89" s="395"/>
      <c r="M89" s="396"/>
      <c r="N89" s="182">
        <v>7.6999999999999999E-2</v>
      </c>
      <c r="O89" s="516" t="str">
        <f t="shared" si="1"/>
        <v/>
      </c>
      <c r="P89" s="516"/>
    </row>
    <row r="90" spans="1:16" ht="12.75">
      <c r="A90" s="272"/>
      <c r="B90" s="265"/>
      <c r="C90" s="279"/>
      <c r="D90" s="265"/>
      <c r="E90" s="270"/>
      <c r="F90" s="303"/>
      <c r="G90" s="308"/>
      <c r="H90" s="311"/>
      <c r="I90" s="312"/>
      <c r="J90" s="517"/>
      <c r="K90" s="518"/>
      <c r="L90" s="395"/>
      <c r="M90" s="396"/>
      <c r="N90" s="182">
        <v>7.6999999999999999E-2</v>
      </c>
      <c r="O90" s="516" t="str">
        <f t="shared" si="1"/>
        <v/>
      </c>
      <c r="P90" s="516"/>
    </row>
    <row r="91" spans="1:16" ht="12.75">
      <c r="A91" s="272"/>
      <c r="B91" s="265"/>
      <c r="C91" s="279"/>
      <c r="D91" s="265"/>
      <c r="E91" s="270"/>
      <c r="F91" s="303"/>
      <c r="G91" s="308"/>
      <c r="H91" s="311"/>
      <c r="I91" s="312"/>
      <c r="J91" s="517"/>
      <c r="K91" s="518"/>
      <c r="L91" s="395"/>
      <c r="M91" s="396"/>
      <c r="N91" s="182">
        <v>7.6999999999999999E-2</v>
      </c>
      <c r="O91" s="516" t="str">
        <f t="shared" si="1"/>
        <v/>
      </c>
      <c r="P91" s="516"/>
    </row>
    <row r="92" spans="1:16" ht="12.75">
      <c r="A92" s="272"/>
      <c r="B92" s="265"/>
      <c r="C92" s="279"/>
      <c r="D92" s="265"/>
      <c r="E92" s="270"/>
      <c r="F92" s="303"/>
      <c r="G92" s="308"/>
      <c r="H92" s="311"/>
      <c r="I92" s="312"/>
      <c r="J92" s="517"/>
      <c r="K92" s="518"/>
      <c r="L92" s="395"/>
      <c r="M92" s="396"/>
      <c r="N92" s="182">
        <v>7.6999999999999999E-2</v>
      </c>
      <c r="O92" s="516" t="str">
        <f t="shared" si="1"/>
        <v/>
      </c>
      <c r="P92" s="516"/>
    </row>
    <row r="93" spans="1:16" ht="12.75">
      <c r="A93" s="272"/>
      <c r="B93" s="265"/>
      <c r="C93" s="279"/>
      <c r="D93" s="265"/>
      <c r="E93" s="270"/>
      <c r="F93" s="303"/>
      <c r="G93" s="308"/>
      <c r="H93" s="311"/>
      <c r="I93" s="312"/>
      <c r="J93" s="517"/>
      <c r="K93" s="518"/>
      <c r="L93" s="395"/>
      <c r="M93" s="396"/>
      <c r="N93" s="182">
        <v>7.6999999999999999E-2</v>
      </c>
      <c r="O93" s="516" t="str">
        <f t="shared" si="1"/>
        <v/>
      </c>
      <c r="P93" s="516"/>
    </row>
    <row r="94" spans="1:16" ht="12.75">
      <c r="A94" s="273"/>
      <c r="B94" s="265"/>
      <c r="C94" s="275"/>
      <c r="D94" s="265"/>
      <c r="E94" s="269"/>
      <c r="F94" s="307" t="s">
        <v>2</v>
      </c>
      <c r="G94" s="308"/>
      <c r="H94" s="311"/>
      <c r="I94" s="313"/>
      <c r="J94" s="517"/>
      <c r="K94" s="518"/>
      <c r="L94" s="395"/>
      <c r="M94" s="396"/>
      <c r="N94" s="182">
        <v>7.6999999999999999E-2</v>
      </c>
      <c r="O94" s="516" t="str">
        <f>IF(L94&lt;&gt;"",L94*(1+N94),"")</f>
        <v/>
      </c>
      <c r="P94" s="516"/>
    </row>
    <row r="95" spans="1:16" ht="6" customHeight="1">
      <c r="A95" s="81"/>
      <c r="C95" s="277"/>
      <c r="D95" s="387"/>
      <c r="E95" s="388"/>
      <c r="F95" s="389"/>
      <c r="G95" s="390"/>
      <c r="H95" s="274"/>
      <c r="I95" s="241"/>
      <c r="J95" s="262"/>
      <c r="K95" s="263"/>
      <c r="L95" s="242"/>
      <c r="M95" s="243"/>
      <c r="N95" s="183"/>
      <c r="O95" s="242"/>
      <c r="P95" s="260"/>
    </row>
    <row r="96" spans="1:16" ht="12.75" customHeight="1">
      <c r="A96" s="233" t="s">
        <v>181</v>
      </c>
      <c r="B96" s="89"/>
      <c r="C96" s="89"/>
      <c r="D96" s="234"/>
      <c r="E96" s="234"/>
      <c r="F96" s="234"/>
      <c r="G96" s="234"/>
      <c r="H96" s="234"/>
      <c r="I96" s="234"/>
      <c r="J96" s="234"/>
      <c r="K96" s="235"/>
      <c r="L96" s="391">
        <f>-SUMIF(J80:K95,'Dropdowns Bau'!B9,L80:M95)+L97</f>
        <v>3719438.7368000001</v>
      </c>
      <c r="M96" s="392"/>
      <c r="N96" s="185"/>
      <c r="O96" s="391">
        <f>-SUMIF(J80:K95,'Dropdowns Bau'!B9,O80:P95)+O97</f>
        <v>4005835.5195335997</v>
      </c>
      <c r="P96" s="391"/>
    </row>
    <row r="97" spans="1:16" s="42" customFormat="1" ht="12.75">
      <c r="A97" s="26" t="s">
        <v>182</v>
      </c>
      <c r="B97" s="63"/>
      <c r="C97" s="63"/>
      <c r="D97" s="236"/>
      <c r="E97" s="236"/>
      <c r="F97" s="236"/>
      <c r="G97" s="236"/>
      <c r="H97" s="236"/>
      <c r="I97" s="236"/>
      <c r="J97" s="236"/>
      <c r="K97" s="237"/>
      <c r="L97" s="361">
        <f>SUM(L80:M95)</f>
        <v>3719438.7368000001</v>
      </c>
      <c r="M97" s="362"/>
      <c r="N97" s="186"/>
      <c r="O97" s="361">
        <f>SUM(O80:P95)</f>
        <v>4005835.5195335997</v>
      </c>
      <c r="P97" s="363"/>
    </row>
    <row r="98" spans="1:16" ht="6" customHeight="1">
      <c r="A98" s="85"/>
      <c r="D98" s="86"/>
      <c r="E98" s="86"/>
      <c r="F98" s="86"/>
      <c r="G98" s="86"/>
      <c r="H98" s="86"/>
      <c r="I98" s="86"/>
      <c r="J98" s="86"/>
      <c r="K98" s="64"/>
      <c r="L98" s="244"/>
      <c r="M98" s="245"/>
      <c r="N98" s="187"/>
      <c r="O98" s="244"/>
      <c r="P98" s="261"/>
    </row>
    <row r="99" spans="1:16" ht="12.75" customHeight="1">
      <c r="A99" s="88" t="s">
        <v>214</v>
      </c>
      <c r="D99" s="267"/>
      <c r="J99" s="42" t="s">
        <v>192</v>
      </c>
      <c r="K99" s="17"/>
      <c r="L99" s="361">
        <f>SUMIF(J80:K95,'Dropdowns DL'!B4,L80:M95)</f>
        <v>3699438.7368000001</v>
      </c>
      <c r="M99" s="362"/>
      <c r="N99" s="183"/>
      <c r="O99" s="361">
        <f>SUMIF(J80:K95,'Dropdowns DL'!B4,O80:P95)</f>
        <v>3984295.5195335997</v>
      </c>
      <c r="P99" s="363"/>
    </row>
    <row r="100" spans="1:16" ht="12.75">
      <c r="A100" s="44"/>
      <c r="J100" s="42" t="s">
        <v>278</v>
      </c>
      <c r="K100" s="17"/>
      <c r="L100" s="361">
        <f>SUMIF(J80:K95,'Dropdowns DL'!B6,L80:M95)</f>
        <v>20000</v>
      </c>
      <c r="M100" s="362"/>
      <c r="N100" s="183"/>
      <c r="O100" s="361">
        <f>SUMIF(J80:K95,'Dropdowns DL'!B6,O80:P95)</f>
        <v>21540</v>
      </c>
      <c r="P100" s="363"/>
    </row>
    <row r="101" spans="1:16" ht="12.75">
      <c r="A101" s="44"/>
      <c r="J101" s="42" t="s">
        <v>193</v>
      </c>
      <c r="K101" s="17"/>
      <c r="L101" s="361">
        <f>SUMIF(J80:K95,'Dropdowns DL'!B5,L80:M95)</f>
        <v>10000</v>
      </c>
      <c r="M101" s="362"/>
      <c r="N101" s="183"/>
      <c r="O101" s="361">
        <f>SUMIF(J80:K95,'Dropdowns DL'!B5,O80:P95)</f>
        <v>10770</v>
      </c>
      <c r="P101" s="363"/>
    </row>
    <row r="102" spans="1:16" ht="12.75" hidden="1">
      <c r="A102" s="44"/>
      <c r="J102" s="42" t="s">
        <v>194</v>
      </c>
      <c r="K102" s="17"/>
      <c r="L102" s="361">
        <f>SUMIF(J80:K95,'Dropdowns Bau'!B5,L80:M95)</f>
        <v>0</v>
      </c>
      <c r="M102" s="362"/>
      <c r="N102" s="183"/>
      <c r="O102" s="361">
        <f>SUMIF(J80:K95,'Dropdowns Bau'!B5,O80:P95)</f>
        <v>0</v>
      </c>
      <c r="P102" s="363"/>
    </row>
    <row r="103" spans="1:16" ht="6" customHeight="1">
      <c r="A103" s="81"/>
      <c r="B103" s="87"/>
      <c r="C103" s="87"/>
      <c r="D103" s="87"/>
      <c r="E103" s="87"/>
      <c r="F103" s="87"/>
      <c r="G103" s="87"/>
      <c r="H103" s="87"/>
      <c r="I103" s="87"/>
      <c r="J103" s="87"/>
      <c r="K103" s="82"/>
      <c r="L103" s="364"/>
      <c r="M103" s="365"/>
      <c r="N103" s="188"/>
      <c r="O103" s="366"/>
      <c r="P103" s="366"/>
    </row>
    <row r="104" spans="1:16" ht="6" customHeight="1"/>
    <row r="106" spans="1:16" ht="15">
      <c r="A106" s="167" t="s">
        <v>183</v>
      </c>
      <c r="B106" s="156"/>
      <c r="C106" s="156"/>
      <c r="D106" s="156"/>
      <c r="E106" s="156"/>
      <c r="F106" s="156"/>
      <c r="G106" s="156"/>
      <c r="H106" s="157"/>
      <c r="I106" s="367" t="s">
        <v>210</v>
      </c>
      <c r="J106" s="367"/>
      <c r="K106" s="367"/>
      <c r="L106" s="367"/>
      <c r="M106" s="367"/>
      <c r="N106" s="367"/>
      <c r="O106" s="367"/>
      <c r="P106" s="367"/>
    </row>
    <row r="107" spans="1:16" s="23" customFormat="1">
      <c r="A107" s="95"/>
      <c r="B107" s="95"/>
      <c r="C107" s="95"/>
      <c r="D107" s="95"/>
      <c r="E107" s="95"/>
      <c r="F107" s="95"/>
      <c r="G107" s="95"/>
      <c r="H107" s="95"/>
      <c r="I107" s="96"/>
      <c r="J107" s="95"/>
      <c r="K107" s="95"/>
      <c r="L107" s="95"/>
      <c r="M107" s="95"/>
    </row>
    <row r="108" spans="1:16" ht="12" customHeight="1">
      <c r="A108" s="90"/>
      <c r="B108" s="89"/>
      <c r="C108" s="89"/>
      <c r="D108" s="368" t="s">
        <v>208</v>
      </c>
      <c r="E108" s="369"/>
      <c r="F108" s="370" t="s">
        <v>209</v>
      </c>
      <c r="G108" s="371"/>
      <c r="H108" s="23"/>
      <c r="I108" s="372" t="s">
        <v>253</v>
      </c>
      <c r="J108" s="373"/>
      <c r="K108" s="378" t="s">
        <v>277</v>
      </c>
      <c r="L108" s="379"/>
      <c r="M108" s="379"/>
      <c r="N108" s="379"/>
      <c r="O108" s="379"/>
      <c r="P108" s="380"/>
    </row>
    <row r="109" spans="1:16" ht="12.75">
      <c r="A109" s="330" t="s">
        <v>215</v>
      </c>
      <c r="B109" s="331"/>
      <c r="C109" s="332"/>
      <c r="D109" s="350">
        <f>L73</f>
        <v>5350000</v>
      </c>
      <c r="E109" s="351"/>
      <c r="F109" s="352">
        <f>O73</f>
        <v>5761950</v>
      </c>
      <c r="G109" s="353"/>
      <c r="H109" s="91"/>
      <c r="I109" s="374"/>
      <c r="J109" s="375"/>
      <c r="K109" s="381"/>
      <c r="L109" s="382"/>
      <c r="M109" s="382"/>
      <c r="N109" s="382"/>
      <c r="O109" s="382"/>
      <c r="P109" s="383"/>
    </row>
    <row r="110" spans="1:16" ht="12.75">
      <c r="A110" s="354" t="s">
        <v>181</v>
      </c>
      <c r="B110" s="355"/>
      <c r="C110" s="356"/>
      <c r="D110" s="357">
        <f>L96</f>
        <v>3719438.7368000001</v>
      </c>
      <c r="E110" s="358"/>
      <c r="F110" s="359">
        <f>O96</f>
        <v>4005835.5195335997</v>
      </c>
      <c r="G110" s="360"/>
      <c r="H110" s="91"/>
      <c r="I110" s="374"/>
      <c r="J110" s="375"/>
      <c r="K110" s="381"/>
      <c r="L110" s="382"/>
      <c r="M110" s="382"/>
      <c r="N110" s="382"/>
      <c r="O110" s="382"/>
      <c r="P110" s="383"/>
    </row>
    <row r="111" spans="1:16" ht="12" customHeight="1">
      <c r="A111" s="330" t="s">
        <v>178</v>
      </c>
      <c r="B111" s="331"/>
      <c r="C111" s="332"/>
      <c r="D111" s="336">
        <f>D109-D110</f>
        <v>1630561.2631999999</v>
      </c>
      <c r="E111" s="337"/>
      <c r="F111" s="340">
        <f>F109-F110</f>
        <v>1756114.4804664003</v>
      </c>
      <c r="G111" s="341"/>
      <c r="H111" s="92"/>
      <c r="I111" s="374"/>
      <c r="J111" s="375"/>
      <c r="K111" s="381"/>
      <c r="L111" s="382"/>
      <c r="M111" s="382"/>
      <c r="N111" s="382"/>
      <c r="O111" s="382"/>
      <c r="P111" s="383"/>
    </row>
    <row r="112" spans="1:16" ht="12" customHeight="1">
      <c r="A112" s="333"/>
      <c r="B112" s="334"/>
      <c r="C112" s="335"/>
      <c r="D112" s="338"/>
      <c r="E112" s="339"/>
      <c r="F112" s="342"/>
      <c r="G112" s="343"/>
      <c r="H112" s="92"/>
      <c r="I112" s="374"/>
      <c r="J112" s="375"/>
      <c r="K112" s="381"/>
      <c r="L112" s="382"/>
      <c r="M112" s="382"/>
      <c r="N112" s="382"/>
      <c r="O112" s="382"/>
      <c r="P112" s="383"/>
    </row>
    <row r="113" spans="1:16" ht="12.75">
      <c r="A113" s="344" t="s">
        <v>177</v>
      </c>
      <c r="B113" s="345"/>
      <c r="C113" s="346"/>
      <c r="D113" s="347">
        <f>IF(D110&lt;&gt;0,D110/D109,0)</f>
        <v>0.69522219379439254</v>
      </c>
      <c r="E113" s="348"/>
      <c r="F113" s="347">
        <f>IF(D110&lt;&gt;0,F110/F109,0)</f>
        <v>0.69522219379439243</v>
      </c>
      <c r="G113" s="349"/>
      <c r="H113" s="93"/>
      <c r="I113" s="376"/>
      <c r="J113" s="377"/>
      <c r="K113" s="384"/>
      <c r="L113" s="385"/>
      <c r="M113" s="385"/>
      <c r="N113" s="385"/>
      <c r="O113" s="385"/>
      <c r="P113" s="386"/>
    </row>
  </sheetData>
  <mergeCells count="173">
    <mergeCell ref="O92:P92"/>
    <mergeCell ref="O93:P93"/>
    <mergeCell ref="O94:P94"/>
    <mergeCell ref="L96:M96"/>
    <mergeCell ref="O96:P96"/>
    <mergeCell ref="O97:P97"/>
    <mergeCell ref="O99:P99"/>
    <mergeCell ref="O100:P100"/>
    <mergeCell ref="O101:P101"/>
    <mergeCell ref="O83:P83"/>
    <mergeCell ref="O84:P84"/>
    <mergeCell ref="O85:P85"/>
    <mergeCell ref="O86:P86"/>
    <mergeCell ref="O87:P87"/>
    <mergeCell ref="O88:P88"/>
    <mergeCell ref="O89:P89"/>
    <mergeCell ref="O90:P90"/>
    <mergeCell ref="O91:P91"/>
    <mergeCell ref="J78:K78"/>
    <mergeCell ref="O81:P81"/>
    <mergeCell ref="O82:P82"/>
    <mergeCell ref="J40:K40"/>
    <mergeCell ref="O80:P80"/>
    <mergeCell ref="L77:P77"/>
    <mergeCell ref="O78:P78"/>
    <mergeCell ref="L78:M78"/>
    <mergeCell ref="O69:P69"/>
    <mergeCell ref="O68:P68"/>
    <mergeCell ref="L72:M72"/>
    <mergeCell ref="L82:M82"/>
    <mergeCell ref="J71:K71"/>
    <mergeCell ref="O73:P73"/>
    <mergeCell ref="O71:P71"/>
    <mergeCell ref="J92:K92"/>
    <mergeCell ref="H5:J5"/>
    <mergeCell ref="H6:J6"/>
    <mergeCell ref="H8:J8"/>
    <mergeCell ref="H9:J9"/>
    <mergeCell ref="H10:J10"/>
    <mergeCell ref="C8:E14"/>
    <mergeCell ref="A68:C68"/>
    <mergeCell ref="A70:C70"/>
    <mergeCell ref="D70:E70"/>
    <mergeCell ref="A30:B30"/>
    <mergeCell ref="A29:B29"/>
    <mergeCell ref="E40:F40"/>
    <mergeCell ref="A38:P38"/>
    <mergeCell ref="F67:G67"/>
    <mergeCell ref="H67:I67"/>
    <mergeCell ref="J67:K67"/>
    <mergeCell ref="A26:B26"/>
    <mergeCell ref="A27:B27"/>
    <mergeCell ref="D69:E69"/>
    <mergeCell ref="F69:G69"/>
    <mergeCell ref="H69:I69"/>
    <mergeCell ref="J69:K69"/>
    <mergeCell ref="L69:M69"/>
    <mergeCell ref="L84:M84"/>
    <mergeCell ref="J84:K84"/>
    <mergeCell ref="J85:K85"/>
    <mergeCell ref="J86:K86"/>
    <mergeCell ref="J87:K87"/>
    <mergeCell ref="A19:P19"/>
    <mergeCell ref="A21:F21"/>
    <mergeCell ref="L83:M83"/>
    <mergeCell ref="J80:K80"/>
    <mergeCell ref="J81:K81"/>
    <mergeCell ref="J82:K82"/>
    <mergeCell ref="J83:K83"/>
    <mergeCell ref="L66:P66"/>
    <mergeCell ref="A67:C67"/>
    <mergeCell ref="D67:E67"/>
    <mergeCell ref="L81:M81"/>
    <mergeCell ref="L80:M80"/>
    <mergeCell ref="J77:K77"/>
    <mergeCell ref="D79:E79"/>
    <mergeCell ref="F79:G79"/>
    <mergeCell ref="J79:K79"/>
    <mergeCell ref="J68:K68"/>
    <mergeCell ref="H68:I68"/>
    <mergeCell ref="L68:M68"/>
    <mergeCell ref="D109:E109"/>
    <mergeCell ref="F109:G109"/>
    <mergeCell ref="A110:C110"/>
    <mergeCell ref="D110:E110"/>
    <mergeCell ref="F110:G110"/>
    <mergeCell ref="L102:M102"/>
    <mergeCell ref="A109:C109"/>
    <mergeCell ref="L85:M85"/>
    <mergeCell ref="J88:K88"/>
    <mergeCell ref="J89:K89"/>
    <mergeCell ref="J94:K94"/>
    <mergeCell ref="L87:M87"/>
    <mergeCell ref="L88:M88"/>
    <mergeCell ref="L89:M89"/>
    <mergeCell ref="L90:M90"/>
    <mergeCell ref="L91:M91"/>
    <mergeCell ref="L92:M92"/>
    <mergeCell ref="J91:K91"/>
    <mergeCell ref="J90:K90"/>
    <mergeCell ref="L86:M86"/>
    <mergeCell ref="D95:E95"/>
    <mergeCell ref="F95:G95"/>
    <mergeCell ref="K108:P113"/>
    <mergeCell ref="J93:K93"/>
    <mergeCell ref="F66:G66"/>
    <mergeCell ref="O102:P102"/>
    <mergeCell ref="A113:C113"/>
    <mergeCell ref="D113:E113"/>
    <mergeCell ref="F113:G113"/>
    <mergeCell ref="D108:E108"/>
    <mergeCell ref="A69:C69"/>
    <mergeCell ref="L73:M73"/>
    <mergeCell ref="I106:P106"/>
    <mergeCell ref="A75:P75"/>
    <mergeCell ref="D111:E112"/>
    <mergeCell ref="A111:C112"/>
    <mergeCell ref="F111:G112"/>
    <mergeCell ref="O103:P103"/>
    <mergeCell ref="F108:G108"/>
    <mergeCell ref="I108:J113"/>
    <mergeCell ref="L97:M97"/>
    <mergeCell ref="L99:M99"/>
    <mergeCell ref="L100:M100"/>
    <mergeCell ref="L101:M101"/>
    <mergeCell ref="L103:M103"/>
    <mergeCell ref="L93:M93"/>
    <mergeCell ref="L94:M94"/>
    <mergeCell ref="A72:C72"/>
    <mergeCell ref="D72:E72"/>
    <mergeCell ref="F72:G72"/>
    <mergeCell ref="H72:I72"/>
    <mergeCell ref="J72:K72"/>
    <mergeCell ref="A64:P64"/>
    <mergeCell ref="H66:I66"/>
    <mergeCell ref="J66:K66"/>
    <mergeCell ref="D68:E68"/>
    <mergeCell ref="F68:G68"/>
    <mergeCell ref="O72:P72"/>
    <mergeCell ref="F70:G70"/>
    <mergeCell ref="H70:I70"/>
    <mergeCell ref="J70:K70"/>
    <mergeCell ref="L70:M70"/>
    <mergeCell ref="O70:P70"/>
    <mergeCell ref="L67:M67"/>
    <mergeCell ref="O67:P67"/>
    <mergeCell ref="A66:C66"/>
    <mergeCell ref="D66:E66"/>
    <mergeCell ref="A71:C71"/>
    <mergeCell ref="D71:E71"/>
    <mergeCell ref="F71:G71"/>
    <mergeCell ref="H71:I71"/>
    <mergeCell ref="L71:M71"/>
    <mergeCell ref="H2:I2"/>
    <mergeCell ref="A43:B43"/>
    <mergeCell ref="A44:B44"/>
    <mergeCell ref="B36:P36"/>
    <mergeCell ref="C4:E4"/>
    <mergeCell ref="C3:E3"/>
    <mergeCell ref="C2:E2"/>
    <mergeCell ref="H3:J3"/>
    <mergeCell ref="H4:J4"/>
    <mergeCell ref="A22:B22"/>
    <mergeCell ref="A23:B23"/>
    <mergeCell ref="A24:B24"/>
    <mergeCell ref="A28:B28"/>
    <mergeCell ref="C6:E6"/>
    <mergeCell ref="H11:J11"/>
    <mergeCell ref="H13:J13"/>
    <mergeCell ref="H14:J14"/>
    <mergeCell ref="H15:J15"/>
    <mergeCell ref="A25:B25"/>
    <mergeCell ref="G21:P21"/>
  </mergeCells>
  <conditionalFormatting sqref="P40">
    <cfRule type="cellIs" dxfId="8" priority="12" stopIfTrue="1" operator="greaterThan">
      <formula>1</formula>
    </cfRule>
    <cfRule type="cellIs" dxfId="7" priority="14" stopIfTrue="1" operator="greaterThanOrEqual">
      <formula>0.8</formula>
    </cfRule>
  </conditionalFormatting>
  <conditionalFormatting sqref="F113:G113">
    <cfRule type="cellIs" dxfId="6" priority="10" stopIfTrue="1" operator="greaterThan">
      <formula>1</formula>
    </cfRule>
    <cfRule type="cellIs" dxfId="5" priority="11" stopIfTrue="1" operator="greaterThanOrEqual">
      <formula>0.8</formula>
    </cfRule>
  </conditionalFormatting>
  <conditionalFormatting sqref="A25:F29">
    <cfRule type="cellIs" dxfId="4" priority="7" stopIfTrue="1" operator="notEqual">
      <formula>0</formula>
    </cfRule>
  </conditionalFormatting>
  <conditionalFormatting sqref="C6:E6 C8:E14 H8:J13">
    <cfRule type="cellIs" dxfId="3" priority="5" stopIfTrue="1" operator="notEqual">
      <formula>0</formula>
    </cfRule>
  </conditionalFormatting>
  <conditionalFormatting sqref="C1 C2:E4 H1 H2:I2 K2 H3:J6 P7 J23 M23 O23 A43:B44 B45 A46 D43:D44 E45 D46 I43 L43 O43 L69:P69">
    <cfRule type="cellIs" dxfId="2" priority="3" stopIfTrue="1" operator="notEqual">
      <formula>0</formula>
    </cfRule>
  </conditionalFormatting>
  <conditionalFormatting sqref="P4">
    <cfRule type="expression" dxfId="1" priority="1" stopIfTrue="1">
      <formula>YEAR(P4)&gt;YEAR($N$4)</formula>
    </cfRule>
    <cfRule type="expression" dxfId="0" priority="2" stopIfTrue="1">
      <formula>YEAR(P4)&gt;YEAR($O$4)</formula>
    </cfRule>
  </conditionalFormatting>
  <dataValidations count="8">
    <dataValidation type="list" allowBlank="1" showInputMessage="1" showErrorMessage="1" sqref="C94 F80:F94 H95:I95">
      <formula1>Abrechnungsart</formula1>
    </dataValidation>
    <dataValidation type="list" allowBlank="1" showInputMessage="1" showErrorMessage="1" sqref="J80:J95 K81:K95">
      <formula1>Rechnungsart</formula1>
    </dataValidation>
    <dataValidation type="list" allowBlank="1" showInputMessage="1" showErrorMessage="1" sqref="P7">
      <formula1>Zahlungsfrist</formula1>
    </dataValidation>
    <dataValidation type="list" allowBlank="1" showInputMessage="1" showErrorMessage="1" sqref="C8">
      <formula1>Adressen</formula1>
    </dataValidation>
    <dataValidation type="list" allowBlank="1" showInputMessage="1" showErrorMessage="1" sqref="D25:D30">
      <formula1>Finanzierungskonto</formula1>
    </dataValidation>
    <dataValidation type="list" allowBlank="1" showInputMessage="1" showErrorMessage="1" sqref="E25:E29">
      <formula1>Koa</formula1>
    </dataValidation>
    <dataValidation type="list" allowBlank="1" showInputMessage="1" showErrorMessage="1" sqref="N5">
      <formula1>Abrechnungsart_DL</formula1>
    </dataValidation>
    <dataValidation type="list" allowBlank="1" showInputMessage="1" showErrorMessage="1" sqref="N6">
      <formula1>Rechnungsart_DL</formula1>
    </dataValidation>
  </dataValidations>
  <hyperlinks>
    <hyperlink ref="H6" r:id="rId1"/>
    <hyperlink ref="A46" r:id="rId2"/>
    <hyperlink ref="D46" r:id="rId3" display="E-Mail@ch"/>
  </hyperlinks>
  <printOptions horizontalCentered="1"/>
  <pageMargins left="0.19685039370078741" right="0.19685039370078741" top="0.78740157480314965" bottom="0.51181102362204722" header="0.27559055118110237" footer="0.27559055118110237"/>
  <pageSetup paperSize="9" scale="74" fitToHeight="0" orientation="landscape" horizontalDpi="300" verticalDpi="300" r:id="rId4"/>
  <headerFooter alignWithMargins="0">
    <oddHeader>&amp;L&amp;G&amp;C&amp;"Arial,Fett"&amp;14Rechnungsdeckblatt und Kostenmatrix
Dienstleistungen&amp;R&amp;7&amp;G</oddHeader>
    <oddFooter>&amp;L&amp;8&amp;F / Erstellt von ASTRA am 22.04.2014&amp;C&amp;8N074-1300&amp;R&amp;8&amp;P/&amp;N</oddFooter>
  </headerFooter>
  <legacyDrawingHF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dimension ref="B1:Y118"/>
  <sheetViews>
    <sheetView workbookViewId="0">
      <selection activeCell="B4" sqref="B4"/>
    </sheetView>
  </sheetViews>
  <sheetFormatPr baseColWidth="10" defaultColWidth="11.42578125" defaultRowHeight="12.75"/>
  <cols>
    <col min="1" max="1" width="4.7109375" style="3" customWidth="1"/>
    <col min="2" max="2" width="28.140625" style="3" customWidth="1"/>
    <col min="3" max="3" width="3.85546875" style="3" customWidth="1"/>
    <col min="4" max="7" width="11.42578125" style="3"/>
    <col min="8" max="8" width="24.85546875" style="3" customWidth="1"/>
    <col min="9" max="9" width="30" style="3" customWidth="1"/>
    <col min="10" max="10" width="14.7109375" style="3" customWidth="1"/>
    <col min="11" max="11" width="13.7109375" style="3" customWidth="1"/>
    <col min="12" max="12" width="13.42578125" style="3" customWidth="1"/>
    <col min="13" max="16384" width="11.42578125" style="3"/>
  </cols>
  <sheetData>
    <row r="1" spans="2:25">
      <c r="V1" s="3" t="s">
        <v>296</v>
      </c>
      <c r="W1" s="3" t="s">
        <v>315</v>
      </c>
      <c r="Y1" s="3" t="s">
        <v>244</v>
      </c>
    </row>
    <row r="2" spans="2:25">
      <c r="V2" s="3" t="s">
        <v>316</v>
      </c>
      <c r="W2" s="305" t="s">
        <v>313</v>
      </c>
    </row>
    <row r="3" spans="2:25" ht="18">
      <c r="B3" s="1" t="s">
        <v>6</v>
      </c>
      <c r="C3" s="2"/>
      <c r="D3" s="1" t="s">
        <v>21</v>
      </c>
      <c r="F3" s="1" t="s">
        <v>246</v>
      </c>
      <c r="G3" s="1" t="s">
        <v>22</v>
      </c>
      <c r="V3" s="3" t="s">
        <v>317</v>
      </c>
      <c r="W3" s="305" t="s">
        <v>314</v>
      </c>
    </row>
    <row r="4" spans="2:25" ht="45.75" customHeight="1">
      <c r="B4" s="320" t="s">
        <v>329</v>
      </c>
      <c r="C4" s="2"/>
      <c r="D4" s="320" t="s">
        <v>329</v>
      </c>
      <c r="F4" s="320" t="s">
        <v>329</v>
      </c>
      <c r="G4" s="320" t="s">
        <v>329</v>
      </c>
      <c r="H4" s="4" t="s">
        <v>140</v>
      </c>
      <c r="I4" s="4" t="s">
        <v>141</v>
      </c>
      <c r="J4" s="4" t="s">
        <v>142</v>
      </c>
      <c r="K4" s="4" t="s">
        <v>143</v>
      </c>
      <c r="L4" s="4" t="s">
        <v>144</v>
      </c>
      <c r="V4" s="306" t="s">
        <v>318</v>
      </c>
      <c r="W4" s="305" t="s">
        <v>319</v>
      </c>
    </row>
    <row r="5" spans="2:25" ht="12.75" customHeight="1">
      <c r="B5" s="2" t="s">
        <v>8</v>
      </c>
      <c r="C5" s="2"/>
      <c r="D5" s="5" t="s">
        <v>23</v>
      </c>
      <c r="F5" s="2" t="str">
        <f>REPLACE(D5,7,99,"")</f>
        <v>1.2100</v>
      </c>
      <c r="H5" s="4"/>
    </row>
    <row r="6" spans="2:25" ht="14.25" customHeight="1">
      <c r="B6" s="2" t="s">
        <v>9</v>
      </c>
      <c r="C6" s="2"/>
      <c r="D6" s="5" t="s">
        <v>24</v>
      </c>
      <c r="F6" s="2" t="str">
        <f t="shared" ref="F6:F19" si="0">REPLACE(D6,7,99,"")</f>
        <v>1.2200</v>
      </c>
      <c r="H6" s="1" t="s">
        <v>25</v>
      </c>
    </row>
    <row r="7" spans="2:25">
      <c r="B7" s="2" t="s">
        <v>14</v>
      </c>
      <c r="C7" s="2"/>
      <c r="D7" s="5" t="s">
        <v>26</v>
      </c>
      <c r="F7" s="2" t="str">
        <f t="shared" si="0"/>
        <v>1.2300</v>
      </c>
      <c r="H7" s="320" t="s">
        <v>329</v>
      </c>
      <c r="V7" s="3" t="s">
        <v>320</v>
      </c>
      <c r="W7" s="3" t="s">
        <v>321</v>
      </c>
      <c r="Y7" s="305" t="s">
        <v>324</v>
      </c>
    </row>
    <row r="8" spans="2:25">
      <c r="B8" s="2"/>
      <c r="C8" s="2"/>
      <c r="D8" s="5" t="s">
        <v>28</v>
      </c>
      <c r="F8" s="2" t="str">
        <f t="shared" si="0"/>
        <v>1.2400</v>
      </c>
      <c r="H8" s="4" t="s">
        <v>27</v>
      </c>
      <c r="W8" s="3" t="s">
        <v>322</v>
      </c>
      <c r="Y8" s="305" t="s">
        <v>323</v>
      </c>
    </row>
    <row r="9" spans="2:25">
      <c r="B9" s="2"/>
      <c r="C9" s="2"/>
      <c r="D9" s="5" t="s">
        <v>29</v>
      </c>
      <c r="F9" s="2" t="str">
        <f t="shared" si="0"/>
        <v>1.2500</v>
      </c>
      <c r="H9" s="4" t="s">
        <v>273</v>
      </c>
    </row>
    <row r="10" spans="2:25">
      <c r="B10" s="22"/>
      <c r="C10" s="2"/>
      <c r="D10" s="5" t="s">
        <v>30</v>
      </c>
      <c r="F10" s="2" t="str">
        <f t="shared" si="0"/>
        <v>1.2600</v>
      </c>
      <c r="H10" s="4" t="s">
        <v>288</v>
      </c>
    </row>
    <row r="11" spans="2:25">
      <c r="B11" s="22"/>
      <c r="C11" s="2"/>
      <c r="D11" s="5" t="s">
        <v>31</v>
      </c>
      <c r="F11" s="2" t="str">
        <f t="shared" si="0"/>
        <v>1.2700</v>
      </c>
    </row>
    <row r="12" spans="2:25" ht="18">
      <c r="B12" s="22"/>
      <c r="C12" s="2"/>
      <c r="D12" s="5" t="s">
        <v>33</v>
      </c>
      <c r="F12" s="2" t="str">
        <f t="shared" si="0"/>
        <v>1.2800</v>
      </c>
      <c r="I12" s="1" t="s">
        <v>0</v>
      </c>
    </row>
    <row r="13" spans="2:25" ht="18">
      <c r="B13" s="2"/>
      <c r="C13" s="2"/>
      <c r="D13" s="5" t="s">
        <v>34</v>
      </c>
      <c r="F13" s="2" t="str">
        <f t="shared" si="0"/>
        <v>1.2900</v>
      </c>
      <c r="H13" s="1" t="s">
        <v>137</v>
      </c>
      <c r="I13" s="320" t="s">
        <v>329</v>
      </c>
    </row>
    <row r="14" spans="2:25" ht="18">
      <c r="B14" s="1" t="s">
        <v>32</v>
      </c>
      <c r="C14" s="2"/>
      <c r="D14" s="5" t="s">
        <v>35</v>
      </c>
      <c r="F14" s="2" t="str">
        <f t="shared" si="0"/>
        <v>1.2950</v>
      </c>
      <c r="H14" s="320" t="s">
        <v>329</v>
      </c>
      <c r="I14" s="284">
        <v>0</v>
      </c>
    </row>
    <row r="15" spans="2:25">
      <c r="B15" s="320" t="s">
        <v>329</v>
      </c>
      <c r="C15" s="2"/>
      <c r="D15" s="2" t="s">
        <v>36</v>
      </c>
      <c r="F15" s="2" t="str">
        <f t="shared" si="0"/>
        <v>1.3100</v>
      </c>
      <c r="H15" s="2" t="s">
        <v>3</v>
      </c>
      <c r="I15" s="2" t="s">
        <v>15</v>
      </c>
    </row>
    <row r="16" spans="2:25">
      <c r="B16" s="2" t="s">
        <v>200</v>
      </c>
      <c r="C16" s="2"/>
      <c r="D16" s="6" t="s">
        <v>37</v>
      </c>
      <c r="F16" s="2" t="str">
        <f t="shared" si="0"/>
        <v>1.3200</v>
      </c>
      <c r="H16" s="2" t="s">
        <v>136</v>
      </c>
      <c r="I16" s="2" t="s">
        <v>17</v>
      </c>
    </row>
    <row r="17" spans="2:17">
      <c r="B17" s="2" t="s">
        <v>201</v>
      </c>
      <c r="C17" s="2"/>
      <c r="D17" s="2" t="s">
        <v>38</v>
      </c>
      <c r="F17" s="2" t="str">
        <f t="shared" si="0"/>
        <v>1.3300</v>
      </c>
      <c r="H17" s="2" t="s">
        <v>2</v>
      </c>
      <c r="I17" s="2" t="s">
        <v>138</v>
      </c>
    </row>
    <row r="18" spans="2:17">
      <c r="B18" s="2" t="s">
        <v>203</v>
      </c>
      <c r="C18" s="2"/>
      <c r="D18" s="2" t="s">
        <v>39</v>
      </c>
      <c r="F18" s="2" t="str">
        <f t="shared" si="0"/>
        <v>1.3400</v>
      </c>
      <c r="H18" s="7"/>
      <c r="I18" s="2" t="s">
        <v>139</v>
      </c>
    </row>
    <row r="19" spans="2:17">
      <c r="B19" s="2" t="s">
        <v>204</v>
      </c>
      <c r="C19" s="2"/>
      <c r="D19" s="2" t="s">
        <v>289</v>
      </c>
      <c r="F19" s="2" t="str">
        <f t="shared" si="0"/>
        <v>1.5030</v>
      </c>
      <c r="H19" s="7"/>
    </row>
    <row r="20" spans="2:17">
      <c r="B20" s="2" t="s">
        <v>202</v>
      </c>
      <c r="C20" s="2"/>
      <c r="D20" s="2" t="s">
        <v>40</v>
      </c>
      <c r="F20" s="2" t="str">
        <f>REPLACE(D20,7,99,"")</f>
        <v>1.3950</v>
      </c>
    </row>
    <row r="21" spans="2:17">
      <c r="B21" s="2"/>
      <c r="C21" s="2"/>
      <c r="D21" s="2" t="s">
        <v>328</v>
      </c>
      <c r="F21" s="2" t="str">
        <f>REPLACE(D21,7,99,"")</f>
        <v>1.5910</v>
      </c>
    </row>
    <row r="22" spans="2:17" ht="18">
      <c r="B22" s="1" t="s">
        <v>16</v>
      </c>
      <c r="C22" s="2"/>
      <c r="D22" s="5" t="s">
        <v>41</v>
      </c>
      <c r="F22" s="2" t="str">
        <f t="shared" ref="F22:F50" si="1">REPLACE(D22,7,99,"")</f>
        <v>1.7100</v>
      </c>
      <c r="H22" s="1" t="s">
        <v>297</v>
      </c>
      <c r="I22" s="1" t="s">
        <v>298</v>
      </c>
    </row>
    <row r="23" spans="2:17">
      <c r="B23" s="320" t="s">
        <v>329</v>
      </c>
      <c r="C23" s="2"/>
      <c r="D23" s="5" t="s">
        <v>42</v>
      </c>
      <c r="F23" s="2" t="str">
        <f t="shared" si="1"/>
        <v>1.7200</v>
      </c>
      <c r="H23" s="320" t="s">
        <v>329</v>
      </c>
      <c r="I23" s="320" t="s">
        <v>329</v>
      </c>
      <c r="J23" s="3" t="s">
        <v>304</v>
      </c>
      <c r="K23" s="3" t="s">
        <v>305</v>
      </c>
      <c r="L23" s="3" t="s">
        <v>306</v>
      </c>
      <c r="M23" s="3" t="s">
        <v>307</v>
      </c>
      <c r="N23" s="3" t="s">
        <v>308</v>
      </c>
      <c r="O23" s="3" t="s">
        <v>309</v>
      </c>
      <c r="P23" s="3" t="s">
        <v>310</v>
      </c>
      <c r="Q23" s="3" t="s">
        <v>311</v>
      </c>
    </row>
    <row r="24" spans="2:17">
      <c r="B24" s="2" t="s">
        <v>19</v>
      </c>
      <c r="C24" s="2"/>
      <c r="D24" s="5" t="s">
        <v>43</v>
      </c>
      <c r="F24" s="2" t="str">
        <f t="shared" si="1"/>
        <v>1.7700</v>
      </c>
      <c r="H24" s="300">
        <v>1000000</v>
      </c>
      <c r="I24" s="3" t="s">
        <v>299</v>
      </c>
      <c r="J24" s="3">
        <v>0</v>
      </c>
      <c r="K24" s="300">
        <v>1000000</v>
      </c>
      <c r="N24" s="3">
        <v>0</v>
      </c>
      <c r="O24" s="300">
        <v>20000000</v>
      </c>
    </row>
    <row r="25" spans="2:17">
      <c r="B25" s="2" t="s">
        <v>20</v>
      </c>
      <c r="C25" s="2"/>
      <c r="D25" s="5" t="s">
        <v>44</v>
      </c>
      <c r="F25" s="2" t="str">
        <f t="shared" si="1"/>
        <v>1.7800</v>
      </c>
      <c r="H25" s="300">
        <v>2000000</v>
      </c>
      <c r="I25" s="3" t="s">
        <v>303</v>
      </c>
      <c r="J25" s="3">
        <v>0</v>
      </c>
      <c r="K25" s="300">
        <v>2000000</v>
      </c>
      <c r="N25" s="3">
        <v>0</v>
      </c>
      <c r="O25" s="300">
        <v>40000000</v>
      </c>
    </row>
    <row r="26" spans="2:17" ht="18">
      <c r="B26" s="2" t="s">
        <v>133</v>
      </c>
      <c r="C26" s="2"/>
      <c r="D26" s="5" t="s">
        <v>45</v>
      </c>
      <c r="F26" s="2" t="str">
        <f t="shared" si="1"/>
        <v>1.9100</v>
      </c>
      <c r="H26" s="1"/>
      <c r="I26" s="3" t="s">
        <v>300</v>
      </c>
      <c r="J26" s="3">
        <v>0</v>
      </c>
      <c r="K26" s="300">
        <v>30000</v>
      </c>
      <c r="L26" s="300">
        <v>30000</v>
      </c>
      <c r="M26" s="300">
        <v>1000000</v>
      </c>
      <c r="N26" s="3">
        <v>0</v>
      </c>
      <c r="O26" s="300">
        <v>300000</v>
      </c>
      <c r="P26" s="300">
        <v>600000</v>
      </c>
      <c r="Q26" s="300">
        <v>20000000</v>
      </c>
    </row>
    <row r="27" spans="2:17">
      <c r="B27" s="2"/>
      <c r="C27" s="2"/>
      <c r="D27" s="5" t="s">
        <v>46</v>
      </c>
      <c r="F27" s="2" t="str">
        <f t="shared" si="1"/>
        <v>1.9200</v>
      </c>
      <c r="H27" s="2"/>
      <c r="I27" s="3" t="s">
        <v>301</v>
      </c>
      <c r="J27" s="3">
        <v>0</v>
      </c>
      <c r="K27" s="300">
        <v>50000</v>
      </c>
      <c r="L27" s="300">
        <v>50000</v>
      </c>
      <c r="M27" s="300">
        <v>2000000</v>
      </c>
      <c r="N27" s="3">
        <v>0</v>
      </c>
      <c r="O27" s="300">
        <v>500000</v>
      </c>
      <c r="P27" s="300">
        <v>1000000</v>
      </c>
      <c r="Q27" s="300">
        <v>40000000</v>
      </c>
    </row>
    <row r="28" spans="2:17">
      <c r="B28" s="2"/>
      <c r="C28" s="2"/>
      <c r="D28" s="5" t="s">
        <v>47</v>
      </c>
      <c r="F28" s="2" t="str">
        <f t="shared" si="1"/>
        <v>1.9300</v>
      </c>
      <c r="H28" s="2"/>
      <c r="I28" s="3" t="s">
        <v>302</v>
      </c>
      <c r="J28" s="3">
        <v>0</v>
      </c>
      <c r="K28" s="300">
        <v>23000</v>
      </c>
      <c r="L28" s="300">
        <v>23000</v>
      </c>
      <c r="M28" s="300">
        <v>2000000</v>
      </c>
      <c r="N28" s="3">
        <v>0</v>
      </c>
      <c r="O28" s="300">
        <v>230000</v>
      </c>
      <c r="P28" s="300">
        <v>460000</v>
      </c>
      <c r="Q28" s="300">
        <v>40000000</v>
      </c>
    </row>
    <row r="29" spans="2:17" ht="18">
      <c r="B29" s="1" t="s">
        <v>199</v>
      </c>
      <c r="C29" s="2"/>
      <c r="D29" s="5" t="s">
        <v>48</v>
      </c>
      <c r="F29" s="2" t="str">
        <f t="shared" si="1"/>
        <v>1.9350</v>
      </c>
      <c r="H29" s="2"/>
    </row>
    <row r="30" spans="2:17">
      <c r="B30" s="320" t="s">
        <v>329</v>
      </c>
      <c r="C30" s="2"/>
      <c r="D30" s="5" t="s">
        <v>49</v>
      </c>
      <c r="F30" s="2" t="str">
        <f t="shared" si="1"/>
        <v>2.2200</v>
      </c>
      <c r="H30" s="2"/>
    </row>
    <row r="31" spans="2:17">
      <c r="B31" s="2" t="s">
        <v>200</v>
      </c>
      <c r="C31" s="2"/>
      <c r="D31" s="5" t="s">
        <v>50</v>
      </c>
      <c r="F31" s="2" t="str">
        <f t="shared" si="1"/>
        <v>2.2500</v>
      </c>
      <c r="H31" s="2"/>
    </row>
    <row r="32" spans="2:17">
      <c r="B32" s="2" t="s">
        <v>201</v>
      </c>
      <c r="C32" s="2"/>
      <c r="D32" s="5" t="s">
        <v>51</v>
      </c>
      <c r="F32" s="2" t="str">
        <f t="shared" si="1"/>
        <v>2.2950</v>
      </c>
      <c r="H32" s="2"/>
    </row>
    <row r="33" spans="2:8">
      <c r="B33" s="2" t="s">
        <v>203</v>
      </c>
      <c r="C33" s="2"/>
      <c r="D33" s="5" t="s">
        <v>52</v>
      </c>
      <c r="F33" s="2" t="str">
        <f t="shared" si="1"/>
        <v>2.4100</v>
      </c>
      <c r="H33" s="2"/>
    </row>
    <row r="34" spans="2:8">
      <c r="B34" s="2" t="s">
        <v>204</v>
      </c>
      <c r="C34" s="2"/>
      <c r="D34" s="5" t="s">
        <v>53</v>
      </c>
      <c r="F34" s="2" t="str">
        <f t="shared" si="1"/>
        <v>2.4200</v>
      </c>
      <c r="H34" s="2"/>
    </row>
    <row r="35" spans="2:8">
      <c r="B35" s="2" t="s">
        <v>202</v>
      </c>
      <c r="C35" s="2"/>
      <c r="D35" s="5" t="s">
        <v>54</v>
      </c>
      <c r="F35" s="2" t="str">
        <f t="shared" si="1"/>
        <v>2.4300</v>
      </c>
      <c r="H35" s="2"/>
    </row>
    <row r="36" spans="2:8">
      <c r="B36" s="2"/>
      <c r="C36" s="2"/>
      <c r="D36" s="5" t="s">
        <v>55</v>
      </c>
      <c r="F36" s="2" t="str">
        <f t="shared" si="1"/>
        <v>2.4400</v>
      </c>
      <c r="H36" s="2"/>
    </row>
    <row r="37" spans="2:8">
      <c r="B37" s="2"/>
      <c r="C37" s="2"/>
      <c r="D37" s="5" t="s">
        <v>56</v>
      </c>
      <c r="F37" s="2" t="str">
        <f t="shared" si="1"/>
        <v>2.4701</v>
      </c>
    </row>
    <row r="38" spans="2:8" ht="18">
      <c r="B38" s="1"/>
      <c r="C38" s="2"/>
      <c r="D38" s="5" t="s">
        <v>57</v>
      </c>
      <c r="F38" s="2" t="str">
        <f t="shared" si="1"/>
        <v>2.4702</v>
      </c>
    </row>
    <row r="39" spans="2:8">
      <c r="B39" s="107"/>
      <c r="C39" s="2"/>
      <c r="D39" s="5" t="s">
        <v>58</v>
      </c>
      <c r="F39" s="2" t="str">
        <f t="shared" si="1"/>
        <v>2.4703</v>
      </c>
    </row>
    <row r="40" spans="2:8">
      <c r="B40" s="107"/>
      <c r="C40" s="2"/>
      <c r="D40" s="5" t="s">
        <v>59</v>
      </c>
      <c r="F40" s="2" t="str">
        <f t="shared" si="1"/>
        <v>2.4704</v>
      </c>
    </row>
    <row r="41" spans="2:8">
      <c r="B41" s="106"/>
      <c r="C41" s="2"/>
      <c r="D41" s="5" t="s">
        <v>60</v>
      </c>
      <c r="F41" s="2" t="str">
        <f t="shared" si="1"/>
        <v>2.4800</v>
      </c>
    </row>
    <row r="42" spans="2:8">
      <c r="B42" s="106"/>
      <c r="C42" s="2"/>
      <c r="D42" s="5" t="s">
        <v>61</v>
      </c>
      <c r="F42" s="2" t="str">
        <f t="shared" si="1"/>
        <v>2.7100</v>
      </c>
    </row>
    <row r="43" spans="2:8">
      <c r="B43" s="107"/>
      <c r="C43" s="2"/>
      <c r="D43" s="5" t="s">
        <v>62</v>
      </c>
      <c r="F43" s="2" t="str">
        <f t="shared" si="1"/>
        <v>2.7200</v>
      </c>
    </row>
    <row r="44" spans="2:8">
      <c r="B44" s="106"/>
      <c r="C44" s="2"/>
      <c r="D44" s="5" t="s">
        <v>63</v>
      </c>
      <c r="F44" s="2" t="str">
        <f t="shared" si="1"/>
        <v>2.9400</v>
      </c>
    </row>
    <row r="45" spans="2:8">
      <c r="B45" s="107"/>
      <c r="C45" s="2"/>
      <c r="D45" s="5" t="s">
        <v>64</v>
      </c>
      <c r="F45" s="2" t="str">
        <f t="shared" si="1"/>
        <v>2.9500</v>
      </c>
    </row>
    <row r="46" spans="2:8">
      <c r="B46" s="107"/>
      <c r="C46" s="2"/>
      <c r="D46" s="5" t="s">
        <v>65</v>
      </c>
      <c r="F46" s="2" t="str">
        <f t="shared" si="1"/>
        <v>2.9550</v>
      </c>
    </row>
    <row r="47" spans="2:8">
      <c r="B47" s="107"/>
      <c r="C47" s="2"/>
      <c r="D47" s="5" t="s">
        <v>66</v>
      </c>
      <c r="F47" s="2" t="str">
        <f t="shared" si="1"/>
        <v>2.9600</v>
      </c>
    </row>
    <row r="48" spans="2:8">
      <c r="B48" s="107"/>
      <c r="C48" s="2"/>
      <c r="D48" s="2" t="s">
        <v>67</v>
      </c>
      <c r="F48" s="2" t="str">
        <f t="shared" si="1"/>
        <v>3.5010</v>
      </c>
    </row>
    <row r="49" spans="2:6">
      <c r="B49" s="106"/>
      <c r="C49" s="2"/>
      <c r="D49" s="2" t="s">
        <v>68</v>
      </c>
      <c r="F49" s="2" t="str">
        <f t="shared" si="1"/>
        <v>3.5020</v>
      </c>
    </row>
    <row r="50" spans="2:6">
      <c r="B50" s="107"/>
      <c r="C50" s="2"/>
      <c r="D50" s="2" t="s">
        <v>69</v>
      </c>
      <c r="F50" s="2" t="str">
        <f t="shared" si="1"/>
        <v>3.5030</v>
      </c>
    </row>
    <row r="51" spans="2:6">
      <c r="B51" s="106"/>
      <c r="C51" s="2"/>
      <c r="D51" s="2" t="s">
        <v>70</v>
      </c>
      <c r="F51" s="2" t="str">
        <f>REPLACE(D51,7,99,"")</f>
        <v>3.5100</v>
      </c>
    </row>
    <row r="52" spans="2:6">
      <c r="B52" s="107"/>
      <c r="C52" s="2"/>
      <c r="D52" s="2" t="s">
        <v>71</v>
      </c>
      <c r="F52" s="2" t="str">
        <f>REPLACE(D52,7,99,"")</f>
        <v>3.5200</v>
      </c>
    </row>
    <row r="53" spans="2:6">
      <c r="B53" s="107"/>
      <c r="C53" s="2"/>
      <c r="D53" s="2" t="s">
        <v>72</v>
      </c>
      <c r="F53" s="2" t="str">
        <f>REPLACE(D53,7,99,"")</f>
        <v>3.5300</v>
      </c>
    </row>
    <row r="54" spans="2:6">
      <c r="B54" s="106"/>
      <c r="C54" s="2"/>
      <c r="D54" s="2" t="s">
        <v>73</v>
      </c>
      <c r="F54" s="2" t="str">
        <f>REPLACE(D54,7,99,"")</f>
        <v>3.5400</v>
      </c>
    </row>
    <row r="55" spans="2:6">
      <c r="B55" s="107"/>
      <c r="C55" s="2"/>
      <c r="D55" s="2" t="s">
        <v>74</v>
      </c>
      <c r="F55" s="2" t="str">
        <f t="shared" ref="F55:F113" si="2">REPLACE(D55,7,99,"")</f>
        <v>3.5500</v>
      </c>
    </row>
    <row r="56" spans="2:6">
      <c r="B56" s="106"/>
      <c r="C56" s="2"/>
      <c r="D56" s="2" t="s">
        <v>75</v>
      </c>
      <c r="F56" s="2" t="str">
        <f t="shared" si="2"/>
        <v>3.5600</v>
      </c>
    </row>
    <row r="57" spans="2:6">
      <c r="B57" s="106"/>
      <c r="C57" s="2"/>
      <c r="D57" s="2" t="s">
        <v>76</v>
      </c>
      <c r="F57" s="2" t="str">
        <f t="shared" si="2"/>
        <v>3.5705</v>
      </c>
    </row>
    <row r="58" spans="2:6">
      <c r="B58" s="107"/>
      <c r="C58" s="2"/>
      <c r="D58" s="2" t="s">
        <v>77</v>
      </c>
      <c r="F58" s="2" t="str">
        <f t="shared" si="2"/>
        <v>3.5710</v>
      </c>
    </row>
    <row r="59" spans="2:6">
      <c r="B59" s="107"/>
      <c r="C59" s="2"/>
      <c r="D59" s="2" t="s">
        <v>78</v>
      </c>
      <c r="F59" s="2" t="str">
        <f t="shared" si="2"/>
        <v>3.5720</v>
      </c>
    </row>
    <row r="60" spans="2:6">
      <c r="B60" s="107"/>
      <c r="C60" s="2"/>
      <c r="D60" s="2" t="s">
        <v>79</v>
      </c>
      <c r="F60" s="2" t="str">
        <f t="shared" si="2"/>
        <v>3.5730</v>
      </c>
    </row>
    <row r="61" spans="2:6">
      <c r="B61" s="107"/>
      <c r="C61" s="2"/>
      <c r="D61" s="6" t="s">
        <v>80</v>
      </c>
      <c r="F61" s="2" t="str">
        <f t="shared" si="2"/>
        <v>3.5740</v>
      </c>
    </row>
    <row r="62" spans="2:6">
      <c r="B62" s="107"/>
      <c r="C62" s="2"/>
      <c r="D62" s="2" t="s">
        <v>81</v>
      </c>
      <c r="F62" s="2" t="str">
        <f t="shared" si="2"/>
        <v>3.5745</v>
      </c>
    </row>
    <row r="63" spans="2:6">
      <c r="B63" s="107"/>
      <c r="C63" s="2"/>
      <c r="D63" s="6" t="s">
        <v>82</v>
      </c>
      <c r="F63" s="2" t="str">
        <f t="shared" si="2"/>
        <v>3.5750</v>
      </c>
    </row>
    <row r="64" spans="2:6">
      <c r="B64" s="106"/>
      <c r="C64" s="2"/>
      <c r="D64" s="2" t="s">
        <v>83</v>
      </c>
      <c r="F64" s="2" t="str">
        <f t="shared" si="2"/>
        <v>3.5754</v>
      </c>
    </row>
    <row r="65" spans="2:6">
      <c r="B65" s="106"/>
      <c r="C65" s="2"/>
      <c r="D65" s="2" t="s">
        <v>84</v>
      </c>
      <c r="F65" s="2" t="str">
        <f t="shared" si="2"/>
        <v>3.5755</v>
      </c>
    </row>
    <row r="66" spans="2:6">
      <c r="B66" s="2"/>
      <c r="C66" s="2"/>
      <c r="D66" s="6" t="s">
        <v>85</v>
      </c>
      <c r="F66" s="2" t="str">
        <f t="shared" si="2"/>
        <v>3.5765</v>
      </c>
    </row>
    <row r="67" spans="2:6">
      <c r="B67" s="2"/>
      <c r="C67" s="2"/>
      <c r="D67" s="2" t="s">
        <v>86</v>
      </c>
      <c r="F67" s="2" t="str">
        <f t="shared" si="2"/>
        <v>3.5770</v>
      </c>
    </row>
    <row r="68" spans="2:6">
      <c r="B68" s="2"/>
      <c r="C68" s="2"/>
      <c r="D68" s="2" t="s">
        <v>87</v>
      </c>
      <c r="F68" s="2" t="str">
        <f t="shared" si="2"/>
        <v>3.5800</v>
      </c>
    </row>
    <row r="69" spans="2:6">
      <c r="B69" s="2"/>
      <c r="C69" s="2"/>
      <c r="D69" s="2" t="s">
        <v>88</v>
      </c>
      <c r="F69" s="2" t="str">
        <f t="shared" si="2"/>
        <v>3.5810</v>
      </c>
    </row>
    <row r="70" spans="2:6">
      <c r="B70" s="2"/>
      <c r="C70" s="2"/>
      <c r="D70" s="2" t="s">
        <v>89</v>
      </c>
      <c r="F70" s="2" t="str">
        <f t="shared" si="2"/>
        <v>3.5900</v>
      </c>
    </row>
    <row r="71" spans="2:6">
      <c r="B71" s="2"/>
      <c r="C71" s="2"/>
      <c r="D71" s="2" t="s">
        <v>90</v>
      </c>
      <c r="F71" s="2" t="str">
        <f t="shared" si="2"/>
        <v>3.5910</v>
      </c>
    </row>
    <row r="72" spans="2:6">
      <c r="B72" s="2"/>
      <c r="C72" s="2"/>
      <c r="D72" s="2" t="s">
        <v>91</v>
      </c>
      <c r="F72" s="2" t="str">
        <f t="shared" si="2"/>
        <v>3.5950</v>
      </c>
    </row>
    <row r="73" spans="2:6">
      <c r="B73" s="2"/>
      <c r="C73" s="2"/>
      <c r="D73" s="2" t="s">
        <v>92</v>
      </c>
      <c r="F73" s="2" t="str">
        <f t="shared" si="2"/>
        <v>3.7100</v>
      </c>
    </row>
    <row r="74" spans="2:6">
      <c r="B74" s="2"/>
      <c r="C74" s="2"/>
      <c r="D74" s="2" t="s">
        <v>93</v>
      </c>
      <c r="F74" s="2" t="str">
        <f t="shared" si="2"/>
        <v>3.7200</v>
      </c>
    </row>
    <row r="75" spans="2:6">
      <c r="B75" s="2"/>
      <c r="C75" s="2"/>
      <c r="D75" s="2" t="s">
        <v>94</v>
      </c>
      <c r="F75" s="2" t="str">
        <f t="shared" si="2"/>
        <v>3.7800</v>
      </c>
    </row>
    <row r="76" spans="2:6">
      <c r="B76" s="2"/>
      <c r="C76" s="2"/>
      <c r="D76" s="8" t="s">
        <v>145</v>
      </c>
      <c r="F76" s="112" t="str">
        <f t="shared" si="2"/>
        <v>3.8101</v>
      </c>
    </row>
    <row r="77" spans="2:6">
      <c r="B77" s="2"/>
      <c r="C77" s="2"/>
      <c r="D77" s="8" t="s">
        <v>95</v>
      </c>
      <c r="F77" s="112" t="str">
        <f t="shared" si="2"/>
        <v>3.8110</v>
      </c>
    </row>
    <row r="78" spans="2:6">
      <c r="B78" s="2"/>
      <c r="C78" s="2"/>
      <c r="D78" s="8" t="s">
        <v>96</v>
      </c>
      <c r="F78" s="112" t="str">
        <f t="shared" si="2"/>
        <v>3.8120</v>
      </c>
    </row>
    <row r="79" spans="2:6">
      <c r="B79" s="2"/>
      <c r="C79" s="2"/>
      <c r="D79" s="8" t="s">
        <v>97</v>
      </c>
      <c r="F79" s="112" t="str">
        <f t="shared" si="2"/>
        <v>3.8130</v>
      </c>
    </row>
    <row r="80" spans="2:6">
      <c r="B80" s="2"/>
      <c r="C80" s="2"/>
      <c r="D80" s="8" t="s">
        <v>98</v>
      </c>
      <c r="F80" s="112" t="str">
        <f t="shared" si="2"/>
        <v>3.8140</v>
      </c>
    </row>
    <row r="81" spans="2:6" ht="14.25">
      <c r="B81" s="9"/>
      <c r="C81" s="2"/>
      <c r="D81" s="8" t="s">
        <v>99</v>
      </c>
      <c r="F81" s="112" t="str">
        <f t="shared" si="2"/>
        <v>3.8150</v>
      </c>
    </row>
    <row r="82" spans="2:6" ht="14.25">
      <c r="B82" s="9"/>
      <c r="C82" s="2"/>
      <c r="D82" s="8" t="s">
        <v>100</v>
      </c>
      <c r="F82" s="112" t="str">
        <f t="shared" si="2"/>
        <v>3.8160</v>
      </c>
    </row>
    <row r="83" spans="2:6" ht="14.25">
      <c r="B83" s="9"/>
      <c r="C83" s="2"/>
      <c r="D83" s="8" t="s">
        <v>290</v>
      </c>
      <c r="F83" s="112" t="str">
        <f t="shared" si="2"/>
        <v>3.8161</v>
      </c>
    </row>
    <row r="84" spans="2:6" ht="14.25">
      <c r="B84" s="9"/>
      <c r="C84" s="2"/>
      <c r="D84" s="8" t="s">
        <v>101</v>
      </c>
      <c r="F84" s="112" t="str">
        <f t="shared" si="2"/>
        <v>3.8170</v>
      </c>
    </row>
    <row r="85" spans="2:6" ht="14.25">
      <c r="B85" s="9"/>
      <c r="C85" s="2"/>
      <c r="D85" s="8" t="s">
        <v>102</v>
      </c>
      <c r="F85" s="112" t="str">
        <f t="shared" si="2"/>
        <v>3.8180</v>
      </c>
    </row>
    <row r="86" spans="2:6" ht="14.25">
      <c r="B86" s="9"/>
      <c r="C86" s="2"/>
      <c r="D86" s="8" t="s">
        <v>103</v>
      </c>
      <c r="F86" s="112" t="str">
        <f t="shared" si="2"/>
        <v>3.8191</v>
      </c>
    </row>
    <row r="87" spans="2:6" ht="14.25">
      <c r="B87" s="9"/>
      <c r="C87" s="2"/>
      <c r="D87" s="8" t="s">
        <v>104</v>
      </c>
      <c r="F87" s="112" t="str">
        <f t="shared" si="2"/>
        <v>3.8192</v>
      </c>
    </row>
    <row r="88" spans="2:6" ht="14.25">
      <c r="B88" s="9"/>
      <c r="C88" s="2"/>
      <c r="D88" s="8" t="s">
        <v>105</v>
      </c>
      <c r="F88" s="112" t="str">
        <f t="shared" si="2"/>
        <v>3.8193</v>
      </c>
    </row>
    <row r="89" spans="2:6" ht="14.25">
      <c r="B89" s="9"/>
      <c r="C89" s="2"/>
      <c r="D89" s="8" t="s">
        <v>106</v>
      </c>
      <c r="F89" s="112" t="str">
        <f t="shared" si="2"/>
        <v>3.8210</v>
      </c>
    </row>
    <row r="90" spans="2:6" ht="14.25">
      <c r="B90" s="9"/>
      <c r="C90" s="2"/>
      <c r="D90" s="8" t="s">
        <v>107</v>
      </c>
      <c r="F90" s="112" t="str">
        <f t="shared" si="2"/>
        <v>3.8220</v>
      </c>
    </row>
    <row r="91" spans="2:6" ht="14.25">
      <c r="B91" s="10"/>
      <c r="C91" s="2"/>
      <c r="D91" s="8" t="s">
        <v>108</v>
      </c>
      <c r="F91" s="112" t="str">
        <f t="shared" si="2"/>
        <v>3.8230</v>
      </c>
    </row>
    <row r="92" spans="2:6" ht="14.25">
      <c r="B92" s="11"/>
      <c r="C92" s="2"/>
      <c r="D92" s="12" t="s">
        <v>109</v>
      </c>
      <c r="F92" s="112" t="str">
        <f t="shared" si="2"/>
        <v>3.8240</v>
      </c>
    </row>
    <row r="93" spans="2:6" ht="14.25">
      <c r="B93" s="10"/>
      <c r="C93" s="2"/>
      <c r="D93" s="12" t="s">
        <v>110</v>
      </c>
      <c r="F93" s="112" t="str">
        <f t="shared" si="2"/>
        <v>3.8250</v>
      </c>
    </row>
    <row r="94" spans="2:6" ht="14.25" customHeight="1">
      <c r="B94" s="10"/>
      <c r="C94" s="2"/>
      <c r="D94" s="12" t="s">
        <v>111</v>
      </c>
      <c r="F94" s="112" t="str">
        <f t="shared" si="2"/>
        <v>3.8260</v>
      </c>
    </row>
    <row r="95" spans="2:6" ht="14.25">
      <c r="B95" s="10"/>
      <c r="C95" s="2"/>
      <c r="D95" s="12" t="s">
        <v>112</v>
      </c>
      <c r="F95" s="112" t="str">
        <f t="shared" si="2"/>
        <v>3.8270</v>
      </c>
    </row>
    <row r="96" spans="2:6" ht="14.25">
      <c r="B96" s="10"/>
      <c r="C96" s="2"/>
      <c r="D96" s="12" t="s">
        <v>113</v>
      </c>
      <c r="F96" s="112" t="str">
        <f t="shared" si="2"/>
        <v>3.8310</v>
      </c>
    </row>
    <row r="97" spans="2:6" ht="16.5">
      <c r="B97" s="13"/>
      <c r="C97" s="2"/>
      <c r="D97" s="12" t="s">
        <v>114</v>
      </c>
      <c r="F97" s="112" t="str">
        <f t="shared" si="2"/>
        <v>3.8311</v>
      </c>
    </row>
    <row r="98" spans="2:6" ht="14.25">
      <c r="B98" s="10"/>
      <c r="C98" s="2"/>
      <c r="D98" s="12" t="s">
        <v>115</v>
      </c>
      <c r="F98" s="112" t="str">
        <f t="shared" si="2"/>
        <v>3.8320</v>
      </c>
    </row>
    <row r="99" spans="2:6" ht="14.25">
      <c r="B99" s="10"/>
      <c r="C99" s="2"/>
      <c r="D99" s="12" t="s">
        <v>116</v>
      </c>
      <c r="F99" s="112" t="str">
        <f t="shared" si="2"/>
        <v>3.8330</v>
      </c>
    </row>
    <row r="100" spans="2:6" ht="14.25">
      <c r="B100" s="10"/>
      <c r="D100" s="12" t="s">
        <v>117</v>
      </c>
      <c r="F100" s="112" t="str">
        <f t="shared" si="2"/>
        <v>3.8340</v>
      </c>
    </row>
    <row r="101" spans="2:6" ht="14.25">
      <c r="B101" s="10"/>
      <c r="D101" s="12" t="s">
        <v>118</v>
      </c>
      <c r="F101" s="112" t="str">
        <f t="shared" si="2"/>
        <v>3.8400</v>
      </c>
    </row>
    <row r="102" spans="2:6" ht="14.25">
      <c r="B102" s="10"/>
      <c r="D102" s="12" t="s">
        <v>119</v>
      </c>
      <c r="F102" s="112" t="str">
        <f t="shared" si="2"/>
        <v>3.8500</v>
      </c>
    </row>
    <row r="103" spans="2:6">
      <c r="D103" s="12" t="s">
        <v>120</v>
      </c>
      <c r="F103" s="112" t="str">
        <f t="shared" si="2"/>
        <v>3.8600</v>
      </c>
    </row>
    <row r="104" spans="2:6">
      <c r="D104" s="12" t="s">
        <v>121</v>
      </c>
      <c r="F104" s="112" t="str">
        <f t="shared" si="2"/>
        <v>3.8700</v>
      </c>
    </row>
    <row r="105" spans="2:6">
      <c r="D105" s="12" t="s">
        <v>122</v>
      </c>
      <c r="F105" s="112" t="str">
        <f t="shared" si="2"/>
        <v>3.8910</v>
      </c>
    </row>
    <row r="106" spans="2:6">
      <c r="D106" s="12" t="s">
        <v>123</v>
      </c>
      <c r="F106" s="112" t="str">
        <f t="shared" si="2"/>
        <v>3.8920</v>
      </c>
    </row>
    <row r="107" spans="2:6">
      <c r="D107" s="12" t="s">
        <v>124</v>
      </c>
      <c r="F107" s="112" t="str">
        <f t="shared" si="2"/>
        <v>3.8930</v>
      </c>
    </row>
    <row r="108" spans="2:6">
      <c r="D108" s="2" t="s">
        <v>125</v>
      </c>
      <c r="F108" s="2" t="str">
        <f t="shared" si="2"/>
        <v>3.9100</v>
      </c>
    </row>
    <row r="109" spans="2:6">
      <c r="D109" s="2" t="s">
        <v>126</v>
      </c>
      <c r="F109" s="2" t="str">
        <f t="shared" si="2"/>
        <v>3.9200</v>
      </c>
    </row>
    <row r="110" spans="2:6" ht="14.25" customHeight="1">
      <c r="B110" s="10"/>
      <c r="C110" s="2"/>
      <c r="D110" s="5" t="s">
        <v>127</v>
      </c>
      <c r="F110" s="2" t="str">
        <f t="shared" si="2"/>
        <v>3.9300</v>
      </c>
    </row>
    <row r="111" spans="2:6" ht="14.25" customHeight="1">
      <c r="B111" s="10"/>
      <c r="C111" s="2"/>
      <c r="D111" s="12" t="s">
        <v>128</v>
      </c>
      <c r="F111" s="112" t="str">
        <f t="shared" si="2"/>
        <v>3.9350</v>
      </c>
    </row>
    <row r="112" spans="2:6">
      <c r="D112" s="12" t="s">
        <v>293</v>
      </c>
      <c r="F112" s="112" t="str">
        <f t="shared" si="2"/>
        <v>3.9360</v>
      </c>
    </row>
    <row r="113" spans="2:6">
      <c r="D113" s="2" t="s">
        <v>129</v>
      </c>
      <c r="F113" s="2" t="str">
        <f t="shared" si="2"/>
        <v>3.9550</v>
      </c>
    </row>
    <row r="114" spans="2:6" ht="14.25" customHeight="1">
      <c r="B114" s="10"/>
      <c r="C114" s="2"/>
      <c r="D114" s="5" t="s">
        <v>291</v>
      </c>
      <c r="F114" s="2" t="str">
        <f>REPLACE(D114,7,99,"")</f>
        <v>3.9560</v>
      </c>
    </row>
    <row r="115" spans="2:6" ht="14.25" customHeight="1">
      <c r="B115" s="10"/>
      <c r="C115" s="2"/>
      <c r="D115" s="12" t="s">
        <v>292</v>
      </c>
      <c r="F115" s="112" t="str">
        <f>REPLACE(D115,7,99,"")</f>
        <v>3.9600</v>
      </c>
    </row>
    <row r="116" spans="2:6" ht="14.25" customHeight="1">
      <c r="B116" s="10"/>
      <c r="C116" s="2"/>
      <c r="D116" s="12" t="s">
        <v>130</v>
      </c>
      <c r="F116" s="112" t="str">
        <f>REPLACE(D116,7,99,"")</f>
        <v>3.9710</v>
      </c>
    </row>
    <row r="117" spans="2:6" ht="14.25" customHeight="1">
      <c r="B117" s="10"/>
      <c r="C117" s="2"/>
      <c r="D117" s="12" t="s">
        <v>131</v>
      </c>
      <c r="F117" s="112" t="str">
        <f>REPLACE(D117,7,99,"")</f>
        <v>3.9720</v>
      </c>
    </row>
    <row r="118" spans="2:6">
      <c r="D118" s="12" t="s">
        <v>132</v>
      </c>
      <c r="F118" s="112" t="str">
        <f>REPLACE(D118,7,99,"")</f>
        <v>3.9730</v>
      </c>
    </row>
  </sheetData>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B2:D11"/>
  <sheetViews>
    <sheetView workbookViewId="0">
      <selection activeCell="E16" sqref="E16"/>
    </sheetView>
  </sheetViews>
  <sheetFormatPr baseColWidth="10" defaultRowHeight="12.75"/>
  <cols>
    <col min="1" max="1" width="5.42578125" customWidth="1"/>
    <col min="3" max="3" width="15.42578125" customWidth="1"/>
  </cols>
  <sheetData>
    <row r="2" spans="2:4" ht="18">
      <c r="B2" s="1" t="s">
        <v>330</v>
      </c>
      <c r="D2" s="1" t="s">
        <v>331</v>
      </c>
    </row>
    <row r="3" spans="2:4">
      <c r="B3" s="320" t="s">
        <v>329</v>
      </c>
      <c r="D3" s="320" t="s">
        <v>329</v>
      </c>
    </row>
    <row r="4" spans="2:4">
      <c r="B4" s="2" t="s">
        <v>135</v>
      </c>
      <c r="D4" s="4" t="s">
        <v>27</v>
      </c>
    </row>
    <row r="5" spans="2:4">
      <c r="B5" s="2" t="s">
        <v>14</v>
      </c>
      <c r="D5" s="4" t="s">
        <v>288</v>
      </c>
    </row>
    <row r="6" spans="2:4">
      <c r="B6" s="321" t="s">
        <v>147</v>
      </c>
      <c r="D6" s="4"/>
    </row>
    <row r="7" spans="2:4">
      <c r="B7" s="2"/>
    </row>
    <row r="8" spans="2:4">
      <c r="B8" s="2"/>
    </row>
    <row r="9" spans="2:4">
      <c r="B9" s="22"/>
    </row>
    <row r="10" spans="2:4">
      <c r="B10" s="22"/>
    </row>
    <row r="11" spans="2:4">
      <c r="B11" s="22"/>
    </row>
  </sheetData>
  <pageMargins left="0.7" right="0.7" top="0.78740157499999996" bottom="0.78740157499999996"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dimension ref="B1:I342"/>
  <sheetViews>
    <sheetView workbookViewId="0">
      <selection activeCell="C2" sqref="C2"/>
    </sheetView>
  </sheetViews>
  <sheetFormatPr baseColWidth="10" defaultRowHeight="12.75"/>
  <cols>
    <col min="1" max="1" width="1" customWidth="1"/>
    <col min="2" max="2" width="32.140625" customWidth="1"/>
    <col min="3" max="3" width="41.5703125" customWidth="1"/>
    <col min="4" max="4" width="18.85546875" customWidth="1"/>
    <col min="6" max="6" width="16.5703125" customWidth="1"/>
    <col min="7" max="7" width="32.85546875" customWidth="1"/>
    <col min="8" max="8" width="17.85546875" customWidth="1"/>
  </cols>
  <sheetData>
    <row r="1" spans="2:9">
      <c r="F1" s="289" t="s">
        <v>287</v>
      </c>
      <c r="G1" s="289" t="s">
        <v>245</v>
      </c>
      <c r="H1" s="289" t="s">
        <v>32</v>
      </c>
      <c r="I1" s="289" t="s">
        <v>21</v>
      </c>
    </row>
    <row r="2" spans="2:9" ht="15" customHeight="1">
      <c r="B2" s="286"/>
      <c r="C2" s="286"/>
      <c r="D2" s="286"/>
      <c r="F2" t="str">
        <f t="shared" ref="F2:F33" si="0">LEFT(B2,15)</f>
        <v/>
      </c>
      <c r="G2" t="str">
        <f t="shared" ref="G2:G33" si="1">MID(B2,19,30)</f>
        <v/>
      </c>
      <c r="H2">
        <f t="shared" ref="H2:H33" si="2">C2</f>
        <v>0</v>
      </c>
      <c r="I2">
        <f t="shared" ref="I2:I33" si="3">D2</f>
        <v>0</v>
      </c>
    </row>
    <row r="3" spans="2:9" ht="15" customHeight="1">
      <c r="F3" t="str">
        <f t="shared" si="0"/>
        <v/>
      </c>
      <c r="G3" t="str">
        <f t="shared" si="1"/>
        <v/>
      </c>
      <c r="H3">
        <f t="shared" si="2"/>
        <v>0</v>
      </c>
      <c r="I3">
        <f t="shared" si="3"/>
        <v>0</v>
      </c>
    </row>
    <row r="4" spans="2:9" ht="15" customHeight="1">
      <c r="F4" t="str">
        <f t="shared" si="0"/>
        <v/>
      </c>
      <c r="G4" t="str">
        <f t="shared" si="1"/>
        <v/>
      </c>
      <c r="H4">
        <f t="shared" si="2"/>
        <v>0</v>
      </c>
      <c r="I4">
        <f t="shared" si="3"/>
        <v>0</v>
      </c>
    </row>
    <row r="5" spans="2:9" ht="15" customHeight="1">
      <c r="F5" t="str">
        <f t="shared" si="0"/>
        <v/>
      </c>
      <c r="G5" t="str">
        <f t="shared" si="1"/>
        <v/>
      </c>
      <c r="H5">
        <f t="shared" si="2"/>
        <v>0</v>
      </c>
      <c r="I5">
        <f t="shared" si="3"/>
        <v>0</v>
      </c>
    </row>
    <row r="6" spans="2:9">
      <c r="B6" s="287"/>
      <c r="C6" s="288"/>
      <c r="D6" s="288"/>
      <c r="F6" t="str">
        <f t="shared" si="0"/>
        <v/>
      </c>
      <c r="G6" t="str">
        <f t="shared" si="1"/>
        <v/>
      </c>
      <c r="H6">
        <f t="shared" si="2"/>
        <v>0</v>
      </c>
      <c r="I6">
        <f t="shared" si="3"/>
        <v>0</v>
      </c>
    </row>
    <row r="7" spans="2:9">
      <c r="D7" s="288"/>
      <c r="F7" t="str">
        <f t="shared" si="0"/>
        <v/>
      </c>
      <c r="G7" t="str">
        <f t="shared" si="1"/>
        <v/>
      </c>
      <c r="H7">
        <f t="shared" si="2"/>
        <v>0</v>
      </c>
      <c r="I7">
        <f t="shared" si="3"/>
        <v>0</v>
      </c>
    </row>
    <row r="8" spans="2:9">
      <c r="F8" t="str">
        <f t="shared" si="0"/>
        <v/>
      </c>
      <c r="G8" t="str">
        <f t="shared" si="1"/>
        <v/>
      </c>
      <c r="H8">
        <f t="shared" si="2"/>
        <v>0</v>
      </c>
      <c r="I8">
        <f t="shared" si="3"/>
        <v>0</v>
      </c>
    </row>
    <row r="9" spans="2:9">
      <c r="F9" t="str">
        <f t="shared" si="0"/>
        <v/>
      </c>
      <c r="G9" t="str">
        <f t="shared" si="1"/>
        <v/>
      </c>
      <c r="H9">
        <f t="shared" si="2"/>
        <v>0</v>
      </c>
      <c r="I9">
        <f t="shared" si="3"/>
        <v>0</v>
      </c>
    </row>
    <row r="10" spans="2:9">
      <c r="F10" t="str">
        <f t="shared" si="0"/>
        <v/>
      </c>
      <c r="G10" t="str">
        <f t="shared" si="1"/>
        <v/>
      </c>
      <c r="H10">
        <f t="shared" si="2"/>
        <v>0</v>
      </c>
      <c r="I10">
        <f t="shared" si="3"/>
        <v>0</v>
      </c>
    </row>
    <row r="11" spans="2:9">
      <c r="F11" t="str">
        <f t="shared" si="0"/>
        <v/>
      </c>
      <c r="G11" t="str">
        <f t="shared" si="1"/>
        <v/>
      </c>
      <c r="H11">
        <f t="shared" si="2"/>
        <v>0</v>
      </c>
      <c r="I11">
        <f t="shared" si="3"/>
        <v>0</v>
      </c>
    </row>
    <row r="12" spans="2:9">
      <c r="F12" t="str">
        <f t="shared" si="0"/>
        <v/>
      </c>
      <c r="G12" t="str">
        <f t="shared" si="1"/>
        <v/>
      </c>
      <c r="H12">
        <f t="shared" si="2"/>
        <v>0</v>
      </c>
      <c r="I12">
        <f t="shared" si="3"/>
        <v>0</v>
      </c>
    </row>
    <row r="13" spans="2:9">
      <c r="F13" t="str">
        <f t="shared" si="0"/>
        <v/>
      </c>
      <c r="G13" t="str">
        <f t="shared" si="1"/>
        <v/>
      </c>
      <c r="H13">
        <f t="shared" si="2"/>
        <v>0</v>
      </c>
      <c r="I13">
        <f t="shared" si="3"/>
        <v>0</v>
      </c>
    </row>
    <row r="14" spans="2:9">
      <c r="F14" t="str">
        <f t="shared" si="0"/>
        <v/>
      </c>
      <c r="G14" t="str">
        <f t="shared" si="1"/>
        <v/>
      </c>
      <c r="H14">
        <f t="shared" si="2"/>
        <v>0</v>
      </c>
      <c r="I14">
        <f t="shared" si="3"/>
        <v>0</v>
      </c>
    </row>
    <row r="15" spans="2:9">
      <c r="F15" t="str">
        <f t="shared" si="0"/>
        <v/>
      </c>
      <c r="G15" t="str">
        <f t="shared" si="1"/>
        <v/>
      </c>
      <c r="H15">
        <f t="shared" si="2"/>
        <v>0</v>
      </c>
      <c r="I15">
        <f t="shared" si="3"/>
        <v>0</v>
      </c>
    </row>
    <row r="16" spans="2:9">
      <c r="F16" t="str">
        <f t="shared" si="0"/>
        <v/>
      </c>
      <c r="G16" t="str">
        <f t="shared" si="1"/>
        <v/>
      </c>
      <c r="H16">
        <f t="shared" si="2"/>
        <v>0</v>
      </c>
      <c r="I16">
        <f t="shared" si="3"/>
        <v>0</v>
      </c>
    </row>
    <row r="17" spans="6:9">
      <c r="F17" t="str">
        <f t="shared" si="0"/>
        <v/>
      </c>
      <c r="G17" t="str">
        <f t="shared" si="1"/>
        <v/>
      </c>
      <c r="H17">
        <f t="shared" si="2"/>
        <v>0</v>
      </c>
      <c r="I17">
        <f t="shared" si="3"/>
        <v>0</v>
      </c>
    </row>
    <row r="18" spans="6:9">
      <c r="F18" t="str">
        <f t="shared" si="0"/>
        <v/>
      </c>
      <c r="G18" t="str">
        <f t="shared" si="1"/>
        <v/>
      </c>
      <c r="H18">
        <f t="shared" si="2"/>
        <v>0</v>
      </c>
      <c r="I18">
        <f t="shared" si="3"/>
        <v>0</v>
      </c>
    </row>
    <row r="19" spans="6:9">
      <c r="F19" t="str">
        <f t="shared" si="0"/>
        <v/>
      </c>
      <c r="G19" t="str">
        <f t="shared" si="1"/>
        <v/>
      </c>
      <c r="H19">
        <f t="shared" si="2"/>
        <v>0</v>
      </c>
      <c r="I19">
        <f t="shared" si="3"/>
        <v>0</v>
      </c>
    </row>
    <row r="20" spans="6:9">
      <c r="F20" t="str">
        <f t="shared" si="0"/>
        <v/>
      </c>
      <c r="G20" t="str">
        <f t="shared" si="1"/>
        <v/>
      </c>
      <c r="H20">
        <f t="shared" si="2"/>
        <v>0</v>
      </c>
      <c r="I20">
        <f t="shared" si="3"/>
        <v>0</v>
      </c>
    </row>
    <row r="21" spans="6:9">
      <c r="F21" t="str">
        <f t="shared" si="0"/>
        <v/>
      </c>
      <c r="G21" t="str">
        <f t="shared" si="1"/>
        <v/>
      </c>
      <c r="H21">
        <f t="shared" si="2"/>
        <v>0</v>
      </c>
      <c r="I21">
        <f t="shared" si="3"/>
        <v>0</v>
      </c>
    </row>
    <row r="22" spans="6:9">
      <c r="F22" t="str">
        <f t="shared" si="0"/>
        <v/>
      </c>
      <c r="G22" t="str">
        <f t="shared" si="1"/>
        <v/>
      </c>
      <c r="H22">
        <f t="shared" si="2"/>
        <v>0</v>
      </c>
      <c r="I22">
        <f t="shared" si="3"/>
        <v>0</v>
      </c>
    </row>
    <row r="23" spans="6:9">
      <c r="F23" t="str">
        <f t="shared" si="0"/>
        <v/>
      </c>
      <c r="G23" t="str">
        <f t="shared" si="1"/>
        <v/>
      </c>
      <c r="H23">
        <f t="shared" si="2"/>
        <v>0</v>
      </c>
      <c r="I23">
        <f t="shared" si="3"/>
        <v>0</v>
      </c>
    </row>
    <row r="24" spans="6:9">
      <c r="F24" t="str">
        <f t="shared" si="0"/>
        <v/>
      </c>
      <c r="G24" t="str">
        <f t="shared" si="1"/>
        <v/>
      </c>
      <c r="H24">
        <f t="shared" si="2"/>
        <v>0</v>
      </c>
      <c r="I24">
        <f t="shared" si="3"/>
        <v>0</v>
      </c>
    </row>
    <row r="25" spans="6:9">
      <c r="F25" t="str">
        <f t="shared" si="0"/>
        <v/>
      </c>
      <c r="G25" t="str">
        <f t="shared" si="1"/>
        <v/>
      </c>
      <c r="H25">
        <f t="shared" si="2"/>
        <v>0</v>
      </c>
      <c r="I25">
        <f t="shared" si="3"/>
        <v>0</v>
      </c>
    </row>
    <row r="26" spans="6:9">
      <c r="F26" t="str">
        <f t="shared" si="0"/>
        <v/>
      </c>
      <c r="G26" t="str">
        <f t="shared" si="1"/>
        <v/>
      </c>
      <c r="H26">
        <f t="shared" si="2"/>
        <v>0</v>
      </c>
      <c r="I26">
        <f t="shared" si="3"/>
        <v>0</v>
      </c>
    </row>
    <row r="27" spans="6:9">
      <c r="F27" t="str">
        <f t="shared" si="0"/>
        <v/>
      </c>
      <c r="G27" t="str">
        <f t="shared" si="1"/>
        <v/>
      </c>
      <c r="H27">
        <f t="shared" si="2"/>
        <v>0</v>
      </c>
      <c r="I27">
        <f t="shared" si="3"/>
        <v>0</v>
      </c>
    </row>
    <row r="28" spans="6:9">
      <c r="F28" t="str">
        <f t="shared" si="0"/>
        <v/>
      </c>
      <c r="G28" t="str">
        <f t="shared" si="1"/>
        <v/>
      </c>
      <c r="H28">
        <f t="shared" si="2"/>
        <v>0</v>
      </c>
      <c r="I28">
        <f t="shared" si="3"/>
        <v>0</v>
      </c>
    </row>
    <row r="29" spans="6:9">
      <c r="F29" t="str">
        <f t="shared" si="0"/>
        <v/>
      </c>
      <c r="G29" t="str">
        <f t="shared" si="1"/>
        <v/>
      </c>
      <c r="H29">
        <f t="shared" si="2"/>
        <v>0</v>
      </c>
      <c r="I29">
        <f t="shared" si="3"/>
        <v>0</v>
      </c>
    </row>
    <row r="30" spans="6:9">
      <c r="F30" t="str">
        <f t="shared" si="0"/>
        <v/>
      </c>
      <c r="G30" t="str">
        <f t="shared" si="1"/>
        <v/>
      </c>
      <c r="H30">
        <f t="shared" si="2"/>
        <v>0</v>
      </c>
      <c r="I30">
        <f t="shared" si="3"/>
        <v>0</v>
      </c>
    </row>
    <row r="31" spans="6:9">
      <c r="F31" t="str">
        <f t="shared" si="0"/>
        <v/>
      </c>
      <c r="G31" t="str">
        <f t="shared" si="1"/>
        <v/>
      </c>
      <c r="H31">
        <f t="shared" si="2"/>
        <v>0</v>
      </c>
      <c r="I31">
        <f t="shared" si="3"/>
        <v>0</v>
      </c>
    </row>
    <row r="32" spans="6:9">
      <c r="F32" t="str">
        <f t="shared" si="0"/>
        <v/>
      </c>
      <c r="G32" t="str">
        <f t="shared" si="1"/>
        <v/>
      </c>
      <c r="H32">
        <f t="shared" si="2"/>
        <v>0</v>
      </c>
      <c r="I32">
        <f t="shared" si="3"/>
        <v>0</v>
      </c>
    </row>
    <row r="33" spans="6:9">
      <c r="F33" t="str">
        <f t="shared" si="0"/>
        <v/>
      </c>
      <c r="G33" t="str">
        <f t="shared" si="1"/>
        <v/>
      </c>
      <c r="H33">
        <f t="shared" si="2"/>
        <v>0</v>
      </c>
      <c r="I33">
        <f t="shared" si="3"/>
        <v>0</v>
      </c>
    </row>
    <row r="34" spans="6:9">
      <c r="F34" t="str">
        <f t="shared" ref="F34:F66" si="4">LEFT(B34,15)</f>
        <v/>
      </c>
      <c r="G34" t="str">
        <f t="shared" ref="G34:G66" si="5">MID(B34,19,30)</f>
        <v/>
      </c>
      <c r="H34">
        <f t="shared" ref="H34:H66" si="6">C34</f>
        <v>0</v>
      </c>
      <c r="I34">
        <f t="shared" ref="I34:I66" si="7">D34</f>
        <v>0</v>
      </c>
    </row>
    <row r="35" spans="6:9">
      <c r="F35" t="str">
        <f t="shared" si="4"/>
        <v/>
      </c>
      <c r="G35" t="str">
        <f t="shared" si="5"/>
        <v/>
      </c>
      <c r="H35">
        <f t="shared" si="6"/>
        <v>0</v>
      </c>
      <c r="I35">
        <f t="shared" si="7"/>
        <v>0</v>
      </c>
    </row>
    <row r="36" spans="6:9">
      <c r="F36" t="str">
        <f t="shared" si="4"/>
        <v/>
      </c>
      <c r="G36" t="str">
        <f t="shared" si="5"/>
        <v/>
      </c>
      <c r="H36">
        <f t="shared" si="6"/>
        <v>0</v>
      </c>
      <c r="I36">
        <f t="shared" si="7"/>
        <v>0</v>
      </c>
    </row>
    <row r="37" spans="6:9">
      <c r="F37" t="str">
        <f t="shared" si="4"/>
        <v/>
      </c>
      <c r="G37" t="str">
        <f t="shared" si="5"/>
        <v/>
      </c>
      <c r="H37">
        <f t="shared" si="6"/>
        <v>0</v>
      </c>
      <c r="I37">
        <f t="shared" si="7"/>
        <v>0</v>
      </c>
    </row>
    <row r="38" spans="6:9">
      <c r="F38" t="str">
        <f t="shared" si="4"/>
        <v/>
      </c>
      <c r="G38" t="str">
        <f t="shared" si="5"/>
        <v/>
      </c>
      <c r="H38">
        <f t="shared" si="6"/>
        <v>0</v>
      </c>
      <c r="I38">
        <f t="shared" si="7"/>
        <v>0</v>
      </c>
    </row>
    <row r="39" spans="6:9">
      <c r="F39" t="str">
        <f t="shared" si="4"/>
        <v/>
      </c>
      <c r="G39" t="str">
        <f t="shared" si="5"/>
        <v/>
      </c>
      <c r="H39">
        <f t="shared" si="6"/>
        <v>0</v>
      </c>
      <c r="I39">
        <f t="shared" si="7"/>
        <v>0</v>
      </c>
    </row>
    <row r="40" spans="6:9">
      <c r="F40" t="str">
        <f t="shared" si="4"/>
        <v/>
      </c>
      <c r="G40" t="str">
        <f t="shared" si="5"/>
        <v/>
      </c>
      <c r="H40">
        <f t="shared" si="6"/>
        <v>0</v>
      </c>
      <c r="I40">
        <f t="shared" si="7"/>
        <v>0</v>
      </c>
    </row>
    <row r="41" spans="6:9">
      <c r="F41" t="str">
        <f t="shared" si="4"/>
        <v/>
      </c>
      <c r="G41" t="str">
        <f t="shared" si="5"/>
        <v/>
      </c>
      <c r="H41">
        <f t="shared" si="6"/>
        <v>0</v>
      </c>
      <c r="I41">
        <f t="shared" si="7"/>
        <v>0</v>
      </c>
    </row>
    <row r="42" spans="6:9">
      <c r="F42" t="str">
        <f t="shared" si="4"/>
        <v/>
      </c>
      <c r="G42" t="str">
        <f t="shared" si="5"/>
        <v/>
      </c>
      <c r="H42">
        <f t="shared" si="6"/>
        <v>0</v>
      </c>
      <c r="I42">
        <f t="shared" si="7"/>
        <v>0</v>
      </c>
    </row>
    <row r="43" spans="6:9">
      <c r="F43" t="str">
        <f t="shared" si="4"/>
        <v/>
      </c>
      <c r="G43" t="str">
        <f t="shared" si="5"/>
        <v/>
      </c>
      <c r="H43">
        <f t="shared" si="6"/>
        <v>0</v>
      </c>
      <c r="I43">
        <f t="shared" si="7"/>
        <v>0</v>
      </c>
    </row>
    <row r="44" spans="6:9">
      <c r="F44" t="str">
        <f t="shared" si="4"/>
        <v/>
      </c>
      <c r="G44" t="str">
        <f t="shared" si="5"/>
        <v/>
      </c>
      <c r="H44">
        <f t="shared" si="6"/>
        <v>0</v>
      </c>
      <c r="I44">
        <f t="shared" si="7"/>
        <v>0</v>
      </c>
    </row>
    <row r="45" spans="6:9">
      <c r="F45" t="str">
        <f t="shared" si="4"/>
        <v/>
      </c>
      <c r="G45" t="str">
        <f t="shared" si="5"/>
        <v/>
      </c>
      <c r="H45">
        <f t="shared" si="6"/>
        <v>0</v>
      </c>
      <c r="I45">
        <f t="shared" si="7"/>
        <v>0</v>
      </c>
    </row>
    <row r="46" spans="6:9">
      <c r="F46" t="str">
        <f t="shared" si="4"/>
        <v/>
      </c>
      <c r="G46" t="str">
        <f t="shared" si="5"/>
        <v/>
      </c>
      <c r="H46">
        <f t="shared" si="6"/>
        <v>0</v>
      </c>
      <c r="I46">
        <f t="shared" si="7"/>
        <v>0</v>
      </c>
    </row>
    <row r="47" spans="6:9">
      <c r="F47" t="str">
        <f t="shared" si="4"/>
        <v/>
      </c>
      <c r="G47" t="str">
        <f t="shared" si="5"/>
        <v/>
      </c>
      <c r="H47">
        <f t="shared" si="6"/>
        <v>0</v>
      </c>
      <c r="I47">
        <f t="shared" si="7"/>
        <v>0</v>
      </c>
    </row>
    <row r="48" spans="6:9">
      <c r="F48" t="str">
        <f t="shared" si="4"/>
        <v/>
      </c>
      <c r="G48" t="str">
        <f t="shared" si="5"/>
        <v/>
      </c>
      <c r="H48">
        <f t="shared" si="6"/>
        <v>0</v>
      </c>
      <c r="I48">
        <f t="shared" si="7"/>
        <v>0</v>
      </c>
    </row>
    <row r="49" spans="6:9">
      <c r="F49" t="str">
        <f t="shared" si="4"/>
        <v/>
      </c>
      <c r="G49" t="str">
        <f t="shared" si="5"/>
        <v/>
      </c>
      <c r="H49">
        <f t="shared" si="6"/>
        <v>0</v>
      </c>
      <c r="I49">
        <f t="shared" si="7"/>
        <v>0</v>
      </c>
    </row>
    <row r="50" spans="6:9">
      <c r="F50" t="str">
        <f t="shared" si="4"/>
        <v/>
      </c>
      <c r="G50" t="str">
        <f t="shared" si="5"/>
        <v/>
      </c>
      <c r="H50">
        <f t="shared" si="6"/>
        <v>0</v>
      </c>
      <c r="I50">
        <f t="shared" si="7"/>
        <v>0</v>
      </c>
    </row>
    <row r="51" spans="6:9">
      <c r="F51" t="str">
        <f t="shared" si="4"/>
        <v/>
      </c>
      <c r="G51" t="str">
        <f t="shared" si="5"/>
        <v/>
      </c>
      <c r="H51">
        <f t="shared" si="6"/>
        <v>0</v>
      </c>
      <c r="I51">
        <f t="shared" si="7"/>
        <v>0</v>
      </c>
    </row>
    <row r="52" spans="6:9">
      <c r="F52" t="str">
        <f t="shared" si="4"/>
        <v/>
      </c>
      <c r="G52" t="str">
        <f t="shared" si="5"/>
        <v/>
      </c>
      <c r="H52">
        <f t="shared" si="6"/>
        <v>0</v>
      </c>
      <c r="I52">
        <f t="shared" si="7"/>
        <v>0</v>
      </c>
    </row>
    <row r="53" spans="6:9">
      <c r="F53" t="str">
        <f t="shared" si="4"/>
        <v/>
      </c>
      <c r="G53" t="str">
        <f t="shared" si="5"/>
        <v/>
      </c>
      <c r="H53">
        <f t="shared" si="6"/>
        <v>0</v>
      </c>
      <c r="I53">
        <f t="shared" si="7"/>
        <v>0</v>
      </c>
    </row>
    <row r="54" spans="6:9">
      <c r="F54" t="str">
        <f t="shared" si="4"/>
        <v/>
      </c>
      <c r="G54" t="str">
        <f t="shared" si="5"/>
        <v/>
      </c>
      <c r="H54">
        <f t="shared" si="6"/>
        <v>0</v>
      </c>
      <c r="I54">
        <f t="shared" si="7"/>
        <v>0</v>
      </c>
    </row>
    <row r="55" spans="6:9">
      <c r="F55" t="str">
        <f t="shared" si="4"/>
        <v/>
      </c>
      <c r="G55" t="str">
        <f t="shared" si="5"/>
        <v/>
      </c>
      <c r="H55">
        <f t="shared" si="6"/>
        <v>0</v>
      </c>
      <c r="I55">
        <f t="shared" si="7"/>
        <v>0</v>
      </c>
    </row>
    <row r="56" spans="6:9">
      <c r="F56" t="str">
        <f t="shared" si="4"/>
        <v/>
      </c>
      <c r="G56" t="str">
        <f t="shared" si="5"/>
        <v/>
      </c>
      <c r="H56">
        <f t="shared" si="6"/>
        <v>0</v>
      </c>
      <c r="I56">
        <f t="shared" si="7"/>
        <v>0</v>
      </c>
    </row>
    <row r="57" spans="6:9">
      <c r="F57" t="str">
        <f t="shared" si="4"/>
        <v/>
      </c>
      <c r="G57" t="str">
        <f t="shared" si="5"/>
        <v/>
      </c>
      <c r="H57">
        <f t="shared" si="6"/>
        <v>0</v>
      </c>
      <c r="I57">
        <f t="shared" si="7"/>
        <v>0</v>
      </c>
    </row>
    <row r="58" spans="6:9">
      <c r="F58" t="str">
        <f t="shared" si="4"/>
        <v/>
      </c>
      <c r="G58" t="str">
        <f t="shared" si="5"/>
        <v/>
      </c>
      <c r="H58">
        <f t="shared" si="6"/>
        <v>0</v>
      </c>
      <c r="I58">
        <f t="shared" si="7"/>
        <v>0</v>
      </c>
    </row>
    <row r="59" spans="6:9">
      <c r="F59" t="str">
        <f t="shared" si="4"/>
        <v/>
      </c>
      <c r="G59" t="str">
        <f t="shared" si="5"/>
        <v/>
      </c>
      <c r="H59">
        <f t="shared" si="6"/>
        <v>0</v>
      </c>
      <c r="I59">
        <f t="shared" si="7"/>
        <v>0</v>
      </c>
    </row>
    <row r="60" spans="6:9">
      <c r="F60" t="str">
        <f t="shared" si="4"/>
        <v/>
      </c>
      <c r="G60" t="str">
        <f t="shared" si="5"/>
        <v/>
      </c>
      <c r="H60">
        <f t="shared" si="6"/>
        <v>0</v>
      </c>
      <c r="I60">
        <f t="shared" si="7"/>
        <v>0</v>
      </c>
    </row>
    <row r="61" spans="6:9">
      <c r="F61" t="str">
        <f t="shared" si="4"/>
        <v/>
      </c>
      <c r="G61" t="str">
        <f t="shared" si="5"/>
        <v/>
      </c>
      <c r="H61">
        <f t="shared" si="6"/>
        <v>0</v>
      </c>
      <c r="I61">
        <f t="shared" si="7"/>
        <v>0</v>
      </c>
    </row>
    <row r="62" spans="6:9">
      <c r="F62" t="str">
        <f t="shared" si="4"/>
        <v/>
      </c>
      <c r="G62" t="str">
        <f t="shared" si="5"/>
        <v/>
      </c>
      <c r="H62">
        <f t="shared" si="6"/>
        <v>0</v>
      </c>
      <c r="I62">
        <f t="shared" si="7"/>
        <v>0</v>
      </c>
    </row>
    <row r="63" spans="6:9">
      <c r="F63" t="str">
        <f t="shared" si="4"/>
        <v/>
      </c>
      <c r="G63" t="str">
        <f t="shared" si="5"/>
        <v/>
      </c>
      <c r="H63">
        <f t="shared" si="6"/>
        <v>0</v>
      </c>
      <c r="I63">
        <f t="shared" si="7"/>
        <v>0</v>
      </c>
    </row>
    <row r="64" spans="6:9">
      <c r="F64" t="str">
        <f t="shared" si="4"/>
        <v/>
      </c>
      <c r="G64" t="str">
        <f t="shared" si="5"/>
        <v/>
      </c>
      <c r="H64">
        <f t="shared" si="6"/>
        <v>0</v>
      </c>
      <c r="I64">
        <f t="shared" si="7"/>
        <v>0</v>
      </c>
    </row>
    <row r="65" spans="6:9">
      <c r="F65" t="str">
        <f t="shared" si="4"/>
        <v/>
      </c>
      <c r="G65" t="str">
        <f t="shared" si="5"/>
        <v/>
      </c>
      <c r="H65">
        <f t="shared" si="6"/>
        <v>0</v>
      </c>
      <c r="I65">
        <f t="shared" si="7"/>
        <v>0</v>
      </c>
    </row>
    <row r="66" spans="6:9">
      <c r="F66" t="str">
        <f t="shared" si="4"/>
        <v/>
      </c>
      <c r="G66" t="str">
        <f t="shared" si="5"/>
        <v/>
      </c>
      <c r="H66">
        <f t="shared" si="6"/>
        <v>0</v>
      </c>
      <c r="I66">
        <f t="shared" si="7"/>
        <v>0</v>
      </c>
    </row>
    <row r="67" spans="6:9">
      <c r="F67" t="str">
        <f t="shared" ref="F67:F130" si="8">LEFT(B67,15)</f>
        <v/>
      </c>
      <c r="G67" t="str">
        <f t="shared" ref="G67:G130" si="9">MID(B67,19,30)</f>
        <v/>
      </c>
      <c r="H67">
        <f t="shared" ref="H67:H130" si="10">C67</f>
        <v>0</v>
      </c>
      <c r="I67">
        <f t="shared" ref="I67:I130" si="11">D67</f>
        <v>0</v>
      </c>
    </row>
    <row r="68" spans="6:9">
      <c r="F68" t="str">
        <f t="shared" si="8"/>
        <v/>
      </c>
      <c r="G68" t="str">
        <f t="shared" si="9"/>
        <v/>
      </c>
      <c r="H68">
        <f t="shared" si="10"/>
        <v>0</v>
      </c>
      <c r="I68">
        <f t="shared" si="11"/>
        <v>0</v>
      </c>
    </row>
    <row r="69" spans="6:9">
      <c r="F69" t="str">
        <f t="shared" si="8"/>
        <v/>
      </c>
      <c r="G69" t="str">
        <f t="shared" si="9"/>
        <v/>
      </c>
      <c r="H69">
        <f t="shared" si="10"/>
        <v>0</v>
      </c>
      <c r="I69">
        <f t="shared" si="11"/>
        <v>0</v>
      </c>
    </row>
    <row r="70" spans="6:9">
      <c r="F70" t="str">
        <f t="shared" si="8"/>
        <v/>
      </c>
      <c r="G70" t="str">
        <f t="shared" si="9"/>
        <v/>
      </c>
      <c r="H70">
        <f t="shared" si="10"/>
        <v>0</v>
      </c>
      <c r="I70">
        <f t="shared" si="11"/>
        <v>0</v>
      </c>
    </row>
    <row r="71" spans="6:9">
      <c r="F71" t="str">
        <f t="shared" si="8"/>
        <v/>
      </c>
      <c r="G71" t="str">
        <f t="shared" si="9"/>
        <v/>
      </c>
      <c r="H71">
        <f t="shared" si="10"/>
        <v>0</v>
      </c>
      <c r="I71">
        <f t="shared" si="11"/>
        <v>0</v>
      </c>
    </row>
    <row r="72" spans="6:9">
      <c r="F72" t="str">
        <f t="shared" si="8"/>
        <v/>
      </c>
      <c r="G72" t="str">
        <f t="shared" si="9"/>
        <v/>
      </c>
      <c r="H72">
        <f t="shared" si="10"/>
        <v>0</v>
      </c>
      <c r="I72">
        <f t="shared" si="11"/>
        <v>0</v>
      </c>
    </row>
    <row r="73" spans="6:9">
      <c r="F73" t="str">
        <f t="shared" si="8"/>
        <v/>
      </c>
      <c r="G73" t="str">
        <f t="shared" si="9"/>
        <v/>
      </c>
      <c r="H73">
        <f t="shared" si="10"/>
        <v>0</v>
      </c>
      <c r="I73">
        <f t="shared" si="11"/>
        <v>0</v>
      </c>
    </row>
    <row r="74" spans="6:9">
      <c r="F74" t="str">
        <f t="shared" si="8"/>
        <v/>
      </c>
      <c r="G74" t="str">
        <f t="shared" si="9"/>
        <v/>
      </c>
      <c r="H74">
        <f t="shared" si="10"/>
        <v>0</v>
      </c>
      <c r="I74">
        <f t="shared" si="11"/>
        <v>0</v>
      </c>
    </row>
    <row r="75" spans="6:9">
      <c r="F75" t="str">
        <f t="shared" si="8"/>
        <v/>
      </c>
      <c r="G75" t="str">
        <f t="shared" si="9"/>
        <v/>
      </c>
      <c r="H75">
        <f t="shared" si="10"/>
        <v>0</v>
      </c>
      <c r="I75">
        <f t="shared" si="11"/>
        <v>0</v>
      </c>
    </row>
    <row r="76" spans="6:9">
      <c r="F76" t="str">
        <f t="shared" si="8"/>
        <v/>
      </c>
      <c r="G76" t="str">
        <f t="shared" si="9"/>
        <v/>
      </c>
      <c r="H76">
        <f t="shared" si="10"/>
        <v>0</v>
      </c>
      <c r="I76">
        <f t="shared" si="11"/>
        <v>0</v>
      </c>
    </row>
    <row r="77" spans="6:9">
      <c r="F77" t="str">
        <f t="shared" si="8"/>
        <v/>
      </c>
      <c r="G77" t="str">
        <f t="shared" si="9"/>
        <v/>
      </c>
      <c r="H77">
        <f t="shared" si="10"/>
        <v>0</v>
      </c>
      <c r="I77">
        <f t="shared" si="11"/>
        <v>0</v>
      </c>
    </row>
    <row r="78" spans="6:9">
      <c r="F78" t="str">
        <f t="shared" si="8"/>
        <v/>
      </c>
      <c r="G78" t="str">
        <f t="shared" si="9"/>
        <v/>
      </c>
      <c r="H78">
        <f t="shared" si="10"/>
        <v>0</v>
      </c>
      <c r="I78">
        <f t="shared" si="11"/>
        <v>0</v>
      </c>
    </row>
    <row r="79" spans="6:9">
      <c r="F79" t="str">
        <f t="shared" si="8"/>
        <v/>
      </c>
      <c r="G79" t="str">
        <f t="shared" si="9"/>
        <v/>
      </c>
      <c r="H79">
        <f t="shared" si="10"/>
        <v>0</v>
      </c>
      <c r="I79">
        <f t="shared" si="11"/>
        <v>0</v>
      </c>
    </row>
    <row r="80" spans="6:9">
      <c r="F80" t="str">
        <f t="shared" si="8"/>
        <v/>
      </c>
      <c r="G80" t="str">
        <f t="shared" si="9"/>
        <v/>
      </c>
      <c r="H80">
        <f t="shared" si="10"/>
        <v>0</v>
      </c>
      <c r="I80">
        <f t="shared" si="11"/>
        <v>0</v>
      </c>
    </row>
    <row r="81" spans="6:9">
      <c r="F81" t="str">
        <f t="shared" si="8"/>
        <v/>
      </c>
      <c r="G81" t="str">
        <f t="shared" si="9"/>
        <v/>
      </c>
      <c r="H81">
        <f t="shared" si="10"/>
        <v>0</v>
      </c>
      <c r="I81">
        <f t="shared" si="11"/>
        <v>0</v>
      </c>
    </row>
    <row r="82" spans="6:9">
      <c r="F82" t="str">
        <f t="shared" si="8"/>
        <v/>
      </c>
      <c r="G82" t="str">
        <f t="shared" si="9"/>
        <v/>
      </c>
      <c r="H82">
        <f t="shared" si="10"/>
        <v>0</v>
      </c>
      <c r="I82">
        <f t="shared" si="11"/>
        <v>0</v>
      </c>
    </row>
    <row r="83" spans="6:9">
      <c r="F83" t="str">
        <f t="shared" si="8"/>
        <v/>
      </c>
      <c r="G83" t="str">
        <f t="shared" si="9"/>
        <v/>
      </c>
      <c r="H83">
        <f t="shared" si="10"/>
        <v>0</v>
      </c>
      <c r="I83">
        <f t="shared" si="11"/>
        <v>0</v>
      </c>
    </row>
    <row r="84" spans="6:9">
      <c r="F84" t="str">
        <f t="shared" si="8"/>
        <v/>
      </c>
      <c r="G84" t="str">
        <f t="shared" si="9"/>
        <v/>
      </c>
      <c r="H84">
        <f t="shared" si="10"/>
        <v>0</v>
      </c>
      <c r="I84">
        <f t="shared" si="11"/>
        <v>0</v>
      </c>
    </row>
    <row r="85" spans="6:9">
      <c r="F85" t="str">
        <f t="shared" si="8"/>
        <v/>
      </c>
      <c r="G85" t="str">
        <f t="shared" si="9"/>
        <v/>
      </c>
      <c r="H85">
        <f t="shared" si="10"/>
        <v>0</v>
      </c>
      <c r="I85">
        <f t="shared" si="11"/>
        <v>0</v>
      </c>
    </row>
    <row r="86" spans="6:9">
      <c r="F86" t="str">
        <f t="shared" si="8"/>
        <v/>
      </c>
      <c r="G86" t="str">
        <f t="shared" si="9"/>
        <v/>
      </c>
      <c r="H86">
        <f t="shared" si="10"/>
        <v>0</v>
      </c>
      <c r="I86">
        <f t="shared" si="11"/>
        <v>0</v>
      </c>
    </row>
    <row r="87" spans="6:9">
      <c r="F87" t="str">
        <f t="shared" si="8"/>
        <v/>
      </c>
      <c r="G87" t="str">
        <f t="shared" si="9"/>
        <v/>
      </c>
      <c r="H87">
        <f t="shared" si="10"/>
        <v>0</v>
      </c>
      <c r="I87">
        <f t="shared" si="11"/>
        <v>0</v>
      </c>
    </row>
    <row r="88" spans="6:9">
      <c r="F88" t="str">
        <f t="shared" si="8"/>
        <v/>
      </c>
      <c r="G88" t="str">
        <f t="shared" si="9"/>
        <v/>
      </c>
      <c r="H88">
        <f t="shared" si="10"/>
        <v>0</v>
      </c>
      <c r="I88">
        <f t="shared" si="11"/>
        <v>0</v>
      </c>
    </row>
    <row r="89" spans="6:9">
      <c r="F89" t="str">
        <f t="shared" si="8"/>
        <v/>
      </c>
      <c r="G89" t="str">
        <f t="shared" si="9"/>
        <v/>
      </c>
      <c r="H89">
        <f t="shared" si="10"/>
        <v>0</v>
      </c>
      <c r="I89">
        <f t="shared" si="11"/>
        <v>0</v>
      </c>
    </row>
    <row r="90" spans="6:9">
      <c r="F90" t="str">
        <f t="shared" si="8"/>
        <v/>
      </c>
      <c r="G90" t="str">
        <f t="shared" si="9"/>
        <v/>
      </c>
      <c r="H90">
        <f t="shared" si="10"/>
        <v>0</v>
      </c>
      <c r="I90">
        <f t="shared" si="11"/>
        <v>0</v>
      </c>
    </row>
    <row r="91" spans="6:9">
      <c r="F91" t="str">
        <f t="shared" si="8"/>
        <v/>
      </c>
      <c r="G91" t="str">
        <f t="shared" si="9"/>
        <v/>
      </c>
      <c r="H91">
        <f t="shared" si="10"/>
        <v>0</v>
      </c>
      <c r="I91">
        <f t="shared" si="11"/>
        <v>0</v>
      </c>
    </row>
    <row r="92" spans="6:9">
      <c r="F92" t="str">
        <f t="shared" si="8"/>
        <v/>
      </c>
      <c r="G92" t="str">
        <f t="shared" si="9"/>
        <v/>
      </c>
      <c r="H92">
        <f t="shared" si="10"/>
        <v>0</v>
      </c>
      <c r="I92">
        <f t="shared" si="11"/>
        <v>0</v>
      </c>
    </row>
    <row r="93" spans="6:9">
      <c r="F93" t="str">
        <f t="shared" si="8"/>
        <v/>
      </c>
      <c r="G93" t="str">
        <f t="shared" si="9"/>
        <v/>
      </c>
      <c r="H93">
        <f t="shared" si="10"/>
        <v>0</v>
      </c>
      <c r="I93">
        <f t="shared" si="11"/>
        <v>0</v>
      </c>
    </row>
    <row r="94" spans="6:9">
      <c r="F94" t="str">
        <f t="shared" si="8"/>
        <v/>
      </c>
      <c r="G94" t="str">
        <f t="shared" si="9"/>
        <v/>
      </c>
      <c r="H94">
        <f t="shared" si="10"/>
        <v>0</v>
      </c>
      <c r="I94">
        <f t="shared" si="11"/>
        <v>0</v>
      </c>
    </row>
    <row r="95" spans="6:9">
      <c r="F95" t="str">
        <f t="shared" si="8"/>
        <v/>
      </c>
      <c r="G95" t="str">
        <f t="shared" si="9"/>
        <v/>
      </c>
      <c r="H95">
        <f t="shared" si="10"/>
        <v>0</v>
      </c>
      <c r="I95">
        <f t="shared" si="11"/>
        <v>0</v>
      </c>
    </row>
    <row r="96" spans="6:9">
      <c r="F96" t="str">
        <f t="shared" si="8"/>
        <v/>
      </c>
      <c r="G96" t="str">
        <f t="shared" si="9"/>
        <v/>
      </c>
      <c r="H96">
        <f t="shared" si="10"/>
        <v>0</v>
      </c>
      <c r="I96">
        <f t="shared" si="11"/>
        <v>0</v>
      </c>
    </row>
    <row r="97" spans="6:9">
      <c r="F97" t="str">
        <f t="shared" si="8"/>
        <v/>
      </c>
      <c r="G97" t="str">
        <f t="shared" si="9"/>
        <v/>
      </c>
      <c r="H97">
        <f t="shared" si="10"/>
        <v>0</v>
      </c>
      <c r="I97">
        <f t="shared" si="11"/>
        <v>0</v>
      </c>
    </row>
    <row r="98" spans="6:9">
      <c r="F98" t="str">
        <f t="shared" si="8"/>
        <v/>
      </c>
      <c r="G98" t="str">
        <f t="shared" si="9"/>
        <v/>
      </c>
      <c r="H98">
        <f t="shared" si="10"/>
        <v>0</v>
      </c>
      <c r="I98">
        <f t="shared" si="11"/>
        <v>0</v>
      </c>
    </row>
    <row r="99" spans="6:9">
      <c r="F99" t="str">
        <f t="shared" si="8"/>
        <v/>
      </c>
      <c r="G99" t="str">
        <f t="shared" si="9"/>
        <v/>
      </c>
      <c r="H99">
        <f t="shared" si="10"/>
        <v>0</v>
      </c>
      <c r="I99">
        <f t="shared" si="11"/>
        <v>0</v>
      </c>
    </row>
    <row r="100" spans="6:9">
      <c r="F100" t="str">
        <f t="shared" si="8"/>
        <v/>
      </c>
      <c r="G100" t="str">
        <f t="shared" si="9"/>
        <v/>
      </c>
      <c r="H100">
        <f t="shared" si="10"/>
        <v>0</v>
      </c>
      <c r="I100">
        <f t="shared" si="11"/>
        <v>0</v>
      </c>
    </row>
    <row r="101" spans="6:9">
      <c r="F101" t="str">
        <f t="shared" si="8"/>
        <v/>
      </c>
      <c r="G101" t="str">
        <f t="shared" si="9"/>
        <v/>
      </c>
      <c r="H101">
        <f t="shared" si="10"/>
        <v>0</v>
      </c>
      <c r="I101">
        <f t="shared" si="11"/>
        <v>0</v>
      </c>
    </row>
    <row r="102" spans="6:9">
      <c r="F102" t="str">
        <f t="shared" si="8"/>
        <v/>
      </c>
      <c r="G102" t="str">
        <f t="shared" si="9"/>
        <v/>
      </c>
      <c r="H102">
        <f t="shared" si="10"/>
        <v>0</v>
      </c>
      <c r="I102">
        <f t="shared" si="11"/>
        <v>0</v>
      </c>
    </row>
    <row r="103" spans="6:9">
      <c r="F103" t="str">
        <f t="shared" si="8"/>
        <v/>
      </c>
      <c r="G103" t="str">
        <f t="shared" si="9"/>
        <v/>
      </c>
      <c r="H103">
        <f t="shared" si="10"/>
        <v>0</v>
      </c>
      <c r="I103">
        <f t="shared" si="11"/>
        <v>0</v>
      </c>
    </row>
    <row r="104" spans="6:9">
      <c r="F104" t="str">
        <f t="shared" si="8"/>
        <v/>
      </c>
      <c r="G104" t="str">
        <f t="shared" si="9"/>
        <v/>
      </c>
      <c r="H104">
        <f t="shared" si="10"/>
        <v>0</v>
      </c>
      <c r="I104">
        <f t="shared" si="11"/>
        <v>0</v>
      </c>
    </row>
    <row r="105" spans="6:9">
      <c r="F105" t="str">
        <f t="shared" si="8"/>
        <v/>
      </c>
      <c r="G105" t="str">
        <f t="shared" si="9"/>
        <v/>
      </c>
      <c r="H105">
        <f t="shared" si="10"/>
        <v>0</v>
      </c>
      <c r="I105">
        <f t="shared" si="11"/>
        <v>0</v>
      </c>
    </row>
    <row r="106" spans="6:9">
      <c r="F106" t="str">
        <f t="shared" si="8"/>
        <v/>
      </c>
      <c r="G106" t="str">
        <f t="shared" si="9"/>
        <v/>
      </c>
      <c r="H106">
        <f t="shared" si="10"/>
        <v>0</v>
      </c>
      <c r="I106">
        <f t="shared" si="11"/>
        <v>0</v>
      </c>
    </row>
    <row r="107" spans="6:9">
      <c r="F107" t="str">
        <f t="shared" si="8"/>
        <v/>
      </c>
      <c r="G107" t="str">
        <f t="shared" si="9"/>
        <v/>
      </c>
      <c r="H107">
        <f t="shared" si="10"/>
        <v>0</v>
      </c>
      <c r="I107">
        <f t="shared" si="11"/>
        <v>0</v>
      </c>
    </row>
    <row r="108" spans="6:9">
      <c r="F108" t="str">
        <f t="shared" si="8"/>
        <v/>
      </c>
      <c r="G108" t="str">
        <f t="shared" si="9"/>
        <v/>
      </c>
      <c r="H108">
        <f t="shared" si="10"/>
        <v>0</v>
      </c>
      <c r="I108">
        <f t="shared" si="11"/>
        <v>0</v>
      </c>
    </row>
    <row r="109" spans="6:9">
      <c r="F109" t="str">
        <f t="shared" si="8"/>
        <v/>
      </c>
      <c r="G109" t="str">
        <f t="shared" si="9"/>
        <v/>
      </c>
      <c r="H109">
        <f t="shared" si="10"/>
        <v>0</v>
      </c>
      <c r="I109">
        <f t="shared" si="11"/>
        <v>0</v>
      </c>
    </row>
    <row r="110" spans="6:9">
      <c r="F110" t="str">
        <f t="shared" si="8"/>
        <v/>
      </c>
      <c r="G110" t="str">
        <f t="shared" si="9"/>
        <v/>
      </c>
      <c r="H110">
        <f t="shared" si="10"/>
        <v>0</v>
      </c>
      <c r="I110">
        <f t="shared" si="11"/>
        <v>0</v>
      </c>
    </row>
    <row r="111" spans="6:9">
      <c r="F111" t="str">
        <f t="shared" si="8"/>
        <v/>
      </c>
      <c r="G111" t="str">
        <f t="shared" si="9"/>
        <v/>
      </c>
      <c r="H111">
        <f t="shared" si="10"/>
        <v>0</v>
      </c>
      <c r="I111">
        <f t="shared" si="11"/>
        <v>0</v>
      </c>
    </row>
    <row r="112" spans="6:9">
      <c r="F112" t="str">
        <f t="shared" si="8"/>
        <v/>
      </c>
      <c r="G112" t="str">
        <f t="shared" si="9"/>
        <v/>
      </c>
      <c r="H112">
        <f t="shared" si="10"/>
        <v>0</v>
      </c>
      <c r="I112">
        <f t="shared" si="11"/>
        <v>0</v>
      </c>
    </row>
    <row r="113" spans="6:9">
      <c r="F113" t="str">
        <f t="shared" si="8"/>
        <v/>
      </c>
      <c r="G113" t="str">
        <f t="shared" si="9"/>
        <v/>
      </c>
      <c r="H113">
        <f t="shared" si="10"/>
        <v>0</v>
      </c>
      <c r="I113">
        <f t="shared" si="11"/>
        <v>0</v>
      </c>
    </row>
    <row r="114" spans="6:9">
      <c r="F114" t="str">
        <f t="shared" si="8"/>
        <v/>
      </c>
      <c r="G114" t="str">
        <f t="shared" si="9"/>
        <v/>
      </c>
      <c r="H114">
        <f t="shared" si="10"/>
        <v>0</v>
      </c>
      <c r="I114">
        <f t="shared" si="11"/>
        <v>0</v>
      </c>
    </row>
    <row r="115" spans="6:9">
      <c r="F115" t="str">
        <f t="shared" si="8"/>
        <v/>
      </c>
      <c r="G115" t="str">
        <f t="shared" si="9"/>
        <v/>
      </c>
      <c r="H115">
        <f t="shared" si="10"/>
        <v>0</v>
      </c>
      <c r="I115">
        <f t="shared" si="11"/>
        <v>0</v>
      </c>
    </row>
    <row r="116" spans="6:9">
      <c r="F116" t="str">
        <f t="shared" si="8"/>
        <v/>
      </c>
      <c r="G116" t="str">
        <f t="shared" si="9"/>
        <v/>
      </c>
      <c r="H116">
        <f t="shared" si="10"/>
        <v>0</v>
      </c>
      <c r="I116">
        <f t="shared" si="11"/>
        <v>0</v>
      </c>
    </row>
    <row r="117" spans="6:9">
      <c r="F117" t="str">
        <f t="shared" si="8"/>
        <v/>
      </c>
      <c r="G117" t="str">
        <f t="shared" si="9"/>
        <v/>
      </c>
      <c r="H117">
        <f t="shared" si="10"/>
        <v>0</v>
      </c>
      <c r="I117">
        <f t="shared" si="11"/>
        <v>0</v>
      </c>
    </row>
    <row r="118" spans="6:9">
      <c r="F118" t="str">
        <f t="shared" si="8"/>
        <v/>
      </c>
      <c r="G118" t="str">
        <f t="shared" si="9"/>
        <v/>
      </c>
      <c r="H118">
        <f t="shared" si="10"/>
        <v>0</v>
      </c>
      <c r="I118">
        <f t="shared" si="11"/>
        <v>0</v>
      </c>
    </row>
    <row r="119" spans="6:9">
      <c r="F119" t="str">
        <f t="shared" si="8"/>
        <v/>
      </c>
      <c r="G119" t="str">
        <f t="shared" si="9"/>
        <v/>
      </c>
      <c r="H119">
        <f t="shared" si="10"/>
        <v>0</v>
      </c>
      <c r="I119">
        <f t="shared" si="11"/>
        <v>0</v>
      </c>
    </row>
    <row r="120" spans="6:9">
      <c r="F120" t="str">
        <f t="shared" si="8"/>
        <v/>
      </c>
      <c r="G120" t="str">
        <f t="shared" si="9"/>
        <v/>
      </c>
      <c r="H120">
        <f t="shared" si="10"/>
        <v>0</v>
      </c>
      <c r="I120">
        <f t="shared" si="11"/>
        <v>0</v>
      </c>
    </row>
    <row r="121" spans="6:9">
      <c r="F121" t="str">
        <f t="shared" si="8"/>
        <v/>
      </c>
      <c r="G121" t="str">
        <f t="shared" si="9"/>
        <v/>
      </c>
      <c r="H121">
        <f t="shared" si="10"/>
        <v>0</v>
      </c>
      <c r="I121">
        <f t="shared" si="11"/>
        <v>0</v>
      </c>
    </row>
    <row r="122" spans="6:9">
      <c r="F122" t="str">
        <f t="shared" si="8"/>
        <v/>
      </c>
      <c r="G122" t="str">
        <f t="shared" si="9"/>
        <v/>
      </c>
      <c r="H122">
        <f t="shared" si="10"/>
        <v>0</v>
      </c>
      <c r="I122">
        <f t="shared" si="11"/>
        <v>0</v>
      </c>
    </row>
    <row r="123" spans="6:9">
      <c r="F123" t="str">
        <f t="shared" si="8"/>
        <v/>
      </c>
      <c r="G123" t="str">
        <f t="shared" si="9"/>
        <v/>
      </c>
      <c r="H123">
        <f t="shared" si="10"/>
        <v>0</v>
      </c>
      <c r="I123">
        <f t="shared" si="11"/>
        <v>0</v>
      </c>
    </row>
    <row r="124" spans="6:9">
      <c r="F124" t="str">
        <f t="shared" si="8"/>
        <v/>
      </c>
      <c r="G124" t="str">
        <f t="shared" si="9"/>
        <v/>
      </c>
      <c r="H124">
        <f t="shared" si="10"/>
        <v>0</v>
      </c>
      <c r="I124">
        <f t="shared" si="11"/>
        <v>0</v>
      </c>
    </row>
    <row r="125" spans="6:9">
      <c r="F125" t="str">
        <f t="shared" si="8"/>
        <v/>
      </c>
      <c r="G125" t="str">
        <f t="shared" si="9"/>
        <v/>
      </c>
      <c r="H125">
        <f t="shared" si="10"/>
        <v>0</v>
      </c>
      <c r="I125">
        <f t="shared" si="11"/>
        <v>0</v>
      </c>
    </row>
    <row r="126" spans="6:9">
      <c r="F126" t="str">
        <f t="shared" si="8"/>
        <v/>
      </c>
      <c r="G126" t="str">
        <f t="shared" si="9"/>
        <v/>
      </c>
      <c r="H126">
        <f t="shared" si="10"/>
        <v>0</v>
      </c>
      <c r="I126">
        <f t="shared" si="11"/>
        <v>0</v>
      </c>
    </row>
    <row r="127" spans="6:9">
      <c r="F127" t="str">
        <f t="shared" si="8"/>
        <v/>
      </c>
      <c r="G127" t="str">
        <f t="shared" si="9"/>
        <v/>
      </c>
      <c r="H127">
        <f t="shared" si="10"/>
        <v>0</v>
      </c>
      <c r="I127">
        <f t="shared" si="11"/>
        <v>0</v>
      </c>
    </row>
    <row r="128" spans="6:9">
      <c r="F128" t="str">
        <f t="shared" si="8"/>
        <v/>
      </c>
      <c r="G128" t="str">
        <f t="shared" si="9"/>
        <v/>
      </c>
      <c r="H128">
        <f t="shared" si="10"/>
        <v>0</v>
      </c>
      <c r="I128">
        <f t="shared" si="11"/>
        <v>0</v>
      </c>
    </row>
    <row r="129" spans="6:9">
      <c r="F129" t="str">
        <f t="shared" si="8"/>
        <v/>
      </c>
      <c r="G129" t="str">
        <f t="shared" si="9"/>
        <v/>
      </c>
      <c r="H129">
        <f t="shared" si="10"/>
        <v>0</v>
      </c>
      <c r="I129">
        <f t="shared" si="11"/>
        <v>0</v>
      </c>
    </row>
    <row r="130" spans="6:9">
      <c r="F130" t="str">
        <f t="shared" si="8"/>
        <v/>
      </c>
      <c r="G130" t="str">
        <f t="shared" si="9"/>
        <v/>
      </c>
      <c r="H130">
        <f t="shared" si="10"/>
        <v>0</v>
      </c>
      <c r="I130">
        <f t="shared" si="11"/>
        <v>0</v>
      </c>
    </row>
    <row r="131" spans="6:9">
      <c r="F131" t="str">
        <f t="shared" ref="F131:F194" si="12">LEFT(B131,15)</f>
        <v/>
      </c>
      <c r="G131" t="str">
        <f t="shared" ref="G131:G194" si="13">MID(B131,19,30)</f>
        <v/>
      </c>
      <c r="H131">
        <f t="shared" ref="H131:H194" si="14">C131</f>
        <v>0</v>
      </c>
      <c r="I131">
        <f t="shared" ref="I131:I194" si="15">D131</f>
        <v>0</v>
      </c>
    </row>
    <row r="132" spans="6:9">
      <c r="F132" t="str">
        <f t="shared" si="12"/>
        <v/>
      </c>
      <c r="G132" t="str">
        <f t="shared" si="13"/>
        <v/>
      </c>
      <c r="H132">
        <f t="shared" si="14"/>
        <v>0</v>
      </c>
      <c r="I132">
        <f t="shared" si="15"/>
        <v>0</v>
      </c>
    </row>
    <row r="133" spans="6:9">
      <c r="F133" t="str">
        <f t="shared" si="12"/>
        <v/>
      </c>
      <c r="G133" t="str">
        <f t="shared" si="13"/>
        <v/>
      </c>
      <c r="H133">
        <f t="shared" si="14"/>
        <v>0</v>
      </c>
      <c r="I133">
        <f t="shared" si="15"/>
        <v>0</v>
      </c>
    </row>
    <row r="134" spans="6:9">
      <c r="F134" t="str">
        <f t="shared" si="12"/>
        <v/>
      </c>
      <c r="G134" t="str">
        <f t="shared" si="13"/>
        <v/>
      </c>
      <c r="H134">
        <f t="shared" si="14"/>
        <v>0</v>
      </c>
      <c r="I134">
        <f t="shared" si="15"/>
        <v>0</v>
      </c>
    </row>
    <row r="135" spans="6:9">
      <c r="F135" t="str">
        <f t="shared" si="12"/>
        <v/>
      </c>
      <c r="G135" t="str">
        <f t="shared" si="13"/>
        <v/>
      </c>
      <c r="H135">
        <f t="shared" si="14"/>
        <v>0</v>
      </c>
      <c r="I135">
        <f t="shared" si="15"/>
        <v>0</v>
      </c>
    </row>
    <row r="136" spans="6:9">
      <c r="F136" t="str">
        <f t="shared" si="12"/>
        <v/>
      </c>
      <c r="G136" t="str">
        <f t="shared" si="13"/>
        <v/>
      </c>
      <c r="H136">
        <f t="shared" si="14"/>
        <v>0</v>
      </c>
      <c r="I136">
        <f t="shared" si="15"/>
        <v>0</v>
      </c>
    </row>
    <row r="137" spans="6:9">
      <c r="F137" t="str">
        <f t="shared" si="12"/>
        <v/>
      </c>
      <c r="G137" t="str">
        <f t="shared" si="13"/>
        <v/>
      </c>
      <c r="H137">
        <f t="shared" si="14"/>
        <v>0</v>
      </c>
      <c r="I137">
        <f t="shared" si="15"/>
        <v>0</v>
      </c>
    </row>
    <row r="138" spans="6:9">
      <c r="F138" t="str">
        <f t="shared" si="12"/>
        <v/>
      </c>
      <c r="G138" t="str">
        <f t="shared" si="13"/>
        <v/>
      </c>
      <c r="H138">
        <f t="shared" si="14"/>
        <v>0</v>
      </c>
      <c r="I138">
        <f t="shared" si="15"/>
        <v>0</v>
      </c>
    </row>
    <row r="139" spans="6:9">
      <c r="F139" t="str">
        <f t="shared" si="12"/>
        <v/>
      </c>
      <c r="G139" t="str">
        <f t="shared" si="13"/>
        <v/>
      </c>
      <c r="H139">
        <f t="shared" si="14"/>
        <v>0</v>
      </c>
      <c r="I139">
        <f t="shared" si="15"/>
        <v>0</v>
      </c>
    </row>
    <row r="140" spans="6:9">
      <c r="F140" t="str">
        <f t="shared" si="12"/>
        <v/>
      </c>
      <c r="G140" t="str">
        <f t="shared" si="13"/>
        <v/>
      </c>
      <c r="H140">
        <f t="shared" si="14"/>
        <v>0</v>
      </c>
      <c r="I140">
        <f t="shared" si="15"/>
        <v>0</v>
      </c>
    </row>
    <row r="141" spans="6:9">
      <c r="F141" t="str">
        <f t="shared" si="12"/>
        <v/>
      </c>
      <c r="G141" t="str">
        <f t="shared" si="13"/>
        <v/>
      </c>
      <c r="H141">
        <f t="shared" si="14"/>
        <v>0</v>
      </c>
      <c r="I141">
        <f t="shared" si="15"/>
        <v>0</v>
      </c>
    </row>
    <row r="142" spans="6:9">
      <c r="F142" t="str">
        <f t="shared" si="12"/>
        <v/>
      </c>
      <c r="G142" t="str">
        <f t="shared" si="13"/>
        <v/>
      </c>
      <c r="H142">
        <f t="shared" si="14"/>
        <v>0</v>
      </c>
      <c r="I142">
        <f t="shared" si="15"/>
        <v>0</v>
      </c>
    </row>
    <row r="143" spans="6:9">
      <c r="F143" t="str">
        <f t="shared" si="12"/>
        <v/>
      </c>
      <c r="G143" t="str">
        <f t="shared" si="13"/>
        <v/>
      </c>
      <c r="H143">
        <f t="shared" si="14"/>
        <v>0</v>
      </c>
      <c r="I143">
        <f t="shared" si="15"/>
        <v>0</v>
      </c>
    </row>
    <row r="144" spans="6:9">
      <c r="F144" t="str">
        <f t="shared" si="12"/>
        <v/>
      </c>
      <c r="G144" t="str">
        <f t="shared" si="13"/>
        <v/>
      </c>
      <c r="H144">
        <f t="shared" si="14"/>
        <v>0</v>
      </c>
      <c r="I144">
        <f t="shared" si="15"/>
        <v>0</v>
      </c>
    </row>
    <row r="145" spans="6:9">
      <c r="F145" t="str">
        <f t="shared" si="12"/>
        <v/>
      </c>
      <c r="G145" t="str">
        <f t="shared" si="13"/>
        <v/>
      </c>
      <c r="H145">
        <f t="shared" si="14"/>
        <v>0</v>
      </c>
      <c r="I145">
        <f t="shared" si="15"/>
        <v>0</v>
      </c>
    </row>
    <row r="146" spans="6:9">
      <c r="F146" t="str">
        <f t="shared" si="12"/>
        <v/>
      </c>
      <c r="G146" t="str">
        <f t="shared" si="13"/>
        <v/>
      </c>
      <c r="H146">
        <f t="shared" si="14"/>
        <v>0</v>
      </c>
      <c r="I146">
        <f t="shared" si="15"/>
        <v>0</v>
      </c>
    </row>
    <row r="147" spans="6:9">
      <c r="F147" t="str">
        <f t="shared" si="12"/>
        <v/>
      </c>
      <c r="G147" t="str">
        <f t="shared" si="13"/>
        <v/>
      </c>
      <c r="H147">
        <f t="shared" si="14"/>
        <v>0</v>
      </c>
      <c r="I147">
        <f t="shared" si="15"/>
        <v>0</v>
      </c>
    </row>
    <row r="148" spans="6:9">
      <c r="F148" t="str">
        <f t="shared" si="12"/>
        <v/>
      </c>
      <c r="G148" t="str">
        <f t="shared" si="13"/>
        <v/>
      </c>
      <c r="H148">
        <f t="shared" si="14"/>
        <v>0</v>
      </c>
      <c r="I148">
        <f t="shared" si="15"/>
        <v>0</v>
      </c>
    </row>
    <row r="149" spans="6:9">
      <c r="F149" t="str">
        <f t="shared" si="12"/>
        <v/>
      </c>
      <c r="G149" t="str">
        <f t="shared" si="13"/>
        <v/>
      </c>
      <c r="H149">
        <f t="shared" si="14"/>
        <v>0</v>
      </c>
      <c r="I149">
        <f t="shared" si="15"/>
        <v>0</v>
      </c>
    </row>
    <row r="150" spans="6:9">
      <c r="F150" t="str">
        <f t="shared" si="12"/>
        <v/>
      </c>
      <c r="G150" t="str">
        <f t="shared" si="13"/>
        <v/>
      </c>
      <c r="H150">
        <f t="shared" si="14"/>
        <v>0</v>
      </c>
      <c r="I150">
        <f t="shared" si="15"/>
        <v>0</v>
      </c>
    </row>
    <row r="151" spans="6:9">
      <c r="F151" t="str">
        <f t="shared" si="12"/>
        <v/>
      </c>
      <c r="G151" t="str">
        <f t="shared" si="13"/>
        <v/>
      </c>
      <c r="H151">
        <f t="shared" si="14"/>
        <v>0</v>
      </c>
      <c r="I151">
        <f t="shared" si="15"/>
        <v>0</v>
      </c>
    </row>
    <row r="152" spans="6:9">
      <c r="F152" t="str">
        <f t="shared" si="12"/>
        <v/>
      </c>
      <c r="G152" t="str">
        <f t="shared" si="13"/>
        <v/>
      </c>
      <c r="H152">
        <f t="shared" si="14"/>
        <v>0</v>
      </c>
      <c r="I152">
        <f t="shared" si="15"/>
        <v>0</v>
      </c>
    </row>
    <row r="153" spans="6:9">
      <c r="F153" t="str">
        <f t="shared" si="12"/>
        <v/>
      </c>
      <c r="G153" t="str">
        <f t="shared" si="13"/>
        <v/>
      </c>
      <c r="H153">
        <f t="shared" si="14"/>
        <v>0</v>
      </c>
      <c r="I153">
        <f t="shared" si="15"/>
        <v>0</v>
      </c>
    </row>
    <row r="154" spans="6:9">
      <c r="F154" t="str">
        <f t="shared" si="12"/>
        <v/>
      </c>
      <c r="G154" t="str">
        <f t="shared" si="13"/>
        <v/>
      </c>
      <c r="H154">
        <f t="shared" si="14"/>
        <v>0</v>
      </c>
      <c r="I154">
        <f t="shared" si="15"/>
        <v>0</v>
      </c>
    </row>
    <row r="155" spans="6:9">
      <c r="F155" t="str">
        <f t="shared" si="12"/>
        <v/>
      </c>
      <c r="G155" t="str">
        <f t="shared" si="13"/>
        <v/>
      </c>
      <c r="H155">
        <f t="shared" si="14"/>
        <v>0</v>
      </c>
      <c r="I155">
        <f t="shared" si="15"/>
        <v>0</v>
      </c>
    </row>
    <row r="156" spans="6:9">
      <c r="F156" t="str">
        <f t="shared" si="12"/>
        <v/>
      </c>
      <c r="G156" t="str">
        <f t="shared" si="13"/>
        <v/>
      </c>
      <c r="H156">
        <f t="shared" si="14"/>
        <v>0</v>
      </c>
      <c r="I156">
        <f t="shared" si="15"/>
        <v>0</v>
      </c>
    </row>
    <row r="157" spans="6:9">
      <c r="F157" t="str">
        <f t="shared" si="12"/>
        <v/>
      </c>
      <c r="G157" t="str">
        <f t="shared" si="13"/>
        <v/>
      </c>
      <c r="H157">
        <f t="shared" si="14"/>
        <v>0</v>
      </c>
      <c r="I157">
        <f t="shared" si="15"/>
        <v>0</v>
      </c>
    </row>
    <row r="158" spans="6:9">
      <c r="F158" t="str">
        <f t="shared" si="12"/>
        <v/>
      </c>
      <c r="G158" t="str">
        <f t="shared" si="13"/>
        <v/>
      </c>
      <c r="H158">
        <f t="shared" si="14"/>
        <v>0</v>
      </c>
      <c r="I158">
        <f t="shared" si="15"/>
        <v>0</v>
      </c>
    </row>
    <row r="159" spans="6:9">
      <c r="F159" t="str">
        <f t="shared" si="12"/>
        <v/>
      </c>
      <c r="G159" t="str">
        <f t="shared" si="13"/>
        <v/>
      </c>
      <c r="H159">
        <f t="shared" si="14"/>
        <v>0</v>
      </c>
      <c r="I159">
        <f t="shared" si="15"/>
        <v>0</v>
      </c>
    </row>
    <row r="160" spans="6:9">
      <c r="F160" t="str">
        <f t="shared" si="12"/>
        <v/>
      </c>
      <c r="G160" t="str">
        <f t="shared" si="13"/>
        <v/>
      </c>
      <c r="H160">
        <f t="shared" si="14"/>
        <v>0</v>
      </c>
      <c r="I160">
        <f t="shared" si="15"/>
        <v>0</v>
      </c>
    </row>
    <row r="161" spans="6:9">
      <c r="F161" t="str">
        <f t="shared" si="12"/>
        <v/>
      </c>
      <c r="G161" t="str">
        <f t="shared" si="13"/>
        <v/>
      </c>
      <c r="H161">
        <f t="shared" si="14"/>
        <v>0</v>
      </c>
      <c r="I161">
        <f t="shared" si="15"/>
        <v>0</v>
      </c>
    </row>
    <row r="162" spans="6:9">
      <c r="F162" t="str">
        <f t="shared" si="12"/>
        <v/>
      </c>
      <c r="G162" t="str">
        <f t="shared" si="13"/>
        <v/>
      </c>
      <c r="H162">
        <f t="shared" si="14"/>
        <v>0</v>
      </c>
      <c r="I162">
        <f t="shared" si="15"/>
        <v>0</v>
      </c>
    </row>
    <row r="163" spans="6:9">
      <c r="F163" t="str">
        <f t="shared" si="12"/>
        <v/>
      </c>
      <c r="G163" t="str">
        <f t="shared" si="13"/>
        <v/>
      </c>
      <c r="H163">
        <f t="shared" si="14"/>
        <v>0</v>
      </c>
      <c r="I163">
        <f t="shared" si="15"/>
        <v>0</v>
      </c>
    </row>
    <row r="164" spans="6:9">
      <c r="F164" t="str">
        <f t="shared" si="12"/>
        <v/>
      </c>
      <c r="G164" t="str">
        <f t="shared" si="13"/>
        <v/>
      </c>
      <c r="H164">
        <f t="shared" si="14"/>
        <v>0</v>
      </c>
      <c r="I164">
        <f t="shared" si="15"/>
        <v>0</v>
      </c>
    </row>
    <row r="165" spans="6:9">
      <c r="F165" t="str">
        <f t="shared" si="12"/>
        <v/>
      </c>
      <c r="G165" t="str">
        <f t="shared" si="13"/>
        <v/>
      </c>
      <c r="H165">
        <f t="shared" si="14"/>
        <v>0</v>
      </c>
      <c r="I165">
        <f t="shared" si="15"/>
        <v>0</v>
      </c>
    </row>
    <row r="166" spans="6:9">
      <c r="F166" t="str">
        <f t="shared" si="12"/>
        <v/>
      </c>
      <c r="G166" t="str">
        <f t="shared" si="13"/>
        <v/>
      </c>
      <c r="H166">
        <f t="shared" si="14"/>
        <v>0</v>
      </c>
      <c r="I166">
        <f t="shared" si="15"/>
        <v>0</v>
      </c>
    </row>
    <row r="167" spans="6:9">
      <c r="F167" t="str">
        <f t="shared" si="12"/>
        <v/>
      </c>
      <c r="G167" t="str">
        <f t="shared" si="13"/>
        <v/>
      </c>
      <c r="H167">
        <f t="shared" si="14"/>
        <v>0</v>
      </c>
      <c r="I167">
        <f t="shared" si="15"/>
        <v>0</v>
      </c>
    </row>
    <row r="168" spans="6:9">
      <c r="F168" t="str">
        <f t="shared" si="12"/>
        <v/>
      </c>
      <c r="G168" t="str">
        <f t="shared" si="13"/>
        <v/>
      </c>
      <c r="H168">
        <f t="shared" si="14"/>
        <v>0</v>
      </c>
      <c r="I168">
        <f t="shared" si="15"/>
        <v>0</v>
      </c>
    </row>
    <row r="169" spans="6:9">
      <c r="F169" t="str">
        <f t="shared" si="12"/>
        <v/>
      </c>
      <c r="G169" t="str">
        <f t="shared" si="13"/>
        <v/>
      </c>
      <c r="H169">
        <f t="shared" si="14"/>
        <v>0</v>
      </c>
      <c r="I169">
        <f t="shared" si="15"/>
        <v>0</v>
      </c>
    </row>
    <row r="170" spans="6:9">
      <c r="F170" t="str">
        <f t="shared" si="12"/>
        <v/>
      </c>
      <c r="G170" t="str">
        <f t="shared" si="13"/>
        <v/>
      </c>
      <c r="H170">
        <f t="shared" si="14"/>
        <v>0</v>
      </c>
      <c r="I170">
        <f t="shared" si="15"/>
        <v>0</v>
      </c>
    </row>
    <row r="171" spans="6:9">
      <c r="F171" t="str">
        <f t="shared" si="12"/>
        <v/>
      </c>
      <c r="G171" t="str">
        <f t="shared" si="13"/>
        <v/>
      </c>
      <c r="H171">
        <f t="shared" si="14"/>
        <v>0</v>
      </c>
      <c r="I171">
        <f t="shared" si="15"/>
        <v>0</v>
      </c>
    </row>
    <row r="172" spans="6:9">
      <c r="F172" t="str">
        <f t="shared" si="12"/>
        <v/>
      </c>
      <c r="G172" t="str">
        <f t="shared" si="13"/>
        <v/>
      </c>
      <c r="H172">
        <f t="shared" si="14"/>
        <v>0</v>
      </c>
      <c r="I172">
        <f t="shared" si="15"/>
        <v>0</v>
      </c>
    </row>
    <row r="173" spans="6:9">
      <c r="F173" t="str">
        <f t="shared" si="12"/>
        <v/>
      </c>
      <c r="G173" t="str">
        <f t="shared" si="13"/>
        <v/>
      </c>
      <c r="H173">
        <f t="shared" si="14"/>
        <v>0</v>
      </c>
      <c r="I173">
        <f t="shared" si="15"/>
        <v>0</v>
      </c>
    </row>
    <row r="174" spans="6:9">
      <c r="F174" t="str">
        <f t="shared" si="12"/>
        <v/>
      </c>
      <c r="G174" t="str">
        <f t="shared" si="13"/>
        <v/>
      </c>
      <c r="H174">
        <f t="shared" si="14"/>
        <v>0</v>
      </c>
      <c r="I174">
        <f t="shared" si="15"/>
        <v>0</v>
      </c>
    </row>
    <row r="175" spans="6:9">
      <c r="F175" t="str">
        <f t="shared" si="12"/>
        <v/>
      </c>
      <c r="G175" t="str">
        <f t="shared" si="13"/>
        <v/>
      </c>
      <c r="H175">
        <f t="shared" si="14"/>
        <v>0</v>
      </c>
      <c r="I175">
        <f t="shared" si="15"/>
        <v>0</v>
      </c>
    </row>
    <row r="176" spans="6:9">
      <c r="F176" t="str">
        <f t="shared" si="12"/>
        <v/>
      </c>
      <c r="G176" t="str">
        <f t="shared" si="13"/>
        <v/>
      </c>
      <c r="H176">
        <f t="shared" si="14"/>
        <v>0</v>
      </c>
      <c r="I176">
        <f t="shared" si="15"/>
        <v>0</v>
      </c>
    </row>
    <row r="177" spans="6:9">
      <c r="F177" t="str">
        <f t="shared" si="12"/>
        <v/>
      </c>
      <c r="G177" t="str">
        <f t="shared" si="13"/>
        <v/>
      </c>
      <c r="H177">
        <f t="shared" si="14"/>
        <v>0</v>
      </c>
      <c r="I177">
        <f t="shared" si="15"/>
        <v>0</v>
      </c>
    </row>
    <row r="178" spans="6:9">
      <c r="F178" t="str">
        <f t="shared" si="12"/>
        <v/>
      </c>
      <c r="G178" t="str">
        <f t="shared" si="13"/>
        <v/>
      </c>
      <c r="H178">
        <f t="shared" si="14"/>
        <v>0</v>
      </c>
      <c r="I178">
        <f t="shared" si="15"/>
        <v>0</v>
      </c>
    </row>
    <row r="179" spans="6:9">
      <c r="F179" t="str">
        <f t="shared" si="12"/>
        <v/>
      </c>
      <c r="G179" t="str">
        <f t="shared" si="13"/>
        <v/>
      </c>
      <c r="H179">
        <f t="shared" si="14"/>
        <v>0</v>
      </c>
      <c r="I179">
        <f t="shared" si="15"/>
        <v>0</v>
      </c>
    </row>
    <row r="180" spans="6:9">
      <c r="F180" t="str">
        <f t="shared" si="12"/>
        <v/>
      </c>
      <c r="G180" t="str">
        <f t="shared" si="13"/>
        <v/>
      </c>
      <c r="H180">
        <f t="shared" si="14"/>
        <v>0</v>
      </c>
      <c r="I180">
        <f t="shared" si="15"/>
        <v>0</v>
      </c>
    </row>
    <row r="181" spans="6:9">
      <c r="F181" t="str">
        <f t="shared" si="12"/>
        <v/>
      </c>
      <c r="G181" t="str">
        <f t="shared" si="13"/>
        <v/>
      </c>
      <c r="H181">
        <f t="shared" si="14"/>
        <v>0</v>
      </c>
      <c r="I181">
        <f t="shared" si="15"/>
        <v>0</v>
      </c>
    </row>
    <row r="182" spans="6:9">
      <c r="F182" t="str">
        <f t="shared" si="12"/>
        <v/>
      </c>
      <c r="G182" t="str">
        <f t="shared" si="13"/>
        <v/>
      </c>
      <c r="H182">
        <f t="shared" si="14"/>
        <v>0</v>
      </c>
      <c r="I182">
        <f t="shared" si="15"/>
        <v>0</v>
      </c>
    </row>
    <row r="183" spans="6:9">
      <c r="F183" t="str">
        <f t="shared" si="12"/>
        <v/>
      </c>
      <c r="G183" t="str">
        <f t="shared" si="13"/>
        <v/>
      </c>
      <c r="H183">
        <f t="shared" si="14"/>
        <v>0</v>
      </c>
      <c r="I183">
        <f t="shared" si="15"/>
        <v>0</v>
      </c>
    </row>
    <row r="184" spans="6:9">
      <c r="F184" t="str">
        <f t="shared" si="12"/>
        <v/>
      </c>
      <c r="G184" t="str">
        <f t="shared" si="13"/>
        <v/>
      </c>
      <c r="H184">
        <f t="shared" si="14"/>
        <v>0</v>
      </c>
      <c r="I184">
        <f t="shared" si="15"/>
        <v>0</v>
      </c>
    </row>
    <row r="185" spans="6:9">
      <c r="F185" t="str">
        <f t="shared" si="12"/>
        <v/>
      </c>
      <c r="G185" t="str">
        <f t="shared" si="13"/>
        <v/>
      </c>
      <c r="H185">
        <f t="shared" si="14"/>
        <v>0</v>
      </c>
      <c r="I185">
        <f t="shared" si="15"/>
        <v>0</v>
      </c>
    </row>
    <row r="186" spans="6:9">
      <c r="F186" t="str">
        <f t="shared" si="12"/>
        <v/>
      </c>
      <c r="G186" t="str">
        <f t="shared" si="13"/>
        <v/>
      </c>
      <c r="H186">
        <f t="shared" si="14"/>
        <v>0</v>
      </c>
      <c r="I186">
        <f t="shared" si="15"/>
        <v>0</v>
      </c>
    </row>
    <row r="187" spans="6:9">
      <c r="F187" t="str">
        <f t="shared" si="12"/>
        <v/>
      </c>
      <c r="G187" t="str">
        <f t="shared" si="13"/>
        <v/>
      </c>
      <c r="H187">
        <f t="shared" si="14"/>
        <v>0</v>
      </c>
      <c r="I187">
        <f t="shared" si="15"/>
        <v>0</v>
      </c>
    </row>
    <row r="188" spans="6:9">
      <c r="F188" t="str">
        <f t="shared" si="12"/>
        <v/>
      </c>
      <c r="G188" t="str">
        <f t="shared" si="13"/>
        <v/>
      </c>
      <c r="H188">
        <f t="shared" si="14"/>
        <v>0</v>
      </c>
      <c r="I188">
        <f t="shared" si="15"/>
        <v>0</v>
      </c>
    </row>
    <row r="189" spans="6:9">
      <c r="F189" t="str">
        <f t="shared" si="12"/>
        <v/>
      </c>
      <c r="G189" t="str">
        <f t="shared" si="13"/>
        <v/>
      </c>
      <c r="H189">
        <f t="shared" si="14"/>
        <v>0</v>
      </c>
      <c r="I189">
        <f t="shared" si="15"/>
        <v>0</v>
      </c>
    </row>
    <row r="190" spans="6:9">
      <c r="F190" t="str">
        <f t="shared" si="12"/>
        <v/>
      </c>
      <c r="G190" t="str">
        <f t="shared" si="13"/>
        <v/>
      </c>
      <c r="H190">
        <f t="shared" si="14"/>
        <v>0</v>
      </c>
      <c r="I190">
        <f t="shared" si="15"/>
        <v>0</v>
      </c>
    </row>
    <row r="191" spans="6:9">
      <c r="F191" t="str">
        <f t="shared" si="12"/>
        <v/>
      </c>
      <c r="G191" t="str">
        <f t="shared" si="13"/>
        <v/>
      </c>
      <c r="H191">
        <f t="shared" si="14"/>
        <v>0</v>
      </c>
      <c r="I191">
        <f t="shared" si="15"/>
        <v>0</v>
      </c>
    </row>
    <row r="192" spans="6:9">
      <c r="F192" t="str">
        <f t="shared" si="12"/>
        <v/>
      </c>
      <c r="G192" t="str">
        <f t="shared" si="13"/>
        <v/>
      </c>
      <c r="H192">
        <f t="shared" si="14"/>
        <v>0</v>
      </c>
      <c r="I192">
        <f t="shared" si="15"/>
        <v>0</v>
      </c>
    </row>
    <row r="193" spans="6:9">
      <c r="F193" t="str">
        <f t="shared" si="12"/>
        <v/>
      </c>
      <c r="G193" t="str">
        <f t="shared" si="13"/>
        <v/>
      </c>
      <c r="H193">
        <f t="shared" si="14"/>
        <v>0</v>
      </c>
      <c r="I193">
        <f t="shared" si="15"/>
        <v>0</v>
      </c>
    </row>
    <row r="194" spans="6:9">
      <c r="F194" t="str">
        <f t="shared" si="12"/>
        <v/>
      </c>
      <c r="G194" t="str">
        <f t="shared" si="13"/>
        <v/>
      </c>
      <c r="H194">
        <f t="shared" si="14"/>
        <v>0</v>
      </c>
      <c r="I194">
        <f t="shared" si="15"/>
        <v>0</v>
      </c>
    </row>
    <row r="195" spans="6:9">
      <c r="F195" t="str">
        <f t="shared" ref="F195:F258" si="16">LEFT(B195,15)</f>
        <v/>
      </c>
      <c r="G195" t="str">
        <f t="shared" ref="G195:G258" si="17">MID(B195,19,30)</f>
        <v/>
      </c>
      <c r="H195">
        <f t="shared" ref="H195:H258" si="18">C195</f>
        <v>0</v>
      </c>
      <c r="I195">
        <f t="shared" ref="I195:I258" si="19">D195</f>
        <v>0</v>
      </c>
    </row>
    <row r="196" spans="6:9">
      <c r="F196" t="str">
        <f t="shared" si="16"/>
        <v/>
      </c>
      <c r="G196" t="str">
        <f t="shared" si="17"/>
        <v/>
      </c>
      <c r="H196">
        <f t="shared" si="18"/>
        <v>0</v>
      </c>
      <c r="I196">
        <f t="shared" si="19"/>
        <v>0</v>
      </c>
    </row>
    <row r="197" spans="6:9">
      <c r="F197" t="str">
        <f t="shared" si="16"/>
        <v/>
      </c>
      <c r="G197" t="str">
        <f t="shared" si="17"/>
        <v/>
      </c>
      <c r="H197">
        <f t="shared" si="18"/>
        <v>0</v>
      </c>
      <c r="I197">
        <f t="shared" si="19"/>
        <v>0</v>
      </c>
    </row>
    <row r="198" spans="6:9">
      <c r="F198" t="str">
        <f t="shared" si="16"/>
        <v/>
      </c>
      <c r="G198" t="str">
        <f t="shared" si="17"/>
        <v/>
      </c>
      <c r="H198">
        <f t="shared" si="18"/>
        <v>0</v>
      </c>
      <c r="I198">
        <f t="shared" si="19"/>
        <v>0</v>
      </c>
    </row>
    <row r="199" spans="6:9">
      <c r="F199" t="str">
        <f t="shared" si="16"/>
        <v/>
      </c>
      <c r="G199" t="str">
        <f t="shared" si="17"/>
        <v/>
      </c>
      <c r="H199">
        <f t="shared" si="18"/>
        <v>0</v>
      </c>
      <c r="I199">
        <f t="shared" si="19"/>
        <v>0</v>
      </c>
    </row>
    <row r="200" spans="6:9">
      <c r="F200" t="str">
        <f t="shared" si="16"/>
        <v/>
      </c>
      <c r="G200" t="str">
        <f t="shared" si="17"/>
        <v/>
      </c>
      <c r="H200">
        <f t="shared" si="18"/>
        <v>0</v>
      </c>
      <c r="I200">
        <f t="shared" si="19"/>
        <v>0</v>
      </c>
    </row>
    <row r="201" spans="6:9">
      <c r="F201" t="str">
        <f t="shared" si="16"/>
        <v/>
      </c>
      <c r="G201" t="str">
        <f t="shared" si="17"/>
        <v/>
      </c>
      <c r="H201">
        <f t="shared" si="18"/>
        <v>0</v>
      </c>
      <c r="I201">
        <f t="shared" si="19"/>
        <v>0</v>
      </c>
    </row>
    <row r="202" spans="6:9">
      <c r="F202" t="str">
        <f t="shared" si="16"/>
        <v/>
      </c>
      <c r="G202" t="str">
        <f t="shared" si="17"/>
        <v/>
      </c>
      <c r="H202">
        <f t="shared" si="18"/>
        <v>0</v>
      </c>
      <c r="I202">
        <f t="shared" si="19"/>
        <v>0</v>
      </c>
    </row>
    <row r="203" spans="6:9">
      <c r="F203" t="str">
        <f t="shared" si="16"/>
        <v/>
      </c>
      <c r="G203" t="str">
        <f t="shared" si="17"/>
        <v/>
      </c>
      <c r="H203">
        <f t="shared" si="18"/>
        <v>0</v>
      </c>
      <c r="I203">
        <f t="shared" si="19"/>
        <v>0</v>
      </c>
    </row>
    <row r="204" spans="6:9">
      <c r="F204" t="str">
        <f t="shared" si="16"/>
        <v/>
      </c>
      <c r="G204" t="str">
        <f t="shared" si="17"/>
        <v/>
      </c>
      <c r="H204">
        <f t="shared" si="18"/>
        <v>0</v>
      </c>
      <c r="I204">
        <f t="shared" si="19"/>
        <v>0</v>
      </c>
    </row>
    <row r="205" spans="6:9">
      <c r="F205" t="str">
        <f t="shared" si="16"/>
        <v/>
      </c>
      <c r="G205" t="str">
        <f t="shared" si="17"/>
        <v/>
      </c>
      <c r="H205">
        <f t="shared" si="18"/>
        <v>0</v>
      </c>
      <c r="I205">
        <f t="shared" si="19"/>
        <v>0</v>
      </c>
    </row>
    <row r="206" spans="6:9">
      <c r="F206" t="str">
        <f t="shared" si="16"/>
        <v/>
      </c>
      <c r="G206" t="str">
        <f t="shared" si="17"/>
        <v/>
      </c>
      <c r="H206">
        <f t="shared" si="18"/>
        <v>0</v>
      </c>
      <c r="I206">
        <f t="shared" si="19"/>
        <v>0</v>
      </c>
    </row>
    <row r="207" spans="6:9">
      <c r="F207" t="str">
        <f t="shared" si="16"/>
        <v/>
      </c>
      <c r="G207" t="str">
        <f t="shared" si="17"/>
        <v/>
      </c>
      <c r="H207">
        <f t="shared" si="18"/>
        <v>0</v>
      </c>
      <c r="I207">
        <f t="shared" si="19"/>
        <v>0</v>
      </c>
    </row>
    <row r="208" spans="6:9">
      <c r="F208" t="str">
        <f t="shared" si="16"/>
        <v/>
      </c>
      <c r="G208" t="str">
        <f t="shared" si="17"/>
        <v/>
      </c>
      <c r="H208">
        <f t="shared" si="18"/>
        <v>0</v>
      </c>
      <c r="I208">
        <f t="shared" si="19"/>
        <v>0</v>
      </c>
    </row>
    <row r="209" spans="6:9">
      <c r="F209" t="str">
        <f t="shared" si="16"/>
        <v/>
      </c>
      <c r="G209" t="str">
        <f t="shared" si="17"/>
        <v/>
      </c>
      <c r="H209">
        <f t="shared" si="18"/>
        <v>0</v>
      </c>
      <c r="I209">
        <f t="shared" si="19"/>
        <v>0</v>
      </c>
    </row>
    <row r="210" spans="6:9">
      <c r="F210" t="str">
        <f t="shared" si="16"/>
        <v/>
      </c>
      <c r="G210" t="str">
        <f t="shared" si="17"/>
        <v/>
      </c>
      <c r="H210">
        <f t="shared" si="18"/>
        <v>0</v>
      </c>
      <c r="I210">
        <f t="shared" si="19"/>
        <v>0</v>
      </c>
    </row>
    <row r="211" spans="6:9">
      <c r="F211" t="str">
        <f t="shared" si="16"/>
        <v/>
      </c>
      <c r="G211" t="str">
        <f t="shared" si="17"/>
        <v/>
      </c>
      <c r="H211">
        <f t="shared" si="18"/>
        <v>0</v>
      </c>
      <c r="I211">
        <f t="shared" si="19"/>
        <v>0</v>
      </c>
    </row>
    <row r="212" spans="6:9">
      <c r="F212" t="str">
        <f t="shared" si="16"/>
        <v/>
      </c>
      <c r="G212" t="str">
        <f t="shared" si="17"/>
        <v/>
      </c>
      <c r="H212">
        <f t="shared" si="18"/>
        <v>0</v>
      </c>
      <c r="I212">
        <f t="shared" si="19"/>
        <v>0</v>
      </c>
    </row>
    <row r="213" spans="6:9">
      <c r="F213" t="str">
        <f t="shared" si="16"/>
        <v/>
      </c>
      <c r="G213" t="str">
        <f t="shared" si="17"/>
        <v/>
      </c>
      <c r="H213">
        <f t="shared" si="18"/>
        <v>0</v>
      </c>
      <c r="I213">
        <f t="shared" si="19"/>
        <v>0</v>
      </c>
    </row>
    <row r="214" spans="6:9">
      <c r="F214" t="str">
        <f t="shared" si="16"/>
        <v/>
      </c>
      <c r="G214" t="str">
        <f t="shared" si="17"/>
        <v/>
      </c>
      <c r="H214">
        <f t="shared" si="18"/>
        <v>0</v>
      </c>
      <c r="I214">
        <f t="shared" si="19"/>
        <v>0</v>
      </c>
    </row>
    <row r="215" spans="6:9">
      <c r="F215" t="str">
        <f t="shared" si="16"/>
        <v/>
      </c>
      <c r="G215" t="str">
        <f t="shared" si="17"/>
        <v/>
      </c>
      <c r="H215">
        <f t="shared" si="18"/>
        <v>0</v>
      </c>
      <c r="I215">
        <f t="shared" si="19"/>
        <v>0</v>
      </c>
    </row>
    <row r="216" spans="6:9">
      <c r="F216" t="str">
        <f t="shared" si="16"/>
        <v/>
      </c>
      <c r="G216" t="str">
        <f t="shared" si="17"/>
        <v/>
      </c>
      <c r="H216">
        <f t="shared" si="18"/>
        <v>0</v>
      </c>
      <c r="I216">
        <f t="shared" si="19"/>
        <v>0</v>
      </c>
    </row>
    <row r="217" spans="6:9">
      <c r="F217" t="str">
        <f t="shared" si="16"/>
        <v/>
      </c>
      <c r="G217" t="str">
        <f t="shared" si="17"/>
        <v/>
      </c>
      <c r="H217">
        <f t="shared" si="18"/>
        <v>0</v>
      </c>
      <c r="I217">
        <f t="shared" si="19"/>
        <v>0</v>
      </c>
    </row>
    <row r="218" spans="6:9">
      <c r="F218" t="str">
        <f t="shared" si="16"/>
        <v/>
      </c>
      <c r="G218" t="str">
        <f t="shared" si="17"/>
        <v/>
      </c>
      <c r="H218">
        <f t="shared" si="18"/>
        <v>0</v>
      </c>
      <c r="I218">
        <f t="shared" si="19"/>
        <v>0</v>
      </c>
    </row>
    <row r="219" spans="6:9">
      <c r="F219" t="str">
        <f t="shared" si="16"/>
        <v/>
      </c>
      <c r="G219" t="str">
        <f t="shared" si="17"/>
        <v/>
      </c>
      <c r="H219">
        <f t="shared" si="18"/>
        <v>0</v>
      </c>
      <c r="I219">
        <f t="shared" si="19"/>
        <v>0</v>
      </c>
    </row>
    <row r="220" spans="6:9">
      <c r="F220" t="str">
        <f t="shared" si="16"/>
        <v/>
      </c>
      <c r="G220" t="str">
        <f t="shared" si="17"/>
        <v/>
      </c>
      <c r="H220">
        <f t="shared" si="18"/>
        <v>0</v>
      </c>
      <c r="I220">
        <f t="shared" si="19"/>
        <v>0</v>
      </c>
    </row>
    <row r="221" spans="6:9">
      <c r="F221" t="str">
        <f t="shared" si="16"/>
        <v/>
      </c>
      <c r="G221" t="str">
        <f t="shared" si="17"/>
        <v/>
      </c>
      <c r="H221">
        <f t="shared" si="18"/>
        <v>0</v>
      </c>
      <c r="I221">
        <f t="shared" si="19"/>
        <v>0</v>
      </c>
    </row>
    <row r="222" spans="6:9">
      <c r="F222" t="str">
        <f t="shared" si="16"/>
        <v/>
      </c>
      <c r="G222" t="str">
        <f t="shared" si="17"/>
        <v/>
      </c>
      <c r="H222">
        <f t="shared" si="18"/>
        <v>0</v>
      </c>
      <c r="I222">
        <f t="shared" si="19"/>
        <v>0</v>
      </c>
    </row>
    <row r="223" spans="6:9">
      <c r="F223" t="str">
        <f t="shared" si="16"/>
        <v/>
      </c>
      <c r="G223" t="str">
        <f t="shared" si="17"/>
        <v/>
      </c>
      <c r="H223">
        <f t="shared" si="18"/>
        <v>0</v>
      </c>
      <c r="I223">
        <f t="shared" si="19"/>
        <v>0</v>
      </c>
    </row>
    <row r="224" spans="6:9">
      <c r="F224" t="str">
        <f t="shared" si="16"/>
        <v/>
      </c>
      <c r="G224" t="str">
        <f t="shared" si="17"/>
        <v/>
      </c>
      <c r="H224">
        <f t="shared" si="18"/>
        <v>0</v>
      </c>
      <c r="I224">
        <f t="shared" si="19"/>
        <v>0</v>
      </c>
    </row>
    <row r="225" spans="6:9">
      <c r="F225" t="str">
        <f t="shared" si="16"/>
        <v/>
      </c>
      <c r="G225" t="str">
        <f t="shared" si="17"/>
        <v/>
      </c>
      <c r="H225">
        <f t="shared" si="18"/>
        <v>0</v>
      </c>
      <c r="I225">
        <f t="shared" si="19"/>
        <v>0</v>
      </c>
    </row>
    <row r="226" spans="6:9">
      <c r="F226" t="str">
        <f t="shared" si="16"/>
        <v/>
      </c>
      <c r="G226" t="str">
        <f t="shared" si="17"/>
        <v/>
      </c>
      <c r="H226">
        <f t="shared" si="18"/>
        <v>0</v>
      </c>
      <c r="I226">
        <f t="shared" si="19"/>
        <v>0</v>
      </c>
    </row>
    <row r="227" spans="6:9">
      <c r="F227" t="str">
        <f t="shared" si="16"/>
        <v/>
      </c>
      <c r="G227" t="str">
        <f t="shared" si="17"/>
        <v/>
      </c>
      <c r="H227">
        <f t="shared" si="18"/>
        <v>0</v>
      </c>
      <c r="I227">
        <f t="shared" si="19"/>
        <v>0</v>
      </c>
    </row>
    <row r="228" spans="6:9">
      <c r="F228" t="str">
        <f t="shared" si="16"/>
        <v/>
      </c>
      <c r="G228" t="str">
        <f t="shared" si="17"/>
        <v/>
      </c>
      <c r="H228">
        <f t="shared" si="18"/>
        <v>0</v>
      </c>
      <c r="I228">
        <f t="shared" si="19"/>
        <v>0</v>
      </c>
    </row>
    <row r="229" spans="6:9">
      <c r="F229" t="str">
        <f t="shared" si="16"/>
        <v/>
      </c>
      <c r="G229" t="str">
        <f t="shared" si="17"/>
        <v/>
      </c>
      <c r="H229">
        <f t="shared" si="18"/>
        <v>0</v>
      </c>
      <c r="I229">
        <f t="shared" si="19"/>
        <v>0</v>
      </c>
    </row>
    <row r="230" spans="6:9">
      <c r="F230" t="str">
        <f t="shared" si="16"/>
        <v/>
      </c>
      <c r="G230" t="str">
        <f t="shared" si="17"/>
        <v/>
      </c>
      <c r="H230">
        <f t="shared" si="18"/>
        <v>0</v>
      </c>
      <c r="I230">
        <f t="shared" si="19"/>
        <v>0</v>
      </c>
    </row>
    <row r="231" spans="6:9">
      <c r="F231" t="str">
        <f t="shared" si="16"/>
        <v/>
      </c>
      <c r="G231" t="str">
        <f t="shared" si="17"/>
        <v/>
      </c>
      <c r="H231">
        <f t="shared" si="18"/>
        <v>0</v>
      </c>
      <c r="I231">
        <f t="shared" si="19"/>
        <v>0</v>
      </c>
    </row>
    <row r="232" spans="6:9">
      <c r="F232" t="str">
        <f t="shared" si="16"/>
        <v/>
      </c>
      <c r="G232" t="str">
        <f t="shared" si="17"/>
        <v/>
      </c>
      <c r="H232">
        <f t="shared" si="18"/>
        <v>0</v>
      </c>
      <c r="I232">
        <f t="shared" si="19"/>
        <v>0</v>
      </c>
    </row>
    <row r="233" spans="6:9">
      <c r="F233" t="str">
        <f t="shared" si="16"/>
        <v/>
      </c>
      <c r="G233" t="str">
        <f t="shared" si="17"/>
        <v/>
      </c>
      <c r="H233">
        <f t="shared" si="18"/>
        <v>0</v>
      </c>
      <c r="I233">
        <f t="shared" si="19"/>
        <v>0</v>
      </c>
    </row>
    <row r="234" spans="6:9">
      <c r="F234" t="str">
        <f t="shared" si="16"/>
        <v/>
      </c>
      <c r="G234" t="str">
        <f t="shared" si="17"/>
        <v/>
      </c>
      <c r="H234">
        <f t="shared" si="18"/>
        <v>0</v>
      </c>
      <c r="I234">
        <f t="shared" si="19"/>
        <v>0</v>
      </c>
    </row>
    <row r="235" spans="6:9">
      <c r="F235" t="str">
        <f t="shared" si="16"/>
        <v/>
      </c>
      <c r="G235" t="str">
        <f t="shared" si="17"/>
        <v/>
      </c>
      <c r="H235">
        <f t="shared" si="18"/>
        <v>0</v>
      </c>
      <c r="I235">
        <f t="shared" si="19"/>
        <v>0</v>
      </c>
    </row>
    <row r="236" spans="6:9">
      <c r="F236" t="str">
        <f t="shared" si="16"/>
        <v/>
      </c>
      <c r="G236" t="str">
        <f t="shared" si="17"/>
        <v/>
      </c>
      <c r="H236">
        <f t="shared" si="18"/>
        <v>0</v>
      </c>
      <c r="I236">
        <f t="shared" si="19"/>
        <v>0</v>
      </c>
    </row>
    <row r="237" spans="6:9">
      <c r="F237" t="str">
        <f t="shared" si="16"/>
        <v/>
      </c>
      <c r="G237" t="str">
        <f t="shared" si="17"/>
        <v/>
      </c>
      <c r="H237">
        <f t="shared" si="18"/>
        <v>0</v>
      </c>
      <c r="I237">
        <f t="shared" si="19"/>
        <v>0</v>
      </c>
    </row>
    <row r="238" spans="6:9">
      <c r="F238" t="str">
        <f t="shared" si="16"/>
        <v/>
      </c>
      <c r="G238" t="str">
        <f t="shared" si="17"/>
        <v/>
      </c>
      <c r="H238">
        <f t="shared" si="18"/>
        <v>0</v>
      </c>
      <c r="I238">
        <f t="shared" si="19"/>
        <v>0</v>
      </c>
    </row>
    <row r="239" spans="6:9">
      <c r="F239" t="str">
        <f t="shared" si="16"/>
        <v/>
      </c>
      <c r="G239" t="str">
        <f t="shared" si="17"/>
        <v/>
      </c>
      <c r="H239">
        <f t="shared" si="18"/>
        <v>0</v>
      </c>
      <c r="I239">
        <f t="shared" si="19"/>
        <v>0</v>
      </c>
    </row>
    <row r="240" spans="6:9">
      <c r="F240" t="str">
        <f t="shared" si="16"/>
        <v/>
      </c>
      <c r="G240" t="str">
        <f t="shared" si="17"/>
        <v/>
      </c>
      <c r="H240">
        <f t="shared" si="18"/>
        <v>0</v>
      </c>
      <c r="I240">
        <f t="shared" si="19"/>
        <v>0</v>
      </c>
    </row>
    <row r="241" spans="6:9">
      <c r="F241" t="str">
        <f t="shared" si="16"/>
        <v/>
      </c>
      <c r="G241" t="str">
        <f t="shared" si="17"/>
        <v/>
      </c>
      <c r="H241">
        <f t="shared" si="18"/>
        <v>0</v>
      </c>
      <c r="I241">
        <f t="shared" si="19"/>
        <v>0</v>
      </c>
    </row>
    <row r="242" spans="6:9">
      <c r="F242" t="str">
        <f t="shared" si="16"/>
        <v/>
      </c>
      <c r="G242" t="str">
        <f t="shared" si="17"/>
        <v/>
      </c>
      <c r="H242">
        <f t="shared" si="18"/>
        <v>0</v>
      </c>
      <c r="I242">
        <f t="shared" si="19"/>
        <v>0</v>
      </c>
    </row>
    <row r="243" spans="6:9">
      <c r="F243" t="str">
        <f t="shared" si="16"/>
        <v/>
      </c>
      <c r="G243" t="str">
        <f t="shared" si="17"/>
        <v/>
      </c>
      <c r="H243">
        <f t="shared" si="18"/>
        <v>0</v>
      </c>
      <c r="I243">
        <f t="shared" si="19"/>
        <v>0</v>
      </c>
    </row>
    <row r="244" spans="6:9">
      <c r="F244" t="str">
        <f t="shared" si="16"/>
        <v/>
      </c>
      <c r="G244" t="str">
        <f t="shared" si="17"/>
        <v/>
      </c>
      <c r="H244">
        <f t="shared" si="18"/>
        <v>0</v>
      </c>
      <c r="I244">
        <f t="shared" si="19"/>
        <v>0</v>
      </c>
    </row>
    <row r="245" spans="6:9">
      <c r="F245" t="str">
        <f t="shared" si="16"/>
        <v/>
      </c>
      <c r="G245" t="str">
        <f t="shared" si="17"/>
        <v/>
      </c>
      <c r="H245">
        <f t="shared" si="18"/>
        <v>0</v>
      </c>
      <c r="I245">
        <f t="shared" si="19"/>
        <v>0</v>
      </c>
    </row>
    <row r="246" spans="6:9">
      <c r="F246" t="str">
        <f t="shared" si="16"/>
        <v/>
      </c>
      <c r="G246" t="str">
        <f t="shared" si="17"/>
        <v/>
      </c>
      <c r="H246">
        <f t="shared" si="18"/>
        <v>0</v>
      </c>
      <c r="I246">
        <f t="shared" si="19"/>
        <v>0</v>
      </c>
    </row>
    <row r="247" spans="6:9">
      <c r="F247" t="str">
        <f t="shared" si="16"/>
        <v/>
      </c>
      <c r="G247" t="str">
        <f t="shared" si="17"/>
        <v/>
      </c>
      <c r="H247">
        <f t="shared" si="18"/>
        <v>0</v>
      </c>
      <c r="I247">
        <f t="shared" si="19"/>
        <v>0</v>
      </c>
    </row>
    <row r="248" spans="6:9">
      <c r="F248" t="str">
        <f t="shared" si="16"/>
        <v/>
      </c>
      <c r="G248" t="str">
        <f t="shared" si="17"/>
        <v/>
      </c>
      <c r="H248">
        <f t="shared" si="18"/>
        <v>0</v>
      </c>
      <c r="I248">
        <f t="shared" si="19"/>
        <v>0</v>
      </c>
    </row>
    <row r="249" spans="6:9">
      <c r="F249" t="str">
        <f t="shared" si="16"/>
        <v/>
      </c>
      <c r="G249" t="str">
        <f t="shared" si="17"/>
        <v/>
      </c>
      <c r="H249">
        <f t="shared" si="18"/>
        <v>0</v>
      </c>
      <c r="I249">
        <f t="shared" si="19"/>
        <v>0</v>
      </c>
    </row>
    <row r="250" spans="6:9">
      <c r="F250" t="str">
        <f t="shared" si="16"/>
        <v/>
      </c>
      <c r="G250" t="str">
        <f t="shared" si="17"/>
        <v/>
      </c>
      <c r="H250">
        <f t="shared" si="18"/>
        <v>0</v>
      </c>
      <c r="I250">
        <f t="shared" si="19"/>
        <v>0</v>
      </c>
    </row>
    <row r="251" spans="6:9">
      <c r="F251" t="str">
        <f t="shared" si="16"/>
        <v/>
      </c>
      <c r="G251" t="str">
        <f t="shared" si="17"/>
        <v/>
      </c>
      <c r="H251">
        <f t="shared" si="18"/>
        <v>0</v>
      </c>
      <c r="I251">
        <f t="shared" si="19"/>
        <v>0</v>
      </c>
    </row>
    <row r="252" spans="6:9">
      <c r="F252" t="str">
        <f t="shared" si="16"/>
        <v/>
      </c>
      <c r="G252" t="str">
        <f t="shared" si="17"/>
        <v/>
      </c>
      <c r="H252">
        <f t="shared" si="18"/>
        <v>0</v>
      </c>
      <c r="I252">
        <f t="shared" si="19"/>
        <v>0</v>
      </c>
    </row>
    <row r="253" spans="6:9">
      <c r="F253" t="str">
        <f t="shared" si="16"/>
        <v/>
      </c>
      <c r="G253" t="str">
        <f t="shared" si="17"/>
        <v/>
      </c>
      <c r="H253">
        <f t="shared" si="18"/>
        <v>0</v>
      </c>
      <c r="I253">
        <f t="shared" si="19"/>
        <v>0</v>
      </c>
    </row>
    <row r="254" spans="6:9">
      <c r="F254" t="str">
        <f t="shared" si="16"/>
        <v/>
      </c>
      <c r="G254" t="str">
        <f t="shared" si="17"/>
        <v/>
      </c>
      <c r="H254">
        <f t="shared" si="18"/>
        <v>0</v>
      </c>
      <c r="I254">
        <f t="shared" si="19"/>
        <v>0</v>
      </c>
    </row>
    <row r="255" spans="6:9">
      <c r="F255" t="str">
        <f t="shared" si="16"/>
        <v/>
      </c>
      <c r="G255" t="str">
        <f t="shared" si="17"/>
        <v/>
      </c>
      <c r="H255">
        <f t="shared" si="18"/>
        <v>0</v>
      </c>
      <c r="I255">
        <f t="shared" si="19"/>
        <v>0</v>
      </c>
    </row>
    <row r="256" spans="6:9">
      <c r="F256" t="str">
        <f t="shared" si="16"/>
        <v/>
      </c>
      <c r="G256" t="str">
        <f t="shared" si="17"/>
        <v/>
      </c>
      <c r="H256">
        <f t="shared" si="18"/>
        <v>0</v>
      </c>
      <c r="I256">
        <f t="shared" si="19"/>
        <v>0</v>
      </c>
    </row>
    <row r="257" spans="6:9">
      <c r="F257" t="str">
        <f t="shared" si="16"/>
        <v/>
      </c>
      <c r="G257" t="str">
        <f t="shared" si="17"/>
        <v/>
      </c>
      <c r="H257">
        <f t="shared" si="18"/>
        <v>0</v>
      </c>
      <c r="I257">
        <f t="shared" si="19"/>
        <v>0</v>
      </c>
    </row>
    <row r="258" spans="6:9">
      <c r="F258" t="str">
        <f t="shared" si="16"/>
        <v/>
      </c>
      <c r="G258" t="str">
        <f t="shared" si="17"/>
        <v/>
      </c>
      <c r="H258">
        <f t="shared" si="18"/>
        <v>0</v>
      </c>
      <c r="I258">
        <f t="shared" si="19"/>
        <v>0</v>
      </c>
    </row>
    <row r="259" spans="6:9">
      <c r="F259" t="str">
        <f t="shared" ref="F259:F322" si="20">LEFT(B259,15)</f>
        <v/>
      </c>
      <c r="G259" t="str">
        <f t="shared" ref="G259:G322" si="21">MID(B259,19,30)</f>
        <v/>
      </c>
      <c r="H259">
        <f t="shared" ref="H259:H322" si="22">C259</f>
        <v>0</v>
      </c>
      <c r="I259">
        <f t="shared" ref="I259:I322" si="23">D259</f>
        <v>0</v>
      </c>
    </row>
    <row r="260" spans="6:9">
      <c r="F260" t="str">
        <f t="shared" si="20"/>
        <v/>
      </c>
      <c r="G260" t="str">
        <f t="shared" si="21"/>
        <v/>
      </c>
      <c r="H260">
        <f t="shared" si="22"/>
        <v>0</v>
      </c>
      <c r="I260">
        <f t="shared" si="23"/>
        <v>0</v>
      </c>
    </row>
    <row r="261" spans="6:9">
      <c r="F261" t="str">
        <f t="shared" si="20"/>
        <v/>
      </c>
      <c r="G261" t="str">
        <f t="shared" si="21"/>
        <v/>
      </c>
      <c r="H261">
        <f t="shared" si="22"/>
        <v>0</v>
      </c>
      <c r="I261">
        <f t="shared" si="23"/>
        <v>0</v>
      </c>
    </row>
    <row r="262" spans="6:9">
      <c r="F262" t="str">
        <f t="shared" si="20"/>
        <v/>
      </c>
      <c r="G262" t="str">
        <f t="shared" si="21"/>
        <v/>
      </c>
      <c r="H262">
        <f t="shared" si="22"/>
        <v>0</v>
      </c>
      <c r="I262">
        <f t="shared" si="23"/>
        <v>0</v>
      </c>
    </row>
    <row r="263" spans="6:9">
      <c r="F263" t="str">
        <f t="shared" si="20"/>
        <v/>
      </c>
      <c r="G263" t="str">
        <f t="shared" si="21"/>
        <v/>
      </c>
      <c r="H263">
        <f t="shared" si="22"/>
        <v>0</v>
      </c>
      <c r="I263">
        <f t="shared" si="23"/>
        <v>0</v>
      </c>
    </row>
    <row r="264" spans="6:9">
      <c r="F264" t="str">
        <f t="shared" si="20"/>
        <v/>
      </c>
      <c r="G264" t="str">
        <f t="shared" si="21"/>
        <v/>
      </c>
      <c r="H264">
        <f t="shared" si="22"/>
        <v>0</v>
      </c>
      <c r="I264">
        <f t="shared" si="23"/>
        <v>0</v>
      </c>
    </row>
    <row r="265" spans="6:9">
      <c r="F265" t="str">
        <f t="shared" si="20"/>
        <v/>
      </c>
      <c r="G265" t="str">
        <f t="shared" si="21"/>
        <v/>
      </c>
      <c r="H265">
        <f t="shared" si="22"/>
        <v>0</v>
      </c>
      <c r="I265">
        <f t="shared" si="23"/>
        <v>0</v>
      </c>
    </row>
    <row r="266" spans="6:9">
      <c r="F266" t="str">
        <f t="shared" si="20"/>
        <v/>
      </c>
      <c r="G266" t="str">
        <f t="shared" si="21"/>
        <v/>
      </c>
      <c r="H266">
        <f t="shared" si="22"/>
        <v>0</v>
      </c>
      <c r="I266">
        <f t="shared" si="23"/>
        <v>0</v>
      </c>
    </row>
    <row r="267" spans="6:9">
      <c r="F267" t="str">
        <f t="shared" si="20"/>
        <v/>
      </c>
      <c r="G267" t="str">
        <f t="shared" si="21"/>
        <v/>
      </c>
      <c r="H267">
        <f t="shared" si="22"/>
        <v>0</v>
      </c>
      <c r="I267">
        <f t="shared" si="23"/>
        <v>0</v>
      </c>
    </row>
    <row r="268" spans="6:9">
      <c r="F268" t="str">
        <f t="shared" si="20"/>
        <v/>
      </c>
      <c r="G268" t="str">
        <f t="shared" si="21"/>
        <v/>
      </c>
      <c r="H268">
        <f t="shared" si="22"/>
        <v>0</v>
      </c>
      <c r="I268">
        <f t="shared" si="23"/>
        <v>0</v>
      </c>
    </row>
    <row r="269" spans="6:9">
      <c r="F269" t="str">
        <f t="shared" si="20"/>
        <v/>
      </c>
      <c r="G269" t="str">
        <f t="shared" si="21"/>
        <v/>
      </c>
      <c r="H269">
        <f t="shared" si="22"/>
        <v>0</v>
      </c>
      <c r="I269">
        <f t="shared" si="23"/>
        <v>0</v>
      </c>
    </row>
    <row r="270" spans="6:9">
      <c r="F270" t="str">
        <f t="shared" si="20"/>
        <v/>
      </c>
      <c r="G270" t="str">
        <f t="shared" si="21"/>
        <v/>
      </c>
      <c r="H270">
        <f t="shared" si="22"/>
        <v>0</v>
      </c>
      <c r="I270">
        <f t="shared" si="23"/>
        <v>0</v>
      </c>
    </row>
    <row r="271" spans="6:9">
      <c r="F271" t="str">
        <f t="shared" si="20"/>
        <v/>
      </c>
      <c r="G271" t="str">
        <f t="shared" si="21"/>
        <v/>
      </c>
      <c r="H271">
        <f t="shared" si="22"/>
        <v>0</v>
      </c>
      <c r="I271">
        <f t="shared" si="23"/>
        <v>0</v>
      </c>
    </row>
    <row r="272" spans="6:9">
      <c r="F272" t="str">
        <f t="shared" si="20"/>
        <v/>
      </c>
      <c r="G272" t="str">
        <f t="shared" si="21"/>
        <v/>
      </c>
      <c r="H272">
        <f t="shared" si="22"/>
        <v>0</v>
      </c>
      <c r="I272">
        <f t="shared" si="23"/>
        <v>0</v>
      </c>
    </row>
    <row r="273" spans="6:9">
      <c r="F273" t="str">
        <f t="shared" si="20"/>
        <v/>
      </c>
      <c r="G273" t="str">
        <f t="shared" si="21"/>
        <v/>
      </c>
      <c r="H273">
        <f t="shared" si="22"/>
        <v>0</v>
      </c>
      <c r="I273">
        <f t="shared" si="23"/>
        <v>0</v>
      </c>
    </row>
    <row r="274" spans="6:9">
      <c r="F274" t="str">
        <f t="shared" si="20"/>
        <v/>
      </c>
      <c r="G274" t="str">
        <f t="shared" si="21"/>
        <v/>
      </c>
      <c r="H274">
        <f t="shared" si="22"/>
        <v>0</v>
      </c>
      <c r="I274">
        <f t="shared" si="23"/>
        <v>0</v>
      </c>
    </row>
    <row r="275" spans="6:9">
      <c r="F275" t="str">
        <f t="shared" si="20"/>
        <v/>
      </c>
      <c r="G275" t="str">
        <f t="shared" si="21"/>
        <v/>
      </c>
      <c r="H275">
        <f t="shared" si="22"/>
        <v>0</v>
      </c>
      <c r="I275">
        <f t="shared" si="23"/>
        <v>0</v>
      </c>
    </row>
    <row r="276" spans="6:9">
      <c r="F276" t="str">
        <f t="shared" si="20"/>
        <v/>
      </c>
      <c r="G276" t="str">
        <f t="shared" si="21"/>
        <v/>
      </c>
      <c r="H276">
        <f t="shared" si="22"/>
        <v>0</v>
      </c>
      <c r="I276">
        <f t="shared" si="23"/>
        <v>0</v>
      </c>
    </row>
    <row r="277" spans="6:9">
      <c r="F277" t="str">
        <f t="shared" si="20"/>
        <v/>
      </c>
      <c r="G277" t="str">
        <f t="shared" si="21"/>
        <v/>
      </c>
      <c r="H277">
        <f t="shared" si="22"/>
        <v>0</v>
      </c>
      <c r="I277">
        <f t="shared" si="23"/>
        <v>0</v>
      </c>
    </row>
    <row r="278" spans="6:9">
      <c r="F278" t="str">
        <f t="shared" si="20"/>
        <v/>
      </c>
      <c r="G278" t="str">
        <f t="shared" si="21"/>
        <v/>
      </c>
      <c r="H278">
        <f t="shared" si="22"/>
        <v>0</v>
      </c>
      <c r="I278">
        <f t="shared" si="23"/>
        <v>0</v>
      </c>
    </row>
    <row r="279" spans="6:9">
      <c r="F279" t="str">
        <f t="shared" si="20"/>
        <v/>
      </c>
      <c r="G279" t="str">
        <f t="shared" si="21"/>
        <v/>
      </c>
      <c r="H279">
        <f t="shared" si="22"/>
        <v>0</v>
      </c>
      <c r="I279">
        <f t="shared" si="23"/>
        <v>0</v>
      </c>
    </row>
    <row r="280" spans="6:9">
      <c r="F280" t="str">
        <f t="shared" si="20"/>
        <v/>
      </c>
      <c r="G280" t="str">
        <f t="shared" si="21"/>
        <v/>
      </c>
      <c r="H280">
        <f t="shared" si="22"/>
        <v>0</v>
      </c>
      <c r="I280">
        <f t="shared" si="23"/>
        <v>0</v>
      </c>
    </row>
    <row r="281" spans="6:9">
      <c r="F281" t="str">
        <f t="shared" si="20"/>
        <v/>
      </c>
      <c r="G281" t="str">
        <f t="shared" si="21"/>
        <v/>
      </c>
      <c r="H281">
        <f t="shared" si="22"/>
        <v>0</v>
      </c>
      <c r="I281">
        <f t="shared" si="23"/>
        <v>0</v>
      </c>
    </row>
    <row r="282" spans="6:9">
      <c r="F282" t="str">
        <f t="shared" si="20"/>
        <v/>
      </c>
      <c r="G282" t="str">
        <f t="shared" si="21"/>
        <v/>
      </c>
      <c r="H282">
        <f t="shared" si="22"/>
        <v>0</v>
      </c>
      <c r="I282">
        <f t="shared" si="23"/>
        <v>0</v>
      </c>
    </row>
    <row r="283" spans="6:9">
      <c r="F283" t="str">
        <f t="shared" si="20"/>
        <v/>
      </c>
      <c r="G283" t="str">
        <f t="shared" si="21"/>
        <v/>
      </c>
      <c r="H283">
        <f t="shared" si="22"/>
        <v>0</v>
      </c>
      <c r="I283">
        <f t="shared" si="23"/>
        <v>0</v>
      </c>
    </row>
    <row r="284" spans="6:9">
      <c r="F284" t="str">
        <f t="shared" si="20"/>
        <v/>
      </c>
      <c r="G284" t="str">
        <f t="shared" si="21"/>
        <v/>
      </c>
      <c r="H284">
        <f t="shared" si="22"/>
        <v>0</v>
      </c>
      <c r="I284">
        <f t="shared" si="23"/>
        <v>0</v>
      </c>
    </row>
    <row r="285" spans="6:9">
      <c r="F285" t="str">
        <f t="shared" si="20"/>
        <v/>
      </c>
      <c r="G285" t="str">
        <f t="shared" si="21"/>
        <v/>
      </c>
      <c r="H285">
        <f t="shared" si="22"/>
        <v>0</v>
      </c>
      <c r="I285">
        <f t="shared" si="23"/>
        <v>0</v>
      </c>
    </row>
    <row r="286" spans="6:9">
      <c r="F286" t="str">
        <f t="shared" si="20"/>
        <v/>
      </c>
      <c r="G286" t="str">
        <f t="shared" si="21"/>
        <v/>
      </c>
      <c r="H286">
        <f t="shared" si="22"/>
        <v>0</v>
      </c>
      <c r="I286">
        <f t="shared" si="23"/>
        <v>0</v>
      </c>
    </row>
    <row r="287" spans="6:9">
      <c r="F287" t="str">
        <f t="shared" si="20"/>
        <v/>
      </c>
      <c r="G287" t="str">
        <f t="shared" si="21"/>
        <v/>
      </c>
      <c r="H287">
        <f t="shared" si="22"/>
        <v>0</v>
      </c>
      <c r="I287">
        <f t="shared" si="23"/>
        <v>0</v>
      </c>
    </row>
    <row r="288" spans="6:9">
      <c r="F288" t="str">
        <f t="shared" si="20"/>
        <v/>
      </c>
      <c r="G288" t="str">
        <f t="shared" si="21"/>
        <v/>
      </c>
      <c r="H288">
        <f t="shared" si="22"/>
        <v>0</v>
      </c>
      <c r="I288">
        <f t="shared" si="23"/>
        <v>0</v>
      </c>
    </row>
    <row r="289" spans="6:9">
      <c r="F289" t="str">
        <f t="shared" si="20"/>
        <v/>
      </c>
      <c r="G289" t="str">
        <f t="shared" si="21"/>
        <v/>
      </c>
      <c r="H289">
        <f t="shared" si="22"/>
        <v>0</v>
      </c>
      <c r="I289">
        <f t="shared" si="23"/>
        <v>0</v>
      </c>
    </row>
    <row r="290" spans="6:9">
      <c r="F290" t="str">
        <f t="shared" si="20"/>
        <v/>
      </c>
      <c r="G290" t="str">
        <f t="shared" si="21"/>
        <v/>
      </c>
      <c r="H290">
        <f t="shared" si="22"/>
        <v>0</v>
      </c>
      <c r="I290">
        <f t="shared" si="23"/>
        <v>0</v>
      </c>
    </row>
    <row r="291" spans="6:9">
      <c r="F291" t="str">
        <f t="shared" si="20"/>
        <v/>
      </c>
      <c r="G291" t="str">
        <f t="shared" si="21"/>
        <v/>
      </c>
      <c r="H291">
        <f t="shared" si="22"/>
        <v>0</v>
      </c>
      <c r="I291">
        <f t="shared" si="23"/>
        <v>0</v>
      </c>
    </row>
    <row r="292" spans="6:9">
      <c r="F292" t="str">
        <f t="shared" si="20"/>
        <v/>
      </c>
      <c r="G292" t="str">
        <f t="shared" si="21"/>
        <v/>
      </c>
      <c r="H292">
        <f t="shared" si="22"/>
        <v>0</v>
      </c>
      <c r="I292">
        <f t="shared" si="23"/>
        <v>0</v>
      </c>
    </row>
    <row r="293" spans="6:9">
      <c r="F293" t="str">
        <f t="shared" si="20"/>
        <v/>
      </c>
      <c r="G293" t="str">
        <f t="shared" si="21"/>
        <v/>
      </c>
      <c r="H293">
        <f t="shared" si="22"/>
        <v>0</v>
      </c>
      <c r="I293">
        <f t="shared" si="23"/>
        <v>0</v>
      </c>
    </row>
    <row r="294" spans="6:9">
      <c r="F294" t="str">
        <f t="shared" si="20"/>
        <v/>
      </c>
      <c r="G294" t="str">
        <f t="shared" si="21"/>
        <v/>
      </c>
      <c r="H294">
        <f t="shared" si="22"/>
        <v>0</v>
      </c>
      <c r="I294">
        <f t="shared" si="23"/>
        <v>0</v>
      </c>
    </row>
    <row r="295" spans="6:9">
      <c r="F295" t="str">
        <f t="shared" si="20"/>
        <v/>
      </c>
      <c r="G295" t="str">
        <f t="shared" si="21"/>
        <v/>
      </c>
      <c r="H295">
        <f t="shared" si="22"/>
        <v>0</v>
      </c>
      <c r="I295">
        <f t="shared" si="23"/>
        <v>0</v>
      </c>
    </row>
    <row r="296" spans="6:9">
      <c r="F296" t="str">
        <f t="shared" si="20"/>
        <v/>
      </c>
      <c r="G296" t="str">
        <f t="shared" si="21"/>
        <v/>
      </c>
      <c r="H296">
        <f t="shared" si="22"/>
        <v>0</v>
      </c>
      <c r="I296">
        <f t="shared" si="23"/>
        <v>0</v>
      </c>
    </row>
    <row r="297" spans="6:9">
      <c r="F297" t="str">
        <f t="shared" si="20"/>
        <v/>
      </c>
      <c r="G297" t="str">
        <f t="shared" si="21"/>
        <v/>
      </c>
      <c r="H297">
        <f t="shared" si="22"/>
        <v>0</v>
      </c>
      <c r="I297">
        <f t="shared" si="23"/>
        <v>0</v>
      </c>
    </row>
    <row r="298" spans="6:9">
      <c r="F298" t="str">
        <f t="shared" si="20"/>
        <v/>
      </c>
      <c r="G298" t="str">
        <f t="shared" si="21"/>
        <v/>
      </c>
      <c r="H298">
        <f t="shared" si="22"/>
        <v>0</v>
      </c>
      <c r="I298">
        <f t="shared" si="23"/>
        <v>0</v>
      </c>
    </row>
    <row r="299" spans="6:9">
      <c r="F299" t="str">
        <f t="shared" si="20"/>
        <v/>
      </c>
      <c r="G299" t="str">
        <f t="shared" si="21"/>
        <v/>
      </c>
      <c r="H299">
        <f t="shared" si="22"/>
        <v>0</v>
      </c>
      <c r="I299">
        <f t="shared" si="23"/>
        <v>0</v>
      </c>
    </row>
    <row r="300" spans="6:9">
      <c r="F300" t="str">
        <f t="shared" si="20"/>
        <v/>
      </c>
      <c r="G300" t="str">
        <f t="shared" si="21"/>
        <v/>
      </c>
      <c r="H300">
        <f t="shared" si="22"/>
        <v>0</v>
      </c>
      <c r="I300">
        <f t="shared" si="23"/>
        <v>0</v>
      </c>
    </row>
    <row r="301" spans="6:9">
      <c r="F301" t="str">
        <f t="shared" si="20"/>
        <v/>
      </c>
      <c r="G301" t="str">
        <f t="shared" si="21"/>
        <v/>
      </c>
      <c r="H301">
        <f t="shared" si="22"/>
        <v>0</v>
      </c>
      <c r="I301">
        <f t="shared" si="23"/>
        <v>0</v>
      </c>
    </row>
    <row r="302" spans="6:9">
      <c r="F302" t="str">
        <f t="shared" si="20"/>
        <v/>
      </c>
      <c r="G302" t="str">
        <f t="shared" si="21"/>
        <v/>
      </c>
      <c r="H302">
        <f t="shared" si="22"/>
        <v>0</v>
      </c>
      <c r="I302">
        <f t="shared" si="23"/>
        <v>0</v>
      </c>
    </row>
    <row r="303" spans="6:9">
      <c r="F303" t="str">
        <f t="shared" si="20"/>
        <v/>
      </c>
      <c r="G303" t="str">
        <f t="shared" si="21"/>
        <v/>
      </c>
      <c r="H303">
        <f t="shared" si="22"/>
        <v>0</v>
      </c>
      <c r="I303">
        <f t="shared" si="23"/>
        <v>0</v>
      </c>
    </row>
    <row r="304" spans="6:9">
      <c r="F304" t="str">
        <f t="shared" si="20"/>
        <v/>
      </c>
      <c r="G304" t="str">
        <f t="shared" si="21"/>
        <v/>
      </c>
      <c r="H304">
        <f t="shared" si="22"/>
        <v>0</v>
      </c>
      <c r="I304">
        <f t="shared" si="23"/>
        <v>0</v>
      </c>
    </row>
    <row r="305" spans="6:9">
      <c r="F305" t="str">
        <f t="shared" si="20"/>
        <v/>
      </c>
      <c r="G305" t="str">
        <f t="shared" si="21"/>
        <v/>
      </c>
      <c r="H305">
        <f t="shared" si="22"/>
        <v>0</v>
      </c>
      <c r="I305">
        <f t="shared" si="23"/>
        <v>0</v>
      </c>
    </row>
    <row r="306" spans="6:9">
      <c r="F306" t="str">
        <f t="shared" si="20"/>
        <v/>
      </c>
      <c r="G306" t="str">
        <f t="shared" si="21"/>
        <v/>
      </c>
      <c r="H306">
        <f t="shared" si="22"/>
        <v>0</v>
      </c>
      <c r="I306">
        <f t="shared" si="23"/>
        <v>0</v>
      </c>
    </row>
    <row r="307" spans="6:9">
      <c r="F307" t="str">
        <f t="shared" si="20"/>
        <v/>
      </c>
      <c r="G307" t="str">
        <f t="shared" si="21"/>
        <v/>
      </c>
      <c r="H307">
        <f t="shared" si="22"/>
        <v>0</v>
      </c>
      <c r="I307">
        <f t="shared" si="23"/>
        <v>0</v>
      </c>
    </row>
    <row r="308" spans="6:9">
      <c r="F308" t="str">
        <f t="shared" si="20"/>
        <v/>
      </c>
      <c r="G308" t="str">
        <f t="shared" si="21"/>
        <v/>
      </c>
      <c r="H308">
        <f t="shared" si="22"/>
        <v>0</v>
      </c>
      <c r="I308">
        <f t="shared" si="23"/>
        <v>0</v>
      </c>
    </row>
    <row r="309" spans="6:9">
      <c r="F309" t="str">
        <f t="shared" si="20"/>
        <v/>
      </c>
      <c r="G309" t="str">
        <f t="shared" si="21"/>
        <v/>
      </c>
      <c r="H309">
        <f t="shared" si="22"/>
        <v>0</v>
      </c>
      <c r="I309">
        <f t="shared" si="23"/>
        <v>0</v>
      </c>
    </row>
    <row r="310" spans="6:9">
      <c r="F310" t="str">
        <f t="shared" si="20"/>
        <v/>
      </c>
      <c r="G310" t="str">
        <f t="shared" si="21"/>
        <v/>
      </c>
      <c r="H310">
        <f t="shared" si="22"/>
        <v>0</v>
      </c>
      <c r="I310">
        <f t="shared" si="23"/>
        <v>0</v>
      </c>
    </row>
    <row r="311" spans="6:9">
      <c r="F311" t="str">
        <f t="shared" si="20"/>
        <v/>
      </c>
      <c r="G311" t="str">
        <f t="shared" si="21"/>
        <v/>
      </c>
      <c r="H311">
        <f t="shared" si="22"/>
        <v>0</v>
      </c>
      <c r="I311">
        <f t="shared" si="23"/>
        <v>0</v>
      </c>
    </row>
    <row r="312" spans="6:9">
      <c r="F312" t="str">
        <f t="shared" si="20"/>
        <v/>
      </c>
      <c r="G312" t="str">
        <f t="shared" si="21"/>
        <v/>
      </c>
      <c r="H312">
        <f t="shared" si="22"/>
        <v>0</v>
      </c>
      <c r="I312">
        <f t="shared" si="23"/>
        <v>0</v>
      </c>
    </row>
    <row r="313" spans="6:9">
      <c r="F313" t="str">
        <f t="shared" si="20"/>
        <v/>
      </c>
      <c r="G313" t="str">
        <f t="shared" si="21"/>
        <v/>
      </c>
      <c r="H313">
        <f t="shared" si="22"/>
        <v>0</v>
      </c>
      <c r="I313">
        <f t="shared" si="23"/>
        <v>0</v>
      </c>
    </row>
    <row r="314" spans="6:9">
      <c r="F314" t="str">
        <f t="shared" si="20"/>
        <v/>
      </c>
      <c r="G314" t="str">
        <f t="shared" si="21"/>
        <v/>
      </c>
      <c r="H314">
        <f t="shared" si="22"/>
        <v>0</v>
      </c>
      <c r="I314">
        <f t="shared" si="23"/>
        <v>0</v>
      </c>
    </row>
    <row r="315" spans="6:9">
      <c r="F315" t="str">
        <f t="shared" si="20"/>
        <v/>
      </c>
      <c r="G315" t="str">
        <f t="shared" si="21"/>
        <v/>
      </c>
      <c r="H315">
        <f t="shared" si="22"/>
        <v>0</v>
      </c>
      <c r="I315">
        <f t="shared" si="23"/>
        <v>0</v>
      </c>
    </row>
    <row r="316" spans="6:9">
      <c r="F316" t="str">
        <f t="shared" si="20"/>
        <v/>
      </c>
      <c r="G316" t="str">
        <f t="shared" si="21"/>
        <v/>
      </c>
      <c r="H316">
        <f t="shared" si="22"/>
        <v>0</v>
      </c>
      <c r="I316">
        <f t="shared" si="23"/>
        <v>0</v>
      </c>
    </row>
    <row r="317" spans="6:9">
      <c r="F317" t="str">
        <f t="shared" si="20"/>
        <v/>
      </c>
      <c r="G317" t="str">
        <f t="shared" si="21"/>
        <v/>
      </c>
      <c r="H317">
        <f t="shared" si="22"/>
        <v>0</v>
      </c>
      <c r="I317">
        <f t="shared" si="23"/>
        <v>0</v>
      </c>
    </row>
    <row r="318" spans="6:9">
      <c r="F318" t="str">
        <f t="shared" si="20"/>
        <v/>
      </c>
      <c r="G318" t="str">
        <f t="shared" si="21"/>
        <v/>
      </c>
      <c r="H318">
        <f t="shared" si="22"/>
        <v>0</v>
      </c>
      <c r="I318">
        <f t="shared" si="23"/>
        <v>0</v>
      </c>
    </row>
    <row r="319" spans="6:9">
      <c r="F319" t="str">
        <f t="shared" si="20"/>
        <v/>
      </c>
      <c r="G319" t="str">
        <f t="shared" si="21"/>
        <v/>
      </c>
      <c r="H319">
        <f t="shared" si="22"/>
        <v>0</v>
      </c>
      <c r="I319">
        <f t="shared" si="23"/>
        <v>0</v>
      </c>
    </row>
    <row r="320" spans="6:9">
      <c r="F320" t="str">
        <f t="shared" si="20"/>
        <v/>
      </c>
      <c r="G320" t="str">
        <f t="shared" si="21"/>
        <v/>
      </c>
      <c r="H320">
        <f t="shared" si="22"/>
        <v>0</v>
      </c>
      <c r="I320">
        <f t="shared" si="23"/>
        <v>0</v>
      </c>
    </row>
    <row r="321" spans="6:9">
      <c r="F321" t="str">
        <f t="shared" si="20"/>
        <v/>
      </c>
      <c r="G321" t="str">
        <f t="shared" si="21"/>
        <v/>
      </c>
      <c r="H321">
        <f t="shared" si="22"/>
        <v>0</v>
      </c>
      <c r="I321">
        <f t="shared" si="23"/>
        <v>0</v>
      </c>
    </row>
    <row r="322" spans="6:9">
      <c r="F322" t="str">
        <f t="shared" si="20"/>
        <v/>
      </c>
      <c r="G322" t="str">
        <f t="shared" si="21"/>
        <v/>
      </c>
      <c r="H322">
        <f t="shared" si="22"/>
        <v>0</v>
      </c>
      <c r="I322">
        <f t="shared" si="23"/>
        <v>0</v>
      </c>
    </row>
    <row r="323" spans="6:9">
      <c r="F323" t="str">
        <f t="shared" ref="F323:F342" si="24">LEFT(B323,15)</f>
        <v/>
      </c>
      <c r="G323" t="str">
        <f t="shared" ref="G323:G342" si="25">MID(B323,19,30)</f>
        <v/>
      </c>
      <c r="H323">
        <f t="shared" ref="H323:H342" si="26">C323</f>
        <v>0</v>
      </c>
      <c r="I323">
        <f t="shared" ref="I323:I342" si="27">D323</f>
        <v>0</v>
      </c>
    </row>
    <row r="324" spans="6:9">
      <c r="F324" t="str">
        <f t="shared" si="24"/>
        <v/>
      </c>
      <c r="G324" t="str">
        <f t="shared" si="25"/>
        <v/>
      </c>
      <c r="H324">
        <f t="shared" si="26"/>
        <v>0</v>
      </c>
      <c r="I324">
        <f t="shared" si="27"/>
        <v>0</v>
      </c>
    </row>
    <row r="325" spans="6:9">
      <c r="F325" t="str">
        <f t="shared" si="24"/>
        <v/>
      </c>
      <c r="G325" t="str">
        <f t="shared" si="25"/>
        <v/>
      </c>
      <c r="H325">
        <f t="shared" si="26"/>
        <v>0</v>
      </c>
      <c r="I325">
        <f t="shared" si="27"/>
        <v>0</v>
      </c>
    </row>
    <row r="326" spans="6:9">
      <c r="F326" t="str">
        <f t="shared" si="24"/>
        <v/>
      </c>
      <c r="G326" t="str">
        <f t="shared" si="25"/>
        <v/>
      </c>
      <c r="H326">
        <f t="shared" si="26"/>
        <v>0</v>
      </c>
      <c r="I326">
        <f t="shared" si="27"/>
        <v>0</v>
      </c>
    </row>
    <row r="327" spans="6:9">
      <c r="F327" t="str">
        <f t="shared" si="24"/>
        <v/>
      </c>
      <c r="G327" t="str">
        <f t="shared" si="25"/>
        <v/>
      </c>
      <c r="H327">
        <f t="shared" si="26"/>
        <v>0</v>
      </c>
      <c r="I327">
        <f t="shared" si="27"/>
        <v>0</v>
      </c>
    </row>
    <row r="328" spans="6:9">
      <c r="F328" t="str">
        <f t="shared" si="24"/>
        <v/>
      </c>
      <c r="G328" t="str">
        <f t="shared" si="25"/>
        <v/>
      </c>
      <c r="H328">
        <f t="shared" si="26"/>
        <v>0</v>
      </c>
      <c r="I328">
        <f t="shared" si="27"/>
        <v>0</v>
      </c>
    </row>
    <row r="329" spans="6:9">
      <c r="F329" t="str">
        <f t="shared" si="24"/>
        <v/>
      </c>
      <c r="G329" t="str">
        <f t="shared" si="25"/>
        <v/>
      </c>
      <c r="H329">
        <f t="shared" si="26"/>
        <v>0</v>
      </c>
      <c r="I329">
        <f t="shared" si="27"/>
        <v>0</v>
      </c>
    </row>
    <row r="330" spans="6:9">
      <c r="F330" t="str">
        <f t="shared" si="24"/>
        <v/>
      </c>
      <c r="G330" t="str">
        <f t="shared" si="25"/>
        <v/>
      </c>
      <c r="H330">
        <f t="shared" si="26"/>
        <v>0</v>
      </c>
      <c r="I330">
        <f t="shared" si="27"/>
        <v>0</v>
      </c>
    </row>
    <row r="331" spans="6:9">
      <c r="F331" t="str">
        <f t="shared" si="24"/>
        <v/>
      </c>
      <c r="G331" t="str">
        <f t="shared" si="25"/>
        <v/>
      </c>
      <c r="H331">
        <f t="shared" si="26"/>
        <v>0</v>
      </c>
      <c r="I331">
        <f t="shared" si="27"/>
        <v>0</v>
      </c>
    </row>
    <row r="332" spans="6:9">
      <c r="F332" t="str">
        <f t="shared" si="24"/>
        <v/>
      </c>
      <c r="G332" t="str">
        <f t="shared" si="25"/>
        <v/>
      </c>
      <c r="H332">
        <f t="shared" si="26"/>
        <v>0</v>
      </c>
      <c r="I332">
        <f t="shared" si="27"/>
        <v>0</v>
      </c>
    </row>
    <row r="333" spans="6:9">
      <c r="F333" t="str">
        <f t="shared" si="24"/>
        <v/>
      </c>
      <c r="G333" t="str">
        <f t="shared" si="25"/>
        <v/>
      </c>
      <c r="H333">
        <f t="shared" si="26"/>
        <v>0</v>
      </c>
      <c r="I333">
        <f t="shared" si="27"/>
        <v>0</v>
      </c>
    </row>
    <row r="334" spans="6:9">
      <c r="F334" t="str">
        <f t="shared" si="24"/>
        <v/>
      </c>
      <c r="G334" t="str">
        <f t="shared" si="25"/>
        <v/>
      </c>
      <c r="H334">
        <f t="shared" si="26"/>
        <v>0</v>
      </c>
      <c r="I334">
        <f t="shared" si="27"/>
        <v>0</v>
      </c>
    </row>
    <row r="335" spans="6:9">
      <c r="F335" t="str">
        <f t="shared" si="24"/>
        <v/>
      </c>
      <c r="G335" t="str">
        <f t="shared" si="25"/>
        <v/>
      </c>
      <c r="H335">
        <f t="shared" si="26"/>
        <v>0</v>
      </c>
      <c r="I335">
        <f t="shared" si="27"/>
        <v>0</v>
      </c>
    </row>
    <row r="336" spans="6:9">
      <c r="F336" t="str">
        <f t="shared" si="24"/>
        <v/>
      </c>
      <c r="G336" t="str">
        <f t="shared" si="25"/>
        <v/>
      </c>
      <c r="H336">
        <f t="shared" si="26"/>
        <v>0</v>
      </c>
      <c r="I336">
        <f t="shared" si="27"/>
        <v>0</v>
      </c>
    </row>
    <row r="337" spans="6:9">
      <c r="F337" t="str">
        <f t="shared" si="24"/>
        <v/>
      </c>
      <c r="G337" t="str">
        <f t="shared" si="25"/>
        <v/>
      </c>
      <c r="H337">
        <f t="shared" si="26"/>
        <v>0</v>
      </c>
      <c r="I337">
        <f t="shared" si="27"/>
        <v>0</v>
      </c>
    </row>
    <row r="338" spans="6:9">
      <c r="F338" t="str">
        <f t="shared" si="24"/>
        <v/>
      </c>
      <c r="G338" t="str">
        <f t="shared" si="25"/>
        <v/>
      </c>
      <c r="H338">
        <f t="shared" si="26"/>
        <v>0</v>
      </c>
      <c r="I338">
        <f t="shared" si="27"/>
        <v>0</v>
      </c>
    </row>
    <row r="339" spans="6:9">
      <c r="F339" t="str">
        <f t="shared" si="24"/>
        <v/>
      </c>
      <c r="G339" t="str">
        <f t="shared" si="25"/>
        <v/>
      </c>
      <c r="H339">
        <f t="shared" si="26"/>
        <v>0</v>
      </c>
      <c r="I339">
        <f t="shared" si="27"/>
        <v>0</v>
      </c>
    </row>
    <row r="340" spans="6:9">
      <c r="F340" t="str">
        <f t="shared" si="24"/>
        <v/>
      </c>
      <c r="G340" t="str">
        <f t="shared" si="25"/>
        <v/>
      </c>
      <c r="H340">
        <f t="shared" si="26"/>
        <v>0</v>
      </c>
      <c r="I340">
        <f t="shared" si="27"/>
        <v>0</v>
      </c>
    </row>
    <row r="341" spans="6:9">
      <c r="F341" t="str">
        <f t="shared" si="24"/>
        <v/>
      </c>
      <c r="G341" t="str">
        <f t="shared" si="25"/>
        <v/>
      </c>
      <c r="H341">
        <f t="shared" si="26"/>
        <v>0</v>
      </c>
      <c r="I341">
        <f t="shared" si="27"/>
        <v>0</v>
      </c>
    </row>
    <row r="342" spans="6:9">
      <c r="F342" t="str">
        <f t="shared" si="24"/>
        <v/>
      </c>
      <c r="G342" t="str">
        <f t="shared" si="25"/>
        <v/>
      </c>
      <c r="H342">
        <f t="shared" si="26"/>
        <v>0</v>
      </c>
      <c r="I342">
        <f t="shared" si="27"/>
        <v>0</v>
      </c>
    </row>
  </sheetData>
  <pageMargins left="0.7" right="0.7" top="0.78740157499999996" bottom="0.78740157499999996"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B2:C9"/>
  <sheetViews>
    <sheetView workbookViewId="0">
      <selection activeCell="B13" sqref="B13"/>
    </sheetView>
  </sheetViews>
  <sheetFormatPr baseColWidth="10" defaultRowHeight="12.75"/>
  <cols>
    <col min="1" max="1" width="2.28515625" customWidth="1"/>
    <col min="2" max="2" width="42.85546875" customWidth="1"/>
    <col min="3" max="3" width="41.5703125" customWidth="1"/>
  </cols>
  <sheetData>
    <row r="2" spans="2:3">
      <c r="B2" s="290" t="s">
        <v>279</v>
      </c>
      <c r="C2" s="291"/>
    </row>
    <row r="3" spans="2:3">
      <c r="B3" s="290" t="s">
        <v>280</v>
      </c>
      <c r="C3" s="291"/>
    </row>
    <row r="4" spans="2:3">
      <c r="B4" s="290" t="s">
        <v>281</v>
      </c>
      <c r="C4" s="291"/>
    </row>
    <row r="5" spans="2:3">
      <c r="B5" s="290" t="s">
        <v>282</v>
      </c>
      <c r="C5" s="291"/>
    </row>
    <row r="6" spans="2:3">
      <c r="B6" s="290" t="s">
        <v>283</v>
      </c>
      <c r="C6" s="291"/>
    </row>
    <row r="7" spans="2:3">
      <c r="B7" s="290" t="s">
        <v>284</v>
      </c>
      <c r="C7" s="291"/>
    </row>
    <row r="8" spans="2:3">
      <c r="B8" s="290" t="s">
        <v>285</v>
      </c>
      <c r="C8" s="292"/>
    </row>
    <row r="9" spans="2:3">
      <c r="B9" s="290" t="s">
        <v>286</v>
      </c>
      <c r="C9" s="292"/>
    </row>
  </sheetData>
  <pageMargins left="0.7" right="0.7" top="0.78740157499999996" bottom="0.78740157499999996"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f:fields xmlns:f="http://schemas.fabasoft.com/folio/2007/fields" autoupdate="false">
  <f:record ref="">
    <f:field ref="objname" par="" edit="true" text="20180124_Rechnungsdeckblatt_Auftrag"/>
    <f:field ref="objsubject" par="" edit="true" text=""/>
    <f:field ref="objcreatedby" par="" text="Dähler, Sabine (ASTRA - Das)"/>
    <f:field ref="objcreatedat" par="" text="24.01.2018 17:43:43"/>
    <f:field ref="objchangedby" par="" text="Dähler, Sabine (ASTRA - Das)"/>
    <f:field ref="objmodifiedat" par="" text="24.01.2018 17:43:45"/>
    <f:field ref="doc_FSCFOLIO_1_1001_FieldDocumentNumber" par="" text=""/>
    <f:field ref="doc_FSCFOLIO_1_1001_FieldSubject" par="" edit="true" text=""/>
    <f:field ref="FSCFOLIO_1_1001_FieldCurrentUser" par="" text="Sabine Dähler"/>
    <f:field ref="CCAPRECONFIG_15_1001_Objektname" par="" edit="true" text="20180124_Rechnungsdeckblatt_Auftrag"/>
    <f:field ref="CHPRECONFIG_1_1001_Objektname" par="" edit="true" text="20180124_Rechnungsdeckblatt_Auftrag"/>
  </f:record>
  <f:record inx="1" ref="">
    <f:field ref="CCAPRECONFIG_15_1001_Anrede" par="" edit="true" text=""/>
    <f:field ref="CCAPRECONFIG_15_1001_Anrede_Briefkopf" par="" text=""/>
    <f:field ref="CCAPRECONFIG_15_1001_Geschlecht_Anrede" par="" text=""/>
    <f:field ref="CCAPRECONFIG_15_1001_Titel" par="" edit="true" text=""/>
    <f:field ref="CCAPRECONFIG_15_1001_Nachgestellter_Titel" par="" edit="true" text=""/>
    <f:field ref="CCAPRECONFIG_15_1001_Vorname" par="" edit="true" text=""/>
    <f:field ref="CCAPRECONFIG_15_1001_Nachname" par="" edit="true" text=""/>
    <f:field ref="CCAPRECONFIG_15_1001_zH" par="" edit="true" text=""/>
    <f:field ref="CCAPRECONFIG_15_1001_Geschlecht" par="" text=""/>
    <f:field ref="CCAPRECONFIG_15_1001_Strasse" par="" text=""/>
    <f:field ref="CCAPRECONFIG_15_1001_Hausnummer" par="" text=""/>
    <f:field ref="CCAPRECONFIG_15_1001_Stiege" par="" text=""/>
    <f:field ref="CCAPRECONFIG_15_1001_Stock" par="" text=""/>
    <f:field ref="CCAPRECONFIG_15_1001_Tuer" par="" text=""/>
    <f:field ref="CCAPRECONFIG_15_1001_Postfach" par="" text=""/>
    <f:field ref="CCAPRECONFIG_15_1001_Postleitzahl" par="" text=""/>
    <f:field ref="CCAPRECONFIG_15_1001_Ort" par="" text=""/>
    <f:field ref="CCAPRECONFIG_15_1001_Land" par="" text=""/>
    <f:field ref="CCAPRECONFIG_15_1001_Email" par="" text=""/>
    <f:field ref="CCAPRECONFIG_15_1001_Postalische_Adresse" par="" text=""/>
    <f:field ref="CCAPRECONFIG_15_1001_Adresse" par="" text=""/>
    <f:field ref="CCAPRECONFIG_15_1001_Fax" par="" text=""/>
    <f:field ref="CCAPRECONFIG_15_1001_Telefon" par="" text=""/>
    <f:field ref="CCAPRECONFIG_15_1001_Geburtsdatum" par="" text=""/>
    <f:field ref="CCAPRECONFIG_15_1001_Sozialversicherungsnummer" par="" text=""/>
    <f:field ref="CCAPRECONFIG_15_1001_Berufstitel" par="" text=""/>
    <f:field ref="CCAPRECONFIG_15_1001_Funktionsbezeichnung" par="" text=""/>
    <f:field ref="CCAPRECONFIG_15_1001_Organisationsname" par="" text=""/>
    <f:field ref="CCAPRECONFIG_15_1001_Organisationskurzname" par="" text=""/>
    <f:field ref="CCAPRECONFIG_15_1001_Abschriftsbemerkung" par="" text=""/>
    <f:field ref="CCAPRECONFIG_15_1001_Name_Zeile_2" par="" text=""/>
    <f:field ref="CCAPRECONFIG_15_1001_Name_Zeile_3" par="" text=""/>
    <f:field ref="CCAPRECONFIG_15_1001_Firmenbuchnummer" par="" text=""/>
    <f:field ref="CCAPRECONFIG_15_1001_Versandart" par="" text="B-Post"/>
    <f:field ref="CCAPRECONFIG_15_1001_Kategorie" par="" text="Empfänger/in"/>
    <f:field ref="CCAPRECONFIG_15_1001_Rechtsform" par="" text=""/>
    <f:field ref="CCAPRECONFIG_15_1001_Ziel" par="" text=""/>
    <f:field ref="CHPRECONFIG_1_1001_Anrede" par="" edit="true" text=""/>
    <f:field ref="CHPRECONFIG_1_1001_Titel" par="" edit="true" text=""/>
    <f:field ref="CHPRECONFIG_1_1001_Vorname" par="" edit="true" text=""/>
    <f:field ref="CHPRECONFIG_1_1001_Nachname" par="" edit="true" text=""/>
    <f:field ref="CHPRECONFIG_1_1001_Strasse" par="" text=""/>
    <f:field ref="CHPRECONFIG_1_1001_Postleitzahl" par="" text=""/>
    <f:field ref="CHPRECONFIG_1_1001_Ort" par="" text=""/>
    <f:field ref="CHPRECONFIG_1_1001_EMailAdresse" par="" text=""/>
    <f:field ref="UVEKCFG_15_1700_Personal" par="" text=""/>
    <f:field ref="UVEKCFG_15_1700_Geschlecht" par="" text=""/>
    <f:field ref="UVEKCFG_15_1700_GebDatum" par="" text=""/>
    <f:field ref="UVEKCFG_15_1700_Beruf" par="" text=""/>
    <f:field ref="UVEKCFG_15_1700_Familienstand" par="" text=""/>
    <f:field ref="UVEKCFG_15_1700_Muttersprache" par="" text=""/>
    <f:field ref="UVEKCFG_15_1700_Geboren_in" par="" text=""/>
    <f:field ref="UVEKCFG_15_1700_Briefanrede" par="" text=""/>
    <f:field ref="UVEKCFG_15_1700_Kommunikationssprache" par="" text=""/>
    <f:field ref="UVEKCFG_15_1700_Webseite" par="" text=""/>
    <f:field ref="UVEKCFG_15_1700_TelNr_Business" par="" text=""/>
    <f:field ref="UVEKCFG_15_1700_TelNr_Private" par="" text=""/>
    <f:field ref="UVEKCFG_15_1700_TelNr_Mobile" par="" text=""/>
    <f:field ref="UVEKCFG_15_1700_TelNr_Other" par="" text=""/>
    <f:field ref="UVEKCFG_15_1700_TelNr_Fax" par="" text=""/>
    <f:field ref="UVEKCFG_15_1700_EMail1" par="" text=""/>
    <f:field ref="UVEKCFG_15_1700_EMail2" par="" text=""/>
    <f:field ref="UVEKCFG_15_1700_EMail3" par="" text=""/>
    <f:field ref="UVEKCFG_15_1700_UID" par="" text=""/>
    <f:field ref="UVEKCFG_15_1700_Klassifizierung" par="" text=""/>
    <f:field ref="UVEKCFG_15_1700_Gruendungsjahr" par="" text=""/>
    <f:field ref="UVEKCFG_15_1700_Versandart" par="" text="B-Post"/>
    <f:field ref="UVEKCFG_15_1700_Versandvermek" par="" text=""/>
    <f:field ref="UVEKCFG_15_1700_Kurzbezeichnung" par="" text=""/>
    <f:field ref="UVEKCFG_15_1700_Strasse2" par="" text=""/>
    <f:field ref="UVEKCFG_15_1700_Hausnummer_Zusatz" par="" text=""/>
    <f:field ref="UVEKCFG_15_1700_Land" par="" text=""/>
    <f:field ref="UVEKCFG_15_1700_Serienbrieffeld_1" par="" text=""/>
    <f:field ref="UVEKCFG_15_1700_Serienbrieffeld_2" par="" text=""/>
    <f:field ref="UVEKCFG_15_1700_Serienbrieffeld_3" par="" text=""/>
    <f:field ref="UVEKCFG_15_1700_Serienbrieffeld_4" par="" text=""/>
    <f:field ref="UVEKCFG_15_1700_Serienbrieffeld_5" par="" text=""/>
    <f:field ref="UVEKCFG_15_1700_Adresszeile_1" par="" text=""/>
    <f:field ref="UVEKCFG_15_1700_Adresszeile_2" par="" text=""/>
    <f:field ref="UVEKCFG_15_1700_Adresszeile_3" par="" text=""/>
    <f:field ref="UVEKCFG_15_1700_Adresszeile_4" par="" text=""/>
    <f:field ref="UVEKCFG_15_1700_Adresszeile_5" par="" text=""/>
    <f:field ref="UVEKCFG_15_1700_Adresszeile_6" par="" text=""/>
    <f:field ref="UVEKCFG_15_1700_Adresszeile_7" par="" text=""/>
    <f:field ref="UVEKCFG_15_1700_Adresszeile_8" par="" text=""/>
    <f:field ref="UVEKCFG_15_1700_Adresszeile_9" par="" text=""/>
    <f:field ref="UVEKCFG_15_1700_Adresszeile_10" par="" text=""/>
    <f:field ref="BAVCFG_15_1700_Firma" par="" text=""/>
    <f:field ref="BAVCFG_15_1700_ZustellungAm" par="" text=""/>
    <f:field ref="BAVCFG_15_1700_Anrede_Adresse" par="" edit="true" text=""/>
    <f:field ref="BAVCFG_15_1700_Firma_Kurz" par="" text=""/>
    <f:field ref="BAVCFG_15_1700_Vorname_AP" par="" text=""/>
    <f:field ref="BAVCFG_15_1700_Nachname_AP" par="" text=""/>
    <f:field ref="BAVCFG_15_1700_Adresse1_AP" par="" text=""/>
    <f:field ref="BAVCFG_15_1700_Strasse_AP" par="" text=""/>
    <f:field ref="BAVCFG_15_1700_Postleitzahl_AP" par="" text=""/>
    <f:field ref="BAVCFG_15_1700_Ort_AP" par="" text=""/>
    <f:field ref="BAVCFG_15_1700_EMail_AP" par="" text=""/>
    <f:field ref="BAVCFG_15_1700_Firma_AP" par="" text=""/>
    <f:field ref="BAVCFG_15_1700_AnredePartner_AP" par="" text=""/>
    <f:field ref="BAVCFG_15_1700_Titel_AP" par="" text=""/>
    <f:field ref="BAVCFG_15_1700_Fax_AP" par="" text=""/>
    <f:field ref="BAVCFG_15_1700_Anrede_Adresse_AP" par="" text=""/>
    <f:field ref="BAVCFG_15_1700_Zusatzzeile1_AP" par="" text=""/>
    <f:field ref="BAVCFG_15_1700_Zusatzzeile2_AP" par="" text=""/>
    <f:field ref="BAVCFG_15_1700_Strasse2_AP" par="" text=""/>
    <f:field ref="BAVCFG_15_1700_FirmaKurz_AP" par="" text=""/>
    <f:field ref="BAVCFG_15_1700_Posfach_AP" par="" text=""/>
  </f:record>
  <f:display par="" text="...">
    <f:field ref="FSCFOLIO_1_1001_FieldCurrentUser" text="Aktueller Benutzer"/>
    <f:field ref="objsubject" text="Betreff (einzeilig)"/>
    <f:field ref="objcreatedat" text="Erzeugt am/um"/>
    <f:field ref="objcreatedby" text="Erzeugt von"/>
    <f:field ref="objmodifiedat" text="Letzte Änderung am/um"/>
    <f:field ref="objchangedby" text="Letzte Änderung von"/>
    <f:field ref="objname" text="Name"/>
    <f:field ref="CCAPRECONFIG_15_1001_Objektname" text="Objektname"/>
    <f:field ref="CHPRECONFIG_1_1001_Objektname" text="Objektname"/>
  </f:display>
  <f:display par="" text="&gt; Adressat/innen">
    <f:field ref="UVEKCFG_15_1700_Personal" text=""/>
    <f:field ref="UVEKCFG_15_1700_Geschlecht" text=""/>
    <f:field ref="UVEKCFG_15_1700_GebDatum" text=""/>
    <f:field ref="UVEKCFG_15_1700_Beruf" text=""/>
    <f:field ref="UVEKCFG_15_1700_Familienstand" text=""/>
    <f:field ref="UVEKCFG_15_1700_Muttersprache" text=""/>
    <f:field ref="UVEKCFG_15_1700_Geboren_in" text=""/>
    <f:field ref="UVEKCFG_15_1700_Briefanrede" text=""/>
    <f:field ref="UVEKCFG_15_1700_Kommunikationssprache" text=""/>
    <f:field ref="UVEKCFG_15_1700_Webseite" text=""/>
    <f:field ref="UVEKCFG_15_1700_TelNr_Business" text=""/>
    <f:field ref="UVEKCFG_15_1700_TelNr_Private" text=""/>
    <f:field ref="UVEKCFG_15_1700_TelNr_Mobile" text=""/>
    <f:field ref="UVEKCFG_15_1700_TelNr_Other" text=""/>
    <f:field ref="UVEKCFG_15_1700_TelNr_Fax" text=""/>
    <f:field ref="UVEKCFG_15_1700_EMail1" text=""/>
    <f:field ref="UVEKCFG_15_1700_EMail2" text=""/>
    <f:field ref="UVEKCFG_15_1700_EMail3" text=""/>
    <f:field ref="UVEKCFG_15_1700_UID" text=""/>
    <f:field ref="UVEKCFG_15_1700_Klassifizierung" text=""/>
    <f:field ref="UVEKCFG_15_1700_Gruendungsjahr" text=""/>
    <f:field ref="UVEKCFG_15_1700_Versandart" text=""/>
    <f:field ref="UVEKCFG_15_1700_Versandvermek" text=""/>
    <f:field ref="UVEKCFG_15_1700_Kurzbezeichnung" text=""/>
    <f:field ref="UVEKCFG_15_1700_Strasse2" text=""/>
    <f:field ref="UVEKCFG_15_1700_Hausnummer_Zusatz" text=""/>
    <f:field ref="UVEKCFG_15_1700_Land" text=""/>
    <f:field ref="UVEKCFG_15_1700_Serienbrieffeld_1" text=""/>
    <f:field ref="UVEKCFG_15_1700_Serienbrieffeld_2" text=""/>
    <f:field ref="UVEKCFG_15_1700_Serienbrieffeld_3" text=""/>
    <f:field ref="UVEKCFG_15_1700_Serienbrieffeld_4" text=""/>
    <f:field ref="UVEKCFG_15_1700_Serienbrieffeld_5" text=""/>
    <f:field ref="UVEKCFG_15_1700_Adresszeile_1" text=""/>
    <f:field ref="UVEKCFG_15_1700_Adresszeile_2" text=""/>
    <f:field ref="UVEKCFG_15_1700_Adresszeile_3" text=""/>
    <f:field ref="UVEKCFG_15_1700_Adresszeile_4" text=""/>
    <f:field ref="UVEKCFG_15_1700_Adresszeile_5" text=""/>
    <f:field ref="UVEKCFG_15_1700_Adresszeile_6" text=""/>
    <f:field ref="UVEKCFG_15_1700_Adresszeile_7" text=""/>
    <f:field ref="UVEKCFG_15_1700_Adresszeile_8" text=""/>
    <f:field ref="UVEKCFG_15_1700_Adresszeile_9" text=""/>
    <f:field ref="UVEKCFG_15_1700_Adresszeile_10" text=""/>
    <f:field ref="CCAPRECONFIG_15_1001_Abschriftsbemerkung" text="Abschriftsbemerkung"/>
    <f:field ref="CCAPRECONFIG_15_1001_Adresse" text="Adresse"/>
    <f:field ref="BAVCFG_15_1700_Adresse1_AP" text="Adresse1_AP"/>
    <f:field ref="CCAPRECONFIG_15_1001_Anrede" text="Anrede"/>
    <f:field ref="CHPRECONFIG_1_1001_Anrede" text="Anrede"/>
    <f:field ref="BAVCFG_15_1700_Anrede_Adresse" text="Anrede Adresse"/>
    <f:field ref="BAVCFG_15_1700_Anrede_Adresse_AP" text="Anrede Adresse_AP"/>
    <f:field ref="CCAPRECONFIG_15_1001_Anrede_Briefkopf" text="Anrede_Briefkopf"/>
    <f:field ref="BAVCFG_15_1700_AnredePartner_AP" text="AnredePartner_AP"/>
    <f:field ref="CCAPRECONFIG_15_1001_Berufstitel" text="Berufstitel"/>
    <f:field ref="CHPRECONFIG_1_1001_EMailAdresse" text="E-Mail Adresse"/>
    <f:field ref="BAVCFG_15_1700_EMail_AP" text="E-Mail_AP"/>
    <f:field ref="CCAPRECONFIG_15_1001_Email" text="Email"/>
    <f:field ref="CCAPRECONFIG_15_1001_Fax" text="Fax"/>
    <f:field ref="BAVCFG_15_1700_Fax_AP" text="Fax_AP"/>
    <f:field ref="BAVCFG_15_1700_Firma" text="Firma"/>
    <f:field ref="BAVCFG_15_1700_Firma_Kurz" text="Firma Kurz"/>
    <f:field ref="BAVCFG_15_1700_FirmaKurz_AP" text="Firma Kurz_AP"/>
    <f:field ref="BAVCFG_15_1700_Firma_AP" text="Firma_AP"/>
    <f:field ref="CCAPRECONFIG_15_1001_Firmenbuchnummer" text="Firmenbuchnummer"/>
    <f:field ref="CCAPRECONFIG_15_1001_Funktionsbezeichnung" text="Funktionsbezeichnung"/>
    <f:field ref="CCAPRECONFIG_15_1001_Geburtsdatum" text="Geburtsdatum"/>
    <f:field ref="CCAPRECONFIG_15_1001_Geschlecht" text="Geschlecht"/>
    <f:field ref="CCAPRECONFIG_15_1001_Geschlecht_Anrede" text="Geschlecht_Anrede"/>
    <f:field ref="CCAPRECONFIG_15_1001_Hausnummer" text="Hausnummer"/>
    <f:field ref="CCAPRECONFIG_15_1001_Kategorie" text="Kategorie"/>
    <f:field ref="CCAPRECONFIG_15_1001_Land" text="Land"/>
    <f:field ref="CCAPRECONFIG_15_1001_Nachgestellter_Titel" text="Nachgestellter_Titel"/>
    <f:field ref="CCAPRECONFIG_15_1001_Nachname" text="Nachname"/>
    <f:field ref="CHPRECONFIG_1_1001_Nachname" text="Nachname"/>
    <f:field ref="BAVCFG_15_1700_Nachname_AP" text="Nachname_AP"/>
    <f:field ref="CCAPRECONFIG_15_1001_Name_Zeile_2" text="Name_Zeile_2"/>
    <f:field ref="CCAPRECONFIG_15_1001_Name_Zeile_3" text="Name_Zeile_3"/>
    <f:field ref="CCAPRECONFIG_15_1001_Organisationskurzname" text="Organisationskurzname"/>
    <f:field ref="CCAPRECONFIG_15_1001_Organisationsname" text="Organisationsname"/>
    <f:field ref="CHPRECONFIG_1_1001_Ort" text="Ort"/>
    <f:field ref="CCAPRECONFIG_15_1001_Ort" text="Ort"/>
    <f:field ref="BAVCFG_15_1700_Ort_AP" text="Ort_AP"/>
    <f:field ref="BAVCFG_15_1700_Posfach_AP" text="Posfach_AP"/>
    <f:field ref="CCAPRECONFIG_15_1001_Postalische_Adresse" text="Postalische_Adresse"/>
    <f:field ref="CCAPRECONFIG_15_1001_Postfach" text="Postfach"/>
    <f:field ref="CCAPRECONFIG_15_1001_Postleitzahl" text="Postleitzahl"/>
    <f:field ref="CHPRECONFIG_1_1001_Postleitzahl" text="Postleitzahl"/>
    <f:field ref="BAVCFG_15_1700_Postleitzahl_AP" text="Postleitzahl_AP"/>
    <f:field ref="CCAPRECONFIG_15_1001_Rechtsform" text="Rechtsform"/>
    <f:field ref="CCAPRECONFIG_15_1001_Sozialversicherungsnummer" text="Sozialversicherungsnummer"/>
    <f:field ref="CCAPRECONFIG_15_1001_Stiege" text="Stiege"/>
    <f:field ref="CCAPRECONFIG_15_1001_Stock" text="Stock"/>
    <f:field ref="CCAPRECONFIG_15_1001_Strasse" text="Strasse"/>
    <f:field ref="CHPRECONFIG_1_1001_Strasse" text="Strasse"/>
    <f:field ref="BAVCFG_15_1700_Strasse2_AP" text="Strasse2_AP"/>
    <f:field ref="BAVCFG_15_1700_Strasse_AP" text="Strasse_AP"/>
    <f:field ref="CCAPRECONFIG_15_1001_Telefon" text="Telefon"/>
    <f:field ref="CCAPRECONFIG_15_1001_Titel" text="Titel"/>
    <f:field ref="CHPRECONFIG_1_1001_Titel" text="Titel"/>
    <f:field ref="BAVCFG_15_1700_Titel_AP" text="Titel_AP"/>
    <f:field ref="CCAPRECONFIG_15_1001_Tuer" text="Tuer"/>
    <f:field ref="CCAPRECONFIG_15_1001_Versandart" text="Versandart"/>
    <f:field ref="CHPRECONFIG_1_1001_Vorname" text="Vorname"/>
    <f:field ref="CCAPRECONFIG_15_1001_Vorname" text="Vorname"/>
    <f:field ref="BAVCFG_15_1700_Vorname_AP" text="Vorname_AP"/>
    <f:field ref="CCAPRECONFIG_15_1001_zH" text="zH"/>
    <f:field ref="CCAPRECONFIG_15_1001_Ziel" text="Ziel"/>
    <f:field ref="BAVCFG_15_1700_Zusatzzeile1_AP" text="Zusatzzeile1_AP"/>
    <f:field ref="BAVCFG_15_1700_Zusatzzeile2_AP" text="Zusatzzeile2_AP"/>
    <f:field ref="BAVCFG_15_1700_ZustellungAm" text="ZustellungAm"/>
  </f:display>
  <f:display par="" text="Serienbrief">
    <f:field ref="doc_FSCFOLIO_1_1001_FieldSubject" text="Betreff"/>
    <f:field ref="doc_FSCFOLIO_1_1001_FieldDocumentNumber" text="Dokument Nummer"/>
  </f:display>
</f:fields>
</file>

<file path=customXml/itemProps1.xml><?xml version="1.0" encoding="utf-8"?>
<ds:datastoreItem xmlns:ds="http://schemas.openxmlformats.org/officeDocument/2006/customXml" ds:itemID="{4E8A9591-F074-446B-902F-511FF79C122F}">
  <ds:schemaRefs>
    <ds:schemaRef ds:uri="http://schemas.fabasoft.com/folio/2007/field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8</vt:i4>
      </vt:variant>
      <vt:variant>
        <vt:lpstr>Benannte Bereiche</vt:lpstr>
      </vt:variant>
      <vt:variant>
        <vt:i4>17</vt:i4>
      </vt:variant>
    </vt:vector>
  </HeadingPairs>
  <TitlesOfParts>
    <vt:vector size="25" baseType="lpstr">
      <vt:lpstr>RDB Dienstleistungen</vt:lpstr>
      <vt:lpstr>Kostenmatrix Nachträge</vt:lpstr>
      <vt:lpstr>Merkblatt Mindestanforderungen</vt:lpstr>
      <vt:lpstr>Muster RDB Dienstleistungen</vt:lpstr>
      <vt:lpstr>Dropdowns Bau</vt:lpstr>
      <vt:lpstr>Dropdowns DL</vt:lpstr>
      <vt:lpstr>Projektstruktur</vt:lpstr>
      <vt:lpstr>Projektdaten</vt:lpstr>
      <vt:lpstr>Abrechnung</vt:lpstr>
      <vt:lpstr>Abrechnungsart</vt:lpstr>
      <vt:lpstr>Abrechnungsart_DL</vt:lpstr>
      <vt:lpstr>Adressen</vt:lpstr>
      <vt:lpstr>Bau</vt:lpstr>
      <vt:lpstr>Fiko</vt:lpstr>
      <vt:lpstr>Finanzierungskonto</vt:lpstr>
      <vt:lpstr>Koa</vt:lpstr>
      <vt:lpstr>Kostenart</vt:lpstr>
      <vt:lpstr>Phase</vt:lpstr>
      <vt:lpstr>Projektleiter</vt:lpstr>
      <vt:lpstr>Rechnungsart</vt:lpstr>
      <vt:lpstr>Rechnungsart_DL</vt:lpstr>
      <vt:lpstr>Rng.art</vt:lpstr>
      <vt:lpstr>Ruckbehaltmax</vt:lpstr>
      <vt:lpstr>Ruckbehaltsschema</vt:lpstr>
      <vt:lpstr>Zahlungsfrist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Matti Markus ASTRA</dc:creator>
  <cp:lastModifiedBy>Noëlle Weider</cp:lastModifiedBy>
  <cp:lastPrinted>2019-06-21T09:04:28Z</cp:lastPrinted>
  <dcterms:created xsi:type="dcterms:W3CDTF">1996-10-14T23:33:28Z</dcterms:created>
  <dcterms:modified xsi:type="dcterms:W3CDTF">2019-06-21T09:30:04Z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FSC#COOSYSTEM@1.1:Container">
    <vt:lpwstr>COO.2045.100.2.8016631</vt:lpwstr>
  </property>
  <property fmtid="{D5CDD505-2E9C-101B-9397-08002B2CF9AE}" pid="3" name="FSC#COOELAK@1.1001:Subject">
    <vt:lpwstr/>
  </property>
  <property fmtid="{D5CDD505-2E9C-101B-9397-08002B2CF9AE}" pid="4" name="FSC#COOELAK@1.1001:FileReference">
    <vt:lpwstr>333.30-00016</vt:lpwstr>
  </property>
  <property fmtid="{D5CDD505-2E9C-101B-9397-08002B2CF9AE}" pid="5" name="FSC#COOELAK@1.1001:FileRefYear">
    <vt:lpwstr>2007</vt:lpwstr>
  </property>
  <property fmtid="{D5CDD505-2E9C-101B-9397-08002B2CF9AE}" pid="6" name="FSC#COOELAK@1.1001:FileRefOrdinal">
    <vt:lpwstr>16</vt:lpwstr>
  </property>
  <property fmtid="{D5CDD505-2E9C-101B-9397-08002B2CF9AE}" pid="7" name="FSC#COOELAK@1.1001:FileRefOU">
    <vt:lpwstr>I West</vt:lpwstr>
  </property>
  <property fmtid="{D5CDD505-2E9C-101B-9397-08002B2CF9AE}" pid="8" name="FSC#COOELAK@1.1001:Organization">
    <vt:lpwstr/>
  </property>
  <property fmtid="{D5CDD505-2E9C-101B-9397-08002B2CF9AE}" pid="9" name="FSC#COOELAK@1.1001:Owner">
    <vt:lpwstr>Dähler Sabine, Zofingen</vt:lpwstr>
  </property>
  <property fmtid="{D5CDD505-2E9C-101B-9397-08002B2CF9AE}" pid="10" name="FSC#COOELAK@1.1001:OwnerExtension">
    <vt:lpwstr>+41 58 482 75 21</vt:lpwstr>
  </property>
  <property fmtid="{D5CDD505-2E9C-101B-9397-08002B2CF9AE}" pid="11" name="FSC#COOELAK@1.1001:OwnerFaxExtension">
    <vt:lpwstr>+41 58 482 75 90</vt:lpwstr>
  </property>
  <property fmtid="{D5CDD505-2E9C-101B-9397-08002B2CF9AE}" pid="12" name="FSC#COOELAK@1.1001:DispatchedBy">
    <vt:lpwstr/>
  </property>
  <property fmtid="{D5CDD505-2E9C-101B-9397-08002B2CF9AE}" pid="13" name="FSC#COOELAK@1.1001:DispatchedAt">
    <vt:lpwstr/>
  </property>
  <property fmtid="{D5CDD505-2E9C-101B-9397-08002B2CF9AE}" pid="14" name="FSC#COOELAK@1.1001:ApprovedBy">
    <vt:lpwstr>Dähler Sabine, Zofingen</vt:lpwstr>
  </property>
  <property fmtid="{D5CDD505-2E9C-101B-9397-08002B2CF9AE}" pid="15" name="FSC#COOELAK@1.1001:ApprovedAt">
    <vt:lpwstr>24.01.2018</vt:lpwstr>
  </property>
  <property fmtid="{D5CDD505-2E9C-101B-9397-08002B2CF9AE}" pid="16" name="FSC#COOELAK@1.1001:Department">
    <vt:lpwstr>Investitionscontrolling F3 (ASTRA)</vt:lpwstr>
  </property>
  <property fmtid="{D5CDD505-2E9C-101B-9397-08002B2CF9AE}" pid="17" name="FSC#COOELAK@1.1001:CreatedAt">
    <vt:lpwstr>24.01.2018</vt:lpwstr>
  </property>
  <property fmtid="{D5CDD505-2E9C-101B-9397-08002B2CF9AE}" pid="18" name="FSC#COOELAK@1.1001:OU">
    <vt:lpwstr>Investitionscontrolling F3 (ASTRA)</vt:lpwstr>
  </property>
  <property fmtid="{D5CDD505-2E9C-101B-9397-08002B2CF9AE}" pid="19" name="FSC#COOELAK@1.1001:Priority">
    <vt:lpwstr> ()</vt:lpwstr>
  </property>
  <property fmtid="{D5CDD505-2E9C-101B-9397-08002B2CF9AE}" pid="20" name="FSC#COOELAK@1.1001:ObjBarCode">
    <vt:lpwstr>*COO.2045.100.2.8016631*</vt:lpwstr>
  </property>
  <property fmtid="{D5CDD505-2E9C-101B-9397-08002B2CF9AE}" pid="21" name="FSC#COOELAK@1.1001:RefBarCode">
    <vt:lpwstr>*COO.2045.100.2.6814866*</vt:lpwstr>
  </property>
  <property fmtid="{D5CDD505-2E9C-101B-9397-08002B2CF9AE}" pid="22" name="FSC#COOELAK@1.1001:FileRefBarCode">
    <vt:lpwstr>*333.30-00016*</vt:lpwstr>
  </property>
  <property fmtid="{D5CDD505-2E9C-101B-9397-08002B2CF9AE}" pid="23" name="FSC#COOELAK@1.1001:ExternalRef">
    <vt:lpwstr/>
  </property>
  <property fmtid="{D5CDD505-2E9C-101B-9397-08002B2CF9AE}" pid="24" name="FSC#COOELAK@1.1001:IncomingNumber">
    <vt:lpwstr/>
  </property>
  <property fmtid="{D5CDD505-2E9C-101B-9397-08002B2CF9AE}" pid="25" name="FSC#COOELAK@1.1001:IncomingSubject">
    <vt:lpwstr/>
  </property>
  <property fmtid="{D5CDD505-2E9C-101B-9397-08002B2CF9AE}" pid="26" name="FSC#COOELAK@1.1001:ProcessResponsible">
    <vt:lpwstr>Hochuli Marco, Zofingen</vt:lpwstr>
  </property>
  <property fmtid="{D5CDD505-2E9C-101B-9397-08002B2CF9AE}" pid="27" name="FSC#COOELAK@1.1001:ProcessResponsiblePhone">
    <vt:lpwstr>+41 62 745 75 05</vt:lpwstr>
  </property>
  <property fmtid="{D5CDD505-2E9C-101B-9397-08002B2CF9AE}" pid="28" name="FSC#COOELAK@1.1001:ProcessResponsibleMail">
    <vt:lpwstr>marco.hochuli@astra.admin.ch</vt:lpwstr>
  </property>
  <property fmtid="{D5CDD505-2E9C-101B-9397-08002B2CF9AE}" pid="29" name="FSC#COOELAK@1.1001:ProcessResponsibleFax">
    <vt:lpwstr>+41 58 482 75 90</vt:lpwstr>
  </property>
  <property fmtid="{D5CDD505-2E9C-101B-9397-08002B2CF9AE}" pid="30" name="FSC#COOELAK@1.1001:ApproverFirstName">
    <vt:lpwstr>Sabine</vt:lpwstr>
  </property>
  <property fmtid="{D5CDD505-2E9C-101B-9397-08002B2CF9AE}" pid="31" name="FSC#COOELAK@1.1001:ApproverSurName">
    <vt:lpwstr>Dähler</vt:lpwstr>
  </property>
  <property fmtid="{D5CDD505-2E9C-101B-9397-08002B2CF9AE}" pid="32" name="FSC#COOELAK@1.1001:ApproverTitle">
    <vt:lpwstr/>
  </property>
  <property fmtid="{D5CDD505-2E9C-101B-9397-08002B2CF9AE}" pid="33" name="FSC#COOELAK@1.1001:ExternalDate">
    <vt:lpwstr/>
  </property>
  <property fmtid="{D5CDD505-2E9C-101B-9397-08002B2CF9AE}" pid="34" name="FSC#COOELAK@1.1001:SettlementApprovedAt">
    <vt:lpwstr/>
  </property>
  <property fmtid="{D5CDD505-2E9C-101B-9397-08002B2CF9AE}" pid="35" name="FSC#COOELAK@1.1001:BaseNumber">
    <vt:lpwstr>333.30</vt:lpwstr>
  </property>
  <property fmtid="{D5CDD505-2E9C-101B-9397-08002B2CF9AE}" pid="36" name="FSC#ELAKGOV@1.1001:PersonalSubjGender">
    <vt:lpwstr/>
  </property>
  <property fmtid="{D5CDD505-2E9C-101B-9397-08002B2CF9AE}" pid="37" name="FSC#ELAKGOV@1.1001:PersonalSubjFirstName">
    <vt:lpwstr/>
  </property>
  <property fmtid="{D5CDD505-2E9C-101B-9397-08002B2CF9AE}" pid="38" name="FSC#ELAKGOV@1.1001:PersonalSubjSurName">
    <vt:lpwstr/>
  </property>
  <property fmtid="{D5CDD505-2E9C-101B-9397-08002B2CF9AE}" pid="39" name="FSC#ELAKGOV@1.1001:PersonalSubjSalutation">
    <vt:lpwstr/>
  </property>
  <property fmtid="{D5CDD505-2E9C-101B-9397-08002B2CF9AE}" pid="40" name="FSC#ELAKGOV@1.1001:PersonalSubjAddress">
    <vt:lpwstr/>
  </property>
  <property fmtid="{D5CDD505-2E9C-101B-9397-08002B2CF9AE}" pid="41" name="FSC#ASTRACFG@15.1700:Abs_Fachbereich">
    <vt:lpwstr/>
  </property>
  <property fmtid="{D5CDD505-2E9C-101B-9397-08002B2CF9AE}" pid="42" name="FSC#ASTRACFG@15.1700:Abs_Fachbereichsfunktion">
    <vt:lpwstr/>
  </property>
  <property fmtid="{D5CDD505-2E9C-101B-9397-08002B2CF9AE}" pid="43" name="FSC#ASTRACFG@15.1700:Absender_Fusszeilen">
    <vt:lpwstr>Bundesamt für Strassen ASTRA_x000d_
_x000d_
www.astra.admin.ch</vt:lpwstr>
  </property>
  <property fmtid="{D5CDD505-2E9C-101B-9397-08002B2CF9AE}" pid="44" name="FSC#ASTRACFG@15.1700:Abteilung">
    <vt:lpwstr/>
  </property>
  <property fmtid="{D5CDD505-2E9C-101B-9397-08002B2CF9AE}" pid="45" name="FSC#ASTRACFG@15.1700:Bereich">
    <vt:lpwstr/>
  </property>
  <property fmtid="{D5CDD505-2E9C-101B-9397-08002B2CF9AE}" pid="46" name="FSC#ASTRACFG@15.1700:Fachbereich">
    <vt:lpwstr/>
  </property>
  <property fmtid="{D5CDD505-2E9C-101B-9397-08002B2CF9AE}" pid="47" name="FSC#ASTRACFG@15.1700:FilialeOrt">
    <vt:lpwstr/>
  </property>
  <property fmtid="{D5CDD505-2E9C-101B-9397-08002B2CF9AE}" pid="48" name="FSC#ASTRACFG@15.1700:Funktion">
    <vt:lpwstr/>
  </property>
  <property fmtid="{D5CDD505-2E9C-101B-9397-08002B2CF9AE}" pid="49" name="FSC#ASTRACFG@15.1700:Postadresse">
    <vt:lpwstr/>
  </property>
  <property fmtid="{D5CDD505-2E9C-101B-9397-08002B2CF9AE}" pid="50" name="FSC#ASTRACFG@15.1700:Standortadresse">
    <vt:lpwstr/>
  </property>
  <property fmtid="{D5CDD505-2E9C-101B-9397-08002B2CF9AE}" pid="51" name="FSC#UVEKCFG@15.1700:Function">
    <vt:lpwstr/>
  </property>
  <property fmtid="{D5CDD505-2E9C-101B-9397-08002B2CF9AE}" pid="52" name="FSC#UVEKCFG@15.1700:FileRespOrg">
    <vt:lpwstr>Investitionscontrolling F3</vt:lpwstr>
  </property>
  <property fmtid="{D5CDD505-2E9C-101B-9397-08002B2CF9AE}" pid="53" name="FSC#UVEKCFG@15.1700:DefaultGroupFileResponsible">
    <vt:lpwstr/>
  </property>
  <property fmtid="{D5CDD505-2E9C-101B-9397-08002B2CF9AE}" pid="54" name="FSC#UVEKCFG@15.1700:FileRespFunction">
    <vt:lpwstr/>
  </property>
  <property fmtid="{D5CDD505-2E9C-101B-9397-08002B2CF9AE}" pid="55" name="FSC#UVEKCFG@15.1700:AssignedClassification">
    <vt:lpwstr/>
  </property>
  <property fmtid="{D5CDD505-2E9C-101B-9397-08002B2CF9AE}" pid="56" name="FSC#UVEKCFG@15.1700:AssignedClassificationCode">
    <vt:lpwstr/>
  </property>
  <property fmtid="{D5CDD505-2E9C-101B-9397-08002B2CF9AE}" pid="57" name="FSC#UVEKCFG@15.1700:FileResponsible">
    <vt:lpwstr/>
  </property>
  <property fmtid="{D5CDD505-2E9C-101B-9397-08002B2CF9AE}" pid="58" name="FSC#UVEKCFG@15.1700:FileResponsibleTel">
    <vt:lpwstr/>
  </property>
  <property fmtid="{D5CDD505-2E9C-101B-9397-08002B2CF9AE}" pid="59" name="FSC#UVEKCFG@15.1700:FileResponsibleEmail">
    <vt:lpwstr/>
  </property>
  <property fmtid="{D5CDD505-2E9C-101B-9397-08002B2CF9AE}" pid="60" name="FSC#UVEKCFG@15.1700:FileResponsibleFax">
    <vt:lpwstr/>
  </property>
  <property fmtid="{D5CDD505-2E9C-101B-9397-08002B2CF9AE}" pid="61" name="FSC#UVEKCFG@15.1700:FileResponsibleAddress">
    <vt:lpwstr/>
  </property>
  <property fmtid="{D5CDD505-2E9C-101B-9397-08002B2CF9AE}" pid="62" name="FSC#UVEKCFG@15.1700:FileResponsibleStreet">
    <vt:lpwstr/>
  </property>
  <property fmtid="{D5CDD505-2E9C-101B-9397-08002B2CF9AE}" pid="63" name="FSC#UVEKCFG@15.1700:FileResponsiblezipcode">
    <vt:lpwstr/>
  </property>
  <property fmtid="{D5CDD505-2E9C-101B-9397-08002B2CF9AE}" pid="64" name="FSC#UVEKCFG@15.1700:FileResponsiblecity">
    <vt:lpwstr/>
  </property>
  <property fmtid="{D5CDD505-2E9C-101B-9397-08002B2CF9AE}" pid="65" name="FSC#UVEKCFG@15.1700:FileResponsibleAbbreviation">
    <vt:lpwstr/>
  </property>
  <property fmtid="{D5CDD505-2E9C-101B-9397-08002B2CF9AE}" pid="66" name="FSC#UVEKCFG@15.1700:FileRespOrgHome">
    <vt:lpwstr/>
  </property>
  <property fmtid="{D5CDD505-2E9C-101B-9397-08002B2CF9AE}" pid="67" name="FSC#UVEKCFG@15.1700:CurrUserAbbreviation">
    <vt:lpwstr>Das</vt:lpwstr>
  </property>
  <property fmtid="{D5CDD505-2E9C-101B-9397-08002B2CF9AE}" pid="68" name="FSC#UVEKCFG@15.1700:CategoryReference">
    <vt:lpwstr>333.30</vt:lpwstr>
  </property>
  <property fmtid="{D5CDD505-2E9C-101B-9397-08002B2CF9AE}" pid="69" name="FSC#UVEKCFG@15.1700:cooAddress">
    <vt:lpwstr>COO.2045.100.2.8016631</vt:lpwstr>
  </property>
  <property fmtid="{D5CDD505-2E9C-101B-9397-08002B2CF9AE}" pid="70" name="FSC#UVEKCFG@15.1700:sleeveFileReference">
    <vt:lpwstr/>
  </property>
  <property fmtid="{D5CDD505-2E9C-101B-9397-08002B2CF9AE}" pid="71" name="FSC#UVEKCFG@15.1700:BureauName">
    <vt:lpwstr>Bundesamt für Strassen</vt:lpwstr>
  </property>
  <property fmtid="{D5CDD505-2E9C-101B-9397-08002B2CF9AE}" pid="72" name="FSC#UVEKCFG@15.1700:BureauShortName">
    <vt:lpwstr>ASTRA</vt:lpwstr>
  </property>
  <property fmtid="{D5CDD505-2E9C-101B-9397-08002B2CF9AE}" pid="73" name="FSC#UVEKCFG@15.1700:BureauWebsite">
    <vt:lpwstr>www.astra.admin.ch</vt:lpwstr>
  </property>
  <property fmtid="{D5CDD505-2E9C-101B-9397-08002B2CF9AE}" pid="74" name="FSC#UVEKCFG@15.1700:SubFileTitle">
    <vt:lpwstr> 20180108 Rechnungsdeckblatt Auftrag</vt:lpwstr>
  </property>
  <property fmtid="{D5CDD505-2E9C-101B-9397-08002B2CF9AE}" pid="75" name="FSC#UVEKCFG@15.1700:ForeignNumber">
    <vt:lpwstr/>
  </property>
  <property fmtid="{D5CDD505-2E9C-101B-9397-08002B2CF9AE}" pid="76" name="FSC#UVEKCFG@15.1700:Amtstitel">
    <vt:lpwstr/>
  </property>
  <property fmtid="{D5CDD505-2E9C-101B-9397-08002B2CF9AE}" pid="77" name="FSC#UVEKCFG@15.1700:ZusendungAm">
    <vt:lpwstr/>
  </property>
  <property fmtid="{D5CDD505-2E9C-101B-9397-08002B2CF9AE}" pid="78" name="FSC#UVEKCFG@15.1700:SignerLeft">
    <vt:lpwstr/>
  </property>
  <property fmtid="{D5CDD505-2E9C-101B-9397-08002B2CF9AE}" pid="79" name="FSC#UVEKCFG@15.1700:SignerRight">
    <vt:lpwstr/>
  </property>
  <property fmtid="{D5CDD505-2E9C-101B-9397-08002B2CF9AE}" pid="80" name="FSC#UVEKCFG@15.1700:SignerLeftJobTitle">
    <vt:lpwstr/>
  </property>
  <property fmtid="{D5CDD505-2E9C-101B-9397-08002B2CF9AE}" pid="81" name="FSC#UVEKCFG@15.1700:SignerRightJobTitle">
    <vt:lpwstr/>
  </property>
  <property fmtid="{D5CDD505-2E9C-101B-9397-08002B2CF9AE}" pid="82" name="FSC#UVEKCFG@15.1700:SignerLeftFunction">
    <vt:lpwstr/>
  </property>
  <property fmtid="{D5CDD505-2E9C-101B-9397-08002B2CF9AE}" pid="83" name="FSC#UVEKCFG@15.1700:SignerRightFunction">
    <vt:lpwstr/>
  </property>
  <property fmtid="{D5CDD505-2E9C-101B-9397-08002B2CF9AE}" pid="84" name="FSC#UVEKCFG@15.1700:SignerLeftUserRoleGroup">
    <vt:lpwstr/>
  </property>
  <property fmtid="{D5CDD505-2E9C-101B-9397-08002B2CF9AE}" pid="85" name="FSC#UVEKCFG@15.1700:SignerRightUserRoleGroup">
    <vt:lpwstr/>
  </property>
  <property fmtid="{D5CDD505-2E9C-101B-9397-08002B2CF9AE}" pid="86" name="FSC#UVEKCFG@15.1700:DocumentNumber">
    <vt:lpwstr>Q304-0194</vt:lpwstr>
  </property>
  <property fmtid="{D5CDD505-2E9C-101B-9397-08002B2CF9AE}" pid="87" name="FSC#UVEKCFG@15.1700:AssignmentNumber">
    <vt:lpwstr/>
  </property>
  <property fmtid="{D5CDD505-2E9C-101B-9397-08002B2CF9AE}" pid="88" name="FSC#UVEKCFG@15.1700:EM_Personal">
    <vt:lpwstr/>
  </property>
  <property fmtid="{D5CDD505-2E9C-101B-9397-08002B2CF9AE}" pid="89" name="FSC#UVEKCFG@15.1700:EM_Geschlecht">
    <vt:lpwstr/>
  </property>
  <property fmtid="{D5CDD505-2E9C-101B-9397-08002B2CF9AE}" pid="90" name="FSC#UVEKCFG@15.1700:EM_GebDatum">
    <vt:lpwstr/>
  </property>
  <property fmtid="{D5CDD505-2E9C-101B-9397-08002B2CF9AE}" pid="91" name="FSC#UVEKCFG@15.1700:EM_Funktion">
    <vt:lpwstr/>
  </property>
  <property fmtid="{D5CDD505-2E9C-101B-9397-08002B2CF9AE}" pid="92" name="FSC#UVEKCFG@15.1700:EM_Beruf">
    <vt:lpwstr/>
  </property>
  <property fmtid="{D5CDD505-2E9C-101B-9397-08002B2CF9AE}" pid="93" name="FSC#UVEKCFG@15.1700:EM_SVNR">
    <vt:lpwstr/>
  </property>
  <property fmtid="{D5CDD505-2E9C-101B-9397-08002B2CF9AE}" pid="94" name="FSC#UVEKCFG@15.1700:EM_Familienstand">
    <vt:lpwstr/>
  </property>
  <property fmtid="{D5CDD505-2E9C-101B-9397-08002B2CF9AE}" pid="95" name="FSC#UVEKCFG@15.1700:EM_Muttersprache">
    <vt:lpwstr/>
  </property>
  <property fmtid="{D5CDD505-2E9C-101B-9397-08002B2CF9AE}" pid="96" name="FSC#UVEKCFG@15.1700:EM_Geboren_in">
    <vt:lpwstr/>
  </property>
  <property fmtid="{D5CDD505-2E9C-101B-9397-08002B2CF9AE}" pid="97" name="FSC#UVEKCFG@15.1700:EM_Briefanrede">
    <vt:lpwstr/>
  </property>
  <property fmtid="{D5CDD505-2E9C-101B-9397-08002B2CF9AE}" pid="98" name="FSC#UVEKCFG@15.1700:EM_Kommunikationssprache">
    <vt:lpwstr/>
  </property>
  <property fmtid="{D5CDD505-2E9C-101B-9397-08002B2CF9AE}" pid="99" name="FSC#UVEKCFG@15.1700:EM_Webseite">
    <vt:lpwstr/>
  </property>
  <property fmtid="{D5CDD505-2E9C-101B-9397-08002B2CF9AE}" pid="100" name="FSC#UVEKCFG@15.1700:EM_TelNr_Business">
    <vt:lpwstr/>
  </property>
  <property fmtid="{D5CDD505-2E9C-101B-9397-08002B2CF9AE}" pid="101" name="FSC#UVEKCFG@15.1700:EM_TelNr_Private">
    <vt:lpwstr/>
  </property>
  <property fmtid="{D5CDD505-2E9C-101B-9397-08002B2CF9AE}" pid="102" name="FSC#UVEKCFG@15.1700:EM_TelNr_Mobile">
    <vt:lpwstr/>
  </property>
  <property fmtid="{D5CDD505-2E9C-101B-9397-08002B2CF9AE}" pid="103" name="FSC#UVEKCFG@15.1700:EM_TelNr_Other">
    <vt:lpwstr/>
  </property>
  <property fmtid="{D5CDD505-2E9C-101B-9397-08002B2CF9AE}" pid="104" name="FSC#UVEKCFG@15.1700:EM_TelNr_Fax">
    <vt:lpwstr/>
  </property>
  <property fmtid="{D5CDD505-2E9C-101B-9397-08002B2CF9AE}" pid="105" name="FSC#UVEKCFG@15.1700:EM_EMail1">
    <vt:lpwstr/>
  </property>
  <property fmtid="{D5CDD505-2E9C-101B-9397-08002B2CF9AE}" pid="106" name="FSC#UVEKCFG@15.1700:EM_EMail2">
    <vt:lpwstr/>
  </property>
  <property fmtid="{D5CDD505-2E9C-101B-9397-08002B2CF9AE}" pid="107" name="FSC#UVEKCFG@15.1700:EM_EMail3">
    <vt:lpwstr/>
  </property>
  <property fmtid="{D5CDD505-2E9C-101B-9397-08002B2CF9AE}" pid="108" name="FSC#UVEKCFG@15.1700:EM_Name">
    <vt:lpwstr/>
  </property>
  <property fmtid="{D5CDD505-2E9C-101B-9397-08002B2CF9AE}" pid="109" name="FSC#UVEKCFG@15.1700:EM_UID">
    <vt:lpwstr/>
  </property>
  <property fmtid="{D5CDD505-2E9C-101B-9397-08002B2CF9AE}" pid="110" name="FSC#UVEKCFG@15.1700:EM_Rechtsform">
    <vt:lpwstr/>
  </property>
  <property fmtid="{D5CDD505-2E9C-101B-9397-08002B2CF9AE}" pid="111" name="FSC#UVEKCFG@15.1700:EM_Klassifizierung">
    <vt:lpwstr/>
  </property>
  <property fmtid="{D5CDD505-2E9C-101B-9397-08002B2CF9AE}" pid="112" name="FSC#UVEKCFG@15.1700:EM_Gruendungsjahr">
    <vt:lpwstr/>
  </property>
  <property fmtid="{D5CDD505-2E9C-101B-9397-08002B2CF9AE}" pid="113" name="FSC#UVEKCFG@15.1700:EM_Versandart">
    <vt:lpwstr>B-Post</vt:lpwstr>
  </property>
  <property fmtid="{D5CDD505-2E9C-101B-9397-08002B2CF9AE}" pid="114" name="FSC#UVEKCFG@15.1700:EM_Versandvermek">
    <vt:lpwstr/>
  </property>
  <property fmtid="{D5CDD505-2E9C-101B-9397-08002B2CF9AE}" pid="115" name="FSC#UVEKCFG@15.1700:EM_Anrede">
    <vt:lpwstr/>
  </property>
  <property fmtid="{D5CDD505-2E9C-101B-9397-08002B2CF9AE}" pid="116" name="FSC#UVEKCFG@15.1700:EM_Titel">
    <vt:lpwstr/>
  </property>
  <property fmtid="{D5CDD505-2E9C-101B-9397-08002B2CF9AE}" pid="117" name="FSC#UVEKCFG@15.1700:EM_Nachgestellter_Titel">
    <vt:lpwstr/>
  </property>
  <property fmtid="{D5CDD505-2E9C-101B-9397-08002B2CF9AE}" pid="118" name="FSC#UVEKCFG@15.1700:EM_Vorname">
    <vt:lpwstr/>
  </property>
  <property fmtid="{D5CDD505-2E9C-101B-9397-08002B2CF9AE}" pid="119" name="FSC#UVEKCFG@15.1700:EM_Nachname">
    <vt:lpwstr/>
  </property>
  <property fmtid="{D5CDD505-2E9C-101B-9397-08002B2CF9AE}" pid="120" name="FSC#UVEKCFG@15.1700:EM_Kurzbezeichnung">
    <vt:lpwstr/>
  </property>
  <property fmtid="{D5CDD505-2E9C-101B-9397-08002B2CF9AE}" pid="121" name="FSC#UVEKCFG@15.1700:EM_Organisations_Zeile_1">
    <vt:lpwstr/>
  </property>
  <property fmtid="{D5CDD505-2E9C-101B-9397-08002B2CF9AE}" pid="122" name="FSC#UVEKCFG@15.1700:EM_Organisations_Zeile_2">
    <vt:lpwstr/>
  </property>
  <property fmtid="{D5CDD505-2E9C-101B-9397-08002B2CF9AE}" pid="123" name="FSC#UVEKCFG@15.1700:EM_Organisations_Zeile_3">
    <vt:lpwstr/>
  </property>
  <property fmtid="{D5CDD505-2E9C-101B-9397-08002B2CF9AE}" pid="124" name="FSC#UVEKCFG@15.1700:EM_Strasse">
    <vt:lpwstr/>
  </property>
  <property fmtid="{D5CDD505-2E9C-101B-9397-08002B2CF9AE}" pid="125" name="FSC#UVEKCFG@15.1700:EM_Hausnummer">
    <vt:lpwstr/>
  </property>
  <property fmtid="{D5CDD505-2E9C-101B-9397-08002B2CF9AE}" pid="126" name="FSC#UVEKCFG@15.1700:EM_Strasse2">
    <vt:lpwstr/>
  </property>
  <property fmtid="{D5CDD505-2E9C-101B-9397-08002B2CF9AE}" pid="127" name="FSC#UVEKCFG@15.1700:EM_Hausnummer_Zusatz">
    <vt:lpwstr/>
  </property>
  <property fmtid="{D5CDD505-2E9C-101B-9397-08002B2CF9AE}" pid="128" name="FSC#UVEKCFG@15.1700:EM_Postfach">
    <vt:lpwstr/>
  </property>
  <property fmtid="{D5CDD505-2E9C-101B-9397-08002B2CF9AE}" pid="129" name="FSC#UVEKCFG@15.1700:EM_PLZ">
    <vt:lpwstr/>
  </property>
  <property fmtid="{D5CDD505-2E9C-101B-9397-08002B2CF9AE}" pid="130" name="FSC#UVEKCFG@15.1700:EM_Ort">
    <vt:lpwstr/>
  </property>
  <property fmtid="{D5CDD505-2E9C-101B-9397-08002B2CF9AE}" pid="131" name="FSC#UVEKCFG@15.1700:EM_Land">
    <vt:lpwstr/>
  </property>
  <property fmtid="{D5CDD505-2E9C-101B-9397-08002B2CF9AE}" pid="132" name="FSC#UVEKCFG@15.1700:EM_E_Mail_Adresse">
    <vt:lpwstr/>
  </property>
  <property fmtid="{D5CDD505-2E9C-101B-9397-08002B2CF9AE}" pid="133" name="FSC#UVEKCFG@15.1700:EM_Funktionsbezeichnung">
    <vt:lpwstr/>
  </property>
  <property fmtid="{D5CDD505-2E9C-101B-9397-08002B2CF9AE}" pid="134" name="FSC#UVEKCFG@15.1700:EM_Serienbrieffeld_1">
    <vt:lpwstr/>
  </property>
  <property fmtid="{D5CDD505-2E9C-101B-9397-08002B2CF9AE}" pid="135" name="FSC#UVEKCFG@15.1700:EM_Serienbrieffeld_2">
    <vt:lpwstr/>
  </property>
  <property fmtid="{D5CDD505-2E9C-101B-9397-08002B2CF9AE}" pid="136" name="FSC#UVEKCFG@15.1700:EM_Serienbrieffeld_3">
    <vt:lpwstr/>
  </property>
  <property fmtid="{D5CDD505-2E9C-101B-9397-08002B2CF9AE}" pid="137" name="FSC#UVEKCFG@15.1700:EM_Serienbrieffeld_4">
    <vt:lpwstr/>
  </property>
  <property fmtid="{D5CDD505-2E9C-101B-9397-08002B2CF9AE}" pid="138" name="FSC#UVEKCFG@15.1700:EM_Serienbrieffeld_5">
    <vt:lpwstr/>
  </property>
  <property fmtid="{D5CDD505-2E9C-101B-9397-08002B2CF9AE}" pid="139" name="FSC#UVEKCFG@15.1700:EM_Address">
    <vt:lpwstr/>
  </property>
  <property fmtid="{D5CDD505-2E9C-101B-9397-08002B2CF9AE}" pid="140" name="FSC#UVEKCFG@15.1700:Abs_Nachname">
    <vt:lpwstr/>
  </property>
  <property fmtid="{D5CDD505-2E9C-101B-9397-08002B2CF9AE}" pid="141" name="FSC#UVEKCFG@15.1700:Abs_Vorname">
    <vt:lpwstr/>
  </property>
  <property fmtid="{D5CDD505-2E9C-101B-9397-08002B2CF9AE}" pid="142" name="FSC#UVEKCFG@15.1700:Abs_Zeichen">
    <vt:lpwstr/>
  </property>
  <property fmtid="{D5CDD505-2E9C-101B-9397-08002B2CF9AE}" pid="143" name="FSC#UVEKCFG@15.1700:Anrede">
    <vt:lpwstr/>
  </property>
  <property fmtid="{D5CDD505-2E9C-101B-9397-08002B2CF9AE}" pid="144" name="FSC#UVEKCFG@15.1700:EM_Versandartspez">
    <vt:lpwstr/>
  </property>
  <property fmtid="{D5CDD505-2E9C-101B-9397-08002B2CF9AE}" pid="145" name="FSC#UVEKCFG@15.1700:Briefdatum">
    <vt:lpwstr>24.01.2018</vt:lpwstr>
  </property>
  <property fmtid="{D5CDD505-2E9C-101B-9397-08002B2CF9AE}" pid="146" name="FSC#UVEKCFG@15.1700:Empf_Zeichen">
    <vt:lpwstr/>
  </property>
  <property fmtid="{D5CDD505-2E9C-101B-9397-08002B2CF9AE}" pid="147" name="FSC#UVEKCFG@15.1700:FilialePLZ">
    <vt:lpwstr/>
  </property>
  <property fmtid="{D5CDD505-2E9C-101B-9397-08002B2CF9AE}" pid="148" name="FSC#UVEKCFG@15.1700:Gegenstand">
    <vt:lpwstr>BETREFF</vt:lpwstr>
  </property>
  <property fmtid="{D5CDD505-2E9C-101B-9397-08002B2CF9AE}" pid="149" name="FSC#UVEKCFG@15.1700:Nummer">
    <vt:lpwstr>Q304-0194</vt:lpwstr>
  </property>
  <property fmtid="{D5CDD505-2E9C-101B-9397-08002B2CF9AE}" pid="150" name="FSC#UVEKCFG@15.1700:Unterschrift_Nachname">
    <vt:lpwstr/>
  </property>
  <property fmtid="{D5CDD505-2E9C-101B-9397-08002B2CF9AE}" pid="151" name="FSC#UVEKCFG@15.1700:Unterschrift_Vorname">
    <vt:lpwstr/>
  </property>
  <property fmtid="{D5CDD505-2E9C-101B-9397-08002B2CF9AE}" pid="152" name="FSC#COOELAK@1.1001:CurrentUserRolePos">
    <vt:lpwstr>Sachbearbeiter/in</vt:lpwstr>
  </property>
  <property fmtid="{D5CDD505-2E9C-101B-9397-08002B2CF9AE}" pid="153" name="FSC#COOELAK@1.1001:CurrentUserEmail">
    <vt:lpwstr>sabine.daehler@astra.admin.ch</vt:lpwstr>
  </property>
  <property fmtid="{D5CDD505-2E9C-101B-9397-08002B2CF9AE}" pid="154" name="FSC#ATSTATECFG@1.1001:Office">
    <vt:lpwstr/>
  </property>
  <property fmtid="{D5CDD505-2E9C-101B-9397-08002B2CF9AE}" pid="155" name="FSC#ATSTATECFG@1.1001:Agent">
    <vt:lpwstr/>
  </property>
  <property fmtid="{D5CDD505-2E9C-101B-9397-08002B2CF9AE}" pid="156" name="FSC#ATSTATECFG@1.1001:AgentPhone">
    <vt:lpwstr/>
  </property>
  <property fmtid="{D5CDD505-2E9C-101B-9397-08002B2CF9AE}" pid="157" name="FSC#ATSTATECFG@1.1001:DepartmentFax">
    <vt:lpwstr/>
  </property>
  <property fmtid="{D5CDD505-2E9C-101B-9397-08002B2CF9AE}" pid="158" name="FSC#ATSTATECFG@1.1001:DepartmentEmail">
    <vt:lpwstr/>
  </property>
  <property fmtid="{D5CDD505-2E9C-101B-9397-08002B2CF9AE}" pid="159" name="FSC#ATSTATECFG@1.1001:SubfileDate">
    <vt:lpwstr/>
  </property>
  <property fmtid="{D5CDD505-2E9C-101B-9397-08002B2CF9AE}" pid="160" name="FSC#ATSTATECFG@1.1001:SubfileSubject">
    <vt:lpwstr> 2017 neues Rechnungsdeckblatt Auftrag (Kopie)</vt:lpwstr>
  </property>
  <property fmtid="{D5CDD505-2E9C-101B-9397-08002B2CF9AE}" pid="161" name="FSC#ATSTATECFG@1.1001:DepartmentZipCode">
    <vt:lpwstr/>
  </property>
  <property fmtid="{D5CDD505-2E9C-101B-9397-08002B2CF9AE}" pid="162" name="FSC#ATSTATECFG@1.1001:DepartmentCountry">
    <vt:lpwstr/>
  </property>
  <property fmtid="{D5CDD505-2E9C-101B-9397-08002B2CF9AE}" pid="163" name="FSC#ATSTATECFG@1.1001:DepartmentCity">
    <vt:lpwstr/>
  </property>
  <property fmtid="{D5CDD505-2E9C-101B-9397-08002B2CF9AE}" pid="164" name="FSC#ATSTATECFG@1.1001:DepartmentStreet">
    <vt:lpwstr/>
  </property>
  <property fmtid="{D5CDD505-2E9C-101B-9397-08002B2CF9AE}" pid="165" name="FSC#ATSTATECFG@1.1001:DepartmentDVR">
    <vt:lpwstr/>
  </property>
  <property fmtid="{D5CDD505-2E9C-101B-9397-08002B2CF9AE}" pid="166" name="FSC#ATSTATECFG@1.1001:DepartmentUID">
    <vt:lpwstr/>
  </property>
  <property fmtid="{D5CDD505-2E9C-101B-9397-08002B2CF9AE}" pid="167" name="FSC#ATSTATECFG@1.1001:SubfileReference">
    <vt:lpwstr>333.30-/00003/00001/00002</vt:lpwstr>
  </property>
  <property fmtid="{D5CDD505-2E9C-101B-9397-08002B2CF9AE}" pid="168" name="FSC#ATSTATECFG@1.1001:Clause">
    <vt:lpwstr/>
  </property>
  <property fmtid="{D5CDD505-2E9C-101B-9397-08002B2CF9AE}" pid="169" name="FSC#ATSTATECFG@1.1001:ApprovedSignature">
    <vt:lpwstr>Sabine Dähler</vt:lpwstr>
  </property>
  <property fmtid="{D5CDD505-2E9C-101B-9397-08002B2CF9AE}" pid="170" name="FSC#ATSTATECFG@1.1001:BankAccount">
    <vt:lpwstr/>
  </property>
  <property fmtid="{D5CDD505-2E9C-101B-9397-08002B2CF9AE}" pid="171" name="FSC#ATSTATECFG@1.1001:BankAccountOwner">
    <vt:lpwstr/>
  </property>
  <property fmtid="{D5CDD505-2E9C-101B-9397-08002B2CF9AE}" pid="172" name="FSC#ATSTATECFG@1.1001:BankInstitute">
    <vt:lpwstr/>
  </property>
  <property fmtid="{D5CDD505-2E9C-101B-9397-08002B2CF9AE}" pid="173" name="FSC#ATSTATECFG@1.1001:BankAccountID">
    <vt:lpwstr/>
  </property>
  <property fmtid="{D5CDD505-2E9C-101B-9397-08002B2CF9AE}" pid="174" name="FSC#ATSTATECFG@1.1001:BankAccountIBAN">
    <vt:lpwstr/>
  </property>
  <property fmtid="{D5CDD505-2E9C-101B-9397-08002B2CF9AE}" pid="175" name="FSC#ATSTATECFG@1.1001:BankAccountBIC">
    <vt:lpwstr/>
  </property>
  <property fmtid="{D5CDD505-2E9C-101B-9397-08002B2CF9AE}" pid="176" name="FSC#ATSTATECFG@1.1001:BankName">
    <vt:lpwstr/>
  </property>
  <property fmtid="{D5CDD505-2E9C-101B-9397-08002B2CF9AE}" pid="177" name="FSC#FSCFOLIO@1.1001:docpropproject">
    <vt:lpwstr/>
  </property>
  <property fmtid="{D5CDD505-2E9C-101B-9397-08002B2CF9AE}" pid="178" name="FSC$NOPARSEFILE">
    <vt:bool>true</vt:bool>
  </property>
</Properties>
</file>