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minimized="1"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100" i="20" l="1"/>
  <c r="O25" i="20"/>
  <c r="O99" i="20"/>
  <c r="O98" i="20" l="1"/>
  <c r="O97" i="20" l="1"/>
  <c r="O96" i="20" l="1"/>
  <c r="O95" i="20" l="1"/>
  <c r="O94" i="20" l="1"/>
  <c r="L70" i="20" l="1"/>
  <c r="O93" i="20"/>
  <c r="O92" i="20" l="1"/>
  <c r="O91" i="20" l="1"/>
  <c r="O90" i="20" l="1"/>
  <c r="O89" i="20" l="1"/>
  <c r="O88" i="20" l="1"/>
  <c r="O87" i="20" l="1"/>
  <c r="O86" i="20" l="1"/>
  <c r="O84" i="20" l="1"/>
  <c r="L84" i="20"/>
  <c r="O85" i="20" l="1"/>
  <c r="O83" i="20" l="1"/>
  <c r="O82" i="20"/>
  <c r="O81" i="20"/>
  <c r="O26" i="20" l="1"/>
  <c r="O69" i="20" l="1"/>
  <c r="O80" i="20"/>
  <c r="L101" i="14" l="1"/>
  <c r="L100" i="14"/>
  <c r="L99" i="14"/>
  <c r="L107" i="20"/>
  <c r="L106" i="20"/>
  <c r="L105"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6"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8" i="20"/>
  <c r="L108" i="20"/>
  <c r="L103" i="20"/>
  <c r="L102" i="20" s="1"/>
  <c r="D116" i="20" s="1"/>
  <c r="O107" i="20"/>
  <c r="L73" i="20"/>
  <c r="D115"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5" i="20" s="1"/>
  <c r="O103" i="20"/>
  <c r="O102" i="20" s="1"/>
  <c r="F116" i="20" s="1"/>
  <c r="L25" i="28"/>
  <c r="M25" i="28" s="1"/>
  <c r="J31" i="28"/>
  <c r="D26" i="28"/>
  <c r="L26" i="14"/>
  <c r="M26" i="14" s="1"/>
  <c r="O73" i="14"/>
  <c r="F109" i="14" s="1"/>
  <c r="D27" i="28"/>
  <c r="L29" i="28"/>
  <c r="M29" i="28" s="1"/>
  <c r="N29" i="28" s="1"/>
  <c r="O29" i="28" s="1"/>
  <c r="J31" i="14"/>
  <c r="D28" i="20"/>
  <c r="O99" i="14"/>
  <c r="L29" i="20"/>
  <c r="M29" i="20" s="1"/>
  <c r="O105" i="20"/>
  <c r="D119" i="20"/>
  <c r="D113" i="14"/>
  <c r="D111" i="14"/>
  <c r="N26" i="28"/>
  <c r="M28" i="20"/>
  <c r="N28" i="20"/>
  <c r="N25" i="28"/>
  <c r="N25" i="14"/>
  <c r="L27" i="14"/>
  <c r="I31" i="14"/>
  <c r="J31" i="20"/>
  <c r="E26" i="20"/>
  <c r="E28" i="20"/>
  <c r="E27" i="28"/>
  <c r="O97" i="14"/>
  <c r="O96" i="14" s="1"/>
  <c r="F110" i="14" s="1"/>
  <c r="F113" i="14" s="1"/>
  <c r="L28" i="28"/>
  <c r="N26" i="14"/>
  <c r="L27" i="20"/>
  <c r="L28" i="14"/>
  <c r="L29" i="14"/>
  <c r="D117" i="20"/>
  <c r="I31" i="28"/>
  <c r="L27" i="28"/>
  <c r="E29" i="28"/>
  <c r="L25" i="20"/>
  <c r="I31" i="20"/>
  <c r="M26" i="20" l="1"/>
  <c r="N26" i="20"/>
  <c r="N29" i="20"/>
  <c r="O29" i="20" s="1"/>
  <c r="P29" i="20" s="1"/>
  <c r="F119" i="20"/>
  <c r="F117"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<sst xmlns="http://schemas.openxmlformats.org/spreadsheetml/2006/main" count="729" uniqueCount="379">
  <si>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</si>
  <si>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</si>
  <si>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</si>
  <si>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</si>
  <si>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</si>
  <si>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</si>
  <si>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</si>
  <si>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</si>
  <si>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</si>
  <si>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</si>
  <si>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</si>
  <si>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</si>
  <si>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</si>
  <si>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</si>
  <si>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</si>
  <si>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</si>
  <si>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</si>
  <si>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</si>
  <si>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</si>
  <si>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</si>
  <si>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</si>
  <si>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</si>
  <si>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</si>
  <si>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</si>
  <si>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</si>
  <si>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</si>
  <si>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</si>
  <si>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</si>
  <si>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</si>
  <si>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</si>
  <si>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</si>
  <si>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</si>
  <si>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</si>
  <si>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</si>
  <si>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</si>
  <si>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</si>
  <si>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</si>
  <si>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</si>
  <si>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</si>
  <si>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</si>
  <si>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</si>
  <si>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</si>
  <si>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</si>
  <si>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</si>
  <si>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</si>
  <si>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</si>
  <si>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</si>
  <si>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</si>
  <si>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</si>
  <si>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</si>
  <si>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</si>
  <si>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</si>
  <si>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</si>
  <si>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</si>
  <si>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</si>
  <si>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</si>
  <si>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</si>
  <si>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</si>
  <si>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</si>
  <si>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</si>
  <si>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</si>
  <si>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</si>
  <si>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</si>
  <si>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</si>
  <si>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</si>
  <si>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</si>
  <si>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</si>
  <si>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</si>
  <si>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</si>
  <si>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</si>
  <si>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</si>
  <si>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</si>
  <si>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</si>
  <si>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</si>
  <si>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</si>
  <si>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</si>
  <si>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</si>
  <si>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</si>
  <si>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</si>
  <si>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</si>
  <si>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</si>
  <si>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</si>
  <si>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</si>
  <si>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</si>
  <si>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</si>
  <si>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</si>
  <si>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</si>
  <si>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</si>
  <si>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</si>
  <si>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</si>
  <si>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</si>
  <si>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</si>
  <si>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</si>
  <si>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</si>
  <si>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</si>
  <si>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</si>
  <si>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</si>
  <si>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</si>
  <si>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</si>
  <si>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</si>
  <si>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</si>
  <si>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</si>
  <si>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</si>
  <si>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</si>
  <si>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</si>
  <si>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</si>
  <si>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</si>
  <si>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</si>
  <si>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</si>
  <si>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</si>
  <si>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</si>
  <si>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</si>
  <si>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</si>
  <si>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</si>
  <si>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</si>
  <si>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</si>
  <si>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</si>
  <si>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</si>
  <si>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</si>
  <si>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</si>
  <si>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</si>
  <si>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</si>
  <si>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</si>
  <si>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</si>
  <si>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</si>
  <si>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</si>
  <si>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</si>
  <si>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</si>
  <si>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</si>
  <si>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</si>
  <si>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</si>
  <si>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</si>
  <si>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</si>
  <si>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</si>
  <si>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</si>
  <si>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</si>
  <si>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</si>
  <si>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</si>
  <si>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</si>
  <si>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</si>
  <si>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</si>
  <si>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</si>
  <si>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</si>
  <si>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</si>
  <si>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</si>
  <si>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</si>
  <si>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</si>
  <si>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</si>
  <si>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</si>
  <si>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</si>
  <si>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</si>
  <si>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</si>
  <si>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</si>
  <si>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</si>
  <si>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</si>
  <si>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</si>
  <si>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</si>
  <si>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</si>
  <si>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</si>
  <si>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</si>
  <si>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</si>
  <si>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</si>
  <si>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</si>
  <si>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</si>
  <si>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</si>
  <si>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</si>
  <si>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</si>
  <si>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</si>
  <si>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</si>
  <si>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</si>
  <si>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</si>
  <si>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</si>
  <si>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</si>
  <si>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</si>
  <si>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</si>
  <si>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</si>
  <si>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</si>
  <si>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</si>
  <si>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</si>
  <si>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</si>
  <si>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</si>
  <si>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</si>
  <si>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</si>
  <si>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</si>
  <si>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</si>
  <si>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</si>
  <si>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</si>
  <si>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</si>
  <si>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</si>
  <si>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</si>
  <si>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</si>
  <si>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</si>
  <si>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</si>
  <si>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</si>
  <si>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</si>
  <si>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</si>
  <si>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</si>
  <si>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</si>
  <si>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</si>
  <si>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</si>
  <si>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</si>
  <si>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</si>
  <si>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</si>
  <si>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</si>
  <si>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</si>
  <si>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</si>
  <si>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</si>
  <si>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</si>
  <si>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</si>
  <si>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</si>
  <si>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</si>
  <si>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</si>
  <si>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</si>
  <si>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</si>
  <si>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</si>
  <si>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</si>
  <si>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</si>
  <si>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</si>
  <si>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</si>
  <si>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</si>
  <si>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</si>
  <si>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</si>
  <si>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</si>
  <si>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</si>
  <si>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</si>
  <si>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</si>
  <si>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</si>
  <si>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</si>
  <si>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</si>
  <si>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</si>
  <si>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</si>
  <si>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</si>
  <si>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</si>
  <si>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</si>
  <si>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</si>
  <si>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</si>
  <si>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</si>
  <si>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</si>
  <si>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</si>
  <si>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</si>
  <si>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</si>
  <si>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</si>
  <si>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</si>
  <si>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</si>
  <si>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</si>
  <si>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</si>
  <si>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</si>
  <si>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</si>
  <si>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</si>
  <si>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</si>
  <si>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</si>
  <si>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</si>
  <si>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</si>
  <si>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</si>
  <si>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</si>
  <si>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</si>
  <si>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</si>
  <si>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</si>
  <si>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</si>
  <si>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</si>
  <si>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</si>
  <si>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</si>
  <si>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</si>
  <si>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</si>
  <si>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</si>
  <si>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</si>
  <si>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</si>
  <si>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</si>
  <si>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</si>
  <si>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</si>
  <si>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</si>
  <si>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</si>
  <si>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</si>
  <si>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</si>
  <si>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</si>
  <si>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</si>
  <si>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</si>
  <si>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</si>
  <si>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</si>
  <si>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</si>
  <si>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</si>
  <si>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</si>
  <si>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</si>
  <si>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</si>
  <si>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</si>
  <si>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</si>
  <si>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</si>
  <si>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</si>
  <si>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</si>
  <si>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</si>
  <si>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</si>
  <si>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</si>
  <si>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</si>
  <si>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</si>
  <si>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</si>
  <si>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</si>
  <si>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</si>
  <si>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</si>
  <si>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</si>
  <si>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</si>
  <si>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</si>
  <si>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</si>
  <si>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</si>
  <si>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</si>
  <si>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</si>
  <si>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</si>
  <si>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</si>
  <si>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</si>
  <si>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</si>
  <si>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</si>
  <si>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</si>
  <si>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</si>
  <si>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</si>
  <si>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</si>
  <si>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</si>
  <si>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</si>
  <si>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</si>
  <si>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</si>
  <si>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</si>
  <si>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</si>
  <si>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</si>
  <si>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</si>
  <si>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</si>
  <si>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</si>
  <si>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</si>
  <si>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</si>
  <si>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</si>
  <si>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</si>
  <si>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</si>
  <si>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</si>
  <si>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</si>
  <si>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</si>
  <si>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</si>
  <si>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</si>
  <si>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</si>
  <si>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</si>
  <si>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</si>
  <si>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</si>
  <si>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</si>
  <si>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</si>
  <si>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</si>
  <si>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</si>
  <si>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</si>
  <si>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</si>
  <si>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</si>
  <si>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</si>
  <si>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</si>
  <si>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</si>
  <si>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</si>
  <si>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</si>
  <si>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</si>
  <si>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</si>
  <si>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</si>
  <si>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</si>
  <si>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</si>
  <si>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</si>
  <si>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</si>
  <si>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</si>
  <si>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</si>
  <si>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</si>
  <si>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</si>
  <si>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</si>
  <si>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</si>
  <si>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</si>
  <si>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</si>
  <si>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</si>
  <si>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</si>
  <si>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</si>
  <si>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</si>
  <si>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</si>
  <si>
    <t>25</t>
  </si>
  <si>
    <t>26</t>
  </si>
  <si>
    <t>27</t>
  </si>
  <si>
    <t>28</t>
  </si>
  <si>
    <t>29</t>
  </si>
  <si>
    <t>30</t>
  </si>
  <si>
    <t>31</t>
  </si>
  <si>
    <t>32</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</si>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</sst>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x14ac:knownFonts="1">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4" borderId="0" xfId="4" applyFont="1" applyFill="1" applyBorder="1" applyAlignment="1">
      <alignment horizontal="left"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9"/>
  <sheetViews>
    <sheetView tabSelected="1" topLeftCell="A50" zoomScaleNormal="100" zoomScalePageLayoutView="90" workbookViewId="0">
      <selection activeCell="N80" sqref="N80"/>
    </sheetView>
  </sheetViews>
  <sheetFormatPr baseColWidth="10" defaultColWidth="9.140625" defaultRowHeight="12" x14ac:dyDescent="0.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x14ac:dyDescent="0.25">
      <c r="A1" s="165" t="s">
        <v>156</v>
      </c>
      <c r="B1" s="146"/>
      <c r="C1" s="79">
        <v>90069</v>
      </c>
      <c r="D1" s="147"/>
      <c r="E1" s="147"/>
      <c r="F1" s="166" t="s">
        <v>155</v>
      </c>
      <c r="G1" s="146"/>
      <c r="H1" s="464" t="s">
        <v>343</v>
      </c>
      <c r="I1" s="464"/>
      <c r="J1" s="149"/>
      <c r="K1" s="189"/>
      <c r="L1" s="166" t="s">
        <v>154</v>
      </c>
      <c r="M1" s="190"/>
      <c r="N1" s="105"/>
      <c r="O1" s="148"/>
      <c r="P1" s="150"/>
    </row>
    <row r="2" spans="1:16" s="14" customFormat="1" ht="12.75" x14ac:dyDescent="0.2">
      <c r="A2" s="16" t="s">
        <v>12</v>
      </c>
      <c r="C2" s="478" t="s">
        <v>335</v>
      </c>
      <c r="D2" s="478"/>
      <c r="E2" s="479"/>
      <c r="F2" s="16" t="s">
        <v>327</v>
      </c>
      <c r="H2" s="498">
        <v>43282</v>
      </c>
      <c r="I2" s="498"/>
      <c r="J2" s="67" t="s">
        <v>195</v>
      </c>
      <c r="K2" s="193">
        <v>44926</v>
      </c>
      <c r="L2" s="16" t="s">
        <v>13</v>
      </c>
      <c r="N2" s="159">
        <v>44438</v>
      </c>
      <c r="P2" s="18"/>
    </row>
    <row r="3" spans="1:16" s="14" customFormat="1" ht="12.75" x14ac:dyDescent="0.2">
      <c r="A3" s="16" t="s">
        <v>158</v>
      </c>
      <c r="C3" s="499" t="s">
        <v>336</v>
      </c>
      <c r="D3" s="499"/>
      <c r="E3" s="500"/>
      <c r="F3" s="16" t="s">
        <v>159</v>
      </c>
      <c r="H3" s="471" t="s">
        <v>344</v>
      </c>
      <c r="I3" s="471"/>
      <c r="J3" s="471"/>
      <c r="K3" s="472"/>
      <c r="L3" s="16" t="s">
        <v>166</v>
      </c>
      <c r="N3" s="324" t="s">
        <v>378</v>
      </c>
      <c r="O3" s="194"/>
      <c r="P3" s="94"/>
    </row>
    <row r="4" spans="1:16" s="14" customFormat="1" ht="12.75" x14ac:dyDescent="0.2">
      <c r="A4" s="16" t="s">
        <v>184</v>
      </c>
      <c r="C4" s="499" t="s">
        <v>337</v>
      </c>
      <c r="D4" s="499"/>
      <c r="E4" s="500"/>
      <c r="F4" s="20" t="s">
        <v>165</v>
      </c>
      <c r="H4" s="501" t="s">
        <v>367</v>
      </c>
      <c r="I4" s="471"/>
      <c r="J4" s="471"/>
      <c r="K4" s="17"/>
      <c r="L4" s="16" t="s">
        <v>175</v>
      </c>
      <c r="N4" s="159">
        <v>44348</v>
      </c>
      <c r="O4" s="19" t="s">
        <v>5</v>
      </c>
      <c r="P4" s="161">
        <v>44377</v>
      </c>
    </row>
    <row r="5" spans="1:16" s="14" customFormat="1" ht="12.75" x14ac:dyDescent="0.2">
      <c r="A5" s="25"/>
      <c r="C5" s="191"/>
      <c r="D5" s="169"/>
      <c r="E5" s="169"/>
      <c r="F5" s="25"/>
      <c r="G5" s="15" t="s">
        <v>169</v>
      </c>
      <c r="H5" s="477" t="s">
        <v>345</v>
      </c>
      <c r="I5" s="477"/>
      <c r="J5" s="477"/>
      <c r="K5" s="17"/>
      <c r="L5" s="20" t="s">
        <v>25</v>
      </c>
      <c r="N5" s="160" t="s">
        <v>27</v>
      </c>
      <c r="O5" s="80" t="s">
        <v>179</v>
      </c>
      <c r="P5" s="325" t="s">
        <v>378</v>
      </c>
    </row>
    <row r="6" spans="1:16" s="14" customFormat="1" ht="12.75" x14ac:dyDescent="0.2">
      <c r="A6" s="16" t="s">
        <v>338</v>
      </c>
      <c r="C6" s="471" t="s">
        <v>339</v>
      </c>
      <c r="D6" s="471"/>
      <c r="E6" s="472"/>
      <c r="F6" s="25"/>
      <c r="G6" s="15" t="s">
        <v>161</v>
      </c>
      <c r="H6" s="502" t="s">
        <v>368</v>
      </c>
      <c r="I6" s="503"/>
      <c r="J6" s="503"/>
      <c r="K6" s="17"/>
      <c r="L6" s="16" t="s">
        <v>6</v>
      </c>
      <c r="N6" s="160" t="s">
        <v>135</v>
      </c>
      <c r="P6" s="18"/>
    </row>
    <row r="7" spans="1:16" s="14" customFormat="1" ht="12.75" x14ac:dyDescent="0.2">
      <c r="A7" s="26"/>
      <c r="B7" s="27"/>
      <c r="C7" s="192"/>
      <c r="D7" s="192"/>
      <c r="E7" s="192"/>
      <c r="F7" s="26"/>
      <c r="G7" s="27"/>
      <c r="H7" s="27"/>
      <c r="I7" s="27"/>
      <c r="J7" s="27"/>
      <c r="K7" s="28"/>
      <c r="L7" s="26" t="s">
        <v>243</v>
      </c>
      <c r="M7" s="27"/>
      <c r="N7" s="27"/>
      <c r="O7" s="27"/>
      <c r="P7" s="163" t="s">
        <v>17</v>
      </c>
    </row>
    <row r="8" spans="1:16" s="14" customFormat="1" ht="12.75" customHeight="1" x14ac:dyDescent="0.2">
      <c r="A8" s="21" t="s">
        <v>157</v>
      </c>
      <c r="B8" s="29"/>
      <c r="C8" s="493" t="s">
        <v>142</v>
      </c>
      <c r="D8" s="493"/>
      <c r="E8" s="494"/>
      <c r="F8" s="21" t="s">
        <v>162</v>
      </c>
      <c r="G8" s="29"/>
      <c r="H8" s="473" t="s">
        <v>346</v>
      </c>
      <c r="I8" s="473"/>
      <c r="J8" s="473"/>
      <c r="K8" s="474"/>
      <c r="L8" s="31" t="s">
        <v>188</v>
      </c>
      <c r="M8" s="32"/>
      <c r="N8" s="32"/>
      <c r="O8" s="32"/>
      <c r="P8" s="30"/>
    </row>
    <row r="9" spans="1:16" s="14" customFormat="1" ht="12.75" x14ac:dyDescent="0.2">
      <c r="A9" s="25"/>
      <c r="C9" s="495"/>
      <c r="D9" s="495"/>
      <c r="E9" s="496"/>
      <c r="F9" s="25"/>
      <c r="H9" s="471" t="s">
        <v>347</v>
      </c>
      <c r="I9" s="471"/>
      <c r="J9" s="471"/>
      <c r="K9" s="472"/>
      <c r="L9" s="159"/>
      <c r="M9" s="159"/>
      <c r="N9" s="66"/>
      <c r="O9" s="66"/>
      <c r="P9" s="99"/>
    </row>
    <row r="10" spans="1:16" s="14" customFormat="1" ht="12.75" x14ac:dyDescent="0.2">
      <c r="A10" s="25"/>
      <c r="C10" s="495"/>
      <c r="D10" s="495"/>
      <c r="E10" s="496"/>
      <c r="F10" s="25"/>
      <c r="H10" s="471" t="s">
        <v>348</v>
      </c>
      <c r="I10" s="471"/>
      <c r="J10" s="471"/>
      <c r="K10" s="472"/>
      <c r="L10" s="159"/>
      <c r="M10" s="159"/>
      <c r="N10" s="66"/>
      <c r="O10" s="66"/>
      <c r="P10" s="99"/>
    </row>
    <row r="11" spans="1:16" s="14" customFormat="1" ht="12.75" customHeight="1" x14ac:dyDescent="0.2">
      <c r="A11" s="25"/>
      <c r="C11" s="495"/>
      <c r="D11" s="495"/>
      <c r="E11" s="496"/>
      <c r="F11" s="25"/>
      <c r="H11" s="475"/>
      <c r="I11" s="475"/>
      <c r="J11" s="475"/>
      <c r="K11" s="476"/>
      <c r="L11" s="159"/>
      <c r="M11" s="159"/>
      <c r="N11" s="66"/>
      <c r="O11" s="66"/>
      <c r="P11" s="99"/>
    </row>
    <row r="12" spans="1:16" s="14" customFormat="1" ht="12.75" x14ac:dyDescent="0.2">
      <c r="A12" s="25"/>
      <c r="C12" s="495"/>
      <c r="D12" s="495"/>
      <c r="E12" s="496"/>
      <c r="F12" s="25"/>
      <c r="H12" s="475"/>
      <c r="I12" s="475"/>
      <c r="J12" s="475"/>
      <c r="K12" s="18"/>
      <c r="L12" s="159"/>
      <c r="M12" s="159"/>
      <c r="N12" s="66"/>
      <c r="O12" s="164"/>
      <c r="P12" s="99"/>
    </row>
    <row r="13" spans="1:16" s="14" customFormat="1" ht="12.75" x14ac:dyDescent="0.2">
      <c r="A13" s="25"/>
      <c r="C13" s="495"/>
      <c r="D13" s="495"/>
      <c r="E13" s="496"/>
      <c r="F13" s="16" t="s">
        <v>206</v>
      </c>
      <c r="H13" s="471" t="s">
        <v>349</v>
      </c>
      <c r="I13" s="471"/>
      <c r="J13" s="471"/>
      <c r="K13" s="18"/>
      <c r="L13" s="159"/>
      <c r="M13" s="159"/>
      <c r="N13" s="66"/>
      <c r="O13" s="66"/>
      <c r="P13" s="99"/>
    </row>
    <row r="14" spans="1:16" s="14" customFormat="1" ht="12.75" hidden="1" x14ac:dyDescent="0.2">
      <c r="A14" s="25"/>
      <c r="C14" s="495"/>
      <c r="D14" s="495"/>
      <c r="E14" s="496"/>
      <c r="F14" s="16"/>
      <c r="H14" s="497"/>
      <c r="I14" s="497"/>
      <c r="J14" s="497"/>
      <c r="K14" s="18"/>
      <c r="L14" s="98"/>
      <c r="M14" s="66"/>
      <c r="N14" s="66"/>
      <c r="O14" s="66"/>
      <c r="P14" s="99"/>
    </row>
    <row r="15" spans="1:16" s="14" customFormat="1" ht="12.75" hidden="1" x14ac:dyDescent="0.2">
      <c r="A15" s="25"/>
      <c r="F15" s="16"/>
      <c r="G15" s="24"/>
      <c r="H15" s="497"/>
      <c r="I15" s="497"/>
      <c r="J15" s="497"/>
      <c r="K15" s="18"/>
      <c r="L15" s="98"/>
      <c r="M15" s="66"/>
      <c r="N15" s="66"/>
      <c r="O15" s="66"/>
      <c r="P15" s="99"/>
    </row>
    <row r="16" spans="1:16" s="14" customFormat="1" ht="12.75" hidden="1" x14ac:dyDescent="0.2">
      <c r="A16" s="25"/>
      <c r="F16" s="16"/>
      <c r="G16" s="24"/>
      <c r="H16" s="169"/>
      <c r="I16" s="169"/>
      <c r="J16" s="169"/>
      <c r="K16" s="18"/>
      <c r="L16" s="315"/>
      <c r="M16" s="316"/>
      <c r="N16" s="66"/>
      <c r="O16" s="66"/>
      <c r="P16" s="99"/>
    </row>
    <row r="17" spans="1:18" s="14" customFormat="1" ht="12.75" x14ac:dyDescent="0.2">
      <c r="A17" s="26"/>
      <c r="B17" s="27"/>
      <c r="C17" s="27"/>
      <c r="D17" s="27"/>
      <c r="E17" s="27"/>
      <c r="F17" s="26"/>
      <c r="G17" s="33"/>
      <c r="H17" s="292"/>
      <c r="I17" s="292"/>
      <c r="J17" s="292"/>
      <c r="K17" s="28"/>
      <c r="L17" s="271" t="s">
        <v>262</v>
      </c>
      <c r="M17" s="33"/>
      <c r="N17" s="33"/>
      <c r="O17" s="33" t="s">
        <v>263</v>
      </c>
      <c r="P17" s="34"/>
    </row>
    <row r="19" spans="1:18" s="35" customFormat="1" ht="15" x14ac:dyDescent="0.2">
      <c r="A19" s="407" t="s">
        <v>275</v>
      </c>
      <c r="B19" s="407"/>
      <c r="C19" s="407"/>
      <c r="D19" s="407"/>
      <c r="E19" s="407"/>
      <c r="F19" s="407"/>
      <c r="G19" s="407"/>
      <c r="H19" s="407"/>
      <c r="I19" s="407"/>
      <c r="J19" s="407"/>
      <c r="K19" s="407"/>
      <c r="L19" s="407"/>
      <c r="M19" s="407"/>
      <c r="N19" s="407"/>
      <c r="O19" s="407"/>
      <c r="P19" s="407"/>
      <c r="Q19" s="15"/>
      <c r="R19" s="15"/>
    </row>
    <row r="20" spans="1:18" s="35" customFormat="1" x14ac:dyDescent="0.2">
      <c r="Q20" s="15"/>
      <c r="R20" s="15"/>
    </row>
    <row r="21" spans="1:18" s="37" customFormat="1" ht="12.75" thickBot="1" x14ac:dyDescent="0.25">
      <c r="A21" s="480" t="s">
        <v>150</v>
      </c>
      <c r="B21" s="481"/>
      <c r="C21" s="481"/>
      <c r="D21" s="481"/>
      <c r="E21" s="481"/>
      <c r="F21" s="482"/>
      <c r="G21" s="483" t="s">
        <v>276</v>
      </c>
      <c r="H21" s="484"/>
      <c r="I21" s="484"/>
      <c r="J21" s="484"/>
      <c r="K21" s="484"/>
      <c r="L21" s="484"/>
      <c r="M21" s="484"/>
      <c r="N21" s="484"/>
      <c r="O21" s="484"/>
      <c r="P21" s="485"/>
      <c r="Q21" s="15"/>
      <c r="R21" s="15"/>
    </row>
    <row r="22" spans="1:18" s="74" customFormat="1" ht="24" x14ac:dyDescent="0.2">
      <c r="A22" s="486" t="s">
        <v>167</v>
      </c>
      <c r="B22" s="487"/>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x14ac:dyDescent="0.2">
      <c r="A23" s="488"/>
      <c r="B23" s="489"/>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x14ac:dyDescent="0.2">
      <c r="A24" s="490"/>
      <c r="B24" s="491"/>
      <c r="C24" s="215"/>
      <c r="D24" s="216"/>
      <c r="E24" s="218"/>
      <c r="F24" s="204"/>
      <c r="G24" s="205"/>
      <c r="H24" s="206"/>
      <c r="I24" s="207"/>
      <c r="J24" s="208"/>
      <c r="K24" s="206"/>
      <c r="L24" s="207"/>
      <c r="M24" s="209"/>
      <c r="N24" s="210"/>
      <c r="O24" s="211"/>
      <c r="P24" s="212"/>
      <c r="Q24" s="75"/>
      <c r="R24" s="75"/>
    </row>
    <row r="25" spans="1:18" s="77" customFormat="1" ht="12.75" x14ac:dyDescent="0.2">
      <c r="A25" s="492" t="s">
        <v>363</v>
      </c>
      <c r="B25" s="446"/>
      <c r="C25" s="330" t="s">
        <v>364</v>
      </c>
      <c r="D25" s="113" t="s">
        <v>201</v>
      </c>
      <c r="E25" s="219" t="s">
        <v>272</v>
      </c>
      <c r="F25" s="114" t="s">
        <v>191</v>
      </c>
      <c r="G25" s="115">
        <v>190483.75</v>
      </c>
      <c r="H25" s="116">
        <v>0</v>
      </c>
      <c r="I25" s="117">
        <f>SUM(G25:H25)</f>
        <v>190483.75</v>
      </c>
      <c r="J25" s="118">
        <f>-($J$23*I25)</f>
        <v>0</v>
      </c>
      <c r="K25" s="116"/>
      <c r="L25" s="117">
        <f>SUM(I25:K25)</f>
        <v>190483.75</v>
      </c>
      <c r="M25" s="119">
        <f>-$M$23*L25</f>
        <v>0</v>
      </c>
      <c r="N25" s="121">
        <f>SUM(L25:M25)</f>
        <v>190483.75</v>
      </c>
      <c r="O25" s="141">
        <f>$O$23*N25</f>
        <v>14667.248750000001</v>
      </c>
      <c r="P25" s="120">
        <f>SUM(N25:O25)</f>
        <v>205150.99875</v>
      </c>
      <c r="Q25" s="75"/>
      <c r="R25" s="75"/>
    </row>
    <row r="26" spans="1:18" s="77" customFormat="1" ht="12.75" x14ac:dyDescent="0.2">
      <c r="A26" s="445"/>
      <c r="B26" s="446"/>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x14ac:dyDescent="0.2">
      <c r="A27" s="445"/>
      <c r="B27" s="446"/>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x14ac:dyDescent="0.2">
      <c r="A28" s="445"/>
      <c r="B28" s="446"/>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x14ac:dyDescent="0.2">
      <c r="A29" s="445"/>
      <c r="B29" s="446"/>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x14ac:dyDescent="0.25">
      <c r="A30" s="509"/>
      <c r="B30" s="510"/>
      <c r="C30" s="122"/>
      <c r="D30" s="123"/>
      <c r="E30" s="220"/>
      <c r="F30" s="124"/>
      <c r="G30" s="125"/>
      <c r="H30" s="126"/>
      <c r="I30" s="127"/>
      <c r="J30" s="128"/>
      <c r="K30" s="126"/>
      <c r="L30" s="127"/>
      <c r="M30" s="129"/>
      <c r="N30" s="138"/>
      <c r="O30" s="142"/>
      <c r="P30" s="120"/>
      <c r="Q30" s="75"/>
      <c r="R30" s="75"/>
    </row>
    <row r="31" spans="1:18" s="41" customFormat="1" ht="13.5" thickBot="1" x14ac:dyDescent="0.25">
      <c r="A31" s="38"/>
      <c r="B31" s="39"/>
      <c r="C31" s="40"/>
      <c r="D31" s="39"/>
      <c r="E31" s="36" t="s">
        <v>153</v>
      </c>
      <c r="F31" s="130"/>
      <c r="G31" s="131">
        <f t="shared" ref="G31:N31" si="0">SUM(G25:G30)</f>
        <v>190483.75</v>
      </c>
      <c r="H31" s="132">
        <f t="shared" si="0"/>
        <v>0</v>
      </c>
      <c r="I31" s="133">
        <f t="shared" si="0"/>
        <v>190483.75</v>
      </c>
      <c r="J31" s="134">
        <f t="shared" si="0"/>
        <v>0</v>
      </c>
      <c r="K31" s="132">
        <f t="shared" si="0"/>
        <v>0</v>
      </c>
      <c r="L31" s="133">
        <f t="shared" si="0"/>
        <v>190483.75</v>
      </c>
      <c r="M31" s="135">
        <f t="shared" si="0"/>
        <v>0</v>
      </c>
      <c r="N31" s="139">
        <f t="shared" si="0"/>
        <v>190483.75</v>
      </c>
      <c r="O31" s="136">
        <f>SUM(O25:O30)</f>
        <v>14667.248750000001</v>
      </c>
      <c r="P31" s="137">
        <f>SUM(P25:P30)</f>
        <v>205150.99875</v>
      </c>
      <c r="Q31" s="15"/>
      <c r="R31" s="15"/>
    </row>
    <row r="32" spans="1:18" s="41" customFormat="1" ht="13.5" thickBot="1" x14ac:dyDescent="0.25">
      <c r="C32" s="293"/>
      <c r="E32" s="294"/>
      <c r="F32" s="295"/>
      <c r="G32" s="296"/>
      <c r="H32" s="296"/>
      <c r="I32" s="297"/>
      <c r="J32" s="296"/>
      <c r="K32" s="296"/>
      <c r="L32" s="297"/>
      <c r="M32" s="37" t="s">
        <v>295</v>
      </c>
      <c r="N32" s="297"/>
      <c r="O32" s="296"/>
      <c r="P32" s="298"/>
      <c r="Q32" s="15"/>
      <c r="R32" s="15"/>
    </row>
    <row r="33" spans="1:18" s="41" customFormat="1" ht="13.5" thickBot="1" x14ac:dyDescent="0.25">
      <c r="C33" s="293"/>
      <c r="E33" s="294"/>
      <c r="F33" s="295"/>
      <c r="G33" s="296"/>
      <c r="H33" s="296"/>
      <c r="I33" s="297"/>
      <c r="J33" s="296"/>
      <c r="K33" s="296"/>
      <c r="L33" s="297"/>
      <c r="M33" s="41" t="s">
        <v>294</v>
      </c>
      <c r="N33" s="297"/>
      <c r="O33" s="296"/>
      <c r="P33" s="137">
        <f>SUM(P31:P32)</f>
        <v>205150.99875</v>
      </c>
      <c r="Q33" s="15"/>
      <c r="R33" s="15"/>
    </row>
    <row r="34" spans="1:18" s="144" customFormat="1" ht="18.75" customHeight="1" x14ac:dyDescent="0.2">
      <c r="C34" s="151"/>
      <c r="E34" s="152"/>
      <c r="F34" s="153"/>
      <c r="G34" s="154"/>
      <c r="H34" s="154"/>
      <c r="I34" s="154"/>
      <c r="J34" s="154"/>
      <c r="K34" s="154"/>
      <c r="L34" s="154"/>
      <c r="M34" s="155" t="s">
        <v>247</v>
      </c>
      <c r="N34" s="154"/>
      <c r="O34" s="154"/>
      <c r="P34" s="154">
        <f>L31*(1+$O$23)</f>
        <v>205150.99875</v>
      </c>
    </row>
    <row r="35" spans="1:18" ht="10.5" customHeight="1" x14ac:dyDescent="0.2">
      <c r="M35" s="108"/>
    </row>
    <row r="36" spans="1:18" ht="28.5" customHeight="1" x14ac:dyDescent="0.2">
      <c r="A36" s="145" t="s">
        <v>149</v>
      </c>
      <c r="B36" s="511"/>
      <c r="C36" s="512"/>
      <c r="D36" s="512"/>
      <c r="E36" s="512"/>
      <c r="F36" s="512"/>
      <c r="G36" s="512"/>
      <c r="H36" s="512"/>
      <c r="I36" s="512"/>
      <c r="J36" s="512"/>
      <c r="K36" s="512"/>
      <c r="L36" s="512"/>
      <c r="M36" s="512"/>
      <c r="N36" s="512"/>
      <c r="O36" s="512"/>
      <c r="P36" s="512"/>
    </row>
    <row r="37" spans="1:18" s="23" customFormat="1" x14ac:dyDescent="0.2">
      <c r="B37" s="57"/>
      <c r="C37" s="57"/>
      <c r="D37" s="57"/>
      <c r="E37" s="57"/>
      <c r="F37" s="57"/>
      <c r="G37" s="57"/>
      <c r="H37" s="57"/>
      <c r="I37" s="57"/>
      <c r="J37" s="57"/>
      <c r="K37" s="57"/>
      <c r="L37" s="57"/>
      <c r="M37" s="57"/>
      <c r="N37" s="57"/>
      <c r="O37" s="57"/>
      <c r="P37" s="57"/>
      <c r="Q37" s="57"/>
    </row>
    <row r="38" spans="1:18" ht="15" x14ac:dyDescent="0.2">
      <c r="A38" s="407" t="s">
        <v>170</v>
      </c>
      <c r="B38" s="407"/>
      <c r="C38" s="407"/>
      <c r="D38" s="407"/>
      <c r="E38" s="407"/>
      <c r="F38" s="407"/>
      <c r="G38" s="407"/>
      <c r="H38" s="407"/>
      <c r="I38" s="407"/>
      <c r="J38" s="407"/>
      <c r="K38" s="407"/>
      <c r="L38" s="407"/>
      <c r="M38" s="407"/>
      <c r="N38" s="407"/>
      <c r="O38" s="407"/>
      <c r="P38" s="407"/>
      <c r="Q38" s="57"/>
    </row>
    <row r="40" spans="1:18" s="43" customFormat="1" ht="15.75" x14ac:dyDescent="0.2">
      <c r="A40" s="43" t="s">
        <v>236</v>
      </c>
      <c r="E40" s="462">
        <f>P33</f>
        <v>205150.99875</v>
      </c>
      <c r="F40" s="462"/>
      <c r="J40" s="463"/>
      <c r="K40" s="463"/>
      <c r="P40" s="143"/>
    </row>
    <row r="41" spans="1:18" x14ac:dyDescent="0.2">
      <c r="P41" s="42"/>
      <c r="Q41" s="42"/>
      <c r="R41" s="42"/>
    </row>
    <row r="42" spans="1:18" s="180" customFormat="1" ht="15" x14ac:dyDescent="0.2">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x14ac:dyDescent="0.2">
      <c r="A43" s="465" t="s">
        <v>342</v>
      </c>
      <c r="B43" s="466"/>
      <c r="C43" s="467"/>
      <c r="D43" s="173" t="s">
        <v>163</v>
      </c>
      <c r="E43" s="170"/>
      <c r="F43" s="221"/>
      <c r="H43" s="56" t="s">
        <v>205</v>
      </c>
      <c r="I43" s="170"/>
      <c r="J43" s="221"/>
      <c r="K43" s="56" t="s">
        <v>205</v>
      </c>
      <c r="L43" s="158" t="s">
        <v>340</v>
      </c>
      <c r="M43" s="221"/>
      <c r="N43" s="56" t="s">
        <v>205</v>
      </c>
      <c r="O43" s="158" t="s">
        <v>341</v>
      </c>
      <c r="P43" s="222"/>
      <c r="Q43" s="223"/>
      <c r="R43" s="223"/>
    </row>
    <row r="44" spans="1:18" s="224" customFormat="1" ht="12.75" x14ac:dyDescent="0.2">
      <c r="A44" s="468" t="s">
        <v>365</v>
      </c>
      <c r="B44" s="469"/>
      <c r="C44" s="470"/>
      <c r="D44" s="173" t="s">
        <v>164</v>
      </c>
      <c r="E44" s="170"/>
      <c r="F44" s="221"/>
      <c r="H44" s="225"/>
      <c r="I44" s="170"/>
      <c r="J44" s="221"/>
      <c r="K44" s="225"/>
      <c r="L44" s="170"/>
      <c r="M44" s="221"/>
      <c r="N44" s="225"/>
      <c r="O44" s="226"/>
      <c r="P44" s="227"/>
      <c r="Q44" s="223"/>
      <c r="R44" s="223"/>
    </row>
    <row r="45" spans="1:18" s="224" customFormat="1" ht="12.75" x14ac:dyDescent="0.2">
      <c r="A45" s="56" t="s">
        <v>205</v>
      </c>
      <c r="B45" s="170"/>
      <c r="C45" s="221"/>
      <c r="D45" s="56" t="s">
        <v>205</v>
      </c>
      <c r="E45" s="158" t="s">
        <v>160</v>
      </c>
      <c r="F45" s="221"/>
      <c r="H45" s="225"/>
      <c r="J45" s="222"/>
      <c r="K45" s="225"/>
      <c r="M45" s="222"/>
      <c r="N45" s="225"/>
      <c r="P45" s="222"/>
      <c r="Q45" s="223"/>
      <c r="R45" s="223"/>
    </row>
    <row r="46" spans="1:18" s="224" customFormat="1" ht="12.75" x14ac:dyDescent="0.2">
      <c r="A46" s="322"/>
      <c r="B46" s="170"/>
      <c r="C46" s="221"/>
      <c r="D46" s="174" t="s">
        <v>161</v>
      </c>
      <c r="E46" s="170"/>
      <c r="F46" s="221"/>
      <c r="H46" s="225"/>
      <c r="J46" s="222"/>
      <c r="K46" s="225"/>
      <c r="M46" s="222"/>
      <c r="N46" s="225"/>
      <c r="P46" s="222"/>
      <c r="Q46" s="223"/>
      <c r="R46" s="223"/>
    </row>
    <row r="47" spans="1:18" x14ac:dyDescent="0.2">
      <c r="A47" s="65" t="s">
        <v>171</v>
      </c>
      <c r="B47" s="45"/>
      <c r="C47" s="46"/>
      <c r="D47" s="65" t="s">
        <v>171</v>
      </c>
      <c r="E47" s="45"/>
      <c r="F47" s="46"/>
      <c r="H47" s="47"/>
      <c r="I47" s="45"/>
      <c r="J47" s="46"/>
      <c r="K47" s="47"/>
      <c r="L47" s="45"/>
      <c r="M47" s="46"/>
      <c r="N47" s="47"/>
      <c r="O47" s="45"/>
      <c r="P47" s="46"/>
      <c r="Q47" s="42"/>
      <c r="R47" s="42"/>
    </row>
    <row r="48" spans="1:18" x14ac:dyDescent="0.2">
      <c r="A48" s="44"/>
      <c r="C48" s="17"/>
      <c r="D48" s="44"/>
      <c r="F48" s="17"/>
      <c r="H48" s="44"/>
      <c r="J48" s="17"/>
      <c r="K48" s="44"/>
      <c r="M48" s="17"/>
      <c r="N48" s="44"/>
      <c r="P48" s="17"/>
      <c r="Q48" s="42"/>
      <c r="R48" s="42"/>
    </row>
    <row r="49" spans="1:18" x14ac:dyDescent="0.2">
      <c r="A49" s="44"/>
      <c r="C49" s="17"/>
      <c r="D49" s="44"/>
      <c r="F49" s="17"/>
      <c r="H49" s="100"/>
      <c r="J49" s="17"/>
      <c r="K49" s="44"/>
      <c r="M49" s="17"/>
      <c r="N49" s="44"/>
      <c r="P49" s="17"/>
      <c r="Q49" s="42"/>
      <c r="R49" s="42"/>
    </row>
    <row r="50" spans="1:18" s="102" customFormat="1" ht="12.75" x14ac:dyDescent="0.2">
      <c r="A50" s="175"/>
      <c r="C50" s="176"/>
      <c r="D50" s="101"/>
      <c r="F50" s="103"/>
      <c r="H50" s="175"/>
      <c r="J50" s="176"/>
      <c r="K50" s="175"/>
      <c r="M50" s="176"/>
      <c r="N50" s="175"/>
      <c r="P50" s="176"/>
      <c r="Q50" s="104"/>
      <c r="R50" s="104"/>
    </row>
    <row r="51" spans="1:18" x14ac:dyDescent="0.2">
      <c r="A51" s="44"/>
      <c r="C51" s="17"/>
      <c r="D51" s="44"/>
      <c r="F51" s="17"/>
      <c r="H51" s="44"/>
      <c r="J51" s="17"/>
      <c r="K51" s="44"/>
      <c r="M51" s="17"/>
      <c r="N51" s="44"/>
      <c r="P51" s="17"/>
      <c r="Q51" s="42"/>
      <c r="R51" s="42"/>
    </row>
    <row r="52" spans="1:18" x14ac:dyDescent="0.2">
      <c r="A52" s="44"/>
      <c r="C52" s="17"/>
      <c r="D52" s="44"/>
      <c r="F52" s="17"/>
      <c r="H52" s="44"/>
      <c r="J52" s="17"/>
      <c r="K52" s="44"/>
      <c r="M52" s="17"/>
      <c r="N52" s="44"/>
      <c r="P52" s="17"/>
      <c r="Q52" s="42"/>
      <c r="R52" s="42"/>
    </row>
    <row r="53" spans="1:18" x14ac:dyDescent="0.2">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x14ac:dyDescent="0.2">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x14ac:dyDescent="0.2"/>
    <row r="56" spans="1:18" x14ac:dyDescent="0.2">
      <c r="A56" s="42" t="s">
        <v>174</v>
      </c>
      <c r="B56" s="23" t="s">
        <v>332</v>
      </c>
      <c r="C56" s="23"/>
      <c r="D56" s="23"/>
      <c r="E56" s="23"/>
      <c r="F56" s="23"/>
      <c r="G56" s="23"/>
      <c r="H56" s="23"/>
      <c r="I56" s="23"/>
      <c r="J56" s="23"/>
      <c r="K56" s="303"/>
      <c r="L56" s="23"/>
      <c r="M56" s="23"/>
      <c r="N56" s="23"/>
      <c r="O56" s="23"/>
      <c r="P56" s="23"/>
    </row>
    <row r="57" spans="1:18" x14ac:dyDescent="0.2">
      <c r="A57" s="42"/>
      <c r="B57" s="23"/>
      <c r="C57" s="23"/>
      <c r="D57" s="23"/>
      <c r="E57" s="23"/>
      <c r="F57" s="23"/>
      <c r="G57" s="23"/>
      <c r="H57" s="23"/>
      <c r="I57" s="23"/>
      <c r="J57" s="23"/>
      <c r="K57" s="23"/>
      <c r="L57" s="23"/>
      <c r="M57" s="23"/>
      <c r="N57" s="23"/>
      <c r="O57" s="23"/>
      <c r="P57" s="23"/>
    </row>
    <row r="58" spans="1:18" ht="21" customHeight="1" x14ac:dyDescent="0.2">
      <c r="A58" s="52" t="s">
        <v>10</v>
      </c>
    </row>
    <row r="60" spans="1:18" s="23" customFormat="1" ht="12.75" x14ac:dyDescent="0.2">
      <c r="A60" s="53" t="s">
        <v>156</v>
      </c>
      <c r="B60" s="54"/>
      <c r="C60" s="168">
        <f>C1</f>
        <v>90069</v>
      </c>
      <c r="D60" s="228"/>
      <c r="E60" s="228"/>
      <c r="F60" s="229"/>
      <c r="G60" s="53" t="s">
        <v>155</v>
      </c>
      <c r="H60" s="54"/>
      <c r="I60" s="168" t="str">
        <f>H1</f>
        <v>090069/2000003</v>
      </c>
      <c r="J60" s="228"/>
      <c r="K60" s="228"/>
      <c r="L60" s="53" t="s">
        <v>13</v>
      </c>
      <c r="M60" s="54"/>
      <c r="N60" s="172">
        <f>IF(N2&lt;&gt;"",N2,"")</f>
        <v>44438</v>
      </c>
      <c r="O60" s="228"/>
      <c r="P60" s="229"/>
    </row>
    <row r="61" spans="1:18" s="23" customFormat="1" ht="12.75" customHeight="1" x14ac:dyDescent="0.2">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33</v>
      </c>
      <c r="O61" s="170"/>
      <c r="P61" s="221"/>
    </row>
    <row r="62" spans="1:18" s="23" customFormat="1" ht="12.75" x14ac:dyDescent="0.2">
      <c r="A62" s="58"/>
      <c r="B62" s="59"/>
      <c r="C62" s="231"/>
      <c r="D62" s="231"/>
      <c r="E62" s="171"/>
      <c r="F62" s="232"/>
      <c r="G62" s="58"/>
      <c r="H62" s="59"/>
      <c r="I62" s="171">
        <f>H12</f>
        <v>0</v>
      </c>
      <c r="J62" s="171"/>
      <c r="K62" s="171"/>
      <c r="L62" s="60" t="s">
        <v>25</v>
      </c>
      <c r="M62" s="59"/>
      <c r="N62" s="171" t="str">
        <f>IF(N5&lt;&gt;"",N5,"")</f>
        <v>Teilrechnung</v>
      </c>
      <c r="O62" s="171" t="str">
        <f>IF(P5&lt;&gt;"",P5,"")</f>
        <v>33</v>
      </c>
      <c r="P62" s="232"/>
    </row>
    <row r="64" spans="1:18" ht="15" x14ac:dyDescent="0.2">
      <c r="A64" s="407" t="s">
        <v>211</v>
      </c>
      <c r="B64" s="407"/>
      <c r="C64" s="407"/>
      <c r="D64" s="407"/>
      <c r="E64" s="407"/>
      <c r="F64" s="407"/>
      <c r="G64" s="407"/>
      <c r="H64" s="407"/>
      <c r="I64" s="407"/>
      <c r="J64" s="407"/>
      <c r="K64" s="407"/>
      <c r="L64" s="407"/>
      <c r="M64" s="407"/>
      <c r="N64" s="407"/>
      <c r="O64" s="407"/>
      <c r="P64" s="407"/>
    </row>
    <row r="66" spans="1:16" s="42" customFormat="1" ht="12.75" customHeight="1" x14ac:dyDescent="0.2">
      <c r="A66" s="337" t="s">
        <v>213</v>
      </c>
      <c r="B66" s="338"/>
      <c r="C66" s="338"/>
      <c r="D66" s="408" t="s">
        <v>212</v>
      </c>
      <c r="E66" s="504"/>
      <c r="F66" s="505" t="s">
        <v>155</v>
      </c>
      <c r="G66" s="505"/>
      <c r="H66" s="505" t="s">
        <v>241</v>
      </c>
      <c r="I66" s="505"/>
      <c r="J66" s="505" t="s">
        <v>242</v>
      </c>
      <c r="K66" s="507"/>
      <c r="L66" s="508" t="s">
        <v>146</v>
      </c>
      <c r="M66" s="508"/>
      <c r="N66" s="508"/>
      <c r="O66" s="508"/>
      <c r="P66" s="508"/>
    </row>
    <row r="67" spans="1:16" x14ac:dyDescent="0.2">
      <c r="A67" s="419"/>
      <c r="B67" s="420"/>
      <c r="C67" s="420"/>
      <c r="D67" s="413"/>
      <c r="E67" s="457"/>
      <c r="F67" s="458"/>
      <c r="G67" s="458"/>
      <c r="H67" s="458"/>
      <c r="I67" s="458"/>
      <c r="J67" s="458"/>
      <c r="K67" s="459"/>
      <c r="L67" s="460" t="s">
        <v>208</v>
      </c>
      <c r="M67" s="461"/>
      <c r="N67" s="83" t="s">
        <v>152</v>
      </c>
      <c r="O67" s="506" t="s">
        <v>209</v>
      </c>
      <c r="P67" s="506"/>
    </row>
    <row r="68" spans="1:16" ht="6" customHeight="1" x14ac:dyDescent="0.2">
      <c r="A68" s="447"/>
      <c r="B68" s="448"/>
      <c r="C68" s="448"/>
      <c r="D68" s="449"/>
      <c r="E68" s="450"/>
      <c r="F68" s="451"/>
      <c r="G68" s="451"/>
      <c r="H68" s="452"/>
      <c r="I68" s="452"/>
      <c r="J68" s="452"/>
      <c r="K68" s="453"/>
      <c r="L68" s="454"/>
      <c r="M68" s="455"/>
      <c r="N68" s="84"/>
      <c r="O68" s="456"/>
      <c r="P68" s="456"/>
    </row>
    <row r="69" spans="1:16" s="23" customFormat="1" ht="12.75" x14ac:dyDescent="0.2">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x14ac:dyDescent="0.2">
      <c r="A70" s="429" t="s">
        <v>239</v>
      </c>
      <c r="B70" s="430"/>
      <c r="C70" s="430"/>
      <c r="D70" s="431"/>
      <c r="E70" s="432"/>
      <c r="F70" s="433"/>
      <c r="G70" s="433"/>
      <c r="H70" s="431">
        <v>44158</v>
      </c>
      <c r="I70" s="432"/>
      <c r="J70" s="434">
        <v>3</v>
      </c>
      <c r="K70" s="435"/>
      <c r="L70" s="334">
        <f>168793+69900+174843.35</f>
        <v>413536.35</v>
      </c>
      <c r="M70" s="335"/>
      <c r="N70" s="182">
        <v>7.6999999999999999E-2</v>
      </c>
      <c r="O70" s="336">
        <f>IF(L70&lt;&gt;"",ROUND((1*L70*(1+N70))*20,0)/20,"")</f>
        <v>445378.65</v>
      </c>
      <c r="P70" s="336"/>
    </row>
    <row r="71" spans="1:16" ht="12.75" x14ac:dyDescent="0.2">
      <c r="A71" s="429" t="s">
        <v>240</v>
      </c>
      <c r="B71" s="430"/>
      <c r="C71" s="430"/>
      <c r="D71" s="431"/>
      <c r="E71" s="432"/>
      <c r="F71" s="433"/>
      <c r="G71" s="433"/>
      <c r="H71" s="431"/>
      <c r="I71" s="432"/>
      <c r="J71" s="434"/>
      <c r="K71" s="435"/>
      <c r="L71" s="334"/>
      <c r="M71" s="335"/>
      <c r="N71" s="182"/>
      <c r="O71" s="336" t="str">
        <f>IF(L71&lt;&gt;"",ROUND((1*L71*(1+N71))*20,0)/20,"")</f>
        <v/>
      </c>
      <c r="P71" s="336"/>
    </row>
    <row r="72" spans="1:16" ht="6" customHeight="1" x14ac:dyDescent="0.2">
      <c r="A72" s="419"/>
      <c r="B72" s="420"/>
      <c r="C72" s="420"/>
      <c r="D72" s="421"/>
      <c r="E72" s="422"/>
      <c r="F72" s="423"/>
      <c r="G72" s="423"/>
      <c r="H72" s="421"/>
      <c r="I72" s="422"/>
      <c r="J72" s="424"/>
      <c r="K72" s="425"/>
      <c r="L72" s="426"/>
      <c r="M72" s="427"/>
      <c r="N72" s="183"/>
      <c r="O72" s="428" t="str">
        <f>IF(L72&lt;&gt;"",ROUND((1*L72*(1+N72))*20,0)/20,"")</f>
        <v/>
      </c>
      <c r="P72" s="428"/>
    </row>
    <row r="73" spans="1:16" s="42" customFormat="1" ht="12.75" x14ac:dyDescent="0.2">
      <c r="A73" s="62" t="s">
        <v>215</v>
      </c>
      <c r="B73" s="63"/>
      <c r="C73" s="63"/>
      <c r="D73" s="184"/>
      <c r="E73" s="184"/>
      <c r="F73" s="184"/>
      <c r="G73" s="184"/>
      <c r="H73" s="184"/>
      <c r="I73" s="184"/>
      <c r="J73" s="184"/>
      <c r="K73" s="184"/>
      <c r="L73" s="398">
        <f>SUM(L69:M72)</f>
        <v>3923054.1</v>
      </c>
      <c r="M73" s="399"/>
      <c r="N73" s="185"/>
      <c r="O73" s="398">
        <f>SUM(O69:P72)</f>
        <v>4225129.3</v>
      </c>
      <c r="P73" s="398"/>
    </row>
    <row r="74" spans="1:16" ht="8.25" customHeight="1" x14ac:dyDescent="0.2"/>
    <row r="75" spans="1:16" ht="15" x14ac:dyDescent="0.2">
      <c r="A75" s="407" t="s">
        <v>176</v>
      </c>
      <c r="B75" s="407"/>
      <c r="C75" s="407"/>
      <c r="D75" s="407"/>
      <c r="E75" s="407"/>
      <c r="F75" s="407"/>
      <c r="G75" s="407"/>
      <c r="H75" s="407"/>
      <c r="I75" s="407"/>
      <c r="J75" s="407"/>
      <c r="K75" s="407"/>
      <c r="L75" s="407"/>
      <c r="M75" s="407"/>
      <c r="N75" s="407"/>
      <c r="O75" s="407"/>
      <c r="P75" s="407"/>
    </row>
    <row r="77" spans="1:16" ht="12.75" customHeight="1" x14ac:dyDescent="0.2">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x14ac:dyDescent="0.2">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x14ac:dyDescent="0.2">
      <c r="A79" s="44"/>
      <c r="C79" s="281"/>
      <c r="D79" s="400"/>
      <c r="E79" s="401"/>
      <c r="F79" s="402"/>
      <c r="G79" s="403"/>
      <c r="H79" s="301"/>
      <c r="I79" s="238"/>
      <c r="J79" s="404"/>
      <c r="K79" s="405"/>
      <c r="L79" s="239"/>
      <c r="M79" s="240"/>
      <c r="N79" s="183"/>
      <c r="O79" s="258"/>
      <c r="P79" s="259"/>
    </row>
    <row r="80" spans="1:16" ht="12.75" customHeight="1" x14ac:dyDescent="0.2">
      <c r="A80" s="326" t="s">
        <v>350</v>
      </c>
      <c r="B80" s="265"/>
      <c r="C80" s="329" t="s">
        <v>351</v>
      </c>
      <c r="D80" s="265"/>
      <c r="E80" s="270"/>
      <c r="F80" s="306" t="s">
        <v>27</v>
      </c>
      <c r="G80" s="327" t="s">
        <v>352</v>
      </c>
      <c r="H80" s="310">
        <v>43344</v>
      </c>
      <c r="I80" s="311">
        <v>43465</v>
      </c>
      <c r="J80" s="406" t="s">
        <v>135</v>
      </c>
      <c r="K80" s="333"/>
      <c r="L80" s="334">
        <v>53622.25</v>
      </c>
      <c r="M80" s="335"/>
      <c r="N80" s="182">
        <v>7.6999999999999999E-2</v>
      </c>
      <c r="O80" s="336">
        <f>IF(L80&lt;&gt;"",L80*(1+N80),"")-0.01</f>
        <v>57751.153249999996</v>
      </c>
      <c r="P80" s="336"/>
    </row>
    <row r="81" spans="1:16" ht="12.75" x14ac:dyDescent="0.2">
      <c r="A81" s="326" t="s">
        <v>356</v>
      </c>
      <c r="B81" s="265"/>
      <c r="C81" s="279">
        <v>43578</v>
      </c>
      <c r="D81" s="265"/>
      <c r="E81" s="270"/>
      <c r="F81" s="328" t="s">
        <v>27</v>
      </c>
      <c r="G81" s="327" t="s">
        <v>357</v>
      </c>
      <c r="H81" s="310">
        <v>43466</v>
      </c>
      <c r="I81" s="311">
        <v>43830</v>
      </c>
      <c r="J81" s="332" t="s">
        <v>135</v>
      </c>
      <c r="K81" s="333"/>
      <c r="L81" s="334">
        <v>734770.25</v>
      </c>
      <c r="M81" s="335"/>
      <c r="N81" s="182">
        <v>7.6999999999999999E-2</v>
      </c>
      <c r="O81" s="336">
        <f>IF(L81&lt;&gt;"",L81*(1+N81),"")+0.03</f>
        <v>791347.58924999996</v>
      </c>
      <c r="P81" s="336"/>
    </row>
    <row r="82" spans="1:16" ht="12.75" x14ac:dyDescent="0.2">
      <c r="A82" s="326" t="s">
        <v>353</v>
      </c>
      <c r="B82" s="265"/>
      <c r="C82" s="279">
        <v>43913</v>
      </c>
      <c r="D82" s="265"/>
      <c r="E82" s="270"/>
      <c r="F82" s="328" t="s">
        <v>27</v>
      </c>
      <c r="G82" s="327" t="s">
        <v>353</v>
      </c>
      <c r="H82" s="310">
        <v>43831</v>
      </c>
      <c r="I82" s="311">
        <v>43861</v>
      </c>
      <c r="J82" s="332" t="s">
        <v>135</v>
      </c>
      <c r="K82" s="333"/>
      <c r="L82" s="334">
        <v>67833.25</v>
      </c>
      <c r="M82" s="335"/>
      <c r="N82" s="182">
        <v>7.6999999999999999E-2</v>
      </c>
      <c r="O82" s="336">
        <f>IF(L82&lt;&gt;"",L82*(1+N82),"")-0.01</f>
        <v>73056.400250000006</v>
      </c>
      <c r="P82" s="336"/>
    </row>
    <row r="83" spans="1:16" ht="12.75" x14ac:dyDescent="0.2">
      <c r="A83" s="326" t="s">
        <v>354</v>
      </c>
      <c r="B83" s="265"/>
      <c r="C83" s="279">
        <v>43914</v>
      </c>
      <c r="D83" s="265"/>
      <c r="E83" s="270"/>
      <c r="F83" s="328" t="s">
        <v>27</v>
      </c>
      <c r="G83" s="327" t="s">
        <v>354</v>
      </c>
      <c r="H83" s="310">
        <v>43862</v>
      </c>
      <c r="I83" s="311">
        <v>43890</v>
      </c>
      <c r="J83" s="332" t="s">
        <v>135</v>
      </c>
      <c r="K83" s="333"/>
      <c r="L83" s="334">
        <v>69192.5</v>
      </c>
      <c r="M83" s="335"/>
      <c r="N83" s="182">
        <v>7.6999999999999999E-2</v>
      </c>
      <c r="O83" s="336">
        <f>IF(L83&lt;&gt;"",L83*(1+N83),"")-0.02</f>
        <v>74520.302499999991</v>
      </c>
      <c r="P83" s="336"/>
    </row>
    <row r="84" spans="1:16" ht="12.75" x14ac:dyDescent="0.2">
      <c r="A84" s="326" t="s">
        <v>355</v>
      </c>
      <c r="B84" s="265"/>
      <c r="C84" s="279">
        <v>43951</v>
      </c>
      <c r="D84" s="265"/>
      <c r="E84" s="270"/>
      <c r="F84" s="328" t="s">
        <v>27</v>
      </c>
      <c r="G84" s="327" t="s">
        <v>355</v>
      </c>
      <c r="H84" s="310">
        <v>43891</v>
      </c>
      <c r="I84" s="311">
        <v>43921</v>
      </c>
      <c r="J84" s="332" t="s">
        <v>135</v>
      </c>
      <c r="K84" s="333"/>
      <c r="L84" s="334">
        <f>76213.5</f>
        <v>76213.5</v>
      </c>
      <c r="M84" s="335"/>
      <c r="N84" s="182">
        <v>7.6999999999999999E-2</v>
      </c>
      <c r="O84" s="336">
        <f>IF(L84&lt;&gt;"",L84*(1+N84),"")+0.01</f>
        <v>82081.949499999988</v>
      </c>
      <c r="P84" s="336"/>
    </row>
    <row r="85" spans="1:16" ht="12.75" x14ac:dyDescent="0.2">
      <c r="A85" s="326" t="s">
        <v>358</v>
      </c>
      <c r="B85" s="265"/>
      <c r="C85" s="279">
        <v>43951</v>
      </c>
      <c r="D85" s="265"/>
      <c r="E85" s="270"/>
      <c r="F85" s="328" t="s">
        <v>27</v>
      </c>
      <c r="G85" s="327" t="s">
        <v>358</v>
      </c>
      <c r="H85" s="310">
        <v>43466</v>
      </c>
      <c r="I85" s="311">
        <v>43830</v>
      </c>
      <c r="J85" s="332" t="s">
        <v>14</v>
      </c>
      <c r="K85" s="333"/>
      <c r="L85" s="334">
        <v>2889.4</v>
      </c>
      <c r="M85" s="335"/>
      <c r="N85" s="182">
        <v>7.6999999999999999E-2</v>
      </c>
      <c r="O85" s="336">
        <f>IF(L85&lt;&gt;"",L85*(1+N85),"")+0.02</f>
        <v>3111.9038</v>
      </c>
      <c r="P85" s="336"/>
    </row>
    <row r="86" spans="1:16" ht="12.75" x14ac:dyDescent="0.2">
      <c r="A86" s="326" t="s">
        <v>359</v>
      </c>
      <c r="B86" s="265"/>
      <c r="C86" s="279">
        <v>43977</v>
      </c>
      <c r="D86" s="265"/>
      <c r="E86" s="270"/>
      <c r="F86" s="328" t="s">
        <v>27</v>
      </c>
      <c r="G86" s="327" t="s">
        <v>359</v>
      </c>
      <c r="H86" s="310">
        <v>43922</v>
      </c>
      <c r="I86" s="311">
        <v>43951</v>
      </c>
      <c r="J86" s="332" t="s">
        <v>135</v>
      </c>
      <c r="K86" s="333"/>
      <c r="L86" s="334">
        <v>86597</v>
      </c>
      <c r="M86" s="335"/>
      <c r="N86" s="182">
        <v>7.6999999999999999E-2</v>
      </c>
      <c r="O86" s="336">
        <f>IF(L86&lt;&gt;"",L86*(1+N86),"")-0.02</f>
        <v>93264.948999999993</v>
      </c>
      <c r="P86" s="336"/>
    </row>
    <row r="87" spans="1:16" ht="12.75" x14ac:dyDescent="0.2">
      <c r="A87" s="326" t="s">
        <v>360</v>
      </c>
      <c r="B87" s="265"/>
      <c r="C87" s="279">
        <v>44008</v>
      </c>
      <c r="D87" s="265"/>
      <c r="E87" s="270"/>
      <c r="F87" s="328" t="s">
        <v>27</v>
      </c>
      <c r="G87" s="327" t="s">
        <v>360</v>
      </c>
      <c r="H87" s="310">
        <v>43952</v>
      </c>
      <c r="I87" s="311">
        <v>43982</v>
      </c>
      <c r="J87" s="332" t="s">
        <v>135</v>
      </c>
      <c r="K87" s="333"/>
      <c r="L87" s="334">
        <v>98953.75</v>
      </c>
      <c r="M87" s="335"/>
      <c r="N87" s="182">
        <v>7.6999999999999999E-2</v>
      </c>
      <c r="O87" s="336">
        <f>IF(L87&lt;&gt;"",L87*(1+N87),"")+0.01</f>
        <v>106573.19875</v>
      </c>
      <c r="P87" s="336"/>
    </row>
    <row r="88" spans="1:16" ht="12.75" x14ac:dyDescent="0.2">
      <c r="A88" s="326" t="s">
        <v>361</v>
      </c>
      <c r="B88" s="265"/>
      <c r="C88" s="279">
        <v>44049</v>
      </c>
      <c r="D88" s="265"/>
      <c r="E88" s="270"/>
      <c r="F88" s="328" t="s">
        <v>27</v>
      </c>
      <c r="G88" s="327" t="s">
        <v>361</v>
      </c>
      <c r="H88" s="310">
        <v>43983</v>
      </c>
      <c r="I88" s="311">
        <v>44012</v>
      </c>
      <c r="J88" s="332" t="s">
        <v>135</v>
      </c>
      <c r="K88" s="333"/>
      <c r="L88" s="334">
        <v>64016.25</v>
      </c>
      <c r="M88" s="335"/>
      <c r="N88" s="182">
        <v>7.6999999999999999E-2</v>
      </c>
      <c r="O88" s="336">
        <f>IF(L88&lt;&gt;"",L88*(1+N88),"")</f>
        <v>68945.501250000001</v>
      </c>
      <c r="P88" s="336"/>
    </row>
    <row r="89" spans="1:16" ht="12.75" x14ac:dyDescent="0.2">
      <c r="A89" s="326" t="s">
        <v>362</v>
      </c>
      <c r="B89" s="265"/>
      <c r="C89" s="279">
        <v>44103</v>
      </c>
      <c r="D89" s="265"/>
      <c r="E89" s="270"/>
      <c r="F89" s="328" t="s">
        <v>27</v>
      </c>
      <c r="G89" s="327" t="s">
        <v>362</v>
      </c>
      <c r="H89" s="310">
        <v>44013</v>
      </c>
      <c r="I89" s="311">
        <v>44043</v>
      </c>
      <c r="J89" s="332" t="s">
        <v>135</v>
      </c>
      <c r="K89" s="333"/>
      <c r="L89" s="334">
        <v>77619.5</v>
      </c>
      <c r="M89" s="335"/>
      <c r="N89" s="182">
        <v>7.6999999999999999E-2</v>
      </c>
      <c r="O89" s="336">
        <f>IF(L89&lt;&gt;"",L89*(1+N89),"")</f>
        <v>83596.201499999996</v>
      </c>
      <c r="P89" s="336"/>
    </row>
    <row r="90" spans="1:16" ht="12.75" x14ac:dyDescent="0.2">
      <c r="A90" s="331">
        <v>23</v>
      </c>
      <c r="B90" s="265"/>
      <c r="C90" s="279">
        <v>44145</v>
      </c>
      <c r="D90" s="265"/>
      <c r="E90" s="270"/>
      <c r="F90" s="328" t="s">
        <v>27</v>
      </c>
      <c r="G90" s="327" t="s">
        <v>366</v>
      </c>
      <c r="H90" s="310">
        <v>44044</v>
      </c>
      <c r="I90" s="311">
        <v>44074</v>
      </c>
      <c r="J90" s="332" t="s">
        <v>135</v>
      </c>
      <c r="K90" s="333"/>
      <c r="L90" s="334">
        <v>90464.75</v>
      </c>
      <c r="M90" s="335"/>
      <c r="N90" s="182">
        <v>7.6999999999999999E-2</v>
      </c>
      <c r="O90" s="336">
        <f>IF(L90&lt;&gt;"",L90*(1+N90),"")+0.01</f>
        <v>97430.54574999999</v>
      </c>
      <c r="P90" s="336"/>
    </row>
    <row r="91" spans="1:16" ht="12.75" x14ac:dyDescent="0.2">
      <c r="A91" s="326" t="s">
        <v>369</v>
      </c>
      <c r="B91" s="265"/>
      <c r="C91" s="279">
        <v>44159</v>
      </c>
      <c r="D91" s="265"/>
      <c r="E91" s="270"/>
      <c r="F91" s="328" t="s">
        <v>27</v>
      </c>
      <c r="G91" s="327" t="s">
        <v>369</v>
      </c>
      <c r="H91" s="310">
        <v>44075</v>
      </c>
      <c r="I91" s="311">
        <v>44104</v>
      </c>
      <c r="J91" s="332" t="s">
        <v>135</v>
      </c>
      <c r="K91" s="333"/>
      <c r="L91" s="334">
        <v>113996.75</v>
      </c>
      <c r="M91" s="335"/>
      <c r="N91" s="182">
        <v>7.6999999999999999E-2</v>
      </c>
      <c r="O91" s="336">
        <f>IF(L91&lt;&gt;"",L91*(1+N91),"")</f>
        <v>122774.49974999999</v>
      </c>
      <c r="P91" s="336"/>
    </row>
    <row r="92" spans="1:16" ht="12.75" x14ac:dyDescent="0.2">
      <c r="A92" s="326" t="s">
        <v>370</v>
      </c>
      <c r="B92" s="265"/>
      <c r="C92" s="279">
        <v>44169</v>
      </c>
      <c r="D92" s="265"/>
      <c r="E92" s="270"/>
      <c r="F92" s="328" t="s">
        <v>27</v>
      </c>
      <c r="G92" s="327" t="s">
        <v>370</v>
      </c>
      <c r="H92" s="310">
        <v>44105</v>
      </c>
      <c r="I92" s="311">
        <v>44135</v>
      </c>
      <c r="J92" s="332" t="s">
        <v>135</v>
      </c>
      <c r="K92" s="333"/>
      <c r="L92" s="334">
        <v>113268.25</v>
      </c>
      <c r="M92" s="335"/>
      <c r="N92" s="182">
        <v>7.6999999999999999E-2</v>
      </c>
      <c r="O92" s="336">
        <f>IF(L92&lt;&gt;"",L92*(1+N92),"")-0.01</f>
        <v>121989.89525</v>
      </c>
      <c r="P92" s="336"/>
    </row>
    <row r="93" spans="1:16" ht="12.75" x14ac:dyDescent="0.2">
      <c r="A93" s="326" t="s">
        <v>371</v>
      </c>
      <c r="B93" s="265"/>
      <c r="C93" s="279">
        <v>44239</v>
      </c>
      <c r="D93" s="265"/>
      <c r="E93" s="270"/>
      <c r="F93" s="328" t="s">
        <v>27</v>
      </c>
      <c r="G93" s="327" t="s">
        <v>371</v>
      </c>
      <c r="H93" s="310">
        <v>44136</v>
      </c>
      <c r="I93" s="311">
        <v>44165</v>
      </c>
      <c r="J93" s="332" t="s">
        <v>135</v>
      </c>
      <c r="K93" s="333"/>
      <c r="L93" s="334">
        <v>76748</v>
      </c>
      <c r="M93" s="335"/>
      <c r="N93" s="182">
        <v>7.6999999999999999E-2</v>
      </c>
      <c r="O93" s="336">
        <f>IF(L93&lt;&gt;"",L93*(1+N93),"")</f>
        <v>82657.59599999999</v>
      </c>
      <c r="P93" s="336"/>
    </row>
    <row r="94" spans="1:16" ht="12.75" x14ac:dyDescent="0.2">
      <c r="A94" s="326" t="s">
        <v>372</v>
      </c>
      <c r="B94" s="265"/>
      <c r="C94" s="279">
        <v>44250</v>
      </c>
      <c r="D94" s="265"/>
      <c r="E94" s="270"/>
      <c r="F94" s="328" t="s">
        <v>27</v>
      </c>
      <c r="G94" s="327" t="s">
        <v>372</v>
      </c>
      <c r="H94" s="310">
        <v>44166</v>
      </c>
      <c r="I94" s="311">
        <v>44196</v>
      </c>
      <c r="J94" s="332" t="s">
        <v>135</v>
      </c>
      <c r="K94" s="333"/>
      <c r="L94" s="334">
        <v>58043</v>
      </c>
      <c r="M94" s="335"/>
      <c r="N94" s="182">
        <v>7.6999999999999999E-2</v>
      </c>
      <c r="O94" s="336">
        <f>IF(L94&lt;&gt;"",L94*(1+N94),"")-0.01</f>
        <v>62512.300999999992</v>
      </c>
      <c r="P94" s="336"/>
    </row>
    <row r="95" spans="1:16" ht="12.75" x14ac:dyDescent="0.2">
      <c r="A95" s="326" t="s">
        <v>373</v>
      </c>
      <c r="B95" s="265"/>
      <c r="C95" s="279">
        <v>44312</v>
      </c>
      <c r="D95" s="265"/>
      <c r="E95" s="270"/>
      <c r="F95" s="328" t="s">
        <v>27</v>
      </c>
      <c r="G95" s="327" t="s">
        <v>373</v>
      </c>
      <c r="H95" s="310">
        <v>44197</v>
      </c>
      <c r="I95" s="311">
        <v>44227</v>
      </c>
      <c r="J95" s="332" t="s">
        <v>135</v>
      </c>
      <c r="K95" s="333"/>
      <c r="L95" s="334">
        <v>90520.25</v>
      </c>
      <c r="M95" s="335"/>
      <c r="N95" s="182">
        <v>7.6999999999999999E-2</v>
      </c>
      <c r="O95" s="336">
        <f>IF(L95&lt;&gt;"",L95*(1+N95),"")-0.01</f>
        <v>97490.299249999996</v>
      </c>
      <c r="P95" s="336"/>
    </row>
    <row r="96" spans="1:16" ht="12.75" x14ac:dyDescent="0.2">
      <c r="A96" s="331">
        <v>29</v>
      </c>
      <c r="B96" s="265"/>
      <c r="C96" s="279">
        <v>44319</v>
      </c>
      <c r="D96" s="265"/>
      <c r="E96" s="270"/>
      <c r="F96" s="328" t="s">
        <v>27</v>
      </c>
      <c r="G96" s="327" t="s">
        <v>374</v>
      </c>
      <c r="H96" s="310">
        <v>44228</v>
      </c>
      <c r="I96" s="311">
        <v>44255</v>
      </c>
      <c r="J96" s="332" t="s">
        <v>135</v>
      </c>
      <c r="K96" s="333"/>
      <c r="L96" s="334">
        <v>91222</v>
      </c>
      <c r="M96" s="335"/>
      <c r="N96" s="182">
        <v>7.6999999999999999E-2</v>
      </c>
      <c r="O96" s="336">
        <f>IF(L96&lt;&gt;"",L96*(1+N96),"")+0.01</f>
        <v>98246.103999999992</v>
      </c>
      <c r="P96" s="336"/>
    </row>
    <row r="97" spans="1:16" ht="12.75" x14ac:dyDescent="0.2">
      <c r="A97" s="331">
        <v>30</v>
      </c>
      <c r="B97" s="265"/>
      <c r="C97" s="279">
        <v>44427</v>
      </c>
      <c r="D97" s="265"/>
      <c r="E97" s="270"/>
      <c r="F97" s="328" t="s">
        <v>27</v>
      </c>
      <c r="G97" s="327" t="s">
        <v>375</v>
      </c>
      <c r="H97" s="310">
        <v>44256</v>
      </c>
      <c r="I97" s="311">
        <v>44286</v>
      </c>
      <c r="J97" s="332" t="s">
        <v>135</v>
      </c>
      <c r="K97" s="333"/>
      <c r="L97" s="334">
        <v>131284</v>
      </c>
      <c r="M97" s="335"/>
      <c r="N97" s="182">
        <v>7.6999999999999999E-2</v>
      </c>
      <c r="O97" s="336">
        <f>IF(L97&lt;&gt;"",L97*(1+N97),"")-0.02</f>
        <v>141392.848</v>
      </c>
      <c r="P97" s="336"/>
    </row>
    <row r="98" spans="1:16" ht="12.75" x14ac:dyDescent="0.2">
      <c r="A98" s="331">
        <v>31</v>
      </c>
      <c r="B98" s="265"/>
      <c r="C98" s="279">
        <v>44434</v>
      </c>
      <c r="D98" s="265"/>
      <c r="E98" s="270"/>
      <c r="F98" s="328" t="s">
        <v>27</v>
      </c>
      <c r="G98" s="327" t="s">
        <v>376</v>
      </c>
      <c r="H98" s="310">
        <v>44287</v>
      </c>
      <c r="I98" s="311">
        <v>44316</v>
      </c>
      <c r="J98" s="332" t="s">
        <v>135</v>
      </c>
      <c r="K98" s="333"/>
      <c r="L98" s="334">
        <v>130449.5</v>
      </c>
      <c r="M98" s="335"/>
      <c r="N98" s="182">
        <v>7.6999999999999999E-2</v>
      </c>
      <c r="O98" s="336">
        <f>IF(L98&lt;&gt;"",L98*(1+N98),"")-0.01</f>
        <v>140494.10149999999</v>
      </c>
      <c r="P98" s="336"/>
    </row>
    <row r="99" spans="1:16" ht="12.75" x14ac:dyDescent="0.2">
      <c r="A99" s="331">
        <v>32</v>
      </c>
      <c r="B99" s="265"/>
      <c r="C99" s="279">
        <v>44434</v>
      </c>
      <c r="D99" s="265"/>
      <c r="E99" s="270"/>
      <c r="F99" s="328" t="s">
        <v>27</v>
      </c>
      <c r="G99" s="327" t="s">
        <v>377</v>
      </c>
      <c r="H99" s="310">
        <v>44317</v>
      </c>
      <c r="I99" s="311">
        <v>44347</v>
      </c>
      <c r="J99" s="332" t="s">
        <v>135</v>
      </c>
      <c r="K99" s="333"/>
      <c r="L99" s="334">
        <v>118420</v>
      </c>
      <c r="M99" s="335"/>
      <c r="N99" s="182">
        <v>7.6999999999999999E-2</v>
      </c>
      <c r="O99" s="336">
        <f>IF(L99&lt;&gt;"",L99*(1+N99),"")+0.01</f>
        <v>127538.34999999999</v>
      </c>
      <c r="P99" s="336"/>
    </row>
    <row r="100" spans="1:16" ht="12.75" x14ac:dyDescent="0.2">
      <c r="A100" s="331">
        <v>33</v>
      </c>
      <c r="B100" s="265"/>
      <c r="C100" s="279">
        <v>44438</v>
      </c>
      <c r="D100" s="265"/>
      <c r="E100" s="270"/>
      <c r="F100" s="328" t="s">
        <v>27</v>
      </c>
      <c r="G100" s="327" t="s">
        <v>378</v>
      </c>
      <c r="H100" s="310">
        <v>44348</v>
      </c>
      <c r="I100" s="311">
        <v>44377</v>
      </c>
      <c r="J100" s="332" t="s">
        <v>135</v>
      </c>
      <c r="K100" s="333"/>
      <c r="L100" s="334">
        <v>190483.75</v>
      </c>
      <c r="M100" s="335"/>
      <c r="N100" s="182">
        <v>7.6999999999999999E-2</v>
      </c>
      <c r="O100" s="336">
        <f>IF(L100&lt;&gt;"",L100*(1+N100),"")</f>
        <v>205150.99875</v>
      </c>
      <c r="P100" s="336"/>
    </row>
    <row r="101" spans="1:16" ht="6" customHeight="1" x14ac:dyDescent="0.2">
      <c r="A101" s="81"/>
      <c r="C101" s="277"/>
      <c r="D101" s="394"/>
      <c r="E101" s="395"/>
      <c r="F101" s="396"/>
      <c r="G101" s="397"/>
      <c r="H101" s="274"/>
      <c r="I101" s="241"/>
      <c r="J101" s="262"/>
      <c r="K101" s="263"/>
      <c r="L101" s="242"/>
      <c r="M101" s="243"/>
      <c r="N101" s="183"/>
      <c r="O101" s="242"/>
      <c r="P101" s="260"/>
    </row>
    <row r="102" spans="1:16" ht="12.75" customHeight="1" x14ac:dyDescent="0.2">
      <c r="A102" s="233" t="s">
        <v>181</v>
      </c>
      <c r="B102" s="89"/>
      <c r="C102" s="89"/>
      <c r="D102" s="234"/>
      <c r="E102" s="234"/>
      <c r="F102" s="234"/>
      <c r="G102" s="234"/>
      <c r="H102" s="234"/>
      <c r="I102" s="234"/>
      <c r="J102" s="234"/>
      <c r="K102" s="235"/>
      <c r="L102" s="398">
        <f>-SUMIF(J80:K101,'Dropdowns DL'!B5,L80:M101)+L103</f>
        <v>2533718.5</v>
      </c>
      <c r="M102" s="399"/>
      <c r="N102" s="185"/>
      <c r="O102" s="398">
        <f>-SUMIF(J80:K101,'Dropdowns DL'!B5,O80:P101)+O103</f>
        <v>2728814.7844999996</v>
      </c>
      <c r="P102" s="398"/>
    </row>
    <row r="103" spans="1:16" s="42" customFormat="1" ht="12.75" x14ac:dyDescent="0.2">
      <c r="A103" s="26" t="s">
        <v>182</v>
      </c>
      <c r="B103" s="63"/>
      <c r="C103" s="63"/>
      <c r="D103" s="236"/>
      <c r="E103" s="236"/>
      <c r="F103" s="236"/>
      <c r="G103" s="236"/>
      <c r="H103" s="236"/>
      <c r="I103" s="236"/>
      <c r="J103" s="236"/>
      <c r="K103" s="237"/>
      <c r="L103" s="368">
        <f>SUM(L80:M101)</f>
        <v>2536607.9</v>
      </c>
      <c r="M103" s="369"/>
      <c r="N103" s="186"/>
      <c r="O103" s="368">
        <f>SUM(O80:P101)</f>
        <v>2731926.6882999996</v>
      </c>
      <c r="P103" s="370"/>
    </row>
    <row r="104" spans="1:16" ht="6" customHeight="1" x14ac:dyDescent="0.2">
      <c r="A104" s="85"/>
      <c r="D104" s="86"/>
      <c r="E104" s="86"/>
      <c r="F104" s="86"/>
      <c r="G104" s="86"/>
      <c r="H104" s="86"/>
      <c r="I104" s="86"/>
      <c r="J104" s="86"/>
      <c r="K104" s="64"/>
      <c r="L104" s="244"/>
      <c r="M104" s="245"/>
      <c r="N104" s="187"/>
      <c r="O104" s="244"/>
      <c r="P104" s="261"/>
    </row>
    <row r="105" spans="1:16" ht="12.75" customHeight="1" x14ac:dyDescent="0.2">
      <c r="A105" s="88" t="s">
        <v>214</v>
      </c>
      <c r="D105" s="267"/>
      <c r="J105" s="42" t="s">
        <v>192</v>
      </c>
      <c r="K105" s="17"/>
      <c r="L105" s="368">
        <f>SUMIF(J80:K101,'Dropdowns DL'!B4,L80:M101)</f>
        <v>2533718.5</v>
      </c>
      <c r="M105" s="369"/>
      <c r="N105" s="183"/>
      <c r="O105" s="368">
        <f>SUMIF(J80:K101,'Dropdowns DL'!B4,O80:P101)</f>
        <v>2728814.7844999991</v>
      </c>
      <c r="P105" s="370"/>
    </row>
    <row r="106" spans="1:16" ht="12.75" x14ac:dyDescent="0.2">
      <c r="A106" s="44"/>
      <c r="J106" s="42" t="s">
        <v>278</v>
      </c>
      <c r="K106" s="17"/>
      <c r="L106" s="368">
        <f>SUMIF(J80:K101,'Dropdowns DL'!B6,L80:M101)</f>
        <v>0</v>
      </c>
      <c r="M106" s="369"/>
      <c r="N106" s="183"/>
      <c r="O106" s="368">
        <f>SUMIF(J80:K101,'Dropdowns DL'!B6,O80:P101)</f>
        <v>0</v>
      </c>
      <c r="P106" s="370"/>
    </row>
    <row r="107" spans="1:16" ht="12.75" x14ac:dyDescent="0.2">
      <c r="A107" s="44"/>
      <c r="J107" s="42" t="s">
        <v>193</v>
      </c>
      <c r="K107" s="17"/>
      <c r="L107" s="368">
        <f>SUMIF(J80:K101,'Dropdowns DL'!B5,L80:M101)</f>
        <v>2889.4</v>
      </c>
      <c r="M107" s="369"/>
      <c r="N107" s="183"/>
      <c r="O107" s="368">
        <f>SUMIF(J80:K101,'Dropdowns DL'!B5,O80:P101)</f>
        <v>3111.9038</v>
      </c>
      <c r="P107" s="370"/>
    </row>
    <row r="108" spans="1:16" ht="12.75" hidden="1" x14ac:dyDescent="0.2">
      <c r="A108" s="44"/>
      <c r="J108" s="42" t="s">
        <v>194</v>
      </c>
      <c r="K108" s="17"/>
      <c r="L108" s="368">
        <f>SUMIF(J80:K101,'Dropdowns Bau'!B5,L80:M101)</f>
        <v>0</v>
      </c>
      <c r="M108" s="369"/>
      <c r="N108" s="183"/>
      <c r="O108" s="368">
        <f>SUMIF(J80:K101,'Dropdowns Bau'!B5,O80:P101)</f>
        <v>0</v>
      </c>
      <c r="P108" s="370"/>
    </row>
    <row r="109" spans="1:16" ht="6" customHeight="1" x14ac:dyDescent="0.2">
      <c r="A109" s="81"/>
      <c r="B109" s="87"/>
      <c r="C109" s="87"/>
      <c r="D109" s="87"/>
      <c r="E109" s="87"/>
      <c r="F109" s="87"/>
      <c r="G109" s="87"/>
      <c r="H109" s="87"/>
      <c r="I109" s="87"/>
      <c r="J109" s="87"/>
      <c r="K109" s="82"/>
      <c r="L109" s="371"/>
      <c r="M109" s="372"/>
      <c r="N109" s="188"/>
      <c r="O109" s="373"/>
      <c r="P109" s="373"/>
    </row>
    <row r="110" spans="1:16" ht="6" customHeight="1" x14ac:dyDescent="0.2"/>
    <row r="111" spans="1:16" ht="4.5" customHeight="1" x14ac:dyDescent="0.2"/>
    <row r="112" spans="1:16" ht="15" x14ac:dyDescent="0.2">
      <c r="A112" s="167" t="s">
        <v>183</v>
      </c>
      <c r="B112" s="156"/>
      <c r="C112" s="156"/>
      <c r="D112" s="156"/>
      <c r="E112" s="156"/>
      <c r="F112" s="156"/>
      <c r="G112" s="156"/>
      <c r="H112" s="157"/>
      <c r="I112" s="374" t="s">
        <v>210</v>
      </c>
      <c r="J112" s="374"/>
      <c r="K112" s="374"/>
      <c r="L112" s="374"/>
      <c r="M112" s="374"/>
      <c r="N112" s="374"/>
      <c r="O112" s="374"/>
      <c r="P112" s="374"/>
    </row>
    <row r="113" spans="1:16" s="23" customFormat="1" ht="7.5" customHeight="1" x14ac:dyDescent="0.2">
      <c r="A113" s="95"/>
      <c r="B113" s="95"/>
      <c r="C113" s="95"/>
      <c r="D113" s="95"/>
      <c r="E113" s="95"/>
      <c r="F113" s="95"/>
      <c r="G113" s="95"/>
      <c r="H113" s="95"/>
      <c r="I113" s="96"/>
      <c r="J113" s="95"/>
      <c r="K113" s="95"/>
      <c r="L113" s="95"/>
      <c r="M113" s="95"/>
    </row>
    <row r="114" spans="1:16" ht="12" customHeight="1" x14ac:dyDescent="0.2">
      <c r="A114" s="90"/>
      <c r="B114" s="89"/>
      <c r="C114" s="89"/>
      <c r="D114" s="375" t="s">
        <v>208</v>
      </c>
      <c r="E114" s="376"/>
      <c r="F114" s="377" t="s">
        <v>209</v>
      </c>
      <c r="G114" s="378"/>
      <c r="H114" s="23"/>
      <c r="I114" s="379" t="s">
        <v>253</v>
      </c>
      <c r="J114" s="380"/>
      <c r="K114" s="385" t="s">
        <v>277</v>
      </c>
      <c r="L114" s="386"/>
      <c r="M114" s="386"/>
      <c r="N114" s="386"/>
      <c r="O114" s="386"/>
      <c r="P114" s="387"/>
    </row>
    <row r="115" spans="1:16" ht="12.75" x14ac:dyDescent="0.2">
      <c r="A115" s="337" t="s">
        <v>215</v>
      </c>
      <c r="B115" s="338"/>
      <c r="C115" s="339"/>
      <c r="D115" s="357">
        <f>L73</f>
        <v>3923054.1</v>
      </c>
      <c r="E115" s="358"/>
      <c r="F115" s="359">
        <f>O73</f>
        <v>4225129.3</v>
      </c>
      <c r="G115" s="360"/>
      <c r="H115" s="91"/>
      <c r="I115" s="381"/>
      <c r="J115" s="382"/>
      <c r="K115" s="388"/>
      <c r="L115" s="389"/>
      <c r="M115" s="389"/>
      <c r="N115" s="389"/>
      <c r="O115" s="389"/>
      <c r="P115" s="390"/>
    </row>
    <row r="116" spans="1:16" ht="12.75" x14ac:dyDescent="0.2">
      <c r="A116" s="361" t="s">
        <v>181</v>
      </c>
      <c r="B116" s="362"/>
      <c r="C116" s="363"/>
      <c r="D116" s="364">
        <f>L102</f>
        <v>2533718.5</v>
      </c>
      <c r="E116" s="365"/>
      <c r="F116" s="366">
        <f>O102</f>
        <v>2728814.7844999996</v>
      </c>
      <c r="G116" s="367"/>
      <c r="H116" s="91"/>
      <c r="I116" s="381"/>
      <c r="J116" s="382"/>
      <c r="K116" s="388"/>
      <c r="L116" s="389"/>
      <c r="M116" s="389"/>
      <c r="N116" s="389"/>
      <c r="O116" s="389"/>
      <c r="P116" s="390"/>
    </row>
    <row r="117" spans="1:16" ht="12" customHeight="1" x14ac:dyDescent="0.2">
      <c r="A117" s="337" t="s">
        <v>178</v>
      </c>
      <c r="B117" s="338"/>
      <c r="C117" s="339"/>
      <c r="D117" s="343">
        <f>D115-D116</f>
        <v>1389335.6</v>
      </c>
      <c r="E117" s="344"/>
      <c r="F117" s="347">
        <f>F115-F116</f>
        <v>1496314.5155000002</v>
      </c>
      <c r="G117" s="348"/>
      <c r="H117" s="92"/>
      <c r="I117" s="381"/>
      <c r="J117" s="382"/>
      <c r="K117" s="388"/>
      <c r="L117" s="389"/>
      <c r="M117" s="389"/>
      <c r="N117" s="389"/>
      <c r="O117" s="389"/>
      <c r="P117" s="390"/>
    </row>
    <row r="118" spans="1:16" ht="12" customHeight="1" x14ac:dyDescent="0.2">
      <c r="A118" s="340"/>
      <c r="B118" s="341"/>
      <c r="C118" s="342"/>
      <c r="D118" s="345"/>
      <c r="E118" s="346"/>
      <c r="F118" s="349"/>
      <c r="G118" s="350"/>
      <c r="H118" s="92"/>
      <c r="I118" s="381"/>
      <c r="J118" s="382"/>
      <c r="K118" s="388"/>
      <c r="L118" s="389"/>
      <c r="M118" s="389"/>
      <c r="N118" s="389"/>
      <c r="O118" s="389"/>
      <c r="P118" s="390"/>
    </row>
    <row r="119" spans="1:16" ht="12.75" x14ac:dyDescent="0.2">
      <c r="A119" s="351" t="s">
        <v>177</v>
      </c>
      <c r="B119" s="352"/>
      <c r="C119" s="353"/>
      <c r="D119" s="354">
        <f>IF(D116&lt;&gt;0,D116/D115,0)</f>
        <v>0.6458535710736184</v>
      </c>
      <c r="E119" s="355"/>
      <c r="F119" s="354">
        <f>IF(D116&lt;&gt;0,F116/F115,0)</f>
        <v>0.64585355636335195</v>
      </c>
      <c r="G119" s="356"/>
      <c r="H119" s="93"/>
      <c r="I119" s="383"/>
      <c r="J119" s="384"/>
      <c r="K119" s="391"/>
      <c r="L119" s="392"/>
      <c r="M119" s="392"/>
      <c r="N119" s="392"/>
      <c r="O119" s="392"/>
      <c r="P119" s="393"/>
    </row>
  </sheetData>
  <mergeCells count="193">
    <mergeCell ref="J99:K99"/>
    <mergeCell ref="L99:M99"/>
    <mergeCell ref="O99:P99"/>
    <mergeCell ref="J97:K97"/>
    <mergeCell ref="L97:M97"/>
    <mergeCell ref="O97:P97"/>
    <mergeCell ref="J96:K96"/>
    <mergeCell ref="L96:M96"/>
    <mergeCell ref="O96:P96"/>
    <mergeCell ref="H2:I2"/>
    <mergeCell ref="C3:E3"/>
    <mergeCell ref="C4:E4"/>
    <mergeCell ref="H4:J4"/>
    <mergeCell ref="C6:E6"/>
    <mergeCell ref="H6:J6"/>
    <mergeCell ref="A64:P64"/>
    <mergeCell ref="A66:C66"/>
    <mergeCell ref="D66:E66"/>
    <mergeCell ref="F66:G66"/>
    <mergeCell ref="H66:I66"/>
    <mergeCell ref="O67:P67"/>
    <mergeCell ref="A28:B28"/>
    <mergeCell ref="A29:B29"/>
    <mergeCell ref="J66:K66"/>
    <mergeCell ref="L66:P66"/>
    <mergeCell ref="A30:B30"/>
    <mergeCell ref="B36:P3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H13:J13"/>
    <mergeCell ref="H14:J14"/>
    <mergeCell ref="H15:J15"/>
    <mergeCell ref="A19:P19"/>
    <mergeCell ref="A26:B26"/>
    <mergeCell ref="A27:B27"/>
    <mergeCell ref="A68:C68"/>
    <mergeCell ref="D68:E68"/>
    <mergeCell ref="F68:G68"/>
    <mergeCell ref="H68:I68"/>
    <mergeCell ref="J68:K68"/>
    <mergeCell ref="L68:M68"/>
    <mergeCell ref="O68:P68"/>
    <mergeCell ref="A67:C67"/>
    <mergeCell ref="D67:E67"/>
    <mergeCell ref="F67:G67"/>
    <mergeCell ref="H67:I67"/>
    <mergeCell ref="J67:K67"/>
    <mergeCell ref="L67:M67"/>
    <mergeCell ref="A38:P38"/>
    <mergeCell ref="E40:F40"/>
    <mergeCell ref="J40:K40"/>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100:K100"/>
    <mergeCell ref="L100:M100"/>
    <mergeCell ref="O100:P100"/>
    <mergeCell ref="J89:K89"/>
    <mergeCell ref="L89:M89"/>
    <mergeCell ref="O89:P89"/>
    <mergeCell ref="J90:K90"/>
    <mergeCell ref="L90:M90"/>
    <mergeCell ref="O90:P90"/>
    <mergeCell ref="J92:K92"/>
    <mergeCell ref="L92:M92"/>
    <mergeCell ref="O92:P92"/>
    <mergeCell ref="L93:M93"/>
    <mergeCell ref="O93:P93"/>
    <mergeCell ref="J93:K93"/>
    <mergeCell ref="J94:K94"/>
    <mergeCell ref="L94:M94"/>
    <mergeCell ref="O94:P94"/>
    <mergeCell ref="J95:K95"/>
    <mergeCell ref="L95:M95"/>
    <mergeCell ref="O95:P95"/>
    <mergeCell ref="L105:M105"/>
    <mergeCell ref="O105:P105"/>
    <mergeCell ref="L106:M106"/>
    <mergeCell ref="O106:P106"/>
    <mergeCell ref="L107:M107"/>
    <mergeCell ref="O107:P107"/>
    <mergeCell ref="D101:E101"/>
    <mergeCell ref="F101:G101"/>
    <mergeCell ref="L102:M102"/>
    <mergeCell ref="O102:P102"/>
    <mergeCell ref="L103:M103"/>
    <mergeCell ref="O103:P103"/>
    <mergeCell ref="J98:K98"/>
    <mergeCell ref="L98:M98"/>
    <mergeCell ref="O98:P98"/>
    <mergeCell ref="A117:C118"/>
    <mergeCell ref="D117:E118"/>
    <mergeCell ref="F117:G118"/>
    <mergeCell ref="A119:C119"/>
    <mergeCell ref="D119:E119"/>
    <mergeCell ref="F119:G119"/>
    <mergeCell ref="A115:C115"/>
    <mergeCell ref="D115:E115"/>
    <mergeCell ref="F115:G115"/>
    <mergeCell ref="A116:C116"/>
    <mergeCell ref="D116:E116"/>
    <mergeCell ref="F116:G116"/>
    <mergeCell ref="L108:M108"/>
    <mergeCell ref="O108:P108"/>
    <mergeCell ref="L109:M109"/>
    <mergeCell ref="O109:P109"/>
    <mergeCell ref="I112:P112"/>
    <mergeCell ref="D114:E114"/>
    <mergeCell ref="F114:G114"/>
    <mergeCell ref="I114:J119"/>
    <mergeCell ref="K114:P119"/>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9:G119">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101:K101">
      <formula1>Rechnungsart</formula1>
    </dataValidation>
    <dataValidation type="list" allowBlank="1" showInputMessage="1" showErrorMessage="1" sqref="H101:I101 F80:F100">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100">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x14ac:dyDescent="0.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x14ac:dyDescent="0.25">
      <c r="A1" s="165" t="s">
        <v>156</v>
      </c>
      <c r="B1" s="146"/>
      <c r="C1" s="79">
        <f>'RDB Dienstleistungen'!C1</f>
        <v>90069</v>
      </c>
      <c r="D1" s="147"/>
      <c r="E1" s="147"/>
      <c r="F1" s="166" t="s">
        <v>333</v>
      </c>
      <c r="G1" s="146"/>
      <c r="H1" s="464"/>
      <c r="I1" s="464"/>
      <c r="J1" s="149"/>
      <c r="K1" s="189"/>
      <c r="L1" s="166" t="s">
        <v>154</v>
      </c>
      <c r="M1" s="190"/>
      <c r="N1" s="105"/>
      <c r="O1" s="148"/>
      <c r="P1" s="150"/>
    </row>
    <row r="2" spans="1:16" s="14" customFormat="1" ht="12.75" x14ac:dyDescent="0.2">
      <c r="A2" s="16" t="s">
        <v>12</v>
      </c>
      <c r="C2" s="478" t="str">
        <f>'RDB Dienstleistungen'!C2:E2</f>
        <v>EP RHE FRI</v>
      </c>
      <c r="D2" s="478"/>
      <c r="E2" s="479"/>
      <c r="F2" s="16" t="s">
        <v>327</v>
      </c>
      <c r="H2" s="498"/>
      <c r="I2" s="498"/>
      <c r="J2" s="67" t="s">
        <v>195</v>
      </c>
      <c r="K2" s="193"/>
      <c r="L2" s="16" t="s">
        <v>13</v>
      </c>
      <c r="N2" s="159"/>
      <c r="P2" s="18"/>
    </row>
    <row r="3" spans="1:16" s="14" customFormat="1" ht="12.75" x14ac:dyDescent="0.2">
      <c r="A3" s="16" t="s">
        <v>158</v>
      </c>
      <c r="C3" s="499" t="str">
        <f>'RDB Dienstleistungen'!C3:E3</f>
        <v>N3 EP Rheinfelden - Frick und Einzelmassnahmen</v>
      </c>
      <c r="D3" s="499"/>
      <c r="E3" s="500"/>
      <c r="F3" s="16" t="s">
        <v>159</v>
      </c>
      <c r="H3" s="471"/>
      <c r="I3" s="471"/>
      <c r="J3" s="471"/>
      <c r="K3" s="472"/>
      <c r="L3" s="16" t="s">
        <v>166</v>
      </c>
      <c r="N3" s="194"/>
      <c r="O3" s="194"/>
      <c r="P3" s="94"/>
    </row>
    <row r="4" spans="1:16" s="14" customFormat="1" ht="12.75" x14ac:dyDescent="0.2">
      <c r="A4" s="16" t="s">
        <v>184</v>
      </c>
      <c r="C4" s="499" t="str">
        <f>'RDB Dienstleistungen'!C4:E4</f>
        <v>FUP.2</v>
      </c>
      <c r="D4" s="499"/>
      <c r="E4" s="500"/>
      <c r="F4" s="20" t="s">
        <v>165</v>
      </c>
      <c r="H4" s="471" t="str">
        <f>'RDB Dienstleistungen'!H4:J4</f>
        <v>Christian Fuchs</v>
      </c>
      <c r="I4" s="471"/>
      <c r="J4" s="471"/>
      <c r="K4" s="17"/>
      <c r="L4" s="16" t="s">
        <v>175</v>
      </c>
      <c r="N4" s="159"/>
      <c r="O4" s="19" t="s">
        <v>5</v>
      </c>
      <c r="P4" s="161"/>
    </row>
    <row r="5" spans="1:16" s="14" customFormat="1" ht="12.75" x14ac:dyDescent="0.2">
      <c r="A5" s="25"/>
      <c r="C5" s="191"/>
      <c r="D5" s="169"/>
      <c r="E5" s="169"/>
      <c r="F5" s="25"/>
      <c r="G5" s="15" t="s">
        <v>169</v>
      </c>
      <c r="H5" s="471" t="str">
        <f>'RDB Dienstleistungen'!H5:J5</f>
        <v>061 365 22 22</v>
      </c>
      <c r="I5" s="471"/>
      <c r="J5" s="471"/>
      <c r="K5" s="17"/>
      <c r="L5" s="20" t="s">
        <v>25</v>
      </c>
      <c r="N5" s="160"/>
      <c r="O5" s="80" t="s">
        <v>179</v>
      </c>
      <c r="P5" s="162"/>
    </row>
    <row r="6" spans="1:16" s="14" customFormat="1" ht="12.75" x14ac:dyDescent="0.2">
      <c r="A6" s="16" t="s">
        <v>7</v>
      </c>
      <c r="C6" s="471" t="str">
        <f>'RDB Dienstleistungen'!C6:E6</f>
        <v>Nicole Schulz</v>
      </c>
      <c r="D6" s="471"/>
      <c r="E6" s="472"/>
      <c r="F6" s="25"/>
      <c r="G6" s="15" t="s">
        <v>161</v>
      </c>
      <c r="H6" s="503" t="str">
        <f>'RDB Dienstleistungen'!H6:J6</f>
        <v>c.fuchs@aebo.ch</v>
      </c>
      <c r="I6" s="503"/>
      <c r="J6" s="503"/>
      <c r="K6" s="17"/>
      <c r="L6" s="16" t="s">
        <v>6</v>
      </c>
      <c r="N6" s="160"/>
      <c r="P6" s="18"/>
    </row>
    <row r="7" spans="1:16" s="14" customFormat="1" ht="12.75" x14ac:dyDescent="0.2">
      <c r="A7" s="26"/>
      <c r="B7" s="27"/>
      <c r="C7" s="192"/>
      <c r="D7" s="192"/>
      <c r="E7" s="192"/>
      <c r="F7" s="26"/>
      <c r="G7" s="27"/>
      <c r="H7" s="27"/>
      <c r="I7" s="27"/>
      <c r="J7" s="27"/>
      <c r="K7" s="28"/>
      <c r="L7" s="26" t="s">
        <v>243</v>
      </c>
      <c r="M7" s="27"/>
      <c r="N7" s="27"/>
      <c r="O7" s="27"/>
      <c r="P7" s="163">
        <v>0</v>
      </c>
    </row>
    <row r="8" spans="1:16" s="14" customFormat="1" ht="12.75" customHeight="1" x14ac:dyDescent="0.2">
      <c r="A8" s="21" t="s">
        <v>157</v>
      </c>
      <c r="B8" s="29"/>
      <c r="C8" s="493" t="s">
        <v>142</v>
      </c>
      <c r="D8" s="493"/>
      <c r="E8" s="494"/>
      <c r="F8" s="21" t="s">
        <v>162</v>
      </c>
      <c r="G8" s="29"/>
      <c r="H8" s="473" t="str">
        <f>'RDB Dienstleistungen'!H8:K8</f>
        <v>INGE EP RF BB, c/o Aegerter &amp; Bosshardt AG</v>
      </c>
      <c r="I8" s="473"/>
      <c r="J8" s="473"/>
      <c r="K8" s="474"/>
      <c r="L8" s="31" t="s">
        <v>188</v>
      </c>
      <c r="M8" s="32"/>
      <c r="N8" s="32"/>
      <c r="O8" s="32"/>
      <c r="P8" s="30"/>
    </row>
    <row r="9" spans="1:16" s="14" customFormat="1" ht="12.75" x14ac:dyDescent="0.2">
      <c r="A9" s="25"/>
      <c r="C9" s="495"/>
      <c r="D9" s="495"/>
      <c r="E9" s="496"/>
      <c r="F9" s="25"/>
      <c r="H9" s="471" t="str">
        <f>'RDB Dienstleistungen'!H9:K9</f>
        <v>Hochstrasse 48</v>
      </c>
      <c r="I9" s="471"/>
      <c r="J9" s="471"/>
      <c r="K9" s="472"/>
      <c r="L9" s="159"/>
      <c r="M9" s="159"/>
      <c r="N9" s="66"/>
      <c r="O9" s="66"/>
      <c r="P9" s="99"/>
    </row>
    <row r="10" spans="1:16" s="14" customFormat="1" ht="12.75" x14ac:dyDescent="0.2">
      <c r="A10" s="25"/>
      <c r="C10" s="495"/>
      <c r="D10" s="495"/>
      <c r="E10" s="496"/>
      <c r="F10" s="25"/>
      <c r="H10" s="471" t="str">
        <f>'RDB Dienstleistungen'!H10:K10</f>
        <v>4002 Basel</v>
      </c>
      <c r="I10" s="471"/>
      <c r="J10" s="471"/>
      <c r="K10" s="472"/>
      <c r="L10" s="159"/>
      <c r="M10" s="159"/>
      <c r="N10" s="66"/>
      <c r="O10" s="66"/>
      <c r="P10" s="99"/>
    </row>
    <row r="11" spans="1:16" s="14" customFormat="1" ht="12.75" customHeight="1" x14ac:dyDescent="0.2">
      <c r="A11" s="25"/>
      <c r="C11" s="495"/>
      <c r="D11" s="495"/>
      <c r="E11" s="496"/>
      <c r="F11" s="25"/>
      <c r="H11" s="471">
        <f>'RDB Dienstleistungen'!H11:K11</f>
        <v>0</v>
      </c>
      <c r="I11" s="471"/>
      <c r="J11" s="471"/>
      <c r="K11" s="472"/>
      <c r="L11" s="159"/>
      <c r="M11" s="159"/>
      <c r="N11" s="66"/>
      <c r="O11" s="66"/>
      <c r="P11" s="99"/>
    </row>
    <row r="12" spans="1:16" s="14" customFormat="1" ht="12.75" x14ac:dyDescent="0.2">
      <c r="A12" s="25"/>
      <c r="C12" s="495"/>
      <c r="D12" s="495"/>
      <c r="E12" s="496"/>
      <c r="F12" s="25"/>
      <c r="H12" s="475"/>
      <c r="I12" s="475"/>
      <c r="J12" s="475"/>
      <c r="K12" s="18"/>
      <c r="L12" s="159"/>
      <c r="M12" s="159"/>
      <c r="N12" s="66"/>
      <c r="O12" s="164"/>
      <c r="P12" s="99"/>
    </row>
    <row r="13" spans="1:16" s="14" customFormat="1" ht="12.75" x14ac:dyDescent="0.2">
      <c r="A13" s="25"/>
      <c r="C13" s="495"/>
      <c r="D13" s="495"/>
      <c r="E13" s="496"/>
      <c r="F13" s="16" t="s">
        <v>206</v>
      </c>
      <c r="H13" s="471" t="str">
        <f>'RDB Dienstleistungen'!H13:J13</f>
        <v>CHE-164.869.840 MWST</v>
      </c>
      <c r="I13" s="471"/>
      <c r="J13" s="471"/>
      <c r="K13" s="18"/>
      <c r="L13" s="159"/>
      <c r="M13" s="159"/>
      <c r="N13" s="66"/>
      <c r="O13" s="66"/>
      <c r="P13" s="99"/>
    </row>
    <row r="14" spans="1:16" s="14" customFormat="1" ht="12.75" hidden="1" x14ac:dyDescent="0.2">
      <c r="A14" s="25"/>
      <c r="C14" s="495"/>
      <c r="D14" s="495"/>
      <c r="E14" s="496"/>
      <c r="F14" s="16"/>
      <c r="H14" s="497"/>
      <c r="I14" s="497"/>
      <c r="J14" s="497"/>
      <c r="K14" s="18"/>
      <c r="L14" s="98"/>
      <c r="M14" s="66"/>
      <c r="N14" s="66"/>
      <c r="O14" s="66"/>
      <c r="P14" s="99"/>
    </row>
    <row r="15" spans="1:16" s="14" customFormat="1" ht="12.75" hidden="1" x14ac:dyDescent="0.2">
      <c r="A15" s="25"/>
      <c r="F15" s="16"/>
      <c r="G15" s="24"/>
      <c r="H15" s="497"/>
      <c r="I15" s="497"/>
      <c r="J15" s="497"/>
      <c r="K15" s="18"/>
      <c r="L15" s="98"/>
      <c r="M15" s="66"/>
      <c r="N15" s="66"/>
      <c r="O15" s="66"/>
      <c r="P15" s="99"/>
    </row>
    <row r="16" spans="1:16" s="14" customFormat="1" ht="12.75" hidden="1" x14ac:dyDescent="0.2">
      <c r="A16" s="25"/>
      <c r="F16" s="16"/>
      <c r="G16" s="24"/>
      <c r="H16" s="169"/>
      <c r="I16" s="169"/>
      <c r="J16" s="169"/>
      <c r="K16" s="18"/>
      <c r="L16" s="315"/>
      <c r="M16" s="316"/>
      <c r="N16" s="66"/>
      <c r="O16" s="66"/>
      <c r="P16" s="99"/>
    </row>
    <row r="17" spans="1:18" s="14" customFormat="1" ht="12.75" x14ac:dyDescent="0.2">
      <c r="A17" s="26"/>
      <c r="B17" s="27"/>
      <c r="C17" s="27"/>
      <c r="D17" s="27"/>
      <c r="E17" s="27"/>
      <c r="F17" s="26"/>
      <c r="G17" s="33"/>
      <c r="H17" s="292"/>
      <c r="I17" s="292"/>
      <c r="J17" s="292"/>
      <c r="K17" s="28"/>
      <c r="L17" s="271" t="s">
        <v>262</v>
      </c>
      <c r="M17" s="33"/>
      <c r="N17" s="33"/>
      <c r="O17" s="33" t="s">
        <v>263</v>
      </c>
      <c r="P17" s="34"/>
    </row>
    <row r="19" spans="1:18" s="35" customFormat="1" ht="15" x14ac:dyDescent="0.2">
      <c r="A19" s="407" t="s">
        <v>275</v>
      </c>
      <c r="B19" s="407"/>
      <c r="C19" s="407"/>
      <c r="D19" s="407"/>
      <c r="E19" s="407"/>
      <c r="F19" s="407"/>
      <c r="G19" s="407"/>
      <c r="H19" s="407"/>
      <c r="I19" s="407"/>
      <c r="J19" s="407"/>
      <c r="K19" s="407"/>
      <c r="L19" s="407"/>
      <c r="M19" s="407"/>
      <c r="N19" s="407"/>
      <c r="O19" s="407"/>
      <c r="P19" s="407"/>
      <c r="Q19" s="15"/>
      <c r="R19" s="15"/>
    </row>
    <row r="20" spans="1:18" s="35" customFormat="1" x14ac:dyDescent="0.2">
      <c r="Q20" s="15"/>
      <c r="R20" s="15"/>
    </row>
    <row r="21" spans="1:18" s="37" customFormat="1" ht="12.75" thickBot="1" x14ac:dyDescent="0.25">
      <c r="A21" s="480" t="s">
        <v>150</v>
      </c>
      <c r="B21" s="481"/>
      <c r="C21" s="481"/>
      <c r="D21" s="481"/>
      <c r="E21" s="481"/>
      <c r="F21" s="482"/>
      <c r="G21" s="483" t="s">
        <v>276</v>
      </c>
      <c r="H21" s="484"/>
      <c r="I21" s="484"/>
      <c r="J21" s="484"/>
      <c r="K21" s="484"/>
      <c r="L21" s="484"/>
      <c r="M21" s="484"/>
      <c r="N21" s="484"/>
      <c r="O21" s="484"/>
      <c r="P21" s="485"/>
      <c r="Q21" s="15"/>
      <c r="R21" s="15"/>
    </row>
    <row r="22" spans="1:18" s="74" customFormat="1" ht="24" x14ac:dyDescent="0.2">
      <c r="A22" s="486" t="s">
        <v>167</v>
      </c>
      <c r="B22" s="487"/>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x14ac:dyDescent="0.2">
      <c r="A23" s="488"/>
      <c r="B23" s="489"/>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x14ac:dyDescent="0.2">
      <c r="A24" s="490"/>
      <c r="B24" s="491"/>
      <c r="C24" s="215"/>
      <c r="D24" s="216"/>
      <c r="E24" s="218"/>
      <c r="F24" s="204"/>
      <c r="G24" s="205"/>
      <c r="H24" s="206"/>
      <c r="I24" s="207"/>
      <c r="J24" s="208"/>
      <c r="K24" s="206"/>
      <c r="L24" s="207"/>
      <c r="M24" s="209"/>
      <c r="N24" s="210"/>
      <c r="O24" s="211"/>
      <c r="P24" s="212"/>
      <c r="Q24" s="75"/>
      <c r="R24" s="75"/>
    </row>
    <row r="25" spans="1:18" s="77" customFormat="1" ht="12.75" x14ac:dyDescent="0.2">
      <c r="A25" s="445" t="str">
        <f>'RDB Dienstleistungen'!A25:B25</f>
        <v>19.03.48.311.01</v>
      </c>
      <c r="B25" s="446"/>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x14ac:dyDescent="0.2">
      <c r="A26" s="445">
        <f>'RDB Dienstleistungen'!A26:B26</f>
        <v>0</v>
      </c>
      <c r="B26" s="446"/>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x14ac:dyDescent="0.2">
      <c r="A27" s="445">
        <f>'RDB Dienstleistungen'!A27:B27</f>
        <v>0</v>
      </c>
      <c r="B27" s="446"/>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x14ac:dyDescent="0.2">
      <c r="A28" s="445">
        <f>'RDB Dienstleistungen'!A28:B28</f>
        <v>0</v>
      </c>
      <c r="B28" s="446"/>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x14ac:dyDescent="0.2">
      <c r="A29" s="445">
        <f>'RDB Dienstleistungen'!A29:B29</f>
        <v>0</v>
      </c>
      <c r="B29" s="446"/>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x14ac:dyDescent="0.25">
      <c r="A30" s="509"/>
      <c r="B30" s="510"/>
      <c r="C30" s="122"/>
      <c r="D30" s="123"/>
      <c r="E30" s="220"/>
      <c r="F30" s="124"/>
      <c r="G30" s="125"/>
      <c r="H30" s="126"/>
      <c r="I30" s="127"/>
      <c r="J30" s="128"/>
      <c r="K30" s="126"/>
      <c r="L30" s="127"/>
      <c r="M30" s="129"/>
      <c r="N30" s="138"/>
      <c r="O30" s="142"/>
      <c r="P30" s="120"/>
      <c r="Q30" s="75"/>
      <c r="R30" s="75"/>
    </row>
    <row r="31" spans="1:18" s="41" customFormat="1" ht="13.5" thickBot="1" x14ac:dyDescent="0.25">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x14ac:dyDescent="0.25">
      <c r="C32" s="293"/>
      <c r="E32" s="294"/>
      <c r="F32" s="295"/>
      <c r="G32" s="296"/>
      <c r="H32" s="296"/>
      <c r="I32" s="297"/>
      <c r="J32" s="296"/>
      <c r="K32" s="296"/>
      <c r="L32" s="297"/>
      <c r="M32" s="37" t="s">
        <v>295</v>
      </c>
      <c r="N32" s="297"/>
      <c r="O32" s="296"/>
      <c r="P32" s="298">
        <v>0</v>
      </c>
      <c r="Q32" s="15"/>
      <c r="R32" s="15"/>
    </row>
    <row r="33" spans="1:18" s="41" customFormat="1" ht="13.5" thickBot="1" x14ac:dyDescent="0.25">
      <c r="C33" s="293"/>
      <c r="E33" s="294"/>
      <c r="F33" s="295"/>
      <c r="G33" s="296"/>
      <c r="H33" s="296"/>
      <c r="I33" s="297"/>
      <c r="J33" s="296"/>
      <c r="K33" s="296"/>
      <c r="L33" s="297"/>
      <c r="M33" s="41" t="s">
        <v>294</v>
      </c>
      <c r="N33" s="297"/>
      <c r="O33" s="296"/>
      <c r="P33" s="137">
        <f>SUM(P31:P32)</f>
        <v>0</v>
      </c>
      <c r="Q33" s="15"/>
      <c r="R33" s="15"/>
    </row>
    <row r="34" spans="1:18" s="144" customFormat="1" ht="18.75" customHeight="1" x14ac:dyDescent="0.2">
      <c r="C34" s="151"/>
      <c r="E34" s="152"/>
      <c r="F34" s="153"/>
      <c r="G34" s="154"/>
      <c r="H34" s="154"/>
      <c r="I34" s="154"/>
      <c r="J34" s="154"/>
      <c r="K34" s="154"/>
      <c r="L34" s="154"/>
      <c r="M34" s="155" t="s">
        <v>247</v>
      </c>
      <c r="N34" s="154"/>
      <c r="O34" s="154"/>
      <c r="P34" s="154">
        <f>L31*(1+$O$23)</f>
        <v>0</v>
      </c>
    </row>
    <row r="35" spans="1:18" ht="10.5" customHeight="1" x14ac:dyDescent="0.2">
      <c r="M35" s="108"/>
    </row>
    <row r="36" spans="1:18" ht="28.5" customHeight="1" x14ac:dyDescent="0.2">
      <c r="A36" s="145" t="s">
        <v>149</v>
      </c>
      <c r="B36" s="511" t="s">
        <v>334</v>
      </c>
      <c r="C36" s="512"/>
      <c r="D36" s="512"/>
      <c r="E36" s="512"/>
      <c r="F36" s="512"/>
      <c r="G36" s="512"/>
      <c r="H36" s="512"/>
      <c r="I36" s="512"/>
      <c r="J36" s="512"/>
      <c r="K36" s="512"/>
      <c r="L36" s="512"/>
      <c r="M36" s="512"/>
      <c r="N36" s="512"/>
      <c r="O36" s="512"/>
      <c r="P36" s="51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x14ac:dyDescent="0.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x14ac:dyDescent="0.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x14ac:dyDescent="0.25">
      <c r="A1" s="165" t="s">
        <v>156</v>
      </c>
      <c r="B1" s="146"/>
      <c r="C1" s="79">
        <v>140001</v>
      </c>
      <c r="D1" s="147"/>
      <c r="E1" s="147"/>
      <c r="F1" s="166" t="s">
        <v>155</v>
      </c>
      <c r="G1" s="146"/>
      <c r="H1" s="79">
        <v>23</v>
      </c>
      <c r="I1" s="147"/>
      <c r="J1" s="149"/>
      <c r="K1" s="189"/>
      <c r="L1" s="166" t="s">
        <v>154</v>
      </c>
      <c r="M1" s="190"/>
      <c r="N1" s="105">
        <v>14</v>
      </c>
      <c r="O1" s="148"/>
      <c r="P1" s="150"/>
    </row>
    <row r="2" spans="1:16" s="14" customFormat="1" ht="12.75" x14ac:dyDescent="0.2">
      <c r="A2" s="16" t="s">
        <v>12</v>
      </c>
      <c r="C2" s="478" t="s">
        <v>250</v>
      </c>
      <c r="D2" s="478"/>
      <c r="E2" s="479"/>
      <c r="F2" s="16" t="s">
        <v>327</v>
      </c>
      <c r="H2" s="498">
        <v>43101</v>
      </c>
      <c r="I2" s="498"/>
      <c r="J2" s="67" t="s">
        <v>195</v>
      </c>
      <c r="K2" s="193">
        <v>43830</v>
      </c>
      <c r="L2" s="16" t="s">
        <v>13</v>
      </c>
      <c r="N2" s="159">
        <v>43196</v>
      </c>
      <c r="P2" s="18"/>
    </row>
    <row r="3" spans="1:16" s="14" customFormat="1" ht="15.75" x14ac:dyDescent="0.2">
      <c r="A3" s="16" t="s">
        <v>158</v>
      </c>
      <c r="C3" s="516" t="s">
        <v>218</v>
      </c>
      <c r="D3" s="516"/>
      <c r="E3" s="517"/>
      <c r="F3" s="16" t="s">
        <v>159</v>
      </c>
      <c r="H3" s="471" t="s">
        <v>219</v>
      </c>
      <c r="I3" s="471"/>
      <c r="J3" s="471"/>
      <c r="K3" s="17"/>
      <c r="L3" s="16" t="s">
        <v>166</v>
      </c>
      <c r="N3" s="194" t="s">
        <v>255</v>
      </c>
      <c r="O3" s="194"/>
      <c r="P3" s="94"/>
    </row>
    <row r="4" spans="1:16" s="14" customFormat="1" ht="12.75" x14ac:dyDescent="0.2">
      <c r="A4" s="16" t="s">
        <v>184</v>
      </c>
      <c r="C4" s="499" t="s">
        <v>251</v>
      </c>
      <c r="D4" s="499"/>
      <c r="E4" s="500"/>
      <c r="F4" s="20" t="s">
        <v>165</v>
      </c>
      <c r="H4" s="471" t="s">
        <v>220</v>
      </c>
      <c r="I4" s="471"/>
      <c r="J4" s="471"/>
      <c r="K4" s="17"/>
      <c r="L4" s="16" t="s">
        <v>175</v>
      </c>
      <c r="N4" s="159">
        <v>43132</v>
      </c>
      <c r="O4" s="19" t="s">
        <v>5</v>
      </c>
      <c r="P4" s="161">
        <v>43190</v>
      </c>
    </row>
    <row r="5" spans="1:16" s="14" customFormat="1" ht="12.75" x14ac:dyDescent="0.2">
      <c r="A5" s="25"/>
      <c r="C5" s="191"/>
      <c r="D5" s="169"/>
      <c r="E5" s="169"/>
      <c r="F5" s="25"/>
      <c r="G5" s="15" t="s">
        <v>169</v>
      </c>
      <c r="H5" s="471" t="s">
        <v>221</v>
      </c>
      <c r="I5" s="471"/>
      <c r="J5" s="471"/>
      <c r="K5" s="17"/>
      <c r="L5" s="20" t="s">
        <v>25</v>
      </c>
      <c r="N5" s="160" t="s">
        <v>27</v>
      </c>
      <c r="O5" s="80" t="s">
        <v>179</v>
      </c>
      <c r="P5" s="162" t="s">
        <v>259</v>
      </c>
    </row>
    <row r="6" spans="1:16" s="14" customFormat="1" ht="12.75" x14ac:dyDescent="0.2">
      <c r="A6" s="16" t="s">
        <v>7</v>
      </c>
      <c r="C6" s="471" t="s">
        <v>221</v>
      </c>
      <c r="D6" s="471"/>
      <c r="E6" s="472"/>
      <c r="F6" s="25"/>
      <c r="G6" s="15" t="s">
        <v>161</v>
      </c>
      <c r="H6" s="503" t="s">
        <v>222</v>
      </c>
      <c r="I6" s="503"/>
      <c r="J6" s="503"/>
      <c r="K6" s="17"/>
      <c r="L6" s="16" t="s">
        <v>6</v>
      </c>
      <c r="N6" s="160" t="s">
        <v>135</v>
      </c>
      <c r="P6" s="18"/>
    </row>
    <row r="7" spans="1:16" s="14" customFormat="1" ht="12.75" x14ac:dyDescent="0.2">
      <c r="A7" s="26"/>
      <c r="B7" s="27"/>
      <c r="C7" s="192"/>
      <c r="D7" s="192"/>
      <c r="E7" s="192"/>
      <c r="F7" s="26"/>
      <c r="G7" s="27"/>
      <c r="H7" s="27"/>
      <c r="I7" s="27"/>
      <c r="J7" s="27"/>
      <c r="K7" s="28"/>
      <c r="L7" s="26" t="s">
        <v>243</v>
      </c>
      <c r="M7" s="27"/>
      <c r="N7" s="27"/>
      <c r="O7" s="27"/>
      <c r="P7" s="163" t="s">
        <v>15</v>
      </c>
    </row>
    <row r="8" spans="1:16" s="14" customFormat="1" ht="12.75" customHeight="1" x14ac:dyDescent="0.2">
      <c r="A8" s="21" t="s">
        <v>157</v>
      </c>
      <c r="B8" s="29"/>
      <c r="C8" s="493" t="s">
        <v>142</v>
      </c>
      <c r="D8" s="493"/>
      <c r="E8" s="494"/>
      <c r="F8" s="21" t="s">
        <v>162</v>
      </c>
      <c r="G8" s="29"/>
      <c r="H8" s="473" t="s">
        <v>274</v>
      </c>
      <c r="I8" s="473"/>
      <c r="J8" s="473"/>
      <c r="K8" s="30"/>
      <c r="L8" s="31" t="s">
        <v>188</v>
      </c>
      <c r="M8" s="32"/>
      <c r="N8" s="32"/>
      <c r="O8" s="32"/>
      <c r="P8" s="30"/>
    </row>
    <row r="9" spans="1:16" s="14" customFormat="1" ht="12.75" x14ac:dyDescent="0.2">
      <c r="A9" s="25"/>
      <c r="C9" s="495"/>
      <c r="D9" s="495"/>
      <c r="E9" s="496"/>
      <c r="F9" s="25"/>
      <c r="H9" s="471" t="s">
        <v>223</v>
      </c>
      <c r="I9" s="471"/>
      <c r="J9" s="471"/>
      <c r="K9" s="18"/>
      <c r="L9" s="315"/>
      <c r="M9" s="316"/>
      <c r="N9" s="66"/>
      <c r="O9" s="66"/>
      <c r="P9" s="99"/>
    </row>
    <row r="10" spans="1:16" s="14" customFormat="1" ht="12.75" x14ac:dyDescent="0.2">
      <c r="A10" s="25"/>
      <c r="C10" s="495"/>
      <c r="D10" s="495"/>
      <c r="E10" s="496"/>
      <c r="F10" s="25"/>
      <c r="H10" s="471" t="s">
        <v>224</v>
      </c>
      <c r="I10" s="471"/>
      <c r="J10" s="471"/>
      <c r="K10" s="18"/>
      <c r="L10" s="317"/>
      <c r="M10" s="316"/>
      <c r="N10" s="66"/>
      <c r="O10" s="66"/>
      <c r="P10" s="99"/>
    </row>
    <row r="11" spans="1:16" s="14" customFormat="1" ht="12.75" x14ac:dyDescent="0.2">
      <c r="A11" s="25"/>
      <c r="C11" s="495"/>
      <c r="D11" s="495"/>
      <c r="E11" s="496"/>
      <c r="F11" s="25"/>
      <c r="H11" s="471" t="s">
        <v>225</v>
      </c>
      <c r="I11" s="471"/>
      <c r="J11" s="471"/>
      <c r="K11" s="18"/>
      <c r="L11" s="315"/>
      <c r="M11" s="318">
        <v>43200</v>
      </c>
      <c r="N11" s="66"/>
      <c r="O11" s="164">
        <v>43208</v>
      </c>
      <c r="P11" s="99"/>
    </row>
    <row r="12" spans="1:16" s="14" customFormat="1" ht="12.75" x14ac:dyDescent="0.2">
      <c r="A12" s="25"/>
      <c r="C12" s="495"/>
      <c r="D12" s="495"/>
      <c r="E12" s="496"/>
      <c r="F12" s="25"/>
      <c r="H12" s="169"/>
      <c r="I12" s="169"/>
      <c r="J12" s="169"/>
      <c r="K12" s="18"/>
      <c r="L12" s="315"/>
      <c r="M12" s="318"/>
      <c r="N12" s="66"/>
      <c r="O12" s="164"/>
      <c r="P12" s="99"/>
    </row>
    <row r="13" spans="1:16" s="14" customFormat="1" ht="12.75" x14ac:dyDescent="0.2">
      <c r="A13" s="25"/>
      <c r="C13" s="495"/>
      <c r="D13" s="495"/>
      <c r="E13" s="496"/>
      <c r="F13" s="16" t="s">
        <v>206</v>
      </c>
      <c r="H13" s="471" t="s">
        <v>261</v>
      </c>
      <c r="I13" s="471"/>
      <c r="J13" s="471"/>
      <c r="K13" s="18"/>
      <c r="L13" s="315"/>
      <c r="M13" s="316"/>
      <c r="N13" s="66"/>
      <c r="O13" s="66"/>
      <c r="P13" s="99"/>
    </row>
    <row r="14" spans="1:16" s="14" customFormat="1" ht="12.75" hidden="1" x14ac:dyDescent="0.2">
      <c r="A14" s="25"/>
      <c r="C14" s="495"/>
      <c r="D14" s="495"/>
      <c r="E14" s="496"/>
      <c r="F14" s="16"/>
      <c r="H14" s="497"/>
      <c r="I14" s="497"/>
      <c r="J14" s="497"/>
      <c r="K14" s="18"/>
      <c r="L14" s="98"/>
      <c r="M14" s="66"/>
      <c r="N14" s="66"/>
      <c r="O14" s="66"/>
      <c r="P14" s="99"/>
    </row>
    <row r="15" spans="1:16" s="14" customFormat="1" ht="12.75" hidden="1" x14ac:dyDescent="0.2">
      <c r="A15" s="25"/>
      <c r="F15" s="16"/>
      <c r="G15" s="24"/>
      <c r="H15" s="497"/>
      <c r="I15" s="497"/>
      <c r="J15" s="497"/>
      <c r="K15" s="18"/>
      <c r="L15" s="98"/>
      <c r="M15" s="66"/>
      <c r="N15" s="66"/>
      <c r="O15" s="66"/>
      <c r="P15" s="99"/>
    </row>
    <row r="16" spans="1:16" s="14" customFormat="1" ht="12.75" hidden="1" x14ac:dyDescent="0.2">
      <c r="A16" s="25"/>
      <c r="F16" s="16"/>
      <c r="G16" s="24"/>
      <c r="H16" s="169"/>
      <c r="I16" s="169"/>
      <c r="J16" s="169"/>
      <c r="K16" s="18"/>
      <c r="L16" s="315"/>
      <c r="M16" s="316"/>
      <c r="N16" s="66"/>
      <c r="O16" s="66"/>
      <c r="P16" s="99"/>
    </row>
    <row r="17" spans="1:18" s="14" customFormat="1" ht="12.75" x14ac:dyDescent="0.2">
      <c r="A17" s="26"/>
      <c r="B17" s="27"/>
      <c r="C17" s="27"/>
      <c r="D17" s="27"/>
      <c r="E17" s="27"/>
      <c r="F17" s="26"/>
      <c r="G17" s="33"/>
      <c r="H17" s="292"/>
      <c r="I17" s="292"/>
      <c r="J17" s="292"/>
      <c r="K17" s="28"/>
      <c r="L17" s="271" t="s">
        <v>262</v>
      </c>
      <c r="M17" s="33"/>
      <c r="N17" s="33"/>
      <c r="O17" s="33" t="s">
        <v>263</v>
      </c>
      <c r="P17" s="34"/>
    </row>
    <row r="19" spans="1:18" s="35" customFormat="1" ht="15" x14ac:dyDescent="0.2">
      <c r="A19" s="407" t="s">
        <v>275</v>
      </c>
      <c r="B19" s="407"/>
      <c r="C19" s="407"/>
      <c r="D19" s="407"/>
      <c r="E19" s="407"/>
      <c r="F19" s="407"/>
      <c r="G19" s="407"/>
      <c r="H19" s="407"/>
      <c r="I19" s="407"/>
      <c r="J19" s="407"/>
      <c r="K19" s="407"/>
      <c r="L19" s="407"/>
      <c r="M19" s="407"/>
      <c r="N19" s="407"/>
      <c r="O19" s="407"/>
      <c r="P19" s="407"/>
      <c r="Q19" s="15"/>
      <c r="R19" s="15"/>
    </row>
    <row r="20" spans="1:18" s="35" customFormat="1" x14ac:dyDescent="0.2">
      <c r="Q20" s="15"/>
      <c r="R20" s="15"/>
    </row>
    <row r="21" spans="1:18" s="37" customFormat="1" ht="12.75" thickBot="1" x14ac:dyDescent="0.25">
      <c r="A21" s="480" t="s">
        <v>150</v>
      </c>
      <c r="B21" s="481"/>
      <c r="C21" s="481"/>
      <c r="D21" s="481"/>
      <c r="E21" s="481"/>
      <c r="F21" s="482"/>
      <c r="G21" s="483" t="s">
        <v>276</v>
      </c>
      <c r="H21" s="484"/>
      <c r="I21" s="484"/>
      <c r="J21" s="484"/>
      <c r="K21" s="484"/>
      <c r="L21" s="484"/>
      <c r="M21" s="484"/>
      <c r="N21" s="484"/>
      <c r="O21" s="484"/>
      <c r="P21" s="485"/>
      <c r="Q21" s="15"/>
      <c r="R21" s="15"/>
    </row>
    <row r="22" spans="1:18" s="74" customFormat="1" ht="24" x14ac:dyDescent="0.2">
      <c r="A22" s="486" t="s">
        <v>167</v>
      </c>
      <c r="B22" s="487"/>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x14ac:dyDescent="0.2">
      <c r="A23" s="488"/>
      <c r="B23" s="489"/>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x14ac:dyDescent="0.2">
      <c r="A24" s="490"/>
      <c r="B24" s="491"/>
      <c r="C24" s="215"/>
      <c r="D24" s="216"/>
      <c r="E24" s="218"/>
      <c r="F24" s="204"/>
      <c r="G24" s="205"/>
      <c r="H24" s="206"/>
      <c r="I24" s="207"/>
      <c r="J24" s="208"/>
      <c r="K24" s="206"/>
      <c r="L24" s="207"/>
      <c r="M24" s="209"/>
      <c r="N24" s="210"/>
      <c r="O24" s="211"/>
      <c r="P24" s="212"/>
      <c r="Q24" s="75"/>
      <c r="R24" s="75"/>
    </row>
    <row r="25" spans="1:18" s="77" customFormat="1" ht="12.75" x14ac:dyDescent="0.2">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x14ac:dyDescent="0.2">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x14ac:dyDescent="0.2">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x14ac:dyDescent="0.2">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x14ac:dyDescent="0.2">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x14ac:dyDescent="0.25">
      <c r="A30" s="509"/>
      <c r="B30" s="510"/>
      <c r="C30" s="122"/>
      <c r="D30" s="123"/>
      <c r="E30" s="220"/>
      <c r="F30" s="124"/>
      <c r="G30" s="125"/>
      <c r="H30" s="126"/>
      <c r="I30" s="127"/>
      <c r="J30" s="128"/>
      <c r="K30" s="126"/>
      <c r="L30" s="127"/>
      <c r="M30" s="129"/>
      <c r="N30" s="138"/>
      <c r="O30" s="142"/>
      <c r="P30" s="120"/>
      <c r="Q30" s="75"/>
      <c r="R30" s="75"/>
    </row>
    <row r="31" spans="1:18" s="41" customFormat="1" ht="13.5" thickBot="1" x14ac:dyDescent="0.25">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x14ac:dyDescent="0.25">
      <c r="C32" s="293"/>
      <c r="E32" s="294"/>
      <c r="F32" s="295"/>
      <c r="G32" s="296"/>
      <c r="H32" s="296"/>
      <c r="I32" s="297"/>
      <c r="J32" s="296"/>
      <c r="K32" s="296"/>
      <c r="L32" s="297"/>
      <c r="M32" s="37" t="s">
        <v>295</v>
      </c>
      <c r="N32" s="297"/>
      <c r="O32" s="296"/>
      <c r="P32" s="298">
        <v>0.02</v>
      </c>
      <c r="Q32" s="15"/>
      <c r="R32" s="15"/>
    </row>
    <row r="33" spans="1:18" s="41" customFormat="1" ht="13.5" thickBot="1" x14ac:dyDescent="0.25">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x14ac:dyDescent="0.2">
      <c r="C34" s="151"/>
      <c r="E34" s="152"/>
      <c r="F34" s="153"/>
      <c r="G34" s="154"/>
      <c r="H34" s="154"/>
      <c r="I34" s="154"/>
      <c r="J34" s="154"/>
      <c r="K34" s="154"/>
      <c r="L34" s="154"/>
      <c r="M34" s="155" t="s">
        <v>247</v>
      </c>
      <c r="N34" s="154"/>
      <c r="O34" s="154"/>
      <c r="P34" s="154">
        <f>L31*(1+$O$23)</f>
        <v>2366977.9993199999</v>
      </c>
    </row>
    <row r="35" spans="1:18" ht="10.5" customHeight="1" x14ac:dyDescent="0.2">
      <c r="M35" s="108"/>
    </row>
    <row r="36" spans="1:18" ht="28.5" customHeight="1" x14ac:dyDescent="0.2">
      <c r="A36" s="145" t="s">
        <v>149</v>
      </c>
      <c r="B36" s="515" t="s">
        <v>216</v>
      </c>
      <c r="C36" s="515"/>
      <c r="D36" s="515"/>
      <c r="E36" s="515"/>
      <c r="F36" s="515"/>
      <c r="G36" s="515"/>
      <c r="H36" s="515"/>
      <c r="I36" s="515"/>
      <c r="J36" s="515"/>
      <c r="K36" s="515"/>
      <c r="L36" s="515"/>
      <c r="M36" s="515"/>
      <c r="N36" s="515"/>
      <c r="O36" s="515"/>
      <c r="P36" s="515"/>
    </row>
    <row r="37" spans="1:18" s="23" customFormat="1" x14ac:dyDescent="0.2">
      <c r="B37" s="57"/>
      <c r="C37" s="57"/>
      <c r="D37" s="57"/>
      <c r="E37" s="57"/>
      <c r="F37" s="57"/>
      <c r="G37" s="57"/>
      <c r="H37" s="57"/>
      <c r="I37" s="57"/>
      <c r="J37" s="57"/>
      <c r="K37" s="57"/>
      <c r="L37" s="57"/>
      <c r="M37" s="57"/>
      <c r="N37" s="57"/>
      <c r="O37" s="57"/>
      <c r="P37" s="57"/>
      <c r="Q37" s="57"/>
    </row>
    <row r="38" spans="1:18" ht="15" x14ac:dyDescent="0.2">
      <c r="A38" s="407" t="s">
        <v>170</v>
      </c>
      <c r="B38" s="407"/>
      <c r="C38" s="407"/>
      <c r="D38" s="407"/>
      <c r="E38" s="407"/>
      <c r="F38" s="407"/>
      <c r="G38" s="407"/>
      <c r="H38" s="407"/>
      <c r="I38" s="407"/>
      <c r="J38" s="407"/>
      <c r="K38" s="407"/>
      <c r="L38" s="407"/>
      <c r="M38" s="407"/>
      <c r="N38" s="407"/>
      <c r="O38" s="407"/>
      <c r="P38" s="407"/>
      <c r="Q38" s="57"/>
    </row>
    <row r="40" spans="1:18" s="43" customFormat="1" ht="15.75" x14ac:dyDescent="0.2">
      <c r="A40" s="43" t="s">
        <v>236</v>
      </c>
      <c r="E40" s="462">
        <f>P33</f>
        <v>2319638.4593336</v>
      </c>
      <c r="F40" s="462"/>
      <c r="J40" s="463"/>
      <c r="K40" s="463"/>
      <c r="P40" s="143"/>
    </row>
    <row r="41" spans="1:18" x14ac:dyDescent="0.2">
      <c r="P41" s="42"/>
      <c r="Q41" s="42"/>
      <c r="R41" s="42"/>
    </row>
    <row r="42" spans="1:18" s="180" customFormat="1" ht="15" x14ac:dyDescent="0.2">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x14ac:dyDescent="0.2">
      <c r="A43" s="513" t="s">
        <v>226</v>
      </c>
      <c r="B43" s="473"/>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x14ac:dyDescent="0.2">
      <c r="A44" s="514" t="s">
        <v>227</v>
      </c>
      <c r="B44" s="471"/>
      <c r="C44" s="221"/>
      <c r="D44" s="173" t="s">
        <v>164</v>
      </c>
      <c r="E44" s="170"/>
      <c r="F44" s="221"/>
      <c r="H44" s="225"/>
      <c r="I44" s="170"/>
      <c r="J44" s="221"/>
      <c r="K44" s="225"/>
      <c r="L44" s="170"/>
      <c r="M44" s="221"/>
      <c r="N44" s="225"/>
      <c r="O44" s="226"/>
      <c r="P44" s="227"/>
      <c r="Q44" s="223"/>
      <c r="R44" s="223"/>
    </row>
    <row r="45" spans="1:18" s="224" customFormat="1" ht="12.75" x14ac:dyDescent="0.2">
      <c r="A45" s="56" t="s">
        <v>205</v>
      </c>
      <c r="B45" s="158" t="s">
        <v>228</v>
      </c>
      <c r="C45" s="221"/>
      <c r="D45" s="56" t="s">
        <v>205</v>
      </c>
      <c r="E45" s="158" t="s">
        <v>160</v>
      </c>
      <c r="F45" s="221"/>
      <c r="H45" s="225"/>
      <c r="J45" s="222"/>
      <c r="K45" s="225"/>
      <c r="M45" s="222"/>
      <c r="N45" s="225"/>
      <c r="P45" s="222"/>
      <c r="Q45" s="223"/>
      <c r="R45" s="223"/>
    </row>
    <row r="46" spans="1:18" s="224" customFormat="1" ht="12.75" x14ac:dyDescent="0.2">
      <c r="A46" s="174" t="s">
        <v>229</v>
      </c>
      <c r="B46" s="170"/>
      <c r="C46" s="221"/>
      <c r="D46" s="174" t="s">
        <v>161</v>
      </c>
      <c r="E46" s="170"/>
      <c r="F46" s="221"/>
      <c r="H46" s="225"/>
      <c r="J46" s="222"/>
      <c r="K46" s="225"/>
      <c r="M46" s="222"/>
      <c r="N46" s="225"/>
      <c r="P46" s="222"/>
      <c r="Q46" s="223"/>
      <c r="R46" s="223"/>
    </row>
    <row r="47" spans="1:18" x14ac:dyDescent="0.2">
      <c r="A47" s="65" t="s">
        <v>171</v>
      </c>
      <c r="B47" s="45"/>
      <c r="C47" s="46"/>
      <c r="D47" s="65" t="s">
        <v>171</v>
      </c>
      <c r="E47" s="45"/>
      <c r="F47" s="46"/>
      <c r="H47" s="47"/>
      <c r="I47" s="45"/>
      <c r="J47" s="46"/>
      <c r="K47" s="47"/>
      <c r="L47" s="45"/>
      <c r="M47" s="46"/>
      <c r="N47" s="47"/>
      <c r="O47" s="45"/>
      <c r="P47" s="46"/>
      <c r="Q47" s="42"/>
      <c r="R47" s="42"/>
    </row>
    <row r="48" spans="1:18" x14ac:dyDescent="0.2">
      <c r="A48" s="44"/>
      <c r="C48" s="17"/>
      <c r="D48" s="44"/>
      <c r="F48" s="17"/>
      <c r="H48" s="44"/>
      <c r="J48" s="17"/>
      <c r="K48" s="44"/>
      <c r="M48" s="17"/>
      <c r="N48" s="44"/>
      <c r="P48" s="17"/>
      <c r="Q48" s="42"/>
      <c r="R48" s="42"/>
    </row>
    <row r="49" spans="1:18" x14ac:dyDescent="0.2">
      <c r="A49" s="44"/>
      <c r="C49" s="17"/>
      <c r="D49" s="44"/>
      <c r="F49" s="17"/>
      <c r="H49" s="100"/>
      <c r="J49" s="17"/>
      <c r="K49" s="44"/>
      <c r="M49" s="17"/>
      <c r="N49" s="44"/>
      <c r="P49" s="17"/>
      <c r="Q49" s="42"/>
      <c r="R49" s="42"/>
    </row>
    <row r="50" spans="1:18" s="102" customFormat="1" ht="12.75" x14ac:dyDescent="0.2">
      <c r="A50" s="175">
        <v>43200</v>
      </c>
      <c r="C50" s="176" t="s">
        <v>232</v>
      </c>
      <c r="D50" s="101"/>
      <c r="F50" s="103"/>
      <c r="H50" s="175">
        <v>43208</v>
      </c>
      <c r="J50" s="176" t="s">
        <v>233</v>
      </c>
      <c r="K50" s="175">
        <v>43210</v>
      </c>
      <c r="M50" s="176" t="s">
        <v>234</v>
      </c>
      <c r="N50" s="175">
        <v>43212</v>
      </c>
      <c r="P50" s="176" t="s">
        <v>235</v>
      </c>
      <c r="Q50" s="104"/>
      <c r="R50" s="104"/>
    </row>
    <row r="51" spans="1:18" x14ac:dyDescent="0.2">
      <c r="A51" s="44"/>
      <c r="C51" s="17"/>
      <c r="D51" s="44"/>
      <c r="F51" s="17"/>
      <c r="H51" s="44"/>
      <c r="J51" s="17"/>
      <c r="K51" s="44"/>
      <c r="M51" s="17"/>
      <c r="N51" s="44"/>
      <c r="P51" s="17"/>
      <c r="Q51" s="42"/>
      <c r="R51" s="42"/>
    </row>
    <row r="52" spans="1:18" x14ac:dyDescent="0.2">
      <c r="A52" s="44"/>
      <c r="C52" s="17"/>
      <c r="D52" s="44"/>
      <c r="F52" s="17"/>
      <c r="H52" s="44"/>
      <c r="J52" s="17"/>
      <c r="K52" s="44"/>
      <c r="M52" s="17"/>
      <c r="N52" s="44"/>
      <c r="P52" s="17"/>
      <c r="Q52" s="42"/>
      <c r="R52" s="42"/>
    </row>
    <row r="53" spans="1:18" x14ac:dyDescent="0.2">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x14ac:dyDescent="0.2">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x14ac:dyDescent="0.2"/>
    <row r="56" spans="1:18" x14ac:dyDescent="0.2">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x14ac:dyDescent="0.2">
      <c r="A57" s="42"/>
      <c r="B57" s="23"/>
      <c r="C57" s="23"/>
      <c r="D57" s="23"/>
      <c r="E57" s="23"/>
      <c r="F57" s="23"/>
      <c r="G57" s="23"/>
      <c r="H57" s="23"/>
      <c r="I57" s="23"/>
      <c r="J57" s="23"/>
      <c r="K57" s="23"/>
      <c r="L57" s="23"/>
      <c r="M57" s="23"/>
      <c r="N57" s="23"/>
      <c r="O57" s="23"/>
      <c r="P57" s="23"/>
    </row>
    <row r="58" spans="1:18" ht="15.75" x14ac:dyDescent="0.2">
      <c r="A58" s="52" t="s">
        <v>10</v>
      </c>
    </row>
    <row r="60" spans="1:18" s="23" customFormat="1" ht="12.75" x14ac:dyDescent="0.2">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x14ac:dyDescent="0.2">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x14ac:dyDescent="0.2">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x14ac:dyDescent="0.2">
      <c r="A64" s="407" t="s">
        <v>211</v>
      </c>
      <c r="B64" s="407"/>
      <c r="C64" s="407"/>
      <c r="D64" s="407"/>
      <c r="E64" s="407"/>
      <c r="F64" s="407"/>
      <c r="G64" s="407"/>
      <c r="H64" s="407"/>
      <c r="I64" s="407"/>
      <c r="J64" s="407"/>
      <c r="K64" s="407"/>
      <c r="L64" s="407"/>
      <c r="M64" s="407"/>
      <c r="N64" s="407"/>
      <c r="O64" s="407"/>
      <c r="P64" s="407"/>
    </row>
    <row r="66" spans="1:16" s="42" customFormat="1" ht="12.75" customHeight="1" x14ac:dyDescent="0.2">
      <c r="A66" s="337" t="s">
        <v>213</v>
      </c>
      <c r="B66" s="338"/>
      <c r="C66" s="338"/>
      <c r="D66" s="408" t="s">
        <v>212</v>
      </c>
      <c r="E66" s="504"/>
      <c r="F66" s="505" t="s">
        <v>155</v>
      </c>
      <c r="G66" s="505"/>
      <c r="H66" s="505" t="s">
        <v>241</v>
      </c>
      <c r="I66" s="505"/>
      <c r="J66" s="505" t="s">
        <v>242</v>
      </c>
      <c r="K66" s="507"/>
      <c r="L66" s="508" t="s">
        <v>146</v>
      </c>
      <c r="M66" s="508"/>
      <c r="N66" s="508"/>
      <c r="O66" s="508"/>
      <c r="P66" s="508"/>
    </row>
    <row r="67" spans="1:16" x14ac:dyDescent="0.2">
      <c r="A67" s="419"/>
      <c r="B67" s="420"/>
      <c r="C67" s="420"/>
      <c r="D67" s="413"/>
      <c r="E67" s="457"/>
      <c r="F67" s="458"/>
      <c r="G67" s="458"/>
      <c r="H67" s="458"/>
      <c r="I67" s="458"/>
      <c r="J67" s="458"/>
      <c r="K67" s="459"/>
      <c r="L67" s="460" t="s">
        <v>208</v>
      </c>
      <c r="M67" s="461"/>
      <c r="N67" s="83" t="s">
        <v>152</v>
      </c>
      <c r="O67" s="506" t="s">
        <v>209</v>
      </c>
      <c r="P67" s="506"/>
    </row>
    <row r="68" spans="1:16" ht="6" customHeight="1" x14ac:dyDescent="0.2">
      <c r="A68" s="447"/>
      <c r="B68" s="448"/>
      <c r="C68" s="448"/>
      <c r="D68" s="449"/>
      <c r="E68" s="450"/>
      <c r="F68" s="451"/>
      <c r="G68" s="451"/>
      <c r="H68" s="452"/>
      <c r="I68" s="452"/>
      <c r="J68" s="452"/>
      <c r="K68" s="453"/>
      <c r="L68" s="454"/>
      <c r="M68" s="455"/>
      <c r="N68" s="84"/>
      <c r="O68" s="456"/>
      <c r="P68" s="456"/>
    </row>
    <row r="69" spans="1:16" s="23" customFormat="1" ht="12.75" x14ac:dyDescent="0.2">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x14ac:dyDescent="0.2">
      <c r="A70" s="429" t="s">
        <v>239</v>
      </c>
      <c r="B70" s="430"/>
      <c r="C70" s="430"/>
      <c r="D70" s="431" t="s">
        <v>191</v>
      </c>
      <c r="E70" s="432"/>
      <c r="F70" s="433" t="s">
        <v>191</v>
      </c>
      <c r="G70" s="433"/>
      <c r="H70" s="431">
        <v>43133</v>
      </c>
      <c r="I70" s="432"/>
      <c r="J70" s="434">
        <v>1</v>
      </c>
      <c r="K70" s="435"/>
      <c r="L70" s="334">
        <v>400000</v>
      </c>
      <c r="M70" s="335"/>
      <c r="N70" s="182">
        <v>7.6999999999999999E-2</v>
      </c>
      <c r="O70" s="520">
        <f>IF(L70&lt;&gt;"",ROUND((1*L70*(1+N70))*20,0)/20,"")</f>
        <v>430800</v>
      </c>
      <c r="P70" s="520"/>
    </row>
    <row r="71" spans="1:16" ht="12.75" x14ac:dyDescent="0.2">
      <c r="A71" s="429" t="s">
        <v>240</v>
      </c>
      <c r="B71" s="430"/>
      <c r="C71" s="430"/>
      <c r="D71" s="431" t="s">
        <v>191</v>
      </c>
      <c r="E71" s="432"/>
      <c r="F71" s="433" t="s">
        <v>191</v>
      </c>
      <c r="G71" s="433"/>
      <c r="H71" s="431"/>
      <c r="I71" s="432"/>
      <c r="J71" s="434"/>
      <c r="K71" s="435"/>
      <c r="L71" s="334"/>
      <c r="M71" s="335"/>
      <c r="N71" s="182"/>
      <c r="O71" s="520" t="str">
        <f>IF(L71&lt;&gt;"",ROUND((1*L71*(1+N71))*20,0)/20,"")</f>
        <v/>
      </c>
      <c r="P71" s="520"/>
    </row>
    <row r="72" spans="1:16" ht="6" customHeight="1" x14ac:dyDescent="0.2">
      <c r="A72" s="419"/>
      <c r="B72" s="420"/>
      <c r="C72" s="420"/>
      <c r="D72" s="421"/>
      <c r="E72" s="422"/>
      <c r="F72" s="423"/>
      <c r="G72" s="423"/>
      <c r="H72" s="421"/>
      <c r="I72" s="422"/>
      <c r="J72" s="424"/>
      <c r="K72" s="425"/>
      <c r="L72" s="426"/>
      <c r="M72" s="427"/>
      <c r="N72" s="183"/>
      <c r="O72" s="428" t="str">
        <f>IF(L72&lt;&gt;"",ROUND((1*L72*(1+N72))*20,0)/20,"")</f>
        <v/>
      </c>
      <c r="P72" s="428"/>
    </row>
    <row r="73" spans="1:16" s="42" customFormat="1" ht="12.75" x14ac:dyDescent="0.2">
      <c r="A73" s="62" t="s">
        <v>215</v>
      </c>
      <c r="B73" s="63"/>
      <c r="C73" s="63"/>
      <c r="D73" s="184"/>
      <c r="E73" s="184"/>
      <c r="F73" s="184"/>
      <c r="G73" s="184"/>
      <c r="H73" s="184"/>
      <c r="I73" s="184"/>
      <c r="J73" s="184"/>
      <c r="K73" s="184"/>
      <c r="L73" s="398">
        <f>SUM(L69:M72)</f>
        <v>5350000</v>
      </c>
      <c r="M73" s="399"/>
      <c r="N73" s="185"/>
      <c r="O73" s="398">
        <f>SUM(O69:P72)</f>
        <v>5761950</v>
      </c>
      <c r="P73" s="398"/>
    </row>
    <row r="75" spans="1:16" ht="15" x14ac:dyDescent="0.2">
      <c r="A75" s="407" t="s">
        <v>176</v>
      </c>
      <c r="B75" s="407"/>
      <c r="C75" s="407"/>
      <c r="D75" s="407"/>
      <c r="E75" s="407"/>
      <c r="F75" s="407"/>
      <c r="G75" s="407"/>
      <c r="H75" s="407"/>
      <c r="I75" s="407"/>
      <c r="J75" s="407"/>
      <c r="K75" s="407"/>
      <c r="L75" s="407"/>
      <c r="M75" s="407"/>
      <c r="N75" s="407"/>
      <c r="O75" s="407"/>
      <c r="P75" s="407"/>
    </row>
    <row r="77" spans="1:16" ht="12.75" customHeight="1" x14ac:dyDescent="0.2">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x14ac:dyDescent="0.2">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x14ac:dyDescent="0.2">
      <c r="A79" s="44"/>
      <c r="C79" s="281"/>
      <c r="D79" s="400"/>
      <c r="E79" s="401"/>
      <c r="F79" s="402"/>
      <c r="G79" s="403"/>
      <c r="H79" s="301"/>
      <c r="I79" s="238"/>
      <c r="J79" s="404"/>
      <c r="K79" s="405"/>
      <c r="L79" s="239"/>
      <c r="M79" s="240"/>
      <c r="N79" s="183"/>
      <c r="O79" s="258"/>
      <c r="P79" s="259"/>
    </row>
    <row r="80" spans="1:16" ht="12.75" customHeight="1" x14ac:dyDescent="0.2">
      <c r="A80" s="272">
        <v>3400988878</v>
      </c>
      <c r="B80" s="265"/>
      <c r="C80" s="279">
        <v>43141</v>
      </c>
      <c r="D80" s="265"/>
      <c r="E80" s="270"/>
      <c r="F80" s="306" t="s">
        <v>27</v>
      </c>
      <c r="G80" s="307" t="s">
        <v>256</v>
      </c>
      <c r="H80" s="310">
        <v>43101</v>
      </c>
      <c r="I80" s="311">
        <v>43131</v>
      </c>
      <c r="J80" s="521" t="s">
        <v>135</v>
      </c>
      <c r="K80" s="522"/>
      <c r="L80" s="334">
        <v>1545642.6</v>
      </c>
      <c r="M80" s="335"/>
      <c r="N80" s="182">
        <v>7.6999999999999999E-2</v>
      </c>
      <c r="O80" s="520">
        <f>IF(L80&lt;&gt;"",L80*(1+N80),"")</f>
        <v>1664657.0802</v>
      </c>
      <c r="P80" s="520"/>
    </row>
    <row r="81" spans="1:16" ht="12.75" x14ac:dyDescent="0.2">
      <c r="A81" s="272">
        <v>3400988879</v>
      </c>
      <c r="B81" s="265"/>
      <c r="C81" s="279">
        <v>43141</v>
      </c>
      <c r="D81" s="265"/>
      <c r="E81" s="270"/>
      <c r="F81" s="306" t="s">
        <v>27</v>
      </c>
      <c r="G81" s="307" t="s">
        <v>217</v>
      </c>
      <c r="H81" s="310">
        <v>43101</v>
      </c>
      <c r="I81" s="311">
        <v>43131</v>
      </c>
      <c r="J81" s="521" t="s">
        <v>14</v>
      </c>
      <c r="K81" s="522"/>
      <c r="L81" s="334">
        <v>10000</v>
      </c>
      <c r="M81" s="335"/>
      <c r="N81" s="182">
        <v>7.6999999999999999E-2</v>
      </c>
      <c r="O81" s="520">
        <f>IF(L81&lt;&gt;"",L81*(1+N81),"")</f>
        <v>10770</v>
      </c>
      <c r="P81" s="520"/>
    </row>
    <row r="82" spans="1:16" ht="12.75" x14ac:dyDescent="0.2">
      <c r="A82" s="272">
        <v>3400988880</v>
      </c>
      <c r="B82" s="265"/>
      <c r="C82" s="279">
        <v>43141</v>
      </c>
      <c r="D82" s="265"/>
      <c r="E82" s="270"/>
      <c r="F82" s="306" t="s">
        <v>27</v>
      </c>
      <c r="G82" s="307" t="s">
        <v>257</v>
      </c>
      <c r="H82" s="310">
        <v>43101</v>
      </c>
      <c r="I82" s="311">
        <v>43131</v>
      </c>
      <c r="J82" s="521" t="s">
        <v>147</v>
      </c>
      <c r="K82" s="522"/>
      <c r="L82" s="334">
        <v>20000</v>
      </c>
      <c r="M82" s="335"/>
      <c r="N82" s="182">
        <v>7.6999999999999999E-2</v>
      </c>
      <c r="O82" s="520">
        <f>IF(L82&lt;&gt;"",L82*(1+N82),"")</f>
        <v>21540</v>
      </c>
      <c r="P82" s="520"/>
    </row>
    <row r="83" spans="1:16" ht="12.75" x14ac:dyDescent="0.2">
      <c r="A83" s="272">
        <v>3400988881</v>
      </c>
      <c r="B83" s="265"/>
      <c r="C83" s="279">
        <v>43141</v>
      </c>
      <c r="D83" s="265"/>
      <c r="E83" s="270"/>
      <c r="F83" s="306" t="s">
        <v>27</v>
      </c>
      <c r="G83" s="307" t="s">
        <v>258</v>
      </c>
      <c r="H83" s="310">
        <v>43101</v>
      </c>
      <c r="I83" s="311">
        <v>43131</v>
      </c>
      <c r="J83" s="521" t="s">
        <v>134</v>
      </c>
      <c r="K83" s="522"/>
      <c r="L83" s="334">
        <v>-10000</v>
      </c>
      <c r="M83" s="335"/>
      <c r="N83" s="182">
        <v>7.6999999999999999E-2</v>
      </c>
      <c r="O83" s="520">
        <f>IF(L83&lt;&gt;"",L83*(1+N83),"")</f>
        <v>-10770</v>
      </c>
      <c r="P83" s="520"/>
    </row>
    <row r="84" spans="1:16" ht="12.75" x14ac:dyDescent="0.2">
      <c r="A84" s="272">
        <v>3400988882</v>
      </c>
      <c r="B84" s="265"/>
      <c r="C84" s="279">
        <v>43196</v>
      </c>
      <c r="D84" s="265"/>
      <c r="E84" s="270"/>
      <c r="F84" s="306" t="s">
        <v>27</v>
      </c>
      <c r="G84" s="307" t="s">
        <v>259</v>
      </c>
      <c r="H84" s="310">
        <v>43132</v>
      </c>
      <c r="I84" s="311">
        <v>43190</v>
      </c>
      <c r="J84" s="521" t="s">
        <v>135</v>
      </c>
      <c r="K84" s="522"/>
      <c r="L84" s="334">
        <v>2153796.1368</v>
      </c>
      <c r="M84" s="335"/>
      <c r="N84" s="182">
        <v>7.6999999999999999E-2</v>
      </c>
      <c r="O84" s="520">
        <f>IF(L84&lt;&gt;"",L84*(1+N84),"")</f>
        <v>2319638.4393336</v>
      </c>
      <c r="P84" s="520"/>
    </row>
    <row r="85" spans="1:16" ht="12.75" x14ac:dyDescent="0.2">
      <c r="A85" s="272"/>
      <c r="B85" s="265"/>
      <c r="C85" s="279"/>
      <c r="D85" s="265"/>
      <c r="E85" s="270"/>
      <c r="F85" s="302"/>
      <c r="G85" s="307"/>
      <c r="H85" s="310"/>
      <c r="I85" s="311"/>
      <c r="J85" s="521"/>
      <c r="K85" s="522"/>
      <c r="L85" s="334"/>
      <c r="M85" s="335"/>
      <c r="N85" s="182">
        <v>7.6999999999999999E-2</v>
      </c>
      <c r="O85" s="520" t="str">
        <f t="shared" ref="O85:O93" si="1">IF(L85&lt;&gt;"",L85*(1+N85),"")</f>
        <v/>
      </c>
      <c r="P85" s="520"/>
    </row>
    <row r="86" spans="1:16" ht="12.75" x14ac:dyDescent="0.2">
      <c r="A86" s="272"/>
      <c r="B86" s="265"/>
      <c r="C86" s="279"/>
      <c r="D86" s="265"/>
      <c r="E86" s="270"/>
      <c r="F86" s="302"/>
      <c r="G86" s="307"/>
      <c r="H86" s="310"/>
      <c r="I86" s="311"/>
      <c r="J86" s="521"/>
      <c r="K86" s="522"/>
      <c r="L86" s="334"/>
      <c r="M86" s="335"/>
      <c r="N86" s="182">
        <v>7.6999999999999999E-2</v>
      </c>
      <c r="O86" s="520" t="str">
        <f t="shared" si="1"/>
        <v/>
      </c>
      <c r="P86" s="520"/>
    </row>
    <row r="87" spans="1:16" ht="12.75" x14ac:dyDescent="0.2">
      <c r="A87" s="272"/>
      <c r="B87" s="265"/>
      <c r="C87" s="279"/>
      <c r="D87" s="265"/>
      <c r="E87" s="270"/>
      <c r="F87" s="302"/>
      <c r="G87" s="307"/>
      <c r="H87" s="310"/>
      <c r="I87" s="311"/>
      <c r="J87" s="521"/>
      <c r="K87" s="522"/>
      <c r="L87" s="334"/>
      <c r="M87" s="335"/>
      <c r="N87" s="182">
        <v>7.6999999999999999E-2</v>
      </c>
      <c r="O87" s="520" t="str">
        <f t="shared" si="1"/>
        <v/>
      </c>
      <c r="P87" s="520"/>
    </row>
    <row r="88" spans="1:16" ht="12.75" x14ac:dyDescent="0.2">
      <c r="A88" s="272"/>
      <c r="B88" s="265"/>
      <c r="C88" s="279"/>
      <c r="D88" s="265"/>
      <c r="E88" s="270"/>
      <c r="F88" s="302"/>
      <c r="G88" s="307"/>
      <c r="H88" s="310"/>
      <c r="I88" s="311"/>
      <c r="J88" s="521"/>
      <c r="K88" s="522"/>
      <c r="L88" s="334"/>
      <c r="M88" s="335"/>
      <c r="N88" s="182">
        <v>7.6999999999999999E-2</v>
      </c>
      <c r="O88" s="520" t="str">
        <f t="shared" si="1"/>
        <v/>
      </c>
      <c r="P88" s="520"/>
    </row>
    <row r="89" spans="1:16" ht="12.75" x14ac:dyDescent="0.2">
      <c r="A89" s="272"/>
      <c r="B89" s="265"/>
      <c r="C89" s="279"/>
      <c r="D89" s="265"/>
      <c r="E89" s="270"/>
      <c r="F89" s="302"/>
      <c r="G89" s="307"/>
      <c r="H89" s="310"/>
      <c r="I89" s="311"/>
      <c r="J89" s="521"/>
      <c r="K89" s="522"/>
      <c r="L89" s="334"/>
      <c r="M89" s="335"/>
      <c r="N89" s="182">
        <v>7.6999999999999999E-2</v>
      </c>
      <c r="O89" s="520" t="str">
        <f t="shared" si="1"/>
        <v/>
      </c>
      <c r="P89" s="520"/>
    </row>
    <row r="90" spans="1:16" ht="12.75" x14ac:dyDescent="0.2">
      <c r="A90" s="272"/>
      <c r="B90" s="265"/>
      <c r="C90" s="279"/>
      <c r="D90" s="265"/>
      <c r="E90" s="270"/>
      <c r="F90" s="302"/>
      <c r="G90" s="307"/>
      <c r="H90" s="310"/>
      <c r="I90" s="311"/>
      <c r="J90" s="521"/>
      <c r="K90" s="522"/>
      <c r="L90" s="334"/>
      <c r="M90" s="335"/>
      <c r="N90" s="182">
        <v>7.6999999999999999E-2</v>
      </c>
      <c r="O90" s="520" t="str">
        <f t="shared" si="1"/>
        <v/>
      </c>
      <c r="P90" s="520"/>
    </row>
    <row r="91" spans="1:16" ht="12.75" x14ac:dyDescent="0.2">
      <c r="A91" s="272"/>
      <c r="B91" s="265"/>
      <c r="C91" s="279"/>
      <c r="D91" s="265"/>
      <c r="E91" s="270"/>
      <c r="F91" s="302"/>
      <c r="G91" s="307"/>
      <c r="H91" s="310"/>
      <c r="I91" s="311"/>
      <c r="J91" s="521"/>
      <c r="K91" s="522"/>
      <c r="L91" s="334"/>
      <c r="M91" s="335"/>
      <c r="N91" s="182">
        <v>7.6999999999999999E-2</v>
      </c>
      <c r="O91" s="520" t="str">
        <f t="shared" si="1"/>
        <v/>
      </c>
      <c r="P91" s="520"/>
    </row>
    <row r="92" spans="1:16" ht="12.75" x14ac:dyDescent="0.2">
      <c r="A92" s="272"/>
      <c r="B92" s="265"/>
      <c r="C92" s="279"/>
      <c r="D92" s="265"/>
      <c r="E92" s="270"/>
      <c r="F92" s="302"/>
      <c r="G92" s="307"/>
      <c r="H92" s="310"/>
      <c r="I92" s="311"/>
      <c r="J92" s="521"/>
      <c r="K92" s="522"/>
      <c r="L92" s="334"/>
      <c r="M92" s="335"/>
      <c r="N92" s="182">
        <v>7.6999999999999999E-2</v>
      </c>
      <c r="O92" s="520" t="str">
        <f t="shared" si="1"/>
        <v/>
      </c>
      <c r="P92" s="520"/>
    </row>
    <row r="93" spans="1:16" ht="12.75" x14ac:dyDescent="0.2">
      <c r="A93" s="272"/>
      <c r="B93" s="265"/>
      <c r="C93" s="279"/>
      <c r="D93" s="265"/>
      <c r="E93" s="270"/>
      <c r="F93" s="302"/>
      <c r="G93" s="307"/>
      <c r="H93" s="310"/>
      <c r="I93" s="311"/>
      <c r="J93" s="521"/>
      <c r="K93" s="522"/>
      <c r="L93" s="334"/>
      <c r="M93" s="335"/>
      <c r="N93" s="182">
        <v>7.6999999999999999E-2</v>
      </c>
      <c r="O93" s="520" t="str">
        <f t="shared" si="1"/>
        <v/>
      </c>
      <c r="P93" s="520"/>
    </row>
    <row r="94" spans="1:16" ht="12.75" x14ac:dyDescent="0.2">
      <c r="A94" s="273"/>
      <c r="B94" s="265"/>
      <c r="C94" s="275"/>
      <c r="D94" s="265"/>
      <c r="E94" s="269"/>
      <c r="F94" s="306" t="s">
        <v>2</v>
      </c>
      <c r="G94" s="307"/>
      <c r="H94" s="310"/>
      <c r="I94" s="312"/>
      <c r="J94" s="521"/>
      <c r="K94" s="522"/>
      <c r="L94" s="334"/>
      <c r="M94" s="335"/>
      <c r="N94" s="182">
        <v>7.6999999999999999E-2</v>
      </c>
      <c r="O94" s="520" t="str">
        <f>IF(L94&lt;&gt;"",L94*(1+N94),"")</f>
        <v/>
      </c>
      <c r="P94" s="520"/>
    </row>
    <row r="95" spans="1:16" ht="6" customHeight="1" x14ac:dyDescent="0.2">
      <c r="A95" s="81"/>
      <c r="C95" s="277"/>
      <c r="D95" s="394"/>
      <c r="E95" s="395"/>
      <c r="F95" s="396"/>
      <c r="G95" s="397"/>
      <c r="H95" s="274"/>
      <c r="I95" s="241"/>
      <c r="J95" s="262"/>
      <c r="K95" s="263"/>
      <c r="L95" s="242"/>
      <c r="M95" s="243"/>
      <c r="N95" s="183"/>
      <c r="O95" s="242"/>
      <c r="P95" s="260"/>
    </row>
    <row r="96" spans="1:16" ht="12.75" customHeight="1" x14ac:dyDescent="0.2">
      <c r="A96" s="233" t="s">
        <v>181</v>
      </c>
      <c r="B96" s="89"/>
      <c r="C96" s="89"/>
      <c r="D96" s="234"/>
      <c r="E96" s="234"/>
      <c r="F96" s="234"/>
      <c r="G96" s="234"/>
      <c r="H96" s="234"/>
      <c r="I96" s="234"/>
      <c r="J96" s="234"/>
      <c r="K96" s="235"/>
      <c r="L96" s="398">
        <f>-SUMIF(J80:K95,'Dropdowns Bau'!B9,L80:M95)+L97</f>
        <v>3719438.7368000001</v>
      </c>
      <c r="M96" s="399"/>
      <c r="N96" s="185"/>
      <c r="O96" s="398">
        <f>-SUMIF(J80:K95,'Dropdowns Bau'!B9,O80:P95)+O97</f>
        <v>4005835.5195335997</v>
      </c>
      <c r="P96" s="398"/>
    </row>
    <row r="97" spans="1:16" s="42" customFormat="1" ht="12.75" x14ac:dyDescent="0.2">
      <c r="A97" s="26" t="s">
        <v>182</v>
      </c>
      <c r="B97" s="63"/>
      <c r="C97" s="63"/>
      <c r="D97" s="236"/>
      <c r="E97" s="236"/>
      <c r="F97" s="236"/>
      <c r="G97" s="236"/>
      <c r="H97" s="236"/>
      <c r="I97" s="236"/>
      <c r="J97" s="236"/>
      <c r="K97" s="237"/>
      <c r="L97" s="368">
        <f>SUM(L80:M95)</f>
        <v>3719438.7368000001</v>
      </c>
      <c r="M97" s="369"/>
      <c r="N97" s="186"/>
      <c r="O97" s="368">
        <f>SUM(O80:P95)</f>
        <v>4005835.5195335997</v>
      </c>
      <c r="P97" s="370"/>
    </row>
    <row r="98" spans="1:16" ht="6" customHeight="1" x14ac:dyDescent="0.2">
      <c r="A98" s="85"/>
      <c r="D98" s="86"/>
      <c r="E98" s="86"/>
      <c r="F98" s="86"/>
      <c r="G98" s="86"/>
      <c r="H98" s="86"/>
      <c r="I98" s="86"/>
      <c r="J98" s="86"/>
      <c r="K98" s="64"/>
      <c r="L98" s="244"/>
      <c r="M98" s="245"/>
      <c r="N98" s="187"/>
      <c r="O98" s="244"/>
      <c r="P98" s="261"/>
    </row>
    <row r="99" spans="1:16" ht="12.75" customHeight="1" x14ac:dyDescent="0.2">
      <c r="A99" s="88" t="s">
        <v>214</v>
      </c>
      <c r="D99" s="267"/>
      <c r="J99" s="42" t="s">
        <v>192</v>
      </c>
      <c r="K99" s="17"/>
      <c r="L99" s="368">
        <f>SUMIF(J80:K95,'Dropdowns DL'!B4,L80:M95)</f>
        <v>3699438.7368000001</v>
      </c>
      <c r="M99" s="369"/>
      <c r="N99" s="183"/>
      <c r="O99" s="368">
        <f>SUMIF(J80:K95,'Dropdowns DL'!B4,O80:P95)</f>
        <v>3984295.5195335997</v>
      </c>
      <c r="P99" s="370"/>
    </row>
    <row r="100" spans="1:16" ht="12.75" x14ac:dyDescent="0.2">
      <c r="A100" s="44"/>
      <c r="J100" s="42" t="s">
        <v>278</v>
      </c>
      <c r="K100" s="17"/>
      <c r="L100" s="368">
        <f>SUMIF(J80:K95,'Dropdowns DL'!B6,L80:M95)</f>
        <v>20000</v>
      </c>
      <c r="M100" s="369"/>
      <c r="N100" s="183"/>
      <c r="O100" s="368">
        <f>SUMIF(J80:K95,'Dropdowns DL'!B6,O80:P95)</f>
        <v>21540</v>
      </c>
      <c r="P100" s="370"/>
    </row>
    <row r="101" spans="1:16" ht="12.75" x14ac:dyDescent="0.2">
      <c r="A101" s="44"/>
      <c r="J101" s="42" t="s">
        <v>193</v>
      </c>
      <c r="K101" s="17"/>
      <c r="L101" s="368">
        <f>SUMIF(J80:K95,'Dropdowns DL'!B5,L80:M95)</f>
        <v>10000</v>
      </c>
      <c r="M101" s="369"/>
      <c r="N101" s="183"/>
      <c r="O101" s="368">
        <f>SUMIF(J80:K95,'Dropdowns DL'!B5,O80:P95)</f>
        <v>10770</v>
      </c>
      <c r="P101" s="370"/>
    </row>
    <row r="102" spans="1:16" ht="12.75" hidden="1" x14ac:dyDescent="0.2">
      <c r="A102" s="44"/>
      <c r="J102" s="42" t="s">
        <v>194</v>
      </c>
      <c r="K102" s="17"/>
      <c r="L102" s="368">
        <f>SUMIF(J80:K95,'Dropdowns Bau'!B5,L80:M95)</f>
        <v>0</v>
      </c>
      <c r="M102" s="369"/>
      <c r="N102" s="183"/>
      <c r="O102" s="368">
        <f>SUMIF(J80:K95,'Dropdowns Bau'!B5,O80:P95)</f>
        <v>0</v>
      </c>
      <c r="P102" s="370"/>
    </row>
    <row r="103" spans="1:16" ht="6" customHeight="1" x14ac:dyDescent="0.2">
      <c r="A103" s="81"/>
      <c r="B103" s="87"/>
      <c r="C103" s="87"/>
      <c r="D103" s="87"/>
      <c r="E103" s="87"/>
      <c r="F103" s="87"/>
      <c r="G103" s="87"/>
      <c r="H103" s="87"/>
      <c r="I103" s="87"/>
      <c r="J103" s="87"/>
      <c r="K103" s="82"/>
      <c r="L103" s="371"/>
      <c r="M103" s="372"/>
      <c r="N103" s="188"/>
      <c r="O103" s="373"/>
      <c r="P103" s="373"/>
    </row>
    <row r="104" spans="1:16" ht="6" customHeight="1" x14ac:dyDescent="0.2"/>
    <row r="106" spans="1:16" ht="15" x14ac:dyDescent="0.2">
      <c r="A106" s="167" t="s">
        <v>183</v>
      </c>
      <c r="B106" s="156"/>
      <c r="C106" s="156"/>
      <c r="D106" s="156"/>
      <c r="E106" s="156"/>
      <c r="F106" s="156"/>
      <c r="G106" s="156"/>
      <c r="H106" s="157"/>
      <c r="I106" s="374" t="s">
        <v>210</v>
      </c>
      <c r="J106" s="374"/>
      <c r="K106" s="374"/>
      <c r="L106" s="374"/>
      <c r="M106" s="374"/>
      <c r="N106" s="374"/>
      <c r="O106" s="374"/>
      <c r="P106" s="374"/>
    </row>
    <row r="107" spans="1:16" s="23" customFormat="1" x14ac:dyDescent="0.2">
      <c r="A107" s="95"/>
      <c r="B107" s="95"/>
      <c r="C107" s="95"/>
      <c r="D107" s="95"/>
      <c r="E107" s="95"/>
      <c r="F107" s="95"/>
      <c r="G107" s="95"/>
      <c r="H107" s="95"/>
      <c r="I107" s="96"/>
      <c r="J107" s="95"/>
      <c r="K107" s="95"/>
      <c r="L107" s="95"/>
      <c r="M107" s="95"/>
    </row>
    <row r="108" spans="1:16" ht="12" customHeight="1" x14ac:dyDescent="0.2">
      <c r="A108" s="90"/>
      <c r="B108" s="89"/>
      <c r="C108" s="89"/>
      <c r="D108" s="375" t="s">
        <v>208</v>
      </c>
      <c r="E108" s="376"/>
      <c r="F108" s="377" t="s">
        <v>209</v>
      </c>
      <c r="G108" s="378"/>
      <c r="H108" s="23"/>
      <c r="I108" s="379" t="s">
        <v>253</v>
      </c>
      <c r="J108" s="380"/>
      <c r="K108" s="385" t="s">
        <v>277</v>
      </c>
      <c r="L108" s="386"/>
      <c r="M108" s="386"/>
      <c r="N108" s="386"/>
      <c r="O108" s="386"/>
      <c r="P108" s="387"/>
    </row>
    <row r="109" spans="1:16" ht="12.75" x14ac:dyDescent="0.2">
      <c r="A109" s="337" t="s">
        <v>215</v>
      </c>
      <c r="B109" s="338"/>
      <c r="C109" s="339"/>
      <c r="D109" s="357">
        <f>L73</f>
        <v>5350000</v>
      </c>
      <c r="E109" s="358"/>
      <c r="F109" s="359">
        <f>O73</f>
        <v>5761950</v>
      </c>
      <c r="G109" s="360"/>
      <c r="H109" s="91"/>
      <c r="I109" s="381"/>
      <c r="J109" s="382"/>
      <c r="K109" s="388"/>
      <c r="L109" s="389"/>
      <c r="M109" s="389"/>
      <c r="N109" s="389"/>
      <c r="O109" s="389"/>
      <c r="P109" s="390"/>
    </row>
    <row r="110" spans="1:16" ht="12.75" x14ac:dyDescent="0.2">
      <c r="A110" s="361" t="s">
        <v>181</v>
      </c>
      <c r="B110" s="362"/>
      <c r="C110" s="363"/>
      <c r="D110" s="364">
        <f>L96</f>
        <v>3719438.7368000001</v>
      </c>
      <c r="E110" s="365"/>
      <c r="F110" s="366">
        <f>O96</f>
        <v>4005835.5195335997</v>
      </c>
      <c r="G110" s="367"/>
      <c r="H110" s="91"/>
      <c r="I110" s="381"/>
      <c r="J110" s="382"/>
      <c r="K110" s="388"/>
      <c r="L110" s="389"/>
      <c r="M110" s="389"/>
      <c r="N110" s="389"/>
      <c r="O110" s="389"/>
      <c r="P110" s="390"/>
    </row>
    <row r="111" spans="1:16" ht="12" customHeight="1" x14ac:dyDescent="0.2">
      <c r="A111" s="337" t="s">
        <v>178</v>
      </c>
      <c r="B111" s="338"/>
      <c r="C111" s="339"/>
      <c r="D111" s="343">
        <f>D109-D110</f>
        <v>1630561.2631999999</v>
      </c>
      <c r="E111" s="344"/>
      <c r="F111" s="347">
        <f>F109-F110</f>
        <v>1756114.4804664003</v>
      </c>
      <c r="G111" s="348"/>
      <c r="H111" s="92"/>
      <c r="I111" s="381"/>
      <c r="J111" s="382"/>
      <c r="K111" s="388"/>
      <c r="L111" s="389"/>
      <c r="M111" s="389"/>
      <c r="N111" s="389"/>
      <c r="O111" s="389"/>
      <c r="P111" s="390"/>
    </row>
    <row r="112" spans="1:16" ht="12" customHeight="1" x14ac:dyDescent="0.2">
      <c r="A112" s="340"/>
      <c r="B112" s="341"/>
      <c r="C112" s="342"/>
      <c r="D112" s="345"/>
      <c r="E112" s="346"/>
      <c r="F112" s="349"/>
      <c r="G112" s="350"/>
      <c r="H112" s="92"/>
      <c r="I112" s="381"/>
      <c r="J112" s="382"/>
      <c r="K112" s="388"/>
      <c r="L112" s="389"/>
      <c r="M112" s="389"/>
      <c r="N112" s="389"/>
      <c r="O112" s="389"/>
      <c r="P112" s="390"/>
    </row>
    <row r="113" spans="1:16" ht="12.75" x14ac:dyDescent="0.2">
      <c r="A113" s="351" t="s">
        <v>177</v>
      </c>
      <c r="B113" s="352"/>
      <c r="C113" s="353"/>
      <c r="D113" s="354">
        <f>IF(D110&lt;&gt;0,D110/D109,0)</f>
        <v>0.69522219379439254</v>
      </c>
      <c r="E113" s="355"/>
      <c r="F113" s="354">
        <f>IF(D110&lt;&gt;0,F110/F109,0)</f>
        <v>0.69522219379439243</v>
      </c>
      <c r="G113" s="356"/>
      <c r="H113" s="93"/>
      <c r="I113" s="383"/>
      <c r="J113" s="384"/>
      <c r="K113" s="391"/>
      <c r="L113" s="392"/>
      <c r="M113" s="392"/>
      <c r="N113" s="392"/>
      <c r="O113" s="392"/>
      <c r="P113" s="393"/>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x14ac:dyDescent="0.2"/>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x14ac:dyDescent="0.2">
      <c r="V1" s="3" t="s">
        <v>296</v>
      </c>
      <c r="W1" s="3" t="s">
        <v>315</v>
      </c>
      <c r="Y1" s="3" t="s">
        <v>244</v>
      </c>
    </row>
    <row r="2" spans="2:25" x14ac:dyDescent="0.2">
      <c r="V2" s="3" t="s">
        <v>316</v>
      </c>
      <c r="W2" s="304" t="s">
        <v>313</v>
      </c>
    </row>
    <row r="3" spans="2:25" ht="18" x14ac:dyDescent="0.25">
      <c r="B3" s="1" t="s">
        <v>6</v>
      </c>
      <c r="C3" s="2"/>
      <c r="D3" s="1" t="s">
        <v>21</v>
      </c>
      <c r="F3" s="1" t="s">
        <v>246</v>
      </c>
      <c r="G3" s="1" t="s">
        <v>22</v>
      </c>
      <c r="V3" s="3" t="s">
        <v>317</v>
      </c>
      <c r="W3" s="304" t="s">
        <v>314</v>
      </c>
    </row>
    <row r="4" spans="2:25" ht="45.75" customHeight="1" x14ac:dyDescent="0.2">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x14ac:dyDescent="0.2">
      <c r="B5" s="2" t="s">
        <v>8</v>
      </c>
      <c r="C5" s="2"/>
      <c r="D5" s="5" t="s">
        <v>23</v>
      </c>
      <c r="F5" s="2" t="str">
        <f>REPLACE(D5,7,99,"")</f>
        <v>1.2100</v>
      </c>
      <c r="H5" s="4"/>
    </row>
    <row r="6" spans="2:25" ht="14.25" customHeight="1" x14ac:dyDescent="0.25">
      <c r="B6" s="2" t="s">
        <v>9</v>
      </c>
      <c r="C6" s="2"/>
      <c r="D6" s="5" t="s">
        <v>24</v>
      </c>
      <c r="F6" s="2" t="str">
        <f t="shared" ref="F6:F19" si="0">REPLACE(D6,7,99,"")</f>
        <v>1.2200</v>
      </c>
      <c r="H6" s="1" t="s">
        <v>25</v>
      </c>
    </row>
    <row r="7" spans="2:25" x14ac:dyDescent="0.2">
      <c r="B7" s="2" t="s">
        <v>14</v>
      </c>
      <c r="C7" s="2"/>
      <c r="D7" s="5" t="s">
        <v>26</v>
      </c>
      <c r="F7" s="2" t="str">
        <f t="shared" si="0"/>
        <v>1.2300</v>
      </c>
      <c r="H7" s="319" t="s">
        <v>329</v>
      </c>
      <c r="V7" s="3" t="s">
        <v>320</v>
      </c>
      <c r="W7" s="3" t="s">
        <v>321</v>
      </c>
      <c r="Y7" s="304" t="s">
        <v>324</v>
      </c>
    </row>
    <row r="8" spans="2:25" x14ac:dyDescent="0.2">
      <c r="B8" s="2"/>
      <c r="C8" s="2"/>
      <c r="D8" s="5" t="s">
        <v>28</v>
      </c>
      <c r="F8" s="2" t="str">
        <f t="shared" si="0"/>
        <v>1.2400</v>
      </c>
      <c r="H8" s="4" t="s">
        <v>27</v>
      </c>
      <c r="W8" s="3" t="s">
        <v>322</v>
      </c>
      <c r="Y8" s="304" t="s">
        <v>323</v>
      </c>
    </row>
    <row r="9" spans="2:25" x14ac:dyDescent="0.2">
      <c r="B9" s="2"/>
      <c r="C9" s="2"/>
      <c r="D9" s="5" t="s">
        <v>29</v>
      </c>
      <c r="F9" s="2" t="str">
        <f t="shared" si="0"/>
        <v>1.2500</v>
      </c>
      <c r="H9" s="4" t="s">
        <v>273</v>
      </c>
    </row>
    <row r="10" spans="2:25" x14ac:dyDescent="0.2">
      <c r="B10" s="22"/>
      <c r="C10" s="2"/>
      <c r="D10" s="5" t="s">
        <v>30</v>
      </c>
      <c r="F10" s="2" t="str">
        <f t="shared" si="0"/>
        <v>1.2600</v>
      </c>
      <c r="H10" s="4" t="s">
        <v>288</v>
      </c>
    </row>
    <row r="11" spans="2:25" x14ac:dyDescent="0.2">
      <c r="B11" s="22"/>
      <c r="C11" s="2"/>
      <c r="D11" s="5" t="s">
        <v>31</v>
      </c>
      <c r="F11" s="2" t="str">
        <f t="shared" si="0"/>
        <v>1.2700</v>
      </c>
    </row>
    <row r="12" spans="2:25" ht="18" x14ac:dyDescent="0.25">
      <c r="B12" s="22"/>
      <c r="C12" s="2"/>
      <c r="D12" s="5" t="s">
        <v>33</v>
      </c>
      <c r="F12" s="2" t="str">
        <f t="shared" si="0"/>
        <v>1.2800</v>
      </c>
      <c r="I12" s="1" t="s">
        <v>0</v>
      </c>
    </row>
    <row r="13" spans="2:25" ht="18" x14ac:dyDescent="0.25">
      <c r="B13" s="2"/>
      <c r="C13" s="2"/>
      <c r="D13" s="5" t="s">
        <v>34</v>
      </c>
      <c r="F13" s="2" t="str">
        <f t="shared" si="0"/>
        <v>1.2900</v>
      </c>
      <c r="H13" s="1" t="s">
        <v>137</v>
      </c>
      <c r="I13" s="319" t="s">
        <v>329</v>
      </c>
    </row>
    <row r="14" spans="2:25" ht="18" x14ac:dyDescent="0.25">
      <c r="B14" s="1" t="s">
        <v>32</v>
      </c>
      <c r="C14" s="2"/>
      <c r="D14" s="5" t="s">
        <v>35</v>
      </c>
      <c r="F14" s="2" t="str">
        <f t="shared" si="0"/>
        <v>1.2950</v>
      </c>
      <c r="H14" s="319" t="s">
        <v>329</v>
      </c>
      <c r="I14" s="284">
        <v>0</v>
      </c>
    </row>
    <row r="15" spans="2:25" x14ac:dyDescent="0.2">
      <c r="B15" s="319" t="s">
        <v>329</v>
      </c>
      <c r="C15" s="2"/>
      <c r="D15" s="2" t="s">
        <v>36</v>
      </c>
      <c r="F15" s="2" t="str">
        <f t="shared" si="0"/>
        <v>1.3100</v>
      </c>
      <c r="H15" s="2" t="s">
        <v>3</v>
      </c>
      <c r="I15" s="2" t="s">
        <v>15</v>
      </c>
    </row>
    <row r="16" spans="2:25" x14ac:dyDescent="0.2">
      <c r="B16" s="2" t="s">
        <v>200</v>
      </c>
      <c r="C16" s="2"/>
      <c r="D16" s="6" t="s">
        <v>37</v>
      </c>
      <c r="F16" s="2" t="str">
        <f t="shared" si="0"/>
        <v>1.3200</v>
      </c>
      <c r="H16" s="2" t="s">
        <v>136</v>
      </c>
      <c r="I16" s="2" t="s">
        <v>17</v>
      </c>
    </row>
    <row r="17" spans="2:17" x14ac:dyDescent="0.2">
      <c r="B17" s="2" t="s">
        <v>201</v>
      </c>
      <c r="C17" s="2"/>
      <c r="D17" s="2" t="s">
        <v>38</v>
      </c>
      <c r="F17" s="2" t="str">
        <f t="shared" si="0"/>
        <v>1.3300</v>
      </c>
      <c r="H17" s="2" t="s">
        <v>2</v>
      </c>
      <c r="I17" s="2" t="s">
        <v>138</v>
      </c>
    </row>
    <row r="18" spans="2:17" x14ac:dyDescent="0.2">
      <c r="B18" s="2" t="s">
        <v>203</v>
      </c>
      <c r="C18" s="2"/>
      <c r="D18" s="2" t="s">
        <v>39</v>
      </c>
      <c r="F18" s="2" t="str">
        <f t="shared" si="0"/>
        <v>1.3400</v>
      </c>
      <c r="H18" s="7"/>
      <c r="I18" s="2" t="s">
        <v>139</v>
      </c>
    </row>
    <row r="19" spans="2:17" x14ac:dyDescent="0.2">
      <c r="B19" s="2" t="s">
        <v>204</v>
      </c>
      <c r="C19" s="2"/>
      <c r="D19" s="2" t="s">
        <v>289</v>
      </c>
      <c r="F19" s="2" t="str">
        <f t="shared" si="0"/>
        <v>1.5030</v>
      </c>
      <c r="H19" s="7"/>
    </row>
    <row r="20" spans="2:17" x14ac:dyDescent="0.2">
      <c r="B20" s="2" t="s">
        <v>202</v>
      </c>
      <c r="C20" s="2"/>
      <c r="D20" s="2" t="s">
        <v>40</v>
      </c>
      <c r="F20" s="2" t="str">
        <f>REPLACE(D20,7,99,"")</f>
        <v>1.3950</v>
      </c>
    </row>
    <row r="21" spans="2:17" x14ac:dyDescent="0.2">
      <c r="B21" s="2"/>
      <c r="C21" s="2"/>
      <c r="D21" s="2" t="s">
        <v>328</v>
      </c>
      <c r="F21" s="2" t="str">
        <f>REPLACE(D21,7,99,"")</f>
        <v>1.5910</v>
      </c>
    </row>
    <row r="22" spans="2:17" ht="18" x14ac:dyDescent="0.25">
      <c r="B22" s="1" t="s">
        <v>16</v>
      </c>
      <c r="C22" s="2"/>
      <c r="D22" s="5" t="s">
        <v>41</v>
      </c>
      <c r="F22" s="2" t="str">
        <f t="shared" ref="F22:F50" si="1">REPLACE(D22,7,99,"")</f>
        <v>1.7100</v>
      </c>
      <c r="H22" s="1" t="s">
        <v>297</v>
      </c>
      <c r="I22" s="1" t="s">
        <v>298</v>
      </c>
    </row>
    <row r="23" spans="2:17" x14ac:dyDescent="0.2">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x14ac:dyDescent="0.2">
      <c r="B24" s="2" t="s">
        <v>19</v>
      </c>
      <c r="C24" s="2"/>
      <c r="D24" s="5" t="s">
        <v>43</v>
      </c>
      <c r="F24" s="2" t="str">
        <f t="shared" si="1"/>
        <v>1.7700</v>
      </c>
      <c r="H24" s="299">
        <v>1000000</v>
      </c>
      <c r="I24" s="3" t="s">
        <v>299</v>
      </c>
      <c r="J24" s="3">
        <v>0</v>
      </c>
      <c r="K24" s="299">
        <v>1000000</v>
      </c>
      <c r="N24" s="3">
        <v>0</v>
      </c>
      <c r="O24" s="299">
        <v>20000000</v>
      </c>
    </row>
    <row r="25" spans="2:17" x14ac:dyDescent="0.2">
      <c r="B25" s="2" t="s">
        <v>20</v>
      </c>
      <c r="C25" s="2"/>
      <c r="D25" s="5" t="s">
        <v>44</v>
      </c>
      <c r="F25" s="2" t="str">
        <f t="shared" si="1"/>
        <v>1.7800</v>
      </c>
      <c r="H25" s="299">
        <v>2000000</v>
      </c>
      <c r="I25" s="3" t="s">
        <v>303</v>
      </c>
      <c r="J25" s="3">
        <v>0</v>
      </c>
      <c r="K25" s="299">
        <v>2000000</v>
      </c>
      <c r="N25" s="3">
        <v>0</v>
      </c>
      <c r="O25" s="299">
        <v>40000000</v>
      </c>
    </row>
    <row r="26" spans="2:17" ht="18" x14ac:dyDescent="0.25">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x14ac:dyDescent="0.2">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x14ac:dyDescent="0.2">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x14ac:dyDescent="0.25">
      <c r="B29" s="1" t="s">
        <v>199</v>
      </c>
      <c r="C29" s="2"/>
      <c r="D29" s="5" t="s">
        <v>48</v>
      </c>
      <c r="F29" s="2" t="str">
        <f t="shared" si="1"/>
        <v>1.9350</v>
      </c>
      <c r="H29" s="2"/>
    </row>
    <row r="30" spans="2:17" x14ac:dyDescent="0.2">
      <c r="B30" s="319" t="s">
        <v>329</v>
      </c>
      <c r="C30" s="2"/>
      <c r="D30" s="5" t="s">
        <v>49</v>
      </c>
      <c r="F30" s="2" t="str">
        <f t="shared" si="1"/>
        <v>2.2200</v>
      </c>
      <c r="H30" s="2"/>
    </row>
    <row r="31" spans="2:17" x14ac:dyDescent="0.2">
      <c r="B31" s="2" t="s">
        <v>200</v>
      </c>
      <c r="C31" s="2"/>
      <c r="D31" s="5" t="s">
        <v>50</v>
      </c>
      <c r="F31" s="2" t="str">
        <f t="shared" si="1"/>
        <v>2.2500</v>
      </c>
      <c r="H31" s="2"/>
    </row>
    <row r="32" spans="2:17" x14ac:dyDescent="0.2">
      <c r="B32" s="2" t="s">
        <v>201</v>
      </c>
      <c r="C32" s="2"/>
      <c r="D32" s="5" t="s">
        <v>51</v>
      </c>
      <c r="F32" s="2" t="str">
        <f t="shared" si="1"/>
        <v>2.2950</v>
      </c>
      <c r="H32" s="2"/>
    </row>
    <row r="33" spans="2:8" x14ac:dyDescent="0.2">
      <c r="B33" s="2" t="s">
        <v>203</v>
      </c>
      <c r="C33" s="2"/>
      <c r="D33" s="5" t="s">
        <v>52</v>
      </c>
      <c r="F33" s="2" t="str">
        <f t="shared" si="1"/>
        <v>2.4100</v>
      </c>
      <c r="H33" s="2"/>
    </row>
    <row r="34" spans="2:8" x14ac:dyDescent="0.2">
      <c r="B34" s="2" t="s">
        <v>204</v>
      </c>
      <c r="C34" s="2"/>
      <c r="D34" s="5" t="s">
        <v>53</v>
      </c>
      <c r="F34" s="2" t="str">
        <f t="shared" si="1"/>
        <v>2.4200</v>
      </c>
      <c r="H34" s="2"/>
    </row>
    <row r="35" spans="2:8" x14ac:dyDescent="0.2">
      <c r="B35" s="2" t="s">
        <v>202</v>
      </c>
      <c r="C35" s="2"/>
      <c r="D35" s="5" t="s">
        <v>54</v>
      </c>
      <c r="F35" s="2" t="str">
        <f t="shared" si="1"/>
        <v>2.4300</v>
      </c>
      <c r="H35" s="2"/>
    </row>
    <row r="36" spans="2:8" x14ac:dyDescent="0.2">
      <c r="B36" s="2"/>
      <c r="C36" s="2"/>
      <c r="D36" s="5" t="s">
        <v>55</v>
      </c>
      <c r="F36" s="2" t="str">
        <f t="shared" si="1"/>
        <v>2.4400</v>
      </c>
      <c r="H36" s="2"/>
    </row>
    <row r="37" spans="2:8" x14ac:dyDescent="0.2">
      <c r="B37" s="2"/>
      <c r="C37" s="2"/>
      <c r="D37" s="5" t="s">
        <v>56</v>
      </c>
      <c r="F37" s="2" t="str">
        <f t="shared" si="1"/>
        <v>2.4701</v>
      </c>
    </row>
    <row r="38" spans="2:8" ht="18" x14ac:dyDescent="0.25">
      <c r="B38" s="1"/>
      <c r="C38" s="2"/>
      <c r="D38" s="5" t="s">
        <v>57</v>
      </c>
      <c r="F38" s="2" t="str">
        <f t="shared" si="1"/>
        <v>2.4702</v>
      </c>
    </row>
    <row r="39" spans="2:8" x14ac:dyDescent="0.2">
      <c r="B39" s="107"/>
      <c r="C39" s="2"/>
      <c r="D39" s="5" t="s">
        <v>58</v>
      </c>
      <c r="F39" s="2" t="str">
        <f t="shared" si="1"/>
        <v>2.4703</v>
      </c>
    </row>
    <row r="40" spans="2:8" x14ac:dyDescent="0.2">
      <c r="B40" s="107"/>
      <c r="C40" s="2"/>
      <c r="D40" s="5" t="s">
        <v>59</v>
      </c>
      <c r="F40" s="2" t="str">
        <f t="shared" si="1"/>
        <v>2.4704</v>
      </c>
    </row>
    <row r="41" spans="2:8" x14ac:dyDescent="0.2">
      <c r="B41" s="106"/>
      <c r="C41" s="2"/>
      <c r="D41" s="5" t="s">
        <v>60</v>
      </c>
      <c r="F41" s="2" t="str">
        <f t="shared" si="1"/>
        <v>2.4800</v>
      </c>
    </row>
    <row r="42" spans="2:8" x14ac:dyDescent="0.2">
      <c r="B42" s="106"/>
      <c r="C42" s="2"/>
      <c r="D42" s="5" t="s">
        <v>61</v>
      </c>
      <c r="F42" s="2" t="str">
        <f t="shared" si="1"/>
        <v>2.7100</v>
      </c>
    </row>
    <row r="43" spans="2:8" x14ac:dyDescent="0.2">
      <c r="B43" s="107"/>
      <c r="C43" s="2"/>
      <c r="D43" s="5" t="s">
        <v>62</v>
      </c>
      <c r="F43" s="2" t="str">
        <f t="shared" si="1"/>
        <v>2.7200</v>
      </c>
    </row>
    <row r="44" spans="2:8" x14ac:dyDescent="0.2">
      <c r="B44" s="106"/>
      <c r="C44" s="2"/>
      <c r="D44" s="5" t="s">
        <v>63</v>
      </c>
      <c r="F44" s="2" t="str">
        <f t="shared" si="1"/>
        <v>2.9400</v>
      </c>
    </row>
    <row r="45" spans="2:8" x14ac:dyDescent="0.2">
      <c r="B45" s="107"/>
      <c r="C45" s="2"/>
      <c r="D45" s="5" t="s">
        <v>64</v>
      </c>
      <c r="F45" s="2" t="str">
        <f t="shared" si="1"/>
        <v>2.9500</v>
      </c>
    </row>
    <row r="46" spans="2:8" x14ac:dyDescent="0.2">
      <c r="B46" s="107"/>
      <c r="C46" s="2"/>
      <c r="D46" s="5" t="s">
        <v>65</v>
      </c>
      <c r="F46" s="2" t="str">
        <f t="shared" si="1"/>
        <v>2.9550</v>
      </c>
    </row>
    <row r="47" spans="2:8" x14ac:dyDescent="0.2">
      <c r="B47" s="107"/>
      <c r="C47" s="2"/>
      <c r="D47" s="5" t="s">
        <v>66</v>
      </c>
      <c r="F47" s="2" t="str">
        <f t="shared" si="1"/>
        <v>2.9600</v>
      </c>
    </row>
    <row r="48" spans="2:8" x14ac:dyDescent="0.2">
      <c r="B48" s="107"/>
      <c r="C48" s="2"/>
      <c r="D48" s="2" t="s">
        <v>67</v>
      </c>
      <c r="F48" s="2" t="str">
        <f t="shared" si="1"/>
        <v>3.5010</v>
      </c>
    </row>
    <row r="49" spans="2:6" x14ac:dyDescent="0.2">
      <c r="B49" s="106"/>
      <c r="C49" s="2"/>
      <c r="D49" s="2" t="s">
        <v>68</v>
      </c>
      <c r="F49" s="2" t="str">
        <f t="shared" si="1"/>
        <v>3.5020</v>
      </c>
    </row>
    <row r="50" spans="2:6" x14ac:dyDescent="0.2">
      <c r="B50" s="107"/>
      <c r="C50" s="2"/>
      <c r="D50" s="2" t="s">
        <v>69</v>
      </c>
      <c r="F50" s="2" t="str">
        <f t="shared" si="1"/>
        <v>3.5030</v>
      </c>
    </row>
    <row r="51" spans="2:6" x14ac:dyDescent="0.2">
      <c r="B51" s="106"/>
      <c r="C51" s="2"/>
      <c r="D51" s="2" t="s">
        <v>70</v>
      </c>
      <c r="F51" s="2" t="str">
        <f>REPLACE(D51,7,99,"")</f>
        <v>3.5100</v>
      </c>
    </row>
    <row r="52" spans="2:6" x14ac:dyDescent="0.2">
      <c r="B52" s="107"/>
      <c r="C52" s="2"/>
      <c r="D52" s="2" t="s">
        <v>71</v>
      </c>
      <c r="F52" s="2" t="str">
        <f>REPLACE(D52,7,99,"")</f>
        <v>3.5200</v>
      </c>
    </row>
    <row r="53" spans="2:6" x14ac:dyDescent="0.2">
      <c r="B53" s="107"/>
      <c r="C53" s="2"/>
      <c r="D53" s="2" t="s">
        <v>72</v>
      </c>
      <c r="F53" s="2" t="str">
        <f>REPLACE(D53,7,99,"")</f>
        <v>3.5300</v>
      </c>
    </row>
    <row r="54" spans="2:6" x14ac:dyDescent="0.2">
      <c r="B54" s="106"/>
      <c r="C54" s="2"/>
      <c r="D54" s="2" t="s">
        <v>73</v>
      </c>
      <c r="F54" s="2" t="str">
        <f>REPLACE(D54,7,99,"")</f>
        <v>3.5400</v>
      </c>
    </row>
    <row r="55" spans="2:6" x14ac:dyDescent="0.2">
      <c r="B55" s="107"/>
      <c r="C55" s="2"/>
      <c r="D55" s="2" t="s">
        <v>74</v>
      </c>
      <c r="F55" s="2" t="str">
        <f t="shared" ref="F55:F113" si="2">REPLACE(D55,7,99,"")</f>
        <v>3.5500</v>
      </c>
    </row>
    <row r="56" spans="2:6" x14ac:dyDescent="0.2">
      <c r="B56" s="106"/>
      <c r="C56" s="2"/>
      <c r="D56" s="2" t="s">
        <v>75</v>
      </c>
      <c r="F56" s="2" t="str">
        <f t="shared" si="2"/>
        <v>3.5600</v>
      </c>
    </row>
    <row r="57" spans="2:6" x14ac:dyDescent="0.2">
      <c r="B57" s="106"/>
      <c r="C57" s="2"/>
      <c r="D57" s="2" t="s">
        <v>76</v>
      </c>
      <c r="F57" s="2" t="str">
        <f t="shared" si="2"/>
        <v>3.5705</v>
      </c>
    </row>
    <row r="58" spans="2:6" x14ac:dyDescent="0.2">
      <c r="B58" s="107"/>
      <c r="C58" s="2"/>
      <c r="D58" s="2" t="s">
        <v>77</v>
      </c>
      <c r="F58" s="2" t="str">
        <f t="shared" si="2"/>
        <v>3.5710</v>
      </c>
    </row>
    <row r="59" spans="2:6" x14ac:dyDescent="0.2">
      <c r="B59" s="107"/>
      <c r="C59" s="2"/>
      <c r="D59" s="2" t="s">
        <v>78</v>
      </c>
      <c r="F59" s="2" t="str">
        <f t="shared" si="2"/>
        <v>3.5720</v>
      </c>
    </row>
    <row r="60" spans="2:6" x14ac:dyDescent="0.2">
      <c r="B60" s="107"/>
      <c r="C60" s="2"/>
      <c r="D60" s="2" t="s">
        <v>79</v>
      </c>
      <c r="F60" s="2" t="str">
        <f t="shared" si="2"/>
        <v>3.5730</v>
      </c>
    </row>
    <row r="61" spans="2:6" x14ac:dyDescent="0.2">
      <c r="B61" s="107"/>
      <c r="C61" s="2"/>
      <c r="D61" s="6" t="s">
        <v>80</v>
      </c>
      <c r="F61" s="2" t="str">
        <f t="shared" si="2"/>
        <v>3.5740</v>
      </c>
    </row>
    <row r="62" spans="2:6" x14ac:dyDescent="0.2">
      <c r="B62" s="107"/>
      <c r="C62" s="2"/>
      <c r="D62" s="2" t="s">
        <v>81</v>
      </c>
      <c r="F62" s="2" t="str">
        <f t="shared" si="2"/>
        <v>3.5745</v>
      </c>
    </row>
    <row r="63" spans="2:6" x14ac:dyDescent="0.2">
      <c r="B63" s="107"/>
      <c r="C63" s="2"/>
      <c r="D63" s="6" t="s">
        <v>82</v>
      </c>
      <c r="F63" s="2" t="str">
        <f t="shared" si="2"/>
        <v>3.5750</v>
      </c>
    </row>
    <row r="64" spans="2:6" x14ac:dyDescent="0.2">
      <c r="B64" s="106"/>
      <c r="C64" s="2"/>
      <c r="D64" s="2" t="s">
        <v>83</v>
      </c>
      <c r="F64" s="2" t="str">
        <f t="shared" si="2"/>
        <v>3.5754</v>
      </c>
    </row>
    <row r="65" spans="2:6" x14ac:dyDescent="0.2">
      <c r="B65" s="106"/>
      <c r="C65" s="2"/>
      <c r="D65" s="2" t="s">
        <v>84</v>
      </c>
      <c r="F65" s="2" t="str">
        <f t="shared" si="2"/>
        <v>3.5755</v>
      </c>
    </row>
    <row r="66" spans="2:6" x14ac:dyDescent="0.2">
      <c r="B66" s="2"/>
      <c r="C66" s="2"/>
      <c r="D66" s="6" t="s">
        <v>85</v>
      </c>
      <c r="F66" s="2" t="str">
        <f t="shared" si="2"/>
        <v>3.5765</v>
      </c>
    </row>
    <row r="67" spans="2:6" x14ac:dyDescent="0.2">
      <c r="B67" s="2"/>
      <c r="C67" s="2"/>
      <c r="D67" s="2" t="s">
        <v>86</v>
      </c>
      <c r="F67" s="2" t="str">
        <f t="shared" si="2"/>
        <v>3.5770</v>
      </c>
    </row>
    <row r="68" spans="2:6" x14ac:dyDescent="0.2">
      <c r="B68" s="2"/>
      <c r="C68" s="2"/>
      <c r="D68" s="2" t="s">
        <v>87</v>
      </c>
      <c r="F68" s="2" t="str">
        <f t="shared" si="2"/>
        <v>3.5800</v>
      </c>
    </row>
    <row r="69" spans="2:6" x14ac:dyDescent="0.2">
      <c r="B69" s="2"/>
      <c r="C69" s="2"/>
      <c r="D69" s="2" t="s">
        <v>88</v>
      </c>
      <c r="F69" s="2" t="str">
        <f t="shared" si="2"/>
        <v>3.5810</v>
      </c>
    </row>
    <row r="70" spans="2:6" x14ac:dyDescent="0.2">
      <c r="B70" s="2"/>
      <c r="C70" s="2"/>
      <c r="D70" s="2" t="s">
        <v>89</v>
      </c>
      <c r="F70" s="2" t="str">
        <f t="shared" si="2"/>
        <v>3.5900</v>
      </c>
    </row>
    <row r="71" spans="2:6" x14ac:dyDescent="0.2">
      <c r="B71" s="2"/>
      <c r="C71" s="2"/>
      <c r="D71" s="2" t="s">
        <v>90</v>
      </c>
      <c r="F71" s="2" t="str">
        <f t="shared" si="2"/>
        <v>3.5910</v>
      </c>
    </row>
    <row r="72" spans="2:6" x14ac:dyDescent="0.2">
      <c r="B72" s="2"/>
      <c r="C72" s="2"/>
      <c r="D72" s="2" t="s">
        <v>91</v>
      </c>
      <c r="F72" s="2" t="str">
        <f t="shared" si="2"/>
        <v>3.5950</v>
      </c>
    </row>
    <row r="73" spans="2:6" x14ac:dyDescent="0.2">
      <c r="B73" s="2"/>
      <c r="C73" s="2"/>
      <c r="D73" s="2" t="s">
        <v>92</v>
      </c>
      <c r="F73" s="2" t="str">
        <f t="shared" si="2"/>
        <v>3.7100</v>
      </c>
    </row>
    <row r="74" spans="2:6" x14ac:dyDescent="0.2">
      <c r="B74" s="2"/>
      <c r="C74" s="2"/>
      <c r="D74" s="2" t="s">
        <v>93</v>
      </c>
      <c r="F74" s="2" t="str">
        <f t="shared" si="2"/>
        <v>3.7200</v>
      </c>
    </row>
    <row r="75" spans="2:6" x14ac:dyDescent="0.2">
      <c r="B75" s="2"/>
      <c r="C75" s="2"/>
      <c r="D75" s="2" t="s">
        <v>94</v>
      </c>
      <c r="F75" s="2" t="str">
        <f t="shared" si="2"/>
        <v>3.7800</v>
      </c>
    </row>
    <row r="76" spans="2:6" x14ac:dyDescent="0.2">
      <c r="B76" s="2"/>
      <c r="C76" s="2"/>
      <c r="D76" s="8" t="s">
        <v>145</v>
      </c>
      <c r="F76" s="112" t="str">
        <f t="shared" si="2"/>
        <v>3.8101</v>
      </c>
    </row>
    <row r="77" spans="2:6" x14ac:dyDescent="0.2">
      <c r="B77" s="2"/>
      <c r="C77" s="2"/>
      <c r="D77" s="8" t="s">
        <v>95</v>
      </c>
      <c r="F77" s="112" t="str">
        <f t="shared" si="2"/>
        <v>3.8110</v>
      </c>
    </row>
    <row r="78" spans="2:6" x14ac:dyDescent="0.2">
      <c r="B78" s="2"/>
      <c r="C78" s="2"/>
      <c r="D78" s="8" t="s">
        <v>96</v>
      </c>
      <c r="F78" s="112" t="str">
        <f t="shared" si="2"/>
        <v>3.8120</v>
      </c>
    </row>
    <row r="79" spans="2:6" x14ac:dyDescent="0.2">
      <c r="B79" s="2"/>
      <c r="C79" s="2"/>
      <c r="D79" s="8" t="s">
        <v>97</v>
      </c>
      <c r="F79" s="112" t="str">
        <f t="shared" si="2"/>
        <v>3.8130</v>
      </c>
    </row>
    <row r="80" spans="2:6" x14ac:dyDescent="0.2">
      <c r="B80" s="2"/>
      <c r="C80" s="2"/>
      <c r="D80" s="8" t="s">
        <v>98</v>
      </c>
      <c r="F80" s="112" t="str">
        <f t="shared" si="2"/>
        <v>3.8140</v>
      </c>
    </row>
    <row r="81" spans="2:6" ht="14.25" x14ac:dyDescent="0.2">
      <c r="B81" s="9"/>
      <c r="C81" s="2"/>
      <c r="D81" s="8" t="s">
        <v>99</v>
      </c>
      <c r="F81" s="112" t="str">
        <f t="shared" si="2"/>
        <v>3.8150</v>
      </c>
    </row>
    <row r="82" spans="2:6" ht="14.25" x14ac:dyDescent="0.2">
      <c r="B82" s="9"/>
      <c r="C82" s="2"/>
      <c r="D82" s="8" t="s">
        <v>100</v>
      </c>
      <c r="F82" s="112" t="str">
        <f t="shared" si="2"/>
        <v>3.8160</v>
      </c>
    </row>
    <row r="83" spans="2:6" ht="14.25" x14ac:dyDescent="0.2">
      <c r="B83" s="9"/>
      <c r="C83" s="2"/>
      <c r="D83" s="8" t="s">
        <v>290</v>
      </c>
      <c r="F83" s="112" t="str">
        <f t="shared" si="2"/>
        <v>3.8161</v>
      </c>
    </row>
    <row r="84" spans="2:6" ht="14.25" x14ac:dyDescent="0.2">
      <c r="B84" s="9"/>
      <c r="C84" s="2"/>
      <c r="D84" s="8" t="s">
        <v>101</v>
      </c>
      <c r="F84" s="112" t="str">
        <f t="shared" si="2"/>
        <v>3.8170</v>
      </c>
    </row>
    <row r="85" spans="2:6" ht="14.25" x14ac:dyDescent="0.2">
      <c r="B85" s="9"/>
      <c r="C85" s="2"/>
      <c r="D85" s="8" t="s">
        <v>102</v>
      </c>
      <c r="F85" s="112" t="str">
        <f t="shared" si="2"/>
        <v>3.8180</v>
      </c>
    </row>
    <row r="86" spans="2:6" ht="14.25" x14ac:dyDescent="0.2">
      <c r="B86" s="9"/>
      <c r="C86" s="2"/>
      <c r="D86" s="8" t="s">
        <v>103</v>
      </c>
      <c r="F86" s="112" t="str">
        <f t="shared" si="2"/>
        <v>3.8191</v>
      </c>
    </row>
    <row r="87" spans="2:6" ht="14.25" x14ac:dyDescent="0.2">
      <c r="B87" s="9"/>
      <c r="C87" s="2"/>
      <c r="D87" s="8" t="s">
        <v>104</v>
      </c>
      <c r="F87" s="112" t="str">
        <f t="shared" si="2"/>
        <v>3.8192</v>
      </c>
    </row>
    <row r="88" spans="2:6" ht="14.25" x14ac:dyDescent="0.2">
      <c r="B88" s="9"/>
      <c r="C88" s="2"/>
      <c r="D88" s="8" t="s">
        <v>105</v>
      </c>
      <c r="F88" s="112" t="str">
        <f t="shared" si="2"/>
        <v>3.8193</v>
      </c>
    </row>
    <row r="89" spans="2:6" ht="14.25" x14ac:dyDescent="0.2">
      <c r="B89" s="9"/>
      <c r="C89" s="2"/>
      <c r="D89" s="8" t="s">
        <v>106</v>
      </c>
      <c r="F89" s="112" t="str">
        <f t="shared" si="2"/>
        <v>3.8210</v>
      </c>
    </row>
    <row r="90" spans="2:6" ht="14.25" x14ac:dyDescent="0.2">
      <c r="B90" s="9"/>
      <c r="C90" s="2"/>
      <c r="D90" s="8" t="s">
        <v>107</v>
      </c>
      <c r="F90" s="112" t="str">
        <f t="shared" si="2"/>
        <v>3.8220</v>
      </c>
    </row>
    <row r="91" spans="2:6" ht="14.25" x14ac:dyDescent="0.2">
      <c r="B91" s="10"/>
      <c r="C91" s="2"/>
      <c r="D91" s="8" t="s">
        <v>108</v>
      </c>
      <c r="F91" s="112" t="str">
        <f t="shared" si="2"/>
        <v>3.8230</v>
      </c>
    </row>
    <row r="92" spans="2:6" ht="14.25" x14ac:dyDescent="0.2">
      <c r="B92" s="11"/>
      <c r="C92" s="2"/>
      <c r="D92" s="12" t="s">
        <v>109</v>
      </c>
      <c r="F92" s="112" t="str">
        <f t="shared" si="2"/>
        <v>3.8240</v>
      </c>
    </row>
    <row r="93" spans="2:6" ht="14.25" x14ac:dyDescent="0.2">
      <c r="B93" s="10"/>
      <c r="C93" s="2"/>
      <c r="D93" s="12" t="s">
        <v>110</v>
      </c>
      <c r="F93" s="112" t="str">
        <f t="shared" si="2"/>
        <v>3.8250</v>
      </c>
    </row>
    <row r="94" spans="2:6" ht="14.25" customHeight="1" x14ac:dyDescent="0.2">
      <c r="B94" s="10"/>
      <c r="C94" s="2"/>
      <c r="D94" s="12" t="s">
        <v>111</v>
      </c>
      <c r="F94" s="112" t="str">
        <f t="shared" si="2"/>
        <v>3.8260</v>
      </c>
    </row>
    <row r="95" spans="2:6" ht="14.25" x14ac:dyDescent="0.2">
      <c r="B95" s="10"/>
      <c r="C95" s="2"/>
      <c r="D95" s="12" t="s">
        <v>112</v>
      </c>
      <c r="F95" s="112" t="str">
        <f t="shared" si="2"/>
        <v>3.8270</v>
      </c>
    </row>
    <row r="96" spans="2:6" ht="14.25" x14ac:dyDescent="0.2">
      <c r="B96" s="10"/>
      <c r="C96" s="2"/>
      <c r="D96" s="12" t="s">
        <v>113</v>
      </c>
      <c r="F96" s="112" t="str">
        <f t="shared" si="2"/>
        <v>3.8310</v>
      </c>
    </row>
    <row r="97" spans="2:6" ht="16.5" x14ac:dyDescent="0.2">
      <c r="B97" s="13"/>
      <c r="C97" s="2"/>
      <c r="D97" s="12" t="s">
        <v>114</v>
      </c>
      <c r="F97" s="112" t="str">
        <f t="shared" si="2"/>
        <v>3.8311</v>
      </c>
    </row>
    <row r="98" spans="2:6" ht="14.25" x14ac:dyDescent="0.2">
      <c r="B98" s="10"/>
      <c r="C98" s="2"/>
      <c r="D98" s="12" t="s">
        <v>115</v>
      </c>
      <c r="F98" s="112" t="str">
        <f t="shared" si="2"/>
        <v>3.8320</v>
      </c>
    </row>
    <row r="99" spans="2:6" ht="14.25" x14ac:dyDescent="0.2">
      <c r="B99" s="10"/>
      <c r="C99" s="2"/>
      <c r="D99" s="12" t="s">
        <v>116</v>
      </c>
      <c r="F99" s="112" t="str">
        <f t="shared" si="2"/>
        <v>3.8330</v>
      </c>
    </row>
    <row r="100" spans="2:6" ht="14.25" x14ac:dyDescent="0.2">
      <c r="B100" s="10"/>
      <c r="D100" s="12" t="s">
        <v>117</v>
      </c>
      <c r="F100" s="112" t="str">
        <f t="shared" si="2"/>
        <v>3.8340</v>
      </c>
    </row>
    <row r="101" spans="2:6" ht="14.25" x14ac:dyDescent="0.2">
      <c r="B101" s="10"/>
      <c r="D101" s="12" t="s">
        <v>118</v>
      </c>
      <c r="F101" s="112" t="str">
        <f t="shared" si="2"/>
        <v>3.8400</v>
      </c>
    </row>
    <row r="102" spans="2:6" ht="14.25" x14ac:dyDescent="0.2">
      <c r="B102" s="10"/>
      <c r="D102" s="12" t="s">
        <v>119</v>
      </c>
      <c r="F102" s="112" t="str">
        <f t="shared" si="2"/>
        <v>3.8500</v>
      </c>
    </row>
    <row r="103" spans="2:6" x14ac:dyDescent="0.2">
      <c r="D103" s="12" t="s">
        <v>120</v>
      </c>
      <c r="F103" s="112" t="str">
        <f t="shared" si="2"/>
        <v>3.8600</v>
      </c>
    </row>
    <row r="104" spans="2:6" x14ac:dyDescent="0.2">
      <c r="D104" s="12" t="s">
        <v>121</v>
      </c>
      <c r="F104" s="112" t="str">
        <f t="shared" si="2"/>
        <v>3.8700</v>
      </c>
    </row>
    <row r="105" spans="2:6" x14ac:dyDescent="0.2">
      <c r="D105" s="12" t="s">
        <v>122</v>
      </c>
      <c r="F105" s="112" t="str">
        <f t="shared" si="2"/>
        <v>3.8910</v>
      </c>
    </row>
    <row r="106" spans="2:6" x14ac:dyDescent="0.2">
      <c r="D106" s="12" t="s">
        <v>123</v>
      </c>
      <c r="F106" s="112" t="str">
        <f t="shared" si="2"/>
        <v>3.8920</v>
      </c>
    </row>
    <row r="107" spans="2:6" x14ac:dyDescent="0.2">
      <c r="D107" s="12" t="s">
        <v>124</v>
      </c>
      <c r="F107" s="112" t="str">
        <f t="shared" si="2"/>
        <v>3.8930</v>
      </c>
    </row>
    <row r="108" spans="2:6" x14ac:dyDescent="0.2">
      <c r="D108" s="2" t="s">
        <v>125</v>
      </c>
      <c r="F108" s="2" t="str">
        <f t="shared" si="2"/>
        <v>3.9100</v>
      </c>
    </row>
    <row r="109" spans="2:6" x14ac:dyDescent="0.2">
      <c r="D109" s="2" t="s">
        <v>126</v>
      </c>
      <c r="F109" s="2" t="str">
        <f t="shared" si="2"/>
        <v>3.9200</v>
      </c>
    </row>
    <row r="110" spans="2:6" ht="14.25" customHeight="1" x14ac:dyDescent="0.2">
      <c r="B110" s="10"/>
      <c r="C110" s="2"/>
      <c r="D110" s="5" t="s">
        <v>127</v>
      </c>
      <c r="F110" s="2" t="str">
        <f t="shared" si="2"/>
        <v>3.9300</v>
      </c>
    </row>
    <row r="111" spans="2:6" ht="14.25" customHeight="1" x14ac:dyDescent="0.2">
      <c r="B111" s="10"/>
      <c r="C111" s="2"/>
      <c r="D111" s="12" t="s">
        <v>128</v>
      </c>
      <c r="F111" s="112" t="str">
        <f t="shared" si="2"/>
        <v>3.9350</v>
      </c>
    </row>
    <row r="112" spans="2:6" x14ac:dyDescent="0.2">
      <c r="D112" s="12" t="s">
        <v>293</v>
      </c>
      <c r="F112" s="112" t="str">
        <f t="shared" si="2"/>
        <v>3.9360</v>
      </c>
    </row>
    <row r="113" spans="2:6" x14ac:dyDescent="0.2">
      <c r="D113" s="2" t="s">
        <v>129</v>
      </c>
      <c r="F113" s="2" t="str">
        <f t="shared" si="2"/>
        <v>3.9550</v>
      </c>
    </row>
    <row r="114" spans="2:6" ht="14.25" customHeight="1" x14ac:dyDescent="0.2">
      <c r="B114" s="10"/>
      <c r="C114" s="2"/>
      <c r="D114" s="5" t="s">
        <v>291</v>
      </c>
      <c r="F114" s="2" t="str">
        <f>REPLACE(D114,7,99,"")</f>
        <v>3.9560</v>
      </c>
    </row>
    <row r="115" spans="2:6" ht="14.25" customHeight="1" x14ac:dyDescent="0.2">
      <c r="B115" s="10"/>
      <c r="C115" s="2"/>
      <c r="D115" s="12" t="s">
        <v>292</v>
      </c>
      <c r="F115" s="112" t="str">
        <f>REPLACE(D115,7,99,"")</f>
        <v>3.9600</v>
      </c>
    </row>
    <row r="116" spans="2:6" ht="14.25" customHeight="1" x14ac:dyDescent="0.2">
      <c r="B116" s="10"/>
      <c r="C116" s="2"/>
      <c r="D116" s="12" t="s">
        <v>130</v>
      </c>
      <c r="F116" s="112" t="str">
        <f>REPLACE(D116,7,99,"")</f>
        <v>3.9710</v>
      </c>
    </row>
    <row r="117" spans="2:6" ht="14.25" customHeight="1" x14ac:dyDescent="0.2">
      <c r="B117" s="10"/>
      <c r="C117" s="2"/>
      <c r="D117" s="12" t="s">
        <v>131</v>
      </c>
      <c r="F117" s="112" t="str">
        <f>REPLACE(D117,7,99,"")</f>
        <v>3.9720</v>
      </c>
    </row>
    <row r="118" spans="2:6" x14ac:dyDescent="0.2">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x14ac:dyDescent="0.2"/>
  <cols>
    <col min="1" max="1" width="5.42578125" customWidth="1"/>
    <col min="3" max="3" width="15.42578125" customWidth="1"/>
  </cols>
  <sheetData>
    <row r="2" spans="2:4" ht="18" x14ac:dyDescent="0.25">
      <c r="B2" s="1" t="s">
        <v>330</v>
      </c>
      <c r="D2" s="1" t="s">
        <v>331</v>
      </c>
    </row>
    <row r="3" spans="2:4" x14ac:dyDescent="0.2">
      <c r="B3" s="319" t="s">
        <v>329</v>
      </c>
      <c r="D3" s="319" t="s">
        <v>329</v>
      </c>
    </row>
    <row r="4" spans="2:4" x14ac:dyDescent="0.2">
      <c r="B4" s="2" t="s">
        <v>135</v>
      </c>
      <c r="D4" s="4" t="s">
        <v>27</v>
      </c>
    </row>
    <row r="5" spans="2:4" x14ac:dyDescent="0.2">
      <c r="B5" s="2" t="s">
        <v>14</v>
      </c>
      <c r="D5" s="4" t="s">
        <v>288</v>
      </c>
    </row>
    <row r="6" spans="2:4" x14ac:dyDescent="0.2">
      <c r="B6" s="320" t="s">
        <v>147</v>
      </c>
      <c r="D6" s="4"/>
    </row>
    <row r="7" spans="2:4" x14ac:dyDescent="0.2">
      <c r="B7" s="2"/>
    </row>
    <row r="8" spans="2:4" x14ac:dyDescent="0.2">
      <c r="B8" s="2"/>
    </row>
    <row r="9" spans="2:4" x14ac:dyDescent="0.2">
      <c r="B9" s="22"/>
    </row>
    <row r="10" spans="2:4" x14ac:dyDescent="0.2">
      <c r="B10" s="22"/>
    </row>
    <row r="11" spans="2:4" x14ac:dyDescent="0.2">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x14ac:dyDescent="0.2"/>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x14ac:dyDescent="0.2">
      <c r="F1" s="288" t="s">
        <v>287</v>
      </c>
      <c r="G1" s="288" t="s">
        <v>245</v>
      </c>
      <c r="H1" s="288" t="s">
        <v>32</v>
      </c>
      <c r="I1" s="288" t="s">
        <v>21</v>
      </c>
    </row>
    <row r="2" spans="2:9" ht="15" customHeight="1" x14ac:dyDescent="0.2">
      <c r="B2" s="285"/>
      <c r="C2" s="285"/>
      <c r="D2" s="285"/>
      <c r="F2" t="str">
        <f t="shared" ref="F2:F33" si="0">LEFT(B2,15)</f>
        <v/>
      </c>
      <c r="G2" t="str">
        <f t="shared" ref="G2:G33" si="1">MID(B2,19,30)</f>
        <v/>
      </c>
      <c r="H2">
        <f t="shared" ref="H2:H33" si="2">C2</f>
        <v>0</v>
      </c>
      <c r="I2">
        <f t="shared" ref="I2:I33" si="3">D2</f>
        <v>0</v>
      </c>
    </row>
    <row r="3" spans="2:9" ht="15" customHeight="1" x14ac:dyDescent="0.2">
      <c r="F3" t="str">
        <f t="shared" si="0"/>
        <v/>
      </c>
      <c r="G3" t="str">
        <f t="shared" si="1"/>
        <v/>
      </c>
      <c r="H3">
        <f t="shared" si="2"/>
        <v>0</v>
      </c>
      <c r="I3">
        <f t="shared" si="3"/>
        <v>0</v>
      </c>
    </row>
    <row r="4" spans="2:9" ht="15" customHeight="1" x14ac:dyDescent="0.2">
      <c r="F4" t="str">
        <f t="shared" si="0"/>
        <v/>
      </c>
      <c r="G4" t="str">
        <f t="shared" si="1"/>
        <v/>
      </c>
      <c r="H4">
        <f t="shared" si="2"/>
        <v>0</v>
      </c>
      <c r="I4">
        <f t="shared" si="3"/>
        <v>0</v>
      </c>
    </row>
    <row r="5" spans="2:9" ht="15" customHeight="1" x14ac:dyDescent="0.2">
      <c r="F5" t="str">
        <f t="shared" si="0"/>
        <v/>
      </c>
      <c r="G5" t="str">
        <f t="shared" si="1"/>
        <v/>
      </c>
      <c r="H5">
        <f t="shared" si="2"/>
        <v>0</v>
      </c>
      <c r="I5">
        <f t="shared" si="3"/>
        <v>0</v>
      </c>
    </row>
    <row r="6" spans="2:9" x14ac:dyDescent="0.2">
      <c r="B6" s="286"/>
      <c r="C6" s="287"/>
      <c r="D6" s="287"/>
      <c r="F6" t="str">
        <f t="shared" si="0"/>
        <v/>
      </c>
      <c r="G6" t="str">
        <f t="shared" si="1"/>
        <v/>
      </c>
      <c r="H6">
        <f t="shared" si="2"/>
        <v>0</v>
      </c>
      <c r="I6">
        <f t="shared" si="3"/>
        <v>0</v>
      </c>
    </row>
    <row r="7" spans="2:9" x14ac:dyDescent="0.2">
      <c r="D7" s="287"/>
      <c r="F7" t="str">
        <f t="shared" si="0"/>
        <v/>
      </c>
      <c r="G7" t="str">
        <f t="shared" si="1"/>
        <v/>
      </c>
      <c r="H7">
        <f t="shared" si="2"/>
        <v>0</v>
      </c>
      <c r="I7">
        <f t="shared" si="3"/>
        <v>0</v>
      </c>
    </row>
    <row r="8" spans="2:9" x14ac:dyDescent="0.2">
      <c r="F8" t="str">
        <f t="shared" si="0"/>
        <v/>
      </c>
      <c r="G8" t="str">
        <f t="shared" si="1"/>
        <v/>
      </c>
      <c r="H8">
        <f t="shared" si="2"/>
        <v>0</v>
      </c>
      <c r="I8">
        <f t="shared" si="3"/>
        <v>0</v>
      </c>
    </row>
    <row r="9" spans="2:9" x14ac:dyDescent="0.2">
      <c r="F9" t="str">
        <f t="shared" si="0"/>
        <v/>
      </c>
      <c r="G9" t="str">
        <f t="shared" si="1"/>
        <v/>
      </c>
      <c r="H9">
        <f t="shared" si="2"/>
        <v>0</v>
      </c>
      <c r="I9">
        <f t="shared" si="3"/>
        <v>0</v>
      </c>
    </row>
    <row r="10" spans="2:9" x14ac:dyDescent="0.2">
      <c r="F10" t="str">
        <f t="shared" si="0"/>
        <v/>
      </c>
      <c r="G10" t="str">
        <f t="shared" si="1"/>
        <v/>
      </c>
      <c r="H10">
        <f t="shared" si="2"/>
        <v>0</v>
      </c>
      <c r="I10">
        <f t="shared" si="3"/>
        <v>0</v>
      </c>
    </row>
    <row r="11" spans="2:9" x14ac:dyDescent="0.2">
      <c r="F11" t="str">
        <f t="shared" si="0"/>
        <v/>
      </c>
      <c r="G11" t="str">
        <f t="shared" si="1"/>
        <v/>
      </c>
      <c r="H11">
        <f t="shared" si="2"/>
        <v>0</v>
      </c>
      <c r="I11">
        <f t="shared" si="3"/>
        <v>0</v>
      </c>
    </row>
    <row r="12" spans="2:9" x14ac:dyDescent="0.2">
      <c r="F12" t="str">
        <f t="shared" si="0"/>
        <v/>
      </c>
      <c r="G12" t="str">
        <f t="shared" si="1"/>
        <v/>
      </c>
      <c r="H12">
        <f t="shared" si="2"/>
        <v>0</v>
      </c>
      <c r="I12">
        <f t="shared" si="3"/>
        <v>0</v>
      </c>
    </row>
    <row r="13" spans="2:9" x14ac:dyDescent="0.2">
      <c r="F13" t="str">
        <f t="shared" si="0"/>
        <v/>
      </c>
      <c r="G13" t="str">
        <f t="shared" si="1"/>
        <v/>
      </c>
      <c r="H13">
        <f t="shared" si="2"/>
        <v>0</v>
      </c>
      <c r="I13">
        <f t="shared" si="3"/>
        <v>0</v>
      </c>
    </row>
    <row r="14" spans="2:9" x14ac:dyDescent="0.2">
      <c r="F14" t="str">
        <f t="shared" si="0"/>
        <v/>
      </c>
      <c r="G14" t="str">
        <f t="shared" si="1"/>
        <v/>
      </c>
      <c r="H14">
        <f t="shared" si="2"/>
        <v>0</v>
      </c>
      <c r="I14">
        <f t="shared" si="3"/>
        <v>0</v>
      </c>
    </row>
    <row r="15" spans="2:9" x14ac:dyDescent="0.2">
      <c r="F15" t="str">
        <f t="shared" si="0"/>
        <v/>
      </c>
      <c r="G15" t="str">
        <f t="shared" si="1"/>
        <v/>
      </c>
      <c r="H15">
        <f t="shared" si="2"/>
        <v>0</v>
      </c>
      <c r="I15">
        <f t="shared" si="3"/>
        <v>0</v>
      </c>
    </row>
    <row r="16" spans="2:9" x14ac:dyDescent="0.2">
      <c r="F16" t="str">
        <f t="shared" si="0"/>
        <v/>
      </c>
      <c r="G16" t="str">
        <f t="shared" si="1"/>
        <v/>
      </c>
      <c r="H16">
        <f t="shared" si="2"/>
        <v>0</v>
      </c>
      <c r="I16">
        <f t="shared" si="3"/>
        <v>0</v>
      </c>
    </row>
    <row r="17" spans="6:9" x14ac:dyDescent="0.2">
      <c r="F17" t="str">
        <f t="shared" si="0"/>
        <v/>
      </c>
      <c r="G17" t="str">
        <f t="shared" si="1"/>
        <v/>
      </c>
      <c r="H17">
        <f t="shared" si="2"/>
        <v>0</v>
      </c>
      <c r="I17">
        <f t="shared" si="3"/>
        <v>0</v>
      </c>
    </row>
    <row r="18" spans="6:9" x14ac:dyDescent="0.2">
      <c r="F18" t="str">
        <f t="shared" si="0"/>
        <v/>
      </c>
      <c r="G18" t="str">
        <f t="shared" si="1"/>
        <v/>
      </c>
      <c r="H18">
        <f t="shared" si="2"/>
        <v>0</v>
      </c>
      <c r="I18">
        <f t="shared" si="3"/>
        <v>0</v>
      </c>
    </row>
    <row r="19" spans="6:9" x14ac:dyDescent="0.2">
      <c r="F19" t="str">
        <f t="shared" si="0"/>
        <v/>
      </c>
      <c r="G19" t="str">
        <f t="shared" si="1"/>
        <v/>
      </c>
      <c r="H19">
        <f t="shared" si="2"/>
        <v>0</v>
      </c>
      <c r="I19">
        <f t="shared" si="3"/>
        <v>0</v>
      </c>
    </row>
    <row r="20" spans="6:9" x14ac:dyDescent="0.2">
      <c r="F20" t="str">
        <f t="shared" si="0"/>
        <v/>
      </c>
      <c r="G20" t="str">
        <f t="shared" si="1"/>
        <v/>
      </c>
      <c r="H20">
        <f t="shared" si="2"/>
        <v>0</v>
      </c>
      <c r="I20">
        <f t="shared" si="3"/>
        <v>0</v>
      </c>
    </row>
    <row r="21" spans="6:9" x14ac:dyDescent="0.2">
      <c r="F21" t="str">
        <f t="shared" si="0"/>
        <v/>
      </c>
      <c r="G21" t="str">
        <f t="shared" si="1"/>
        <v/>
      </c>
      <c r="H21">
        <f t="shared" si="2"/>
        <v>0</v>
      </c>
      <c r="I21">
        <f t="shared" si="3"/>
        <v>0</v>
      </c>
    </row>
    <row r="22" spans="6:9" x14ac:dyDescent="0.2">
      <c r="F22" t="str">
        <f t="shared" si="0"/>
        <v/>
      </c>
      <c r="G22" t="str">
        <f t="shared" si="1"/>
        <v/>
      </c>
      <c r="H22">
        <f t="shared" si="2"/>
        <v>0</v>
      </c>
      <c r="I22">
        <f t="shared" si="3"/>
        <v>0</v>
      </c>
    </row>
    <row r="23" spans="6:9" x14ac:dyDescent="0.2">
      <c r="F23" t="str">
        <f t="shared" si="0"/>
        <v/>
      </c>
      <c r="G23" t="str">
        <f t="shared" si="1"/>
        <v/>
      </c>
      <c r="H23">
        <f t="shared" si="2"/>
        <v>0</v>
      </c>
      <c r="I23">
        <f t="shared" si="3"/>
        <v>0</v>
      </c>
    </row>
    <row r="24" spans="6:9" x14ac:dyDescent="0.2">
      <c r="F24" t="str">
        <f t="shared" si="0"/>
        <v/>
      </c>
      <c r="G24" t="str">
        <f t="shared" si="1"/>
        <v/>
      </c>
      <c r="H24">
        <f t="shared" si="2"/>
        <v>0</v>
      </c>
      <c r="I24">
        <f t="shared" si="3"/>
        <v>0</v>
      </c>
    </row>
    <row r="25" spans="6:9" x14ac:dyDescent="0.2">
      <c r="F25" t="str">
        <f t="shared" si="0"/>
        <v/>
      </c>
      <c r="G25" t="str">
        <f t="shared" si="1"/>
        <v/>
      </c>
      <c r="H25">
        <f t="shared" si="2"/>
        <v>0</v>
      </c>
      <c r="I25">
        <f t="shared" si="3"/>
        <v>0</v>
      </c>
    </row>
    <row r="26" spans="6:9" x14ac:dyDescent="0.2">
      <c r="F26" t="str">
        <f t="shared" si="0"/>
        <v/>
      </c>
      <c r="G26" t="str">
        <f t="shared" si="1"/>
        <v/>
      </c>
      <c r="H26">
        <f t="shared" si="2"/>
        <v>0</v>
      </c>
      <c r="I26">
        <f t="shared" si="3"/>
        <v>0</v>
      </c>
    </row>
    <row r="27" spans="6:9" x14ac:dyDescent="0.2">
      <c r="F27" t="str">
        <f t="shared" si="0"/>
        <v/>
      </c>
      <c r="G27" t="str">
        <f t="shared" si="1"/>
        <v/>
      </c>
      <c r="H27">
        <f t="shared" si="2"/>
        <v>0</v>
      </c>
      <c r="I27">
        <f t="shared" si="3"/>
        <v>0</v>
      </c>
    </row>
    <row r="28" spans="6:9" x14ac:dyDescent="0.2">
      <c r="F28" t="str">
        <f t="shared" si="0"/>
        <v/>
      </c>
      <c r="G28" t="str">
        <f t="shared" si="1"/>
        <v/>
      </c>
      <c r="H28">
        <f t="shared" si="2"/>
        <v>0</v>
      </c>
      <c r="I28">
        <f t="shared" si="3"/>
        <v>0</v>
      </c>
    </row>
    <row r="29" spans="6:9" x14ac:dyDescent="0.2">
      <c r="F29" t="str">
        <f t="shared" si="0"/>
        <v/>
      </c>
      <c r="G29" t="str">
        <f t="shared" si="1"/>
        <v/>
      </c>
      <c r="H29">
        <f t="shared" si="2"/>
        <v>0</v>
      </c>
      <c r="I29">
        <f t="shared" si="3"/>
        <v>0</v>
      </c>
    </row>
    <row r="30" spans="6:9" x14ac:dyDescent="0.2">
      <c r="F30" t="str">
        <f t="shared" si="0"/>
        <v/>
      </c>
      <c r="G30" t="str">
        <f t="shared" si="1"/>
        <v/>
      </c>
      <c r="H30">
        <f t="shared" si="2"/>
        <v>0</v>
      </c>
      <c r="I30">
        <f t="shared" si="3"/>
        <v>0</v>
      </c>
    </row>
    <row r="31" spans="6:9" x14ac:dyDescent="0.2">
      <c r="F31" t="str">
        <f t="shared" si="0"/>
        <v/>
      </c>
      <c r="G31" t="str">
        <f t="shared" si="1"/>
        <v/>
      </c>
      <c r="H31">
        <f t="shared" si="2"/>
        <v>0</v>
      </c>
      <c r="I31">
        <f t="shared" si="3"/>
        <v>0</v>
      </c>
    </row>
    <row r="32" spans="6:9" x14ac:dyDescent="0.2">
      <c r="F32" t="str">
        <f t="shared" si="0"/>
        <v/>
      </c>
      <c r="G32" t="str">
        <f t="shared" si="1"/>
        <v/>
      </c>
      <c r="H32">
        <f t="shared" si="2"/>
        <v>0</v>
      </c>
      <c r="I32">
        <f t="shared" si="3"/>
        <v>0</v>
      </c>
    </row>
    <row r="33" spans="6:9" x14ac:dyDescent="0.2">
      <c r="F33" t="str">
        <f t="shared" si="0"/>
        <v/>
      </c>
      <c r="G33" t="str">
        <f t="shared" si="1"/>
        <v/>
      </c>
      <c r="H33">
        <f t="shared" si="2"/>
        <v>0</v>
      </c>
      <c r="I33">
        <f t="shared" si="3"/>
        <v>0</v>
      </c>
    </row>
    <row r="34" spans="6:9" x14ac:dyDescent="0.2">
      <c r="F34" t="str">
        <f t="shared" ref="F34:F66" si="4">LEFT(B34,15)</f>
        <v/>
      </c>
      <c r="G34" t="str">
        <f t="shared" ref="G34:G66" si="5">MID(B34,19,30)</f>
        <v/>
      </c>
      <c r="H34">
        <f t="shared" ref="H34:H66" si="6">C34</f>
        <v>0</v>
      </c>
      <c r="I34">
        <f t="shared" ref="I34:I66" si="7">D34</f>
        <v>0</v>
      </c>
    </row>
    <row r="35" spans="6:9" x14ac:dyDescent="0.2">
      <c r="F35" t="str">
        <f t="shared" si="4"/>
        <v/>
      </c>
      <c r="G35" t="str">
        <f t="shared" si="5"/>
        <v/>
      </c>
      <c r="H35">
        <f t="shared" si="6"/>
        <v>0</v>
      </c>
      <c r="I35">
        <f t="shared" si="7"/>
        <v>0</v>
      </c>
    </row>
    <row r="36" spans="6:9" x14ac:dyDescent="0.2">
      <c r="F36" t="str">
        <f t="shared" si="4"/>
        <v/>
      </c>
      <c r="G36" t="str">
        <f t="shared" si="5"/>
        <v/>
      </c>
      <c r="H36">
        <f t="shared" si="6"/>
        <v>0</v>
      </c>
      <c r="I36">
        <f t="shared" si="7"/>
        <v>0</v>
      </c>
    </row>
    <row r="37" spans="6:9" x14ac:dyDescent="0.2">
      <c r="F37" t="str">
        <f t="shared" si="4"/>
        <v/>
      </c>
      <c r="G37" t="str">
        <f t="shared" si="5"/>
        <v/>
      </c>
      <c r="H37">
        <f t="shared" si="6"/>
        <v>0</v>
      </c>
      <c r="I37">
        <f t="shared" si="7"/>
        <v>0</v>
      </c>
    </row>
    <row r="38" spans="6:9" x14ac:dyDescent="0.2">
      <c r="F38" t="str">
        <f t="shared" si="4"/>
        <v/>
      </c>
      <c r="G38" t="str">
        <f t="shared" si="5"/>
        <v/>
      </c>
      <c r="H38">
        <f t="shared" si="6"/>
        <v>0</v>
      </c>
      <c r="I38">
        <f t="shared" si="7"/>
        <v>0</v>
      </c>
    </row>
    <row r="39" spans="6:9" x14ac:dyDescent="0.2">
      <c r="F39" t="str">
        <f t="shared" si="4"/>
        <v/>
      </c>
      <c r="G39" t="str">
        <f t="shared" si="5"/>
        <v/>
      </c>
      <c r="H39">
        <f t="shared" si="6"/>
        <v>0</v>
      </c>
      <c r="I39">
        <f t="shared" si="7"/>
        <v>0</v>
      </c>
    </row>
    <row r="40" spans="6:9" x14ac:dyDescent="0.2">
      <c r="F40" t="str">
        <f t="shared" si="4"/>
        <v/>
      </c>
      <c r="G40" t="str">
        <f t="shared" si="5"/>
        <v/>
      </c>
      <c r="H40">
        <f t="shared" si="6"/>
        <v>0</v>
      </c>
      <c r="I40">
        <f t="shared" si="7"/>
        <v>0</v>
      </c>
    </row>
    <row r="41" spans="6:9" x14ac:dyDescent="0.2">
      <c r="F41" t="str">
        <f t="shared" si="4"/>
        <v/>
      </c>
      <c r="G41" t="str">
        <f t="shared" si="5"/>
        <v/>
      </c>
      <c r="H41">
        <f t="shared" si="6"/>
        <v>0</v>
      </c>
      <c r="I41">
        <f t="shared" si="7"/>
        <v>0</v>
      </c>
    </row>
    <row r="42" spans="6:9" x14ac:dyDescent="0.2">
      <c r="F42" t="str">
        <f t="shared" si="4"/>
        <v/>
      </c>
      <c r="G42" t="str">
        <f t="shared" si="5"/>
        <v/>
      </c>
      <c r="H42">
        <f t="shared" si="6"/>
        <v>0</v>
      </c>
      <c r="I42">
        <f t="shared" si="7"/>
        <v>0</v>
      </c>
    </row>
    <row r="43" spans="6:9" x14ac:dyDescent="0.2">
      <c r="F43" t="str">
        <f t="shared" si="4"/>
        <v/>
      </c>
      <c r="G43" t="str">
        <f t="shared" si="5"/>
        <v/>
      </c>
      <c r="H43">
        <f t="shared" si="6"/>
        <v>0</v>
      </c>
      <c r="I43">
        <f t="shared" si="7"/>
        <v>0</v>
      </c>
    </row>
    <row r="44" spans="6:9" x14ac:dyDescent="0.2">
      <c r="F44" t="str">
        <f t="shared" si="4"/>
        <v/>
      </c>
      <c r="G44" t="str">
        <f t="shared" si="5"/>
        <v/>
      </c>
      <c r="H44">
        <f t="shared" si="6"/>
        <v>0</v>
      </c>
      <c r="I44">
        <f t="shared" si="7"/>
        <v>0</v>
      </c>
    </row>
    <row r="45" spans="6:9" x14ac:dyDescent="0.2">
      <c r="F45" t="str">
        <f t="shared" si="4"/>
        <v/>
      </c>
      <c r="G45" t="str">
        <f t="shared" si="5"/>
        <v/>
      </c>
      <c r="H45">
        <f t="shared" si="6"/>
        <v>0</v>
      </c>
      <c r="I45">
        <f t="shared" si="7"/>
        <v>0</v>
      </c>
    </row>
    <row r="46" spans="6:9" x14ac:dyDescent="0.2">
      <c r="F46" t="str">
        <f t="shared" si="4"/>
        <v/>
      </c>
      <c r="G46" t="str">
        <f t="shared" si="5"/>
        <v/>
      </c>
      <c r="H46">
        <f t="shared" si="6"/>
        <v>0</v>
      </c>
      <c r="I46">
        <f t="shared" si="7"/>
        <v>0</v>
      </c>
    </row>
    <row r="47" spans="6:9" x14ac:dyDescent="0.2">
      <c r="F47" t="str">
        <f t="shared" si="4"/>
        <v/>
      </c>
      <c r="G47" t="str">
        <f t="shared" si="5"/>
        <v/>
      </c>
      <c r="H47">
        <f t="shared" si="6"/>
        <v>0</v>
      </c>
      <c r="I47">
        <f t="shared" si="7"/>
        <v>0</v>
      </c>
    </row>
    <row r="48" spans="6:9" x14ac:dyDescent="0.2">
      <c r="F48" t="str">
        <f t="shared" si="4"/>
        <v/>
      </c>
      <c r="G48" t="str">
        <f t="shared" si="5"/>
        <v/>
      </c>
      <c r="H48">
        <f t="shared" si="6"/>
        <v>0</v>
      </c>
      <c r="I48">
        <f t="shared" si="7"/>
        <v>0</v>
      </c>
    </row>
    <row r="49" spans="6:9" x14ac:dyDescent="0.2">
      <c r="F49" t="str">
        <f t="shared" si="4"/>
        <v/>
      </c>
      <c r="G49" t="str">
        <f t="shared" si="5"/>
        <v/>
      </c>
      <c r="H49">
        <f t="shared" si="6"/>
        <v>0</v>
      </c>
      <c r="I49">
        <f t="shared" si="7"/>
        <v>0</v>
      </c>
    </row>
    <row r="50" spans="6:9" x14ac:dyDescent="0.2">
      <c r="F50" t="str">
        <f t="shared" si="4"/>
        <v/>
      </c>
      <c r="G50" t="str">
        <f t="shared" si="5"/>
        <v/>
      </c>
      <c r="H50">
        <f t="shared" si="6"/>
        <v>0</v>
      </c>
      <c r="I50">
        <f t="shared" si="7"/>
        <v>0</v>
      </c>
    </row>
    <row r="51" spans="6:9" x14ac:dyDescent="0.2">
      <c r="F51" t="str">
        <f t="shared" si="4"/>
        <v/>
      </c>
      <c r="G51" t="str">
        <f t="shared" si="5"/>
        <v/>
      </c>
      <c r="H51">
        <f t="shared" si="6"/>
        <v>0</v>
      </c>
      <c r="I51">
        <f t="shared" si="7"/>
        <v>0</v>
      </c>
    </row>
    <row r="52" spans="6:9" x14ac:dyDescent="0.2">
      <c r="F52" t="str">
        <f t="shared" si="4"/>
        <v/>
      </c>
      <c r="G52" t="str">
        <f t="shared" si="5"/>
        <v/>
      </c>
      <c r="H52">
        <f t="shared" si="6"/>
        <v>0</v>
      </c>
      <c r="I52">
        <f t="shared" si="7"/>
        <v>0</v>
      </c>
    </row>
    <row r="53" spans="6:9" x14ac:dyDescent="0.2">
      <c r="F53" t="str">
        <f t="shared" si="4"/>
        <v/>
      </c>
      <c r="G53" t="str">
        <f t="shared" si="5"/>
        <v/>
      </c>
      <c r="H53">
        <f t="shared" si="6"/>
        <v>0</v>
      </c>
      <c r="I53">
        <f t="shared" si="7"/>
        <v>0</v>
      </c>
    </row>
    <row r="54" spans="6:9" x14ac:dyDescent="0.2">
      <c r="F54" t="str">
        <f t="shared" si="4"/>
        <v/>
      </c>
      <c r="G54" t="str">
        <f t="shared" si="5"/>
        <v/>
      </c>
      <c r="H54">
        <f t="shared" si="6"/>
        <v>0</v>
      </c>
      <c r="I54">
        <f t="shared" si="7"/>
        <v>0</v>
      </c>
    </row>
    <row r="55" spans="6:9" x14ac:dyDescent="0.2">
      <c r="F55" t="str">
        <f t="shared" si="4"/>
        <v/>
      </c>
      <c r="G55" t="str">
        <f t="shared" si="5"/>
        <v/>
      </c>
      <c r="H55">
        <f t="shared" si="6"/>
        <v>0</v>
      </c>
      <c r="I55">
        <f t="shared" si="7"/>
        <v>0</v>
      </c>
    </row>
    <row r="56" spans="6:9" x14ac:dyDescent="0.2">
      <c r="F56" t="str">
        <f t="shared" si="4"/>
        <v/>
      </c>
      <c r="G56" t="str">
        <f t="shared" si="5"/>
        <v/>
      </c>
      <c r="H56">
        <f t="shared" si="6"/>
        <v>0</v>
      </c>
      <c r="I56">
        <f t="shared" si="7"/>
        <v>0</v>
      </c>
    </row>
    <row r="57" spans="6:9" x14ac:dyDescent="0.2">
      <c r="F57" t="str">
        <f t="shared" si="4"/>
        <v/>
      </c>
      <c r="G57" t="str">
        <f t="shared" si="5"/>
        <v/>
      </c>
      <c r="H57">
        <f t="shared" si="6"/>
        <v>0</v>
      </c>
      <c r="I57">
        <f t="shared" si="7"/>
        <v>0</v>
      </c>
    </row>
    <row r="58" spans="6:9" x14ac:dyDescent="0.2">
      <c r="F58" t="str">
        <f t="shared" si="4"/>
        <v/>
      </c>
      <c r="G58" t="str">
        <f t="shared" si="5"/>
        <v/>
      </c>
      <c r="H58">
        <f t="shared" si="6"/>
        <v>0</v>
      </c>
      <c r="I58">
        <f t="shared" si="7"/>
        <v>0</v>
      </c>
    </row>
    <row r="59" spans="6:9" x14ac:dyDescent="0.2">
      <c r="F59" t="str">
        <f t="shared" si="4"/>
        <v/>
      </c>
      <c r="G59" t="str">
        <f t="shared" si="5"/>
        <v/>
      </c>
      <c r="H59">
        <f t="shared" si="6"/>
        <v>0</v>
      </c>
      <c r="I59">
        <f t="shared" si="7"/>
        <v>0</v>
      </c>
    </row>
    <row r="60" spans="6:9" x14ac:dyDescent="0.2">
      <c r="F60" t="str">
        <f t="shared" si="4"/>
        <v/>
      </c>
      <c r="G60" t="str">
        <f t="shared" si="5"/>
        <v/>
      </c>
      <c r="H60">
        <f t="shared" si="6"/>
        <v>0</v>
      </c>
      <c r="I60">
        <f t="shared" si="7"/>
        <v>0</v>
      </c>
    </row>
    <row r="61" spans="6:9" x14ac:dyDescent="0.2">
      <c r="F61" t="str">
        <f t="shared" si="4"/>
        <v/>
      </c>
      <c r="G61" t="str">
        <f t="shared" si="5"/>
        <v/>
      </c>
      <c r="H61">
        <f t="shared" si="6"/>
        <v>0</v>
      </c>
      <c r="I61">
        <f t="shared" si="7"/>
        <v>0</v>
      </c>
    </row>
    <row r="62" spans="6:9" x14ac:dyDescent="0.2">
      <c r="F62" t="str">
        <f t="shared" si="4"/>
        <v/>
      </c>
      <c r="G62" t="str">
        <f t="shared" si="5"/>
        <v/>
      </c>
      <c r="H62">
        <f t="shared" si="6"/>
        <v>0</v>
      </c>
      <c r="I62">
        <f t="shared" si="7"/>
        <v>0</v>
      </c>
    </row>
    <row r="63" spans="6:9" x14ac:dyDescent="0.2">
      <c r="F63" t="str">
        <f t="shared" si="4"/>
        <v/>
      </c>
      <c r="G63" t="str">
        <f t="shared" si="5"/>
        <v/>
      </c>
      <c r="H63">
        <f t="shared" si="6"/>
        <v>0</v>
      </c>
      <c r="I63">
        <f t="shared" si="7"/>
        <v>0</v>
      </c>
    </row>
    <row r="64" spans="6:9" x14ac:dyDescent="0.2">
      <c r="F64" t="str">
        <f t="shared" si="4"/>
        <v/>
      </c>
      <c r="G64" t="str">
        <f t="shared" si="5"/>
        <v/>
      </c>
      <c r="H64">
        <f t="shared" si="6"/>
        <v>0</v>
      </c>
      <c r="I64">
        <f t="shared" si="7"/>
        <v>0</v>
      </c>
    </row>
    <row r="65" spans="6:9" x14ac:dyDescent="0.2">
      <c r="F65" t="str">
        <f t="shared" si="4"/>
        <v/>
      </c>
      <c r="G65" t="str">
        <f t="shared" si="5"/>
        <v/>
      </c>
      <c r="H65">
        <f t="shared" si="6"/>
        <v>0</v>
      </c>
      <c r="I65">
        <f t="shared" si="7"/>
        <v>0</v>
      </c>
    </row>
    <row r="66" spans="6:9" x14ac:dyDescent="0.2">
      <c r="F66" t="str">
        <f t="shared" si="4"/>
        <v/>
      </c>
      <c r="G66" t="str">
        <f t="shared" si="5"/>
        <v/>
      </c>
      <c r="H66">
        <f t="shared" si="6"/>
        <v>0</v>
      </c>
      <c r="I66">
        <f t="shared" si="7"/>
        <v>0</v>
      </c>
    </row>
    <row r="67" spans="6:9" x14ac:dyDescent="0.2">
      <c r="F67" t="str">
        <f t="shared" ref="F67:F130" si="8">LEFT(B67,15)</f>
        <v/>
      </c>
      <c r="G67" t="str">
        <f t="shared" ref="G67:G130" si="9">MID(B67,19,30)</f>
        <v/>
      </c>
      <c r="H67">
        <f t="shared" ref="H67:H130" si="10">C67</f>
        <v>0</v>
      </c>
      <c r="I67">
        <f t="shared" ref="I67:I130" si="11">D67</f>
        <v>0</v>
      </c>
    </row>
    <row r="68" spans="6:9" x14ac:dyDescent="0.2">
      <c r="F68" t="str">
        <f t="shared" si="8"/>
        <v/>
      </c>
      <c r="G68" t="str">
        <f t="shared" si="9"/>
        <v/>
      </c>
      <c r="H68">
        <f t="shared" si="10"/>
        <v>0</v>
      </c>
      <c r="I68">
        <f t="shared" si="11"/>
        <v>0</v>
      </c>
    </row>
    <row r="69" spans="6:9" x14ac:dyDescent="0.2">
      <c r="F69" t="str">
        <f t="shared" si="8"/>
        <v/>
      </c>
      <c r="G69" t="str">
        <f t="shared" si="9"/>
        <v/>
      </c>
      <c r="H69">
        <f t="shared" si="10"/>
        <v>0</v>
      </c>
      <c r="I69">
        <f t="shared" si="11"/>
        <v>0</v>
      </c>
    </row>
    <row r="70" spans="6:9" x14ac:dyDescent="0.2">
      <c r="F70" t="str">
        <f t="shared" si="8"/>
        <v/>
      </c>
      <c r="G70" t="str">
        <f t="shared" si="9"/>
        <v/>
      </c>
      <c r="H70">
        <f t="shared" si="10"/>
        <v>0</v>
      </c>
      <c r="I70">
        <f t="shared" si="11"/>
        <v>0</v>
      </c>
    </row>
    <row r="71" spans="6:9" x14ac:dyDescent="0.2">
      <c r="F71" t="str">
        <f t="shared" si="8"/>
        <v/>
      </c>
      <c r="G71" t="str">
        <f t="shared" si="9"/>
        <v/>
      </c>
      <c r="H71">
        <f t="shared" si="10"/>
        <v>0</v>
      </c>
      <c r="I71">
        <f t="shared" si="11"/>
        <v>0</v>
      </c>
    </row>
    <row r="72" spans="6:9" x14ac:dyDescent="0.2">
      <c r="F72" t="str">
        <f t="shared" si="8"/>
        <v/>
      </c>
      <c r="G72" t="str">
        <f t="shared" si="9"/>
        <v/>
      </c>
      <c r="H72">
        <f t="shared" si="10"/>
        <v>0</v>
      </c>
      <c r="I72">
        <f t="shared" si="11"/>
        <v>0</v>
      </c>
    </row>
    <row r="73" spans="6:9" x14ac:dyDescent="0.2">
      <c r="F73" t="str">
        <f t="shared" si="8"/>
        <v/>
      </c>
      <c r="G73" t="str">
        <f t="shared" si="9"/>
        <v/>
      </c>
      <c r="H73">
        <f t="shared" si="10"/>
        <v>0</v>
      </c>
      <c r="I73">
        <f t="shared" si="11"/>
        <v>0</v>
      </c>
    </row>
    <row r="74" spans="6:9" x14ac:dyDescent="0.2">
      <c r="F74" t="str">
        <f t="shared" si="8"/>
        <v/>
      </c>
      <c r="G74" t="str">
        <f t="shared" si="9"/>
        <v/>
      </c>
      <c r="H74">
        <f t="shared" si="10"/>
        <v>0</v>
      </c>
      <c r="I74">
        <f t="shared" si="11"/>
        <v>0</v>
      </c>
    </row>
    <row r="75" spans="6:9" x14ac:dyDescent="0.2">
      <c r="F75" t="str">
        <f t="shared" si="8"/>
        <v/>
      </c>
      <c r="G75" t="str">
        <f t="shared" si="9"/>
        <v/>
      </c>
      <c r="H75">
        <f t="shared" si="10"/>
        <v>0</v>
      </c>
      <c r="I75">
        <f t="shared" si="11"/>
        <v>0</v>
      </c>
    </row>
    <row r="76" spans="6:9" x14ac:dyDescent="0.2">
      <c r="F76" t="str">
        <f t="shared" si="8"/>
        <v/>
      </c>
      <c r="G76" t="str">
        <f t="shared" si="9"/>
        <v/>
      </c>
      <c r="H76">
        <f t="shared" si="10"/>
        <v>0</v>
      </c>
      <c r="I76">
        <f t="shared" si="11"/>
        <v>0</v>
      </c>
    </row>
    <row r="77" spans="6:9" x14ac:dyDescent="0.2">
      <c r="F77" t="str">
        <f t="shared" si="8"/>
        <v/>
      </c>
      <c r="G77" t="str">
        <f t="shared" si="9"/>
        <v/>
      </c>
      <c r="H77">
        <f t="shared" si="10"/>
        <v>0</v>
      </c>
      <c r="I77">
        <f t="shared" si="11"/>
        <v>0</v>
      </c>
    </row>
    <row r="78" spans="6:9" x14ac:dyDescent="0.2">
      <c r="F78" t="str">
        <f t="shared" si="8"/>
        <v/>
      </c>
      <c r="G78" t="str">
        <f t="shared" si="9"/>
        <v/>
      </c>
      <c r="H78">
        <f t="shared" si="10"/>
        <v>0</v>
      </c>
      <c r="I78">
        <f t="shared" si="11"/>
        <v>0</v>
      </c>
    </row>
    <row r="79" spans="6:9" x14ac:dyDescent="0.2">
      <c r="F79" t="str">
        <f t="shared" si="8"/>
        <v/>
      </c>
      <c r="G79" t="str">
        <f t="shared" si="9"/>
        <v/>
      </c>
      <c r="H79">
        <f t="shared" si="10"/>
        <v>0</v>
      </c>
      <c r="I79">
        <f t="shared" si="11"/>
        <v>0</v>
      </c>
    </row>
    <row r="80" spans="6:9" x14ac:dyDescent="0.2">
      <c r="F80" t="str">
        <f t="shared" si="8"/>
        <v/>
      </c>
      <c r="G80" t="str">
        <f t="shared" si="9"/>
        <v/>
      </c>
      <c r="H80">
        <f t="shared" si="10"/>
        <v>0</v>
      </c>
      <c r="I80">
        <f t="shared" si="11"/>
        <v>0</v>
      </c>
    </row>
    <row r="81" spans="6:9" x14ac:dyDescent="0.2">
      <c r="F81" t="str">
        <f t="shared" si="8"/>
        <v/>
      </c>
      <c r="G81" t="str">
        <f t="shared" si="9"/>
        <v/>
      </c>
      <c r="H81">
        <f t="shared" si="10"/>
        <v>0</v>
      </c>
      <c r="I81">
        <f t="shared" si="11"/>
        <v>0</v>
      </c>
    </row>
    <row r="82" spans="6:9" x14ac:dyDescent="0.2">
      <c r="F82" t="str">
        <f t="shared" si="8"/>
        <v/>
      </c>
      <c r="G82" t="str">
        <f t="shared" si="9"/>
        <v/>
      </c>
      <c r="H82">
        <f t="shared" si="10"/>
        <v>0</v>
      </c>
      <c r="I82">
        <f t="shared" si="11"/>
        <v>0</v>
      </c>
    </row>
    <row r="83" spans="6:9" x14ac:dyDescent="0.2">
      <c r="F83" t="str">
        <f t="shared" si="8"/>
        <v/>
      </c>
      <c r="G83" t="str">
        <f t="shared" si="9"/>
        <v/>
      </c>
      <c r="H83">
        <f t="shared" si="10"/>
        <v>0</v>
      </c>
      <c r="I83">
        <f t="shared" si="11"/>
        <v>0</v>
      </c>
    </row>
    <row r="84" spans="6:9" x14ac:dyDescent="0.2">
      <c r="F84" t="str">
        <f t="shared" si="8"/>
        <v/>
      </c>
      <c r="G84" t="str">
        <f t="shared" si="9"/>
        <v/>
      </c>
      <c r="H84">
        <f t="shared" si="10"/>
        <v>0</v>
      </c>
      <c r="I84">
        <f t="shared" si="11"/>
        <v>0</v>
      </c>
    </row>
    <row r="85" spans="6:9" x14ac:dyDescent="0.2">
      <c r="F85" t="str">
        <f t="shared" si="8"/>
        <v/>
      </c>
      <c r="G85" t="str">
        <f t="shared" si="9"/>
        <v/>
      </c>
      <c r="H85">
        <f t="shared" si="10"/>
        <v>0</v>
      </c>
      <c r="I85">
        <f t="shared" si="11"/>
        <v>0</v>
      </c>
    </row>
    <row r="86" spans="6:9" x14ac:dyDescent="0.2">
      <c r="F86" t="str">
        <f t="shared" si="8"/>
        <v/>
      </c>
      <c r="G86" t="str">
        <f t="shared" si="9"/>
        <v/>
      </c>
      <c r="H86">
        <f t="shared" si="10"/>
        <v>0</v>
      </c>
      <c r="I86">
        <f t="shared" si="11"/>
        <v>0</v>
      </c>
    </row>
    <row r="87" spans="6:9" x14ac:dyDescent="0.2">
      <c r="F87" t="str">
        <f t="shared" si="8"/>
        <v/>
      </c>
      <c r="G87" t="str">
        <f t="shared" si="9"/>
        <v/>
      </c>
      <c r="H87">
        <f t="shared" si="10"/>
        <v>0</v>
      </c>
      <c r="I87">
        <f t="shared" si="11"/>
        <v>0</v>
      </c>
    </row>
    <row r="88" spans="6:9" x14ac:dyDescent="0.2">
      <c r="F88" t="str">
        <f t="shared" si="8"/>
        <v/>
      </c>
      <c r="G88" t="str">
        <f t="shared" si="9"/>
        <v/>
      </c>
      <c r="H88">
        <f t="shared" si="10"/>
        <v>0</v>
      </c>
      <c r="I88">
        <f t="shared" si="11"/>
        <v>0</v>
      </c>
    </row>
    <row r="89" spans="6:9" x14ac:dyDescent="0.2">
      <c r="F89" t="str">
        <f t="shared" si="8"/>
        <v/>
      </c>
      <c r="G89" t="str">
        <f t="shared" si="9"/>
        <v/>
      </c>
      <c r="H89">
        <f t="shared" si="10"/>
        <v>0</v>
      </c>
      <c r="I89">
        <f t="shared" si="11"/>
        <v>0</v>
      </c>
    </row>
    <row r="90" spans="6:9" x14ac:dyDescent="0.2">
      <c r="F90" t="str">
        <f t="shared" si="8"/>
        <v/>
      </c>
      <c r="G90" t="str">
        <f t="shared" si="9"/>
        <v/>
      </c>
      <c r="H90">
        <f t="shared" si="10"/>
        <v>0</v>
      </c>
      <c r="I90">
        <f t="shared" si="11"/>
        <v>0</v>
      </c>
    </row>
    <row r="91" spans="6:9" x14ac:dyDescent="0.2">
      <c r="F91" t="str">
        <f t="shared" si="8"/>
        <v/>
      </c>
      <c r="G91" t="str">
        <f t="shared" si="9"/>
        <v/>
      </c>
      <c r="H91">
        <f t="shared" si="10"/>
        <v>0</v>
      </c>
      <c r="I91">
        <f t="shared" si="11"/>
        <v>0</v>
      </c>
    </row>
    <row r="92" spans="6:9" x14ac:dyDescent="0.2">
      <c r="F92" t="str">
        <f t="shared" si="8"/>
        <v/>
      </c>
      <c r="G92" t="str">
        <f t="shared" si="9"/>
        <v/>
      </c>
      <c r="H92">
        <f t="shared" si="10"/>
        <v>0</v>
      </c>
      <c r="I92">
        <f t="shared" si="11"/>
        <v>0</v>
      </c>
    </row>
    <row r="93" spans="6:9" x14ac:dyDescent="0.2">
      <c r="F93" t="str">
        <f t="shared" si="8"/>
        <v/>
      </c>
      <c r="G93" t="str">
        <f t="shared" si="9"/>
        <v/>
      </c>
      <c r="H93">
        <f t="shared" si="10"/>
        <v>0</v>
      </c>
      <c r="I93">
        <f t="shared" si="11"/>
        <v>0</v>
      </c>
    </row>
    <row r="94" spans="6:9" x14ac:dyDescent="0.2">
      <c r="F94" t="str">
        <f t="shared" si="8"/>
        <v/>
      </c>
      <c r="G94" t="str">
        <f t="shared" si="9"/>
        <v/>
      </c>
      <c r="H94">
        <f t="shared" si="10"/>
        <v>0</v>
      </c>
      <c r="I94">
        <f t="shared" si="11"/>
        <v>0</v>
      </c>
    </row>
    <row r="95" spans="6:9" x14ac:dyDescent="0.2">
      <c r="F95" t="str">
        <f t="shared" si="8"/>
        <v/>
      </c>
      <c r="G95" t="str">
        <f t="shared" si="9"/>
        <v/>
      </c>
      <c r="H95">
        <f t="shared" si="10"/>
        <v>0</v>
      </c>
      <c r="I95">
        <f t="shared" si="11"/>
        <v>0</v>
      </c>
    </row>
    <row r="96" spans="6:9" x14ac:dyDescent="0.2">
      <c r="F96" t="str">
        <f t="shared" si="8"/>
        <v/>
      </c>
      <c r="G96" t="str">
        <f t="shared" si="9"/>
        <v/>
      </c>
      <c r="H96">
        <f t="shared" si="10"/>
        <v>0</v>
      </c>
      <c r="I96">
        <f t="shared" si="11"/>
        <v>0</v>
      </c>
    </row>
    <row r="97" spans="6:9" x14ac:dyDescent="0.2">
      <c r="F97" t="str">
        <f t="shared" si="8"/>
        <v/>
      </c>
      <c r="G97" t="str">
        <f t="shared" si="9"/>
        <v/>
      </c>
      <c r="H97">
        <f t="shared" si="10"/>
        <v>0</v>
      </c>
      <c r="I97">
        <f t="shared" si="11"/>
        <v>0</v>
      </c>
    </row>
    <row r="98" spans="6:9" x14ac:dyDescent="0.2">
      <c r="F98" t="str">
        <f t="shared" si="8"/>
        <v/>
      </c>
      <c r="G98" t="str">
        <f t="shared" si="9"/>
        <v/>
      </c>
      <c r="H98">
        <f t="shared" si="10"/>
        <v>0</v>
      </c>
      <c r="I98">
        <f t="shared" si="11"/>
        <v>0</v>
      </c>
    </row>
    <row r="99" spans="6:9" x14ac:dyDescent="0.2">
      <c r="F99" t="str">
        <f t="shared" si="8"/>
        <v/>
      </c>
      <c r="G99" t="str">
        <f t="shared" si="9"/>
        <v/>
      </c>
      <c r="H99">
        <f t="shared" si="10"/>
        <v>0</v>
      </c>
      <c r="I99">
        <f t="shared" si="11"/>
        <v>0</v>
      </c>
    </row>
    <row r="100" spans="6:9" x14ac:dyDescent="0.2">
      <c r="F100" t="str">
        <f t="shared" si="8"/>
        <v/>
      </c>
      <c r="G100" t="str">
        <f t="shared" si="9"/>
        <v/>
      </c>
      <c r="H100">
        <f t="shared" si="10"/>
        <v>0</v>
      </c>
      <c r="I100">
        <f t="shared" si="11"/>
        <v>0</v>
      </c>
    </row>
    <row r="101" spans="6:9" x14ac:dyDescent="0.2">
      <c r="F101" t="str">
        <f t="shared" si="8"/>
        <v/>
      </c>
      <c r="G101" t="str">
        <f t="shared" si="9"/>
        <v/>
      </c>
      <c r="H101">
        <f t="shared" si="10"/>
        <v>0</v>
      </c>
      <c r="I101">
        <f t="shared" si="11"/>
        <v>0</v>
      </c>
    </row>
    <row r="102" spans="6:9" x14ac:dyDescent="0.2">
      <c r="F102" t="str">
        <f t="shared" si="8"/>
        <v/>
      </c>
      <c r="G102" t="str">
        <f t="shared" si="9"/>
        <v/>
      </c>
      <c r="H102">
        <f t="shared" si="10"/>
        <v>0</v>
      </c>
      <c r="I102">
        <f t="shared" si="11"/>
        <v>0</v>
      </c>
    </row>
    <row r="103" spans="6:9" x14ac:dyDescent="0.2">
      <c r="F103" t="str">
        <f t="shared" si="8"/>
        <v/>
      </c>
      <c r="G103" t="str">
        <f t="shared" si="9"/>
        <v/>
      </c>
      <c r="H103">
        <f t="shared" si="10"/>
        <v>0</v>
      </c>
      <c r="I103">
        <f t="shared" si="11"/>
        <v>0</v>
      </c>
    </row>
    <row r="104" spans="6:9" x14ac:dyDescent="0.2">
      <c r="F104" t="str">
        <f t="shared" si="8"/>
        <v/>
      </c>
      <c r="G104" t="str">
        <f t="shared" si="9"/>
        <v/>
      </c>
      <c r="H104">
        <f t="shared" si="10"/>
        <v>0</v>
      </c>
      <c r="I104">
        <f t="shared" si="11"/>
        <v>0</v>
      </c>
    </row>
    <row r="105" spans="6:9" x14ac:dyDescent="0.2">
      <c r="F105" t="str">
        <f t="shared" si="8"/>
        <v/>
      </c>
      <c r="G105" t="str">
        <f t="shared" si="9"/>
        <v/>
      </c>
      <c r="H105">
        <f t="shared" si="10"/>
        <v>0</v>
      </c>
      <c r="I105">
        <f t="shared" si="11"/>
        <v>0</v>
      </c>
    </row>
    <row r="106" spans="6:9" x14ac:dyDescent="0.2">
      <c r="F106" t="str">
        <f t="shared" si="8"/>
        <v/>
      </c>
      <c r="G106" t="str">
        <f t="shared" si="9"/>
        <v/>
      </c>
      <c r="H106">
        <f t="shared" si="10"/>
        <v>0</v>
      </c>
      <c r="I106">
        <f t="shared" si="11"/>
        <v>0</v>
      </c>
    </row>
    <row r="107" spans="6:9" x14ac:dyDescent="0.2">
      <c r="F107" t="str">
        <f t="shared" si="8"/>
        <v/>
      </c>
      <c r="G107" t="str">
        <f t="shared" si="9"/>
        <v/>
      </c>
      <c r="H107">
        <f t="shared" si="10"/>
        <v>0</v>
      </c>
      <c r="I107">
        <f t="shared" si="11"/>
        <v>0</v>
      </c>
    </row>
    <row r="108" spans="6:9" x14ac:dyDescent="0.2">
      <c r="F108" t="str">
        <f t="shared" si="8"/>
        <v/>
      </c>
      <c r="G108" t="str">
        <f t="shared" si="9"/>
        <v/>
      </c>
      <c r="H108">
        <f t="shared" si="10"/>
        <v>0</v>
      </c>
      <c r="I108">
        <f t="shared" si="11"/>
        <v>0</v>
      </c>
    </row>
    <row r="109" spans="6:9" x14ac:dyDescent="0.2">
      <c r="F109" t="str">
        <f t="shared" si="8"/>
        <v/>
      </c>
      <c r="G109" t="str">
        <f t="shared" si="9"/>
        <v/>
      </c>
      <c r="H109">
        <f t="shared" si="10"/>
        <v>0</v>
      </c>
      <c r="I109">
        <f t="shared" si="11"/>
        <v>0</v>
      </c>
    </row>
    <row r="110" spans="6:9" x14ac:dyDescent="0.2">
      <c r="F110" t="str">
        <f t="shared" si="8"/>
        <v/>
      </c>
      <c r="G110" t="str">
        <f t="shared" si="9"/>
        <v/>
      </c>
      <c r="H110">
        <f t="shared" si="10"/>
        <v>0</v>
      </c>
      <c r="I110">
        <f t="shared" si="11"/>
        <v>0</v>
      </c>
    </row>
    <row r="111" spans="6:9" x14ac:dyDescent="0.2">
      <c r="F111" t="str">
        <f t="shared" si="8"/>
        <v/>
      </c>
      <c r="G111" t="str">
        <f t="shared" si="9"/>
        <v/>
      </c>
      <c r="H111">
        <f t="shared" si="10"/>
        <v>0</v>
      </c>
      <c r="I111">
        <f t="shared" si="11"/>
        <v>0</v>
      </c>
    </row>
    <row r="112" spans="6:9" x14ac:dyDescent="0.2">
      <c r="F112" t="str">
        <f t="shared" si="8"/>
        <v/>
      </c>
      <c r="G112" t="str">
        <f t="shared" si="9"/>
        <v/>
      </c>
      <c r="H112">
        <f t="shared" si="10"/>
        <v>0</v>
      </c>
      <c r="I112">
        <f t="shared" si="11"/>
        <v>0</v>
      </c>
    </row>
    <row r="113" spans="6:9" x14ac:dyDescent="0.2">
      <c r="F113" t="str">
        <f t="shared" si="8"/>
        <v/>
      </c>
      <c r="G113" t="str">
        <f t="shared" si="9"/>
        <v/>
      </c>
      <c r="H113">
        <f t="shared" si="10"/>
        <v>0</v>
      </c>
      <c r="I113">
        <f t="shared" si="11"/>
        <v>0</v>
      </c>
    </row>
    <row r="114" spans="6:9" x14ac:dyDescent="0.2">
      <c r="F114" t="str">
        <f t="shared" si="8"/>
        <v/>
      </c>
      <c r="G114" t="str">
        <f t="shared" si="9"/>
        <v/>
      </c>
      <c r="H114">
        <f t="shared" si="10"/>
        <v>0</v>
      </c>
      <c r="I114">
        <f t="shared" si="11"/>
        <v>0</v>
      </c>
    </row>
    <row r="115" spans="6:9" x14ac:dyDescent="0.2">
      <c r="F115" t="str">
        <f t="shared" si="8"/>
        <v/>
      </c>
      <c r="G115" t="str">
        <f t="shared" si="9"/>
        <v/>
      </c>
      <c r="H115">
        <f t="shared" si="10"/>
        <v>0</v>
      </c>
      <c r="I115">
        <f t="shared" si="11"/>
        <v>0</v>
      </c>
    </row>
    <row r="116" spans="6:9" x14ac:dyDescent="0.2">
      <c r="F116" t="str">
        <f t="shared" si="8"/>
        <v/>
      </c>
      <c r="G116" t="str">
        <f t="shared" si="9"/>
        <v/>
      </c>
      <c r="H116">
        <f t="shared" si="10"/>
        <v>0</v>
      </c>
      <c r="I116">
        <f t="shared" si="11"/>
        <v>0</v>
      </c>
    </row>
    <row r="117" spans="6:9" x14ac:dyDescent="0.2">
      <c r="F117" t="str">
        <f t="shared" si="8"/>
        <v/>
      </c>
      <c r="G117" t="str">
        <f t="shared" si="9"/>
        <v/>
      </c>
      <c r="H117">
        <f t="shared" si="10"/>
        <v>0</v>
      </c>
      <c r="I117">
        <f t="shared" si="11"/>
        <v>0</v>
      </c>
    </row>
    <row r="118" spans="6:9" x14ac:dyDescent="0.2">
      <c r="F118" t="str">
        <f t="shared" si="8"/>
        <v/>
      </c>
      <c r="G118" t="str">
        <f t="shared" si="9"/>
        <v/>
      </c>
      <c r="H118">
        <f t="shared" si="10"/>
        <v>0</v>
      </c>
      <c r="I118">
        <f t="shared" si="11"/>
        <v>0</v>
      </c>
    </row>
    <row r="119" spans="6:9" x14ac:dyDescent="0.2">
      <c r="F119" t="str">
        <f t="shared" si="8"/>
        <v/>
      </c>
      <c r="G119" t="str">
        <f t="shared" si="9"/>
        <v/>
      </c>
      <c r="H119">
        <f t="shared" si="10"/>
        <v>0</v>
      </c>
      <c r="I119">
        <f t="shared" si="11"/>
        <v>0</v>
      </c>
    </row>
    <row r="120" spans="6:9" x14ac:dyDescent="0.2">
      <c r="F120" t="str">
        <f t="shared" si="8"/>
        <v/>
      </c>
      <c r="G120" t="str">
        <f t="shared" si="9"/>
        <v/>
      </c>
      <c r="H120">
        <f t="shared" si="10"/>
        <v>0</v>
      </c>
      <c r="I120">
        <f t="shared" si="11"/>
        <v>0</v>
      </c>
    </row>
    <row r="121" spans="6:9" x14ac:dyDescent="0.2">
      <c r="F121" t="str">
        <f t="shared" si="8"/>
        <v/>
      </c>
      <c r="G121" t="str">
        <f t="shared" si="9"/>
        <v/>
      </c>
      <c r="H121">
        <f t="shared" si="10"/>
        <v>0</v>
      </c>
      <c r="I121">
        <f t="shared" si="11"/>
        <v>0</v>
      </c>
    </row>
    <row r="122" spans="6:9" x14ac:dyDescent="0.2">
      <c r="F122" t="str">
        <f t="shared" si="8"/>
        <v/>
      </c>
      <c r="G122" t="str">
        <f t="shared" si="9"/>
        <v/>
      </c>
      <c r="H122">
        <f t="shared" si="10"/>
        <v>0</v>
      </c>
      <c r="I122">
        <f t="shared" si="11"/>
        <v>0</v>
      </c>
    </row>
    <row r="123" spans="6:9" x14ac:dyDescent="0.2">
      <c r="F123" t="str">
        <f t="shared" si="8"/>
        <v/>
      </c>
      <c r="G123" t="str">
        <f t="shared" si="9"/>
        <v/>
      </c>
      <c r="H123">
        <f t="shared" si="10"/>
        <v>0</v>
      </c>
      <c r="I123">
        <f t="shared" si="11"/>
        <v>0</v>
      </c>
    </row>
    <row r="124" spans="6:9" x14ac:dyDescent="0.2">
      <c r="F124" t="str">
        <f t="shared" si="8"/>
        <v/>
      </c>
      <c r="G124" t="str">
        <f t="shared" si="9"/>
        <v/>
      </c>
      <c r="H124">
        <f t="shared" si="10"/>
        <v>0</v>
      </c>
      <c r="I124">
        <f t="shared" si="11"/>
        <v>0</v>
      </c>
    </row>
    <row r="125" spans="6:9" x14ac:dyDescent="0.2">
      <c r="F125" t="str">
        <f t="shared" si="8"/>
        <v/>
      </c>
      <c r="G125" t="str">
        <f t="shared" si="9"/>
        <v/>
      </c>
      <c r="H125">
        <f t="shared" si="10"/>
        <v>0</v>
      </c>
      <c r="I125">
        <f t="shared" si="11"/>
        <v>0</v>
      </c>
    </row>
    <row r="126" spans="6:9" x14ac:dyDescent="0.2">
      <c r="F126" t="str">
        <f t="shared" si="8"/>
        <v/>
      </c>
      <c r="G126" t="str">
        <f t="shared" si="9"/>
        <v/>
      </c>
      <c r="H126">
        <f t="shared" si="10"/>
        <v>0</v>
      </c>
      <c r="I126">
        <f t="shared" si="11"/>
        <v>0</v>
      </c>
    </row>
    <row r="127" spans="6:9" x14ac:dyDescent="0.2">
      <c r="F127" t="str">
        <f t="shared" si="8"/>
        <v/>
      </c>
      <c r="G127" t="str">
        <f t="shared" si="9"/>
        <v/>
      </c>
      <c r="H127">
        <f t="shared" si="10"/>
        <v>0</v>
      </c>
      <c r="I127">
        <f t="shared" si="11"/>
        <v>0</v>
      </c>
    </row>
    <row r="128" spans="6:9" x14ac:dyDescent="0.2">
      <c r="F128" t="str">
        <f t="shared" si="8"/>
        <v/>
      </c>
      <c r="G128" t="str">
        <f t="shared" si="9"/>
        <v/>
      </c>
      <c r="H128">
        <f t="shared" si="10"/>
        <v>0</v>
      </c>
      <c r="I128">
        <f t="shared" si="11"/>
        <v>0</v>
      </c>
    </row>
    <row r="129" spans="6:9" x14ac:dyDescent="0.2">
      <c r="F129" t="str">
        <f t="shared" si="8"/>
        <v/>
      </c>
      <c r="G129" t="str">
        <f t="shared" si="9"/>
        <v/>
      </c>
      <c r="H129">
        <f t="shared" si="10"/>
        <v>0</v>
      </c>
      <c r="I129">
        <f t="shared" si="11"/>
        <v>0</v>
      </c>
    </row>
    <row r="130" spans="6:9" x14ac:dyDescent="0.2">
      <c r="F130" t="str">
        <f t="shared" si="8"/>
        <v/>
      </c>
      <c r="G130" t="str">
        <f t="shared" si="9"/>
        <v/>
      </c>
      <c r="H130">
        <f t="shared" si="10"/>
        <v>0</v>
      </c>
      <c r="I130">
        <f t="shared" si="11"/>
        <v>0</v>
      </c>
    </row>
    <row r="131" spans="6:9" x14ac:dyDescent="0.2">
      <c r="F131" t="str">
        <f t="shared" ref="F131:F194" si="12">LEFT(B131,15)</f>
        <v/>
      </c>
      <c r="G131" t="str">
        <f t="shared" ref="G131:G194" si="13">MID(B131,19,30)</f>
        <v/>
      </c>
      <c r="H131">
        <f t="shared" ref="H131:H194" si="14">C131</f>
        <v>0</v>
      </c>
      <c r="I131">
        <f t="shared" ref="I131:I194" si="15">D131</f>
        <v>0</v>
      </c>
    </row>
    <row r="132" spans="6:9" x14ac:dyDescent="0.2">
      <c r="F132" t="str">
        <f t="shared" si="12"/>
        <v/>
      </c>
      <c r="G132" t="str">
        <f t="shared" si="13"/>
        <v/>
      </c>
      <c r="H132">
        <f t="shared" si="14"/>
        <v>0</v>
      </c>
      <c r="I132">
        <f t="shared" si="15"/>
        <v>0</v>
      </c>
    </row>
    <row r="133" spans="6:9" x14ac:dyDescent="0.2">
      <c r="F133" t="str">
        <f t="shared" si="12"/>
        <v/>
      </c>
      <c r="G133" t="str">
        <f t="shared" si="13"/>
        <v/>
      </c>
      <c r="H133">
        <f t="shared" si="14"/>
        <v>0</v>
      </c>
      <c r="I133">
        <f t="shared" si="15"/>
        <v>0</v>
      </c>
    </row>
    <row r="134" spans="6:9" x14ac:dyDescent="0.2">
      <c r="F134" t="str">
        <f t="shared" si="12"/>
        <v/>
      </c>
      <c r="G134" t="str">
        <f t="shared" si="13"/>
        <v/>
      </c>
      <c r="H134">
        <f t="shared" si="14"/>
        <v>0</v>
      </c>
      <c r="I134">
        <f t="shared" si="15"/>
        <v>0</v>
      </c>
    </row>
    <row r="135" spans="6:9" x14ac:dyDescent="0.2">
      <c r="F135" t="str">
        <f t="shared" si="12"/>
        <v/>
      </c>
      <c r="G135" t="str">
        <f t="shared" si="13"/>
        <v/>
      </c>
      <c r="H135">
        <f t="shared" si="14"/>
        <v>0</v>
      </c>
      <c r="I135">
        <f t="shared" si="15"/>
        <v>0</v>
      </c>
    </row>
    <row r="136" spans="6:9" x14ac:dyDescent="0.2">
      <c r="F136" t="str">
        <f t="shared" si="12"/>
        <v/>
      </c>
      <c r="G136" t="str">
        <f t="shared" si="13"/>
        <v/>
      </c>
      <c r="H136">
        <f t="shared" si="14"/>
        <v>0</v>
      </c>
      <c r="I136">
        <f t="shared" si="15"/>
        <v>0</v>
      </c>
    </row>
    <row r="137" spans="6:9" x14ac:dyDescent="0.2">
      <c r="F137" t="str">
        <f t="shared" si="12"/>
        <v/>
      </c>
      <c r="G137" t="str">
        <f t="shared" si="13"/>
        <v/>
      </c>
      <c r="H137">
        <f t="shared" si="14"/>
        <v>0</v>
      </c>
      <c r="I137">
        <f t="shared" si="15"/>
        <v>0</v>
      </c>
    </row>
    <row r="138" spans="6:9" x14ac:dyDescent="0.2">
      <c r="F138" t="str">
        <f t="shared" si="12"/>
        <v/>
      </c>
      <c r="G138" t="str">
        <f t="shared" si="13"/>
        <v/>
      </c>
      <c r="H138">
        <f t="shared" si="14"/>
        <v>0</v>
      </c>
      <c r="I138">
        <f t="shared" si="15"/>
        <v>0</v>
      </c>
    </row>
    <row r="139" spans="6:9" x14ac:dyDescent="0.2">
      <c r="F139" t="str">
        <f t="shared" si="12"/>
        <v/>
      </c>
      <c r="G139" t="str">
        <f t="shared" si="13"/>
        <v/>
      </c>
      <c r="H139">
        <f t="shared" si="14"/>
        <v>0</v>
      </c>
      <c r="I139">
        <f t="shared" si="15"/>
        <v>0</v>
      </c>
    </row>
    <row r="140" spans="6:9" x14ac:dyDescent="0.2">
      <c r="F140" t="str">
        <f t="shared" si="12"/>
        <v/>
      </c>
      <c r="G140" t="str">
        <f t="shared" si="13"/>
        <v/>
      </c>
      <c r="H140">
        <f t="shared" si="14"/>
        <v>0</v>
      </c>
      <c r="I140">
        <f t="shared" si="15"/>
        <v>0</v>
      </c>
    </row>
    <row r="141" spans="6:9" x14ac:dyDescent="0.2">
      <c r="F141" t="str">
        <f t="shared" si="12"/>
        <v/>
      </c>
      <c r="G141" t="str">
        <f t="shared" si="13"/>
        <v/>
      </c>
      <c r="H141">
        <f t="shared" si="14"/>
        <v>0</v>
      </c>
      <c r="I141">
        <f t="shared" si="15"/>
        <v>0</v>
      </c>
    </row>
    <row r="142" spans="6:9" x14ac:dyDescent="0.2">
      <c r="F142" t="str">
        <f t="shared" si="12"/>
        <v/>
      </c>
      <c r="G142" t="str">
        <f t="shared" si="13"/>
        <v/>
      </c>
      <c r="H142">
        <f t="shared" si="14"/>
        <v>0</v>
      </c>
      <c r="I142">
        <f t="shared" si="15"/>
        <v>0</v>
      </c>
    </row>
    <row r="143" spans="6:9" x14ac:dyDescent="0.2">
      <c r="F143" t="str">
        <f t="shared" si="12"/>
        <v/>
      </c>
      <c r="G143" t="str">
        <f t="shared" si="13"/>
        <v/>
      </c>
      <c r="H143">
        <f t="shared" si="14"/>
        <v>0</v>
      </c>
      <c r="I143">
        <f t="shared" si="15"/>
        <v>0</v>
      </c>
    </row>
    <row r="144" spans="6:9" x14ac:dyDescent="0.2">
      <c r="F144" t="str">
        <f t="shared" si="12"/>
        <v/>
      </c>
      <c r="G144" t="str">
        <f t="shared" si="13"/>
        <v/>
      </c>
      <c r="H144">
        <f t="shared" si="14"/>
        <v>0</v>
      </c>
      <c r="I144">
        <f t="shared" si="15"/>
        <v>0</v>
      </c>
    </row>
    <row r="145" spans="6:9" x14ac:dyDescent="0.2">
      <c r="F145" t="str">
        <f t="shared" si="12"/>
        <v/>
      </c>
      <c r="G145" t="str">
        <f t="shared" si="13"/>
        <v/>
      </c>
      <c r="H145">
        <f t="shared" si="14"/>
        <v>0</v>
      </c>
      <c r="I145">
        <f t="shared" si="15"/>
        <v>0</v>
      </c>
    </row>
    <row r="146" spans="6:9" x14ac:dyDescent="0.2">
      <c r="F146" t="str">
        <f t="shared" si="12"/>
        <v/>
      </c>
      <c r="G146" t="str">
        <f t="shared" si="13"/>
        <v/>
      </c>
      <c r="H146">
        <f t="shared" si="14"/>
        <v>0</v>
      </c>
      <c r="I146">
        <f t="shared" si="15"/>
        <v>0</v>
      </c>
    </row>
    <row r="147" spans="6:9" x14ac:dyDescent="0.2">
      <c r="F147" t="str">
        <f t="shared" si="12"/>
        <v/>
      </c>
      <c r="G147" t="str">
        <f t="shared" si="13"/>
        <v/>
      </c>
      <c r="H147">
        <f t="shared" si="14"/>
        <v>0</v>
      </c>
      <c r="I147">
        <f t="shared" si="15"/>
        <v>0</v>
      </c>
    </row>
    <row r="148" spans="6:9" x14ac:dyDescent="0.2">
      <c r="F148" t="str">
        <f t="shared" si="12"/>
        <v/>
      </c>
      <c r="G148" t="str">
        <f t="shared" si="13"/>
        <v/>
      </c>
      <c r="H148">
        <f t="shared" si="14"/>
        <v>0</v>
      </c>
      <c r="I148">
        <f t="shared" si="15"/>
        <v>0</v>
      </c>
    </row>
    <row r="149" spans="6:9" x14ac:dyDescent="0.2">
      <c r="F149" t="str">
        <f t="shared" si="12"/>
        <v/>
      </c>
      <c r="G149" t="str">
        <f t="shared" si="13"/>
        <v/>
      </c>
      <c r="H149">
        <f t="shared" si="14"/>
        <v>0</v>
      </c>
      <c r="I149">
        <f t="shared" si="15"/>
        <v>0</v>
      </c>
    </row>
    <row r="150" spans="6:9" x14ac:dyDescent="0.2">
      <c r="F150" t="str">
        <f t="shared" si="12"/>
        <v/>
      </c>
      <c r="G150" t="str">
        <f t="shared" si="13"/>
        <v/>
      </c>
      <c r="H150">
        <f t="shared" si="14"/>
        <v>0</v>
      </c>
      <c r="I150">
        <f t="shared" si="15"/>
        <v>0</v>
      </c>
    </row>
    <row r="151" spans="6:9" x14ac:dyDescent="0.2">
      <c r="F151" t="str">
        <f t="shared" si="12"/>
        <v/>
      </c>
      <c r="G151" t="str">
        <f t="shared" si="13"/>
        <v/>
      </c>
      <c r="H151">
        <f t="shared" si="14"/>
        <v>0</v>
      </c>
      <c r="I151">
        <f t="shared" si="15"/>
        <v>0</v>
      </c>
    </row>
    <row r="152" spans="6:9" x14ac:dyDescent="0.2">
      <c r="F152" t="str">
        <f t="shared" si="12"/>
        <v/>
      </c>
      <c r="G152" t="str">
        <f t="shared" si="13"/>
        <v/>
      </c>
      <c r="H152">
        <f t="shared" si="14"/>
        <v>0</v>
      </c>
      <c r="I152">
        <f t="shared" si="15"/>
        <v>0</v>
      </c>
    </row>
    <row r="153" spans="6:9" x14ac:dyDescent="0.2">
      <c r="F153" t="str">
        <f t="shared" si="12"/>
        <v/>
      </c>
      <c r="G153" t="str">
        <f t="shared" si="13"/>
        <v/>
      </c>
      <c r="H153">
        <f t="shared" si="14"/>
        <v>0</v>
      </c>
      <c r="I153">
        <f t="shared" si="15"/>
        <v>0</v>
      </c>
    </row>
    <row r="154" spans="6:9" x14ac:dyDescent="0.2">
      <c r="F154" t="str">
        <f t="shared" si="12"/>
        <v/>
      </c>
      <c r="G154" t="str">
        <f t="shared" si="13"/>
        <v/>
      </c>
      <c r="H154">
        <f t="shared" si="14"/>
        <v>0</v>
      </c>
      <c r="I154">
        <f t="shared" si="15"/>
        <v>0</v>
      </c>
    </row>
    <row r="155" spans="6:9" x14ac:dyDescent="0.2">
      <c r="F155" t="str">
        <f t="shared" si="12"/>
        <v/>
      </c>
      <c r="G155" t="str">
        <f t="shared" si="13"/>
        <v/>
      </c>
      <c r="H155">
        <f t="shared" si="14"/>
        <v>0</v>
      </c>
      <c r="I155">
        <f t="shared" si="15"/>
        <v>0</v>
      </c>
    </row>
    <row r="156" spans="6:9" x14ac:dyDescent="0.2">
      <c r="F156" t="str">
        <f t="shared" si="12"/>
        <v/>
      </c>
      <c r="G156" t="str">
        <f t="shared" si="13"/>
        <v/>
      </c>
      <c r="H156">
        <f t="shared" si="14"/>
        <v>0</v>
      </c>
      <c r="I156">
        <f t="shared" si="15"/>
        <v>0</v>
      </c>
    </row>
    <row r="157" spans="6:9" x14ac:dyDescent="0.2">
      <c r="F157" t="str">
        <f t="shared" si="12"/>
        <v/>
      </c>
      <c r="G157" t="str">
        <f t="shared" si="13"/>
        <v/>
      </c>
      <c r="H157">
        <f t="shared" si="14"/>
        <v>0</v>
      </c>
      <c r="I157">
        <f t="shared" si="15"/>
        <v>0</v>
      </c>
    </row>
    <row r="158" spans="6:9" x14ac:dyDescent="0.2">
      <c r="F158" t="str">
        <f t="shared" si="12"/>
        <v/>
      </c>
      <c r="G158" t="str">
        <f t="shared" si="13"/>
        <v/>
      </c>
      <c r="H158">
        <f t="shared" si="14"/>
        <v>0</v>
      </c>
      <c r="I158">
        <f t="shared" si="15"/>
        <v>0</v>
      </c>
    </row>
    <row r="159" spans="6:9" x14ac:dyDescent="0.2">
      <c r="F159" t="str">
        <f t="shared" si="12"/>
        <v/>
      </c>
      <c r="G159" t="str">
        <f t="shared" si="13"/>
        <v/>
      </c>
      <c r="H159">
        <f t="shared" si="14"/>
        <v>0</v>
      </c>
      <c r="I159">
        <f t="shared" si="15"/>
        <v>0</v>
      </c>
    </row>
    <row r="160" spans="6:9" x14ac:dyDescent="0.2">
      <c r="F160" t="str">
        <f t="shared" si="12"/>
        <v/>
      </c>
      <c r="G160" t="str">
        <f t="shared" si="13"/>
        <v/>
      </c>
      <c r="H160">
        <f t="shared" si="14"/>
        <v>0</v>
      </c>
      <c r="I160">
        <f t="shared" si="15"/>
        <v>0</v>
      </c>
    </row>
    <row r="161" spans="6:9" x14ac:dyDescent="0.2">
      <c r="F161" t="str">
        <f t="shared" si="12"/>
        <v/>
      </c>
      <c r="G161" t="str">
        <f t="shared" si="13"/>
        <v/>
      </c>
      <c r="H161">
        <f t="shared" si="14"/>
        <v>0</v>
      </c>
      <c r="I161">
        <f t="shared" si="15"/>
        <v>0</v>
      </c>
    </row>
    <row r="162" spans="6:9" x14ac:dyDescent="0.2">
      <c r="F162" t="str">
        <f t="shared" si="12"/>
        <v/>
      </c>
      <c r="G162" t="str">
        <f t="shared" si="13"/>
        <v/>
      </c>
      <c r="H162">
        <f t="shared" si="14"/>
        <v>0</v>
      </c>
      <c r="I162">
        <f t="shared" si="15"/>
        <v>0</v>
      </c>
    </row>
    <row r="163" spans="6:9" x14ac:dyDescent="0.2">
      <c r="F163" t="str">
        <f t="shared" si="12"/>
        <v/>
      </c>
      <c r="G163" t="str">
        <f t="shared" si="13"/>
        <v/>
      </c>
      <c r="H163">
        <f t="shared" si="14"/>
        <v>0</v>
      </c>
      <c r="I163">
        <f t="shared" si="15"/>
        <v>0</v>
      </c>
    </row>
    <row r="164" spans="6:9" x14ac:dyDescent="0.2">
      <c r="F164" t="str">
        <f t="shared" si="12"/>
        <v/>
      </c>
      <c r="G164" t="str">
        <f t="shared" si="13"/>
        <v/>
      </c>
      <c r="H164">
        <f t="shared" si="14"/>
        <v>0</v>
      </c>
      <c r="I164">
        <f t="shared" si="15"/>
        <v>0</v>
      </c>
    </row>
    <row r="165" spans="6:9" x14ac:dyDescent="0.2">
      <c r="F165" t="str">
        <f t="shared" si="12"/>
        <v/>
      </c>
      <c r="G165" t="str">
        <f t="shared" si="13"/>
        <v/>
      </c>
      <c r="H165">
        <f t="shared" si="14"/>
        <v>0</v>
      </c>
      <c r="I165">
        <f t="shared" si="15"/>
        <v>0</v>
      </c>
    </row>
    <row r="166" spans="6:9" x14ac:dyDescent="0.2">
      <c r="F166" t="str">
        <f t="shared" si="12"/>
        <v/>
      </c>
      <c r="G166" t="str">
        <f t="shared" si="13"/>
        <v/>
      </c>
      <c r="H166">
        <f t="shared" si="14"/>
        <v>0</v>
      </c>
      <c r="I166">
        <f t="shared" si="15"/>
        <v>0</v>
      </c>
    </row>
    <row r="167" spans="6:9" x14ac:dyDescent="0.2">
      <c r="F167" t="str">
        <f t="shared" si="12"/>
        <v/>
      </c>
      <c r="G167" t="str">
        <f t="shared" si="13"/>
        <v/>
      </c>
      <c r="H167">
        <f t="shared" si="14"/>
        <v>0</v>
      </c>
      <c r="I167">
        <f t="shared" si="15"/>
        <v>0</v>
      </c>
    </row>
    <row r="168" spans="6:9" x14ac:dyDescent="0.2">
      <c r="F168" t="str">
        <f t="shared" si="12"/>
        <v/>
      </c>
      <c r="G168" t="str">
        <f t="shared" si="13"/>
        <v/>
      </c>
      <c r="H168">
        <f t="shared" si="14"/>
        <v>0</v>
      </c>
      <c r="I168">
        <f t="shared" si="15"/>
        <v>0</v>
      </c>
    </row>
    <row r="169" spans="6:9" x14ac:dyDescent="0.2">
      <c r="F169" t="str">
        <f t="shared" si="12"/>
        <v/>
      </c>
      <c r="G169" t="str">
        <f t="shared" si="13"/>
        <v/>
      </c>
      <c r="H169">
        <f t="shared" si="14"/>
        <v>0</v>
      </c>
      <c r="I169">
        <f t="shared" si="15"/>
        <v>0</v>
      </c>
    </row>
    <row r="170" spans="6:9" x14ac:dyDescent="0.2">
      <c r="F170" t="str">
        <f t="shared" si="12"/>
        <v/>
      </c>
      <c r="G170" t="str">
        <f t="shared" si="13"/>
        <v/>
      </c>
      <c r="H170">
        <f t="shared" si="14"/>
        <v>0</v>
      </c>
      <c r="I170">
        <f t="shared" si="15"/>
        <v>0</v>
      </c>
    </row>
    <row r="171" spans="6:9" x14ac:dyDescent="0.2">
      <c r="F171" t="str">
        <f t="shared" si="12"/>
        <v/>
      </c>
      <c r="G171" t="str">
        <f t="shared" si="13"/>
        <v/>
      </c>
      <c r="H171">
        <f t="shared" si="14"/>
        <v>0</v>
      </c>
      <c r="I171">
        <f t="shared" si="15"/>
        <v>0</v>
      </c>
    </row>
    <row r="172" spans="6:9" x14ac:dyDescent="0.2">
      <c r="F172" t="str">
        <f t="shared" si="12"/>
        <v/>
      </c>
      <c r="G172" t="str">
        <f t="shared" si="13"/>
        <v/>
      </c>
      <c r="H172">
        <f t="shared" si="14"/>
        <v>0</v>
      </c>
      <c r="I172">
        <f t="shared" si="15"/>
        <v>0</v>
      </c>
    </row>
    <row r="173" spans="6:9" x14ac:dyDescent="0.2">
      <c r="F173" t="str">
        <f t="shared" si="12"/>
        <v/>
      </c>
      <c r="G173" t="str">
        <f t="shared" si="13"/>
        <v/>
      </c>
      <c r="H173">
        <f t="shared" si="14"/>
        <v>0</v>
      </c>
      <c r="I173">
        <f t="shared" si="15"/>
        <v>0</v>
      </c>
    </row>
    <row r="174" spans="6:9" x14ac:dyDescent="0.2">
      <c r="F174" t="str">
        <f t="shared" si="12"/>
        <v/>
      </c>
      <c r="G174" t="str">
        <f t="shared" si="13"/>
        <v/>
      </c>
      <c r="H174">
        <f t="shared" si="14"/>
        <v>0</v>
      </c>
      <c r="I174">
        <f t="shared" si="15"/>
        <v>0</v>
      </c>
    </row>
    <row r="175" spans="6:9" x14ac:dyDescent="0.2">
      <c r="F175" t="str">
        <f t="shared" si="12"/>
        <v/>
      </c>
      <c r="G175" t="str">
        <f t="shared" si="13"/>
        <v/>
      </c>
      <c r="H175">
        <f t="shared" si="14"/>
        <v>0</v>
      </c>
      <c r="I175">
        <f t="shared" si="15"/>
        <v>0</v>
      </c>
    </row>
    <row r="176" spans="6:9" x14ac:dyDescent="0.2">
      <c r="F176" t="str">
        <f t="shared" si="12"/>
        <v/>
      </c>
      <c r="G176" t="str">
        <f t="shared" si="13"/>
        <v/>
      </c>
      <c r="H176">
        <f t="shared" si="14"/>
        <v>0</v>
      </c>
      <c r="I176">
        <f t="shared" si="15"/>
        <v>0</v>
      </c>
    </row>
    <row r="177" spans="6:9" x14ac:dyDescent="0.2">
      <c r="F177" t="str">
        <f t="shared" si="12"/>
        <v/>
      </c>
      <c r="G177" t="str">
        <f t="shared" si="13"/>
        <v/>
      </c>
      <c r="H177">
        <f t="shared" si="14"/>
        <v>0</v>
      </c>
      <c r="I177">
        <f t="shared" si="15"/>
        <v>0</v>
      </c>
    </row>
    <row r="178" spans="6:9" x14ac:dyDescent="0.2">
      <c r="F178" t="str">
        <f t="shared" si="12"/>
        <v/>
      </c>
      <c r="G178" t="str">
        <f t="shared" si="13"/>
        <v/>
      </c>
      <c r="H178">
        <f t="shared" si="14"/>
        <v>0</v>
      </c>
      <c r="I178">
        <f t="shared" si="15"/>
        <v>0</v>
      </c>
    </row>
    <row r="179" spans="6:9" x14ac:dyDescent="0.2">
      <c r="F179" t="str">
        <f t="shared" si="12"/>
        <v/>
      </c>
      <c r="G179" t="str">
        <f t="shared" si="13"/>
        <v/>
      </c>
      <c r="H179">
        <f t="shared" si="14"/>
        <v>0</v>
      </c>
      <c r="I179">
        <f t="shared" si="15"/>
        <v>0</v>
      </c>
    </row>
    <row r="180" spans="6:9" x14ac:dyDescent="0.2">
      <c r="F180" t="str">
        <f t="shared" si="12"/>
        <v/>
      </c>
      <c r="G180" t="str">
        <f t="shared" si="13"/>
        <v/>
      </c>
      <c r="H180">
        <f t="shared" si="14"/>
        <v>0</v>
      </c>
      <c r="I180">
        <f t="shared" si="15"/>
        <v>0</v>
      </c>
    </row>
    <row r="181" spans="6:9" x14ac:dyDescent="0.2">
      <c r="F181" t="str">
        <f t="shared" si="12"/>
        <v/>
      </c>
      <c r="G181" t="str">
        <f t="shared" si="13"/>
        <v/>
      </c>
      <c r="H181">
        <f t="shared" si="14"/>
        <v>0</v>
      </c>
      <c r="I181">
        <f t="shared" si="15"/>
        <v>0</v>
      </c>
    </row>
    <row r="182" spans="6:9" x14ac:dyDescent="0.2">
      <c r="F182" t="str">
        <f t="shared" si="12"/>
        <v/>
      </c>
      <c r="G182" t="str">
        <f t="shared" si="13"/>
        <v/>
      </c>
      <c r="H182">
        <f t="shared" si="14"/>
        <v>0</v>
      </c>
      <c r="I182">
        <f t="shared" si="15"/>
        <v>0</v>
      </c>
    </row>
    <row r="183" spans="6:9" x14ac:dyDescent="0.2">
      <c r="F183" t="str">
        <f t="shared" si="12"/>
        <v/>
      </c>
      <c r="G183" t="str">
        <f t="shared" si="13"/>
        <v/>
      </c>
      <c r="H183">
        <f t="shared" si="14"/>
        <v>0</v>
      </c>
      <c r="I183">
        <f t="shared" si="15"/>
        <v>0</v>
      </c>
    </row>
    <row r="184" spans="6:9" x14ac:dyDescent="0.2">
      <c r="F184" t="str">
        <f t="shared" si="12"/>
        <v/>
      </c>
      <c r="G184" t="str">
        <f t="shared" si="13"/>
        <v/>
      </c>
      <c r="H184">
        <f t="shared" si="14"/>
        <v>0</v>
      </c>
      <c r="I184">
        <f t="shared" si="15"/>
        <v>0</v>
      </c>
    </row>
    <row r="185" spans="6:9" x14ac:dyDescent="0.2">
      <c r="F185" t="str">
        <f t="shared" si="12"/>
        <v/>
      </c>
      <c r="G185" t="str">
        <f t="shared" si="13"/>
        <v/>
      </c>
      <c r="H185">
        <f t="shared" si="14"/>
        <v>0</v>
      </c>
      <c r="I185">
        <f t="shared" si="15"/>
        <v>0</v>
      </c>
    </row>
    <row r="186" spans="6:9" x14ac:dyDescent="0.2">
      <c r="F186" t="str">
        <f t="shared" si="12"/>
        <v/>
      </c>
      <c r="G186" t="str">
        <f t="shared" si="13"/>
        <v/>
      </c>
      <c r="H186">
        <f t="shared" si="14"/>
        <v>0</v>
      </c>
      <c r="I186">
        <f t="shared" si="15"/>
        <v>0</v>
      </c>
    </row>
    <row r="187" spans="6:9" x14ac:dyDescent="0.2">
      <c r="F187" t="str">
        <f t="shared" si="12"/>
        <v/>
      </c>
      <c r="G187" t="str">
        <f t="shared" si="13"/>
        <v/>
      </c>
      <c r="H187">
        <f t="shared" si="14"/>
        <v>0</v>
      </c>
      <c r="I187">
        <f t="shared" si="15"/>
        <v>0</v>
      </c>
    </row>
    <row r="188" spans="6:9" x14ac:dyDescent="0.2">
      <c r="F188" t="str">
        <f t="shared" si="12"/>
        <v/>
      </c>
      <c r="G188" t="str">
        <f t="shared" si="13"/>
        <v/>
      </c>
      <c r="H188">
        <f t="shared" si="14"/>
        <v>0</v>
      </c>
      <c r="I188">
        <f t="shared" si="15"/>
        <v>0</v>
      </c>
    </row>
    <row r="189" spans="6:9" x14ac:dyDescent="0.2">
      <c r="F189" t="str">
        <f t="shared" si="12"/>
        <v/>
      </c>
      <c r="G189" t="str">
        <f t="shared" si="13"/>
        <v/>
      </c>
      <c r="H189">
        <f t="shared" si="14"/>
        <v>0</v>
      </c>
      <c r="I189">
        <f t="shared" si="15"/>
        <v>0</v>
      </c>
    </row>
    <row r="190" spans="6:9" x14ac:dyDescent="0.2">
      <c r="F190" t="str">
        <f t="shared" si="12"/>
        <v/>
      </c>
      <c r="G190" t="str">
        <f t="shared" si="13"/>
        <v/>
      </c>
      <c r="H190">
        <f t="shared" si="14"/>
        <v>0</v>
      </c>
      <c r="I190">
        <f t="shared" si="15"/>
        <v>0</v>
      </c>
    </row>
    <row r="191" spans="6:9" x14ac:dyDescent="0.2">
      <c r="F191" t="str">
        <f t="shared" si="12"/>
        <v/>
      </c>
      <c r="G191" t="str">
        <f t="shared" si="13"/>
        <v/>
      </c>
      <c r="H191">
        <f t="shared" si="14"/>
        <v>0</v>
      </c>
      <c r="I191">
        <f t="shared" si="15"/>
        <v>0</v>
      </c>
    </row>
    <row r="192" spans="6:9" x14ac:dyDescent="0.2">
      <c r="F192" t="str">
        <f t="shared" si="12"/>
        <v/>
      </c>
      <c r="G192" t="str">
        <f t="shared" si="13"/>
        <v/>
      </c>
      <c r="H192">
        <f t="shared" si="14"/>
        <v>0</v>
      </c>
      <c r="I192">
        <f t="shared" si="15"/>
        <v>0</v>
      </c>
    </row>
    <row r="193" spans="6:9" x14ac:dyDescent="0.2">
      <c r="F193" t="str">
        <f t="shared" si="12"/>
        <v/>
      </c>
      <c r="G193" t="str">
        <f t="shared" si="13"/>
        <v/>
      </c>
      <c r="H193">
        <f t="shared" si="14"/>
        <v>0</v>
      </c>
      <c r="I193">
        <f t="shared" si="15"/>
        <v>0</v>
      </c>
    </row>
    <row r="194" spans="6:9" x14ac:dyDescent="0.2">
      <c r="F194" t="str">
        <f t="shared" si="12"/>
        <v/>
      </c>
      <c r="G194" t="str">
        <f t="shared" si="13"/>
        <v/>
      </c>
      <c r="H194">
        <f t="shared" si="14"/>
        <v>0</v>
      </c>
      <c r="I194">
        <f t="shared" si="15"/>
        <v>0</v>
      </c>
    </row>
    <row r="195" spans="6:9" x14ac:dyDescent="0.2">
      <c r="F195" t="str">
        <f t="shared" ref="F195:F258" si="16">LEFT(B195,15)</f>
        <v/>
      </c>
      <c r="G195" t="str">
        <f t="shared" ref="G195:G258" si="17">MID(B195,19,30)</f>
        <v/>
      </c>
      <c r="H195">
        <f t="shared" ref="H195:H258" si="18">C195</f>
        <v>0</v>
      </c>
      <c r="I195">
        <f t="shared" ref="I195:I258" si="19">D195</f>
        <v>0</v>
      </c>
    </row>
    <row r="196" spans="6:9" x14ac:dyDescent="0.2">
      <c r="F196" t="str">
        <f t="shared" si="16"/>
        <v/>
      </c>
      <c r="G196" t="str">
        <f t="shared" si="17"/>
        <v/>
      </c>
      <c r="H196">
        <f t="shared" si="18"/>
        <v>0</v>
      </c>
      <c r="I196">
        <f t="shared" si="19"/>
        <v>0</v>
      </c>
    </row>
    <row r="197" spans="6:9" x14ac:dyDescent="0.2">
      <c r="F197" t="str">
        <f t="shared" si="16"/>
        <v/>
      </c>
      <c r="G197" t="str">
        <f t="shared" si="17"/>
        <v/>
      </c>
      <c r="H197">
        <f t="shared" si="18"/>
        <v>0</v>
      </c>
      <c r="I197">
        <f t="shared" si="19"/>
        <v>0</v>
      </c>
    </row>
    <row r="198" spans="6:9" x14ac:dyDescent="0.2">
      <c r="F198" t="str">
        <f t="shared" si="16"/>
        <v/>
      </c>
      <c r="G198" t="str">
        <f t="shared" si="17"/>
        <v/>
      </c>
      <c r="H198">
        <f t="shared" si="18"/>
        <v>0</v>
      </c>
      <c r="I198">
        <f t="shared" si="19"/>
        <v>0</v>
      </c>
    </row>
    <row r="199" spans="6:9" x14ac:dyDescent="0.2">
      <c r="F199" t="str">
        <f t="shared" si="16"/>
        <v/>
      </c>
      <c r="G199" t="str">
        <f t="shared" si="17"/>
        <v/>
      </c>
      <c r="H199">
        <f t="shared" si="18"/>
        <v>0</v>
      </c>
      <c r="I199">
        <f t="shared" si="19"/>
        <v>0</v>
      </c>
    </row>
    <row r="200" spans="6:9" x14ac:dyDescent="0.2">
      <c r="F200" t="str">
        <f t="shared" si="16"/>
        <v/>
      </c>
      <c r="G200" t="str">
        <f t="shared" si="17"/>
        <v/>
      </c>
      <c r="H200">
        <f t="shared" si="18"/>
        <v>0</v>
      </c>
      <c r="I200">
        <f t="shared" si="19"/>
        <v>0</v>
      </c>
    </row>
    <row r="201" spans="6:9" x14ac:dyDescent="0.2">
      <c r="F201" t="str">
        <f t="shared" si="16"/>
        <v/>
      </c>
      <c r="G201" t="str">
        <f t="shared" si="17"/>
        <v/>
      </c>
      <c r="H201">
        <f t="shared" si="18"/>
        <v>0</v>
      </c>
      <c r="I201">
        <f t="shared" si="19"/>
        <v>0</v>
      </c>
    </row>
    <row r="202" spans="6:9" x14ac:dyDescent="0.2">
      <c r="F202" t="str">
        <f t="shared" si="16"/>
        <v/>
      </c>
      <c r="G202" t="str">
        <f t="shared" si="17"/>
        <v/>
      </c>
      <c r="H202">
        <f t="shared" si="18"/>
        <v>0</v>
      </c>
      <c r="I202">
        <f t="shared" si="19"/>
        <v>0</v>
      </c>
    </row>
    <row r="203" spans="6:9" x14ac:dyDescent="0.2">
      <c r="F203" t="str">
        <f t="shared" si="16"/>
        <v/>
      </c>
      <c r="G203" t="str">
        <f t="shared" si="17"/>
        <v/>
      </c>
      <c r="H203">
        <f t="shared" si="18"/>
        <v>0</v>
      </c>
      <c r="I203">
        <f t="shared" si="19"/>
        <v>0</v>
      </c>
    </row>
    <row r="204" spans="6:9" x14ac:dyDescent="0.2">
      <c r="F204" t="str">
        <f t="shared" si="16"/>
        <v/>
      </c>
      <c r="G204" t="str">
        <f t="shared" si="17"/>
        <v/>
      </c>
      <c r="H204">
        <f t="shared" si="18"/>
        <v>0</v>
      </c>
      <c r="I204">
        <f t="shared" si="19"/>
        <v>0</v>
      </c>
    </row>
    <row r="205" spans="6:9" x14ac:dyDescent="0.2">
      <c r="F205" t="str">
        <f t="shared" si="16"/>
        <v/>
      </c>
      <c r="G205" t="str">
        <f t="shared" si="17"/>
        <v/>
      </c>
      <c r="H205">
        <f t="shared" si="18"/>
        <v>0</v>
      </c>
      <c r="I205">
        <f t="shared" si="19"/>
        <v>0</v>
      </c>
    </row>
    <row r="206" spans="6:9" x14ac:dyDescent="0.2">
      <c r="F206" t="str">
        <f t="shared" si="16"/>
        <v/>
      </c>
      <c r="G206" t="str">
        <f t="shared" si="17"/>
        <v/>
      </c>
      <c r="H206">
        <f t="shared" si="18"/>
        <v>0</v>
      </c>
      <c r="I206">
        <f t="shared" si="19"/>
        <v>0</v>
      </c>
    </row>
    <row r="207" spans="6:9" x14ac:dyDescent="0.2">
      <c r="F207" t="str">
        <f t="shared" si="16"/>
        <v/>
      </c>
      <c r="G207" t="str">
        <f t="shared" si="17"/>
        <v/>
      </c>
      <c r="H207">
        <f t="shared" si="18"/>
        <v>0</v>
      </c>
      <c r="I207">
        <f t="shared" si="19"/>
        <v>0</v>
      </c>
    </row>
    <row r="208" spans="6:9" x14ac:dyDescent="0.2">
      <c r="F208" t="str">
        <f t="shared" si="16"/>
        <v/>
      </c>
      <c r="G208" t="str">
        <f t="shared" si="17"/>
        <v/>
      </c>
      <c r="H208">
        <f t="shared" si="18"/>
        <v>0</v>
      </c>
      <c r="I208">
        <f t="shared" si="19"/>
        <v>0</v>
      </c>
    </row>
    <row r="209" spans="6:9" x14ac:dyDescent="0.2">
      <c r="F209" t="str">
        <f t="shared" si="16"/>
        <v/>
      </c>
      <c r="G209" t="str">
        <f t="shared" si="17"/>
        <v/>
      </c>
      <c r="H209">
        <f t="shared" si="18"/>
        <v>0</v>
      </c>
      <c r="I209">
        <f t="shared" si="19"/>
        <v>0</v>
      </c>
    </row>
    <row r="210" spans="6:9" x14ac:dyDescent="0.2">
      <c r="F210" t="str">
        <f t="shared" si="16"/>
        <v/>
      </c>
      <c r="G210" t="str">
        <f t="shared" si="17"/>
        <v/>
      </c>
      <c r="H210">
        <f t="shared" si="18"/>
        <v>0</v>
      </c>
      <c r="I210">
        <f t="shared" si="19"/>
        <v>0</v>
      </c>
    </row>
    <row r="211" spans="6:9" x14ac:dyDescent="0.2">
      <c r="F211" t="str">
        <f t="shared" si="16"/>
        <v/>
      </c>
      <c r="G211" t="str">
        <f t="shared" si="17"/>
        <v/>
      </c>
      <c r="H211">
        <f t="shared" si="18"/>
        <v>0</v>
      </c>
      <c r="I211">
        <f t="shared" si="19"/>
        <v>0</v>
      </c>
    </row>
    <row r="212" spans="6:9" x14ac:dyDescent="0.2">
      <c r="F212" t="str">
        <f t="shared" si="16"/>
        <v/>
      </c>
      <c r="G212" t="str">
        <f t="shared" si="17"/>
        <v/>
      </c>
      <c r="H212">
        <f t="shared" si="18"/>
        <v>0</v>
      </c>
      <c r="I212">
        <f t="shared" si="19"/>
        <v>0</v>
      </c>
    </row>
    <row r="213" spans="6:9" x14ac:dyDescent="0.2">
      <c r="F213" t="str">
        <f t="shared" si="16"/>
        <v/>
      </c>
      <c r="G213" t="str">
        <f t="shared" si="17"/>
        <v/>
      </c>
      <c r="H213">
        <f t="shared" si="18"/>
        <v>0</v>
      </c>
      <c r="I213">
        <f t="shared" si="19"/>
        <v>0</v>
      </c>
    </row>
    <row r="214" spans="6:9" x14ac:dyDescent="0.2">
      <c r="F214" t="str">
        <f t="shared" si="16"/>
        <v/>
      </c>
      <c r="G214" t="str">
        <f t="shared" si="17"/>
        <v/>
      </c>
      <c r="H214">
        <f t="shared" si="18"/>
        <v>0</v>
      </c>
      <c r="I214">
        <f t="shared" si="19"/>
        <v>0</v>
      </c>
    </row>
    <row r="215" spans="6:9" x14ac:dyDescent="0.2">
      <c r="F215" t="str">
        <f t="shared" si="16"/>
        <v/>
      </c>
      <c r="G215" t="str">
        <f t="shared" si="17"/>
        <v/>
      </c>
      <c r="H215">
        <f t="shared" si="18"/>
        <v>0</v>
      </c>
      <c r="I215">
        <f t="shared" si="19"/>
        <v>0</v>
      </c>
    </row>
    <row r="216" spans="6:9" x14ac:dyDescent="0.2">
      <c r="F216" t="str">
        <f t="shared" si="16"/>
        <v/>
      </c>
      <c r="G216" t="str">
        <f t="shared" si="17"/>
        <v/>
      </c>
      <c r="H216">
        <f t="shared" si="18"/>
        <v>0</v>
      </c>
      <c r="I216">
        <f t="shared" si="19"/>
        <v>0</v>
      </c>
    </row>
    <row r="217" spans="6:9" x14ac:dyDescent="0.2">
      <c r="F217" t="str">
        <f t="shared" si="16"/>
        <v/>
      </c>
      <c r="G217" t="str">
        <f t="shared" si="17"/>
        <v/>
      </c>
      <c r="H217">
        <f t="shared" si="18"/>
        <v>0</v>
      </c>
      <c r="I217">
        <f t="shared" si="19"/>
        <v>0</v>
      </c>
    </row>
    <row r="218" spans="6:9" x14ac:dyDescent="0.2">
      <c r="F218" t="str">
        <f t="shared" si="16"/>
        <v/>
      </c>
      <c r="G218" t="str">
        <f t="shared" si="17"/>
        <v/>
      </c>
      <c r="H218">
        <f t="shared" si="18"/>
        <v>0</v>
      </c>
      <c r="I218">
        <f t="shared" si="19"/>
        <v>0</v>
      </c>
    </row>
    <row r="219" spans="6:9" x14ac:dyDescent="0.2">
      <c r="F219" t="str">
        <f t="shared" si="16"/>
        <v/>
      </c>
      <c r="G219" t="str">
        <f t="shared" si="17"/>
        <v/>
      </c>
      <c r="H219">
        <f t="shared" si="18"/>
        <v>0</v>
      </c>
      <c r="I219">
        <f t="shared" si="19"/>
        <v>0</v>
      </c>
    </row>
    <row r="220" spans="6:9" x14ac:dyDescent="0.2">
      <c r="F220" t="str">
        <f t="shared" si="16"/>
        <v/>
      </c>
      <c r="G220" t="str">
        <f t="shared" si="17"/>
        <v/>
      </c>
      <c r="H220">
        <f t="shared" si="18"/>
        <v>0</v>
      </c>
      <c r="I220">
        <f t="shared" si="19"/>
        <v>0</v>
      </c>
    </row>
    <row r="221" spans="6:9" x14ac:dyDescent="0.2">
      <c r="F221" t="str">
        <f t="shared" si="16"/>
        <v/>
      </c>
      <c r="G221" t="str">
        <f t="shared" si="17"/>
        <v/>
      </c>
      <c r="H221">
        <f t="shared" si="18"/>
        <v>0</v>
      </c>
      <c r="I221">
        <f t="shared" si="19"/>
        <v>0</v>
      </c>
    </row>
    <row r="222" spans="6:9" x14ac:dyDescent="0.2">
      <c r="F222" t="str">
        <f t="shared" si="16"/>
        <v/>
      </c>
      <c r="G222" t="str">
        <f t="shared" si="17"/>
        <v/>
      </c>
      <c r="H222">
        <f t="shared" si="18"/>
        <v>0</v>
      </c>
      <c r="I222">
        <f t="shared" si="19"/>
        <v>0</v>
      </c>
    </row>
    <row r="223" spans="6:9" x14ac:dyDescent="0.2">
      <c r="F223" t="str">
        <f t="shared" si="16"/>
        <v/>
      </c>
      <c r="G223" t="str">
        <f t="shared" si="17"/>
        <v/>
      </c>
      <c r="H223">
        <f t="shared" si="18"/>
        <v>0</v>
      </c>
      <c r="I223">
        <f t="shared" si="19"/>
        <v>0</v>
      </c>
    </row>
    <row r="224" spans="6:9" x14ac:dyDescent="0.2">
      <c r="F224" t="str">
        <f t="shared" si="16"/>
        <v/>
      </c>
      <c r="G224" t="str">
        <f t="shared" si="17"/>
        <v/>
      </c>
      <c r="H224">
        <f t="shared" si="18"/>
        <v>0</v>
      </c>
      <c r="I224">
        <f t="shared" si="19"/>
        <v>0</v>
      </c>
    </row>
    <row r="225" spans="6:9" x14ac:dyDescent="0.2">
      <c r="F225" t="str">
        <f t="shared" si="16"/>
        <v/>
      </c>
      <c r="G225" t="str">
        <f t="shared" si="17"/>
        <v/>
      </c>
      <c r="H225">
        <f t="shared" si="18"/>
        <v>0</v>
      </c>
      <c r="I225">
        <f t="shared" si="19"/>
        <v>0</v>
      </c>
    </row>
    <row r="226" spans="6:9" x14ac:dyDescent="0.2">
      <c r="F226" t="str">
        <f t="shared" si="16"/>
        <v/>
      </c>
      <c r="G226" t="str">
        <f t="shared" si="17"/>
        <v/>
      </c>
      <c r="H226">
        <f t="shared" si="18"/>
        <v>0</v>
      </c>
      <c r="I226">
        <f t="shared" si="19"/>
        <v>0</v>
      </c>
    </row>
    <row r="227" spans="6:9" x14ac:dyDescent="0.2">
      <c r="F227" t="str">
        <f t="shared" si="16"/>
        <v/>
      </c>
      <c r="G227" t="str">
        <f t="shared" si="17"/>
        <v/>
      </c>
      <c r="H227">
        <f t="shared" si="18"/>
        <v>0</v>
      </c>
      <c r="I227">
        <f t="shared" si="19"/>
        <v>0</v>
      </c>
    </row>
    <row r="228" spans="6:9" x14ac:dyDescent="0.2">
      <c r="F228" t="str">
        <f t="shared" si="16"/>
        <v/>
      </c>
      <c r="G228" t="str">
        <f t="shared" si="17"/>
        <v/>
      </c>
      <c r="H228">
        <f t="shared" si="18"/>
        <v>0</v>
      </c>
      <c r="I228">
        <f t="shared" si="19"/>
        <v>0</v>
      </c>
    </row>
    <row r="229" spans="6:9" x14ac:dyDescent="0.2">
      <c r="F229" t="str">
        <f t="shared" si="16"/>
        <v/>
      </c>
      <c r="G229" t="str">
        <f t="shared" si="17"/>
        <v/>
      </c>
      <c r="H229">
        <f t="shared" si="18"/>
        <v>0</v>
      </c>
      <c r="I229">
        <f t="shared" si="19"/>
        <v>0</v>
      </c>
    </row>
    <row r="230" spans="6:9" x14ac:dyDescent="0.2">
      <c r="F230" t="str">
        <f t="shared" si="16"/>
        <v/>
      </c>
      <c r="G230" t="str">
        <f t="shared" si="17"/>
        <v/>
      </c>
      <c r="H230">
        <f t="shared" si="18"/>
        <v>0</v>
      </c>
      <c r="I230">
        <f t="shared" si="19"/>
        <v>0</v>
      </c>
    </row>
    <row r="231" spans="6:9" x14ac:dyDescent="0.2">
      <c r="F231" t="str">
        <f t="shared" si="16"/>
        <v/>
      </c>
      <c r="G231" t="str">
        <f t="shared" si="17"/>
        <v/>
      </c>
      <c r="H231">
        <f t="shared" si="18"/>
        <v>0</v>
      </c>
      <c r="I231">
        <f t="shared" si="19"/>
        <v>0</v>
      </c>
    </row>
    <row r="232" spans="6:9" x14ac:dyDescent="0.2">
      <c r="F232" t="str">
        <f t="shared" si="16"/>
        <v/>
      </c>
      <c r="G232" t="str">
        <f t="shared" si="17"/>
        <v/>
      </c>
      <c r="H232">
        <f t="shared" si="18"/>
        <v>0</v>
      </c>
      <c r="I232">
        <f t="shared" si="19"/>
        <v>0</v>
      </c>
    </row>
    <row r="233" spans="6:9" x14ac:dyDescent="0.2">
      <c r="F233" t="str">
        <f t="shared" si="16"/>
        <v/>
      </c>
      <c r="G233" t="str">
        <f t="shared" si="17"/>
        <v/>
      </c>
      <c r="H233">
        <f t="shared" si="18"/>
        <v>0</v>
      </c>
      <c r="I233">
        <f t="shared" si="19"/>
        <v>0</v>
      </c>
    </row>
    <row r="234" spans="6:9" x14ac:dyDescent="0.2">
      <c r="F234" t="str">
        <f t="shared" si="16"/>
        <v/>
      </c>
      <c r="G234" t="str">
        <f t="shared" si="17"/>
        <v/>
      </c>
      <c r="H234">
        <f t="shared" si="18"/>
        <v>0</v>
      </c>
      <c r="I234">
        <f t="shared" si="19"/>
        <v>0</v>
      </c>
    </row>
    <row r="235" spans="6:9" x14ac:dyDescent="0.2">
      <c r="F235" t="str">
        <f t="shared" si="16"/>
        <v/>
      </c>
      <c r="G235" t="str">
        <f t="shared" si="17"/>
        <v/>
      </c>
      <c r="H235">
        <f t="shared" si="18"/>
        <v>0</v>
      </c>
      <c r="I235">
        <f t="shared" si="19"/>
        <v>0</v>
      </c>
    </row>
    <row r="236" spans="6:9" x14ac:dyDescent="0.2">
      <c r="F236" t="str">
        <f t="shared" si="16"/>
        <v/>
      </c>
      <c r="G236" t="str">
        <f t="shared" si="17"/>
        <v/>
      </c>
      <c r="H236">
        <f t="shared" si="18"/>
        <v>0</v>
      </c>
      <c r="I236">
        <f t="shared" si="19"/>
        <v>0</v>
      </c>
    </row>
    <row r="237" spans="6:9" x14ac:dyDescent="0.2">
      <c r="F237" t="str">
        <f t="shared" si="16"/>
        <v/>
      </c>
      <c r="G237" t="str">
        <f t="shared" si="17"/>
        <v/>
      </c>
      <c r="H237">
        <f t="shared" si="18"/>
        <v>0</v>
      </c>
      <c r="I237">
        <f t="shared" si="19"/>
        <v>0</v>
      </c>
    </row>
    <row r="238" spans="6:9" x14ac:dyDescent="0.2">
      <c r="F238" t="str">
        <f t="shared" si="16"/>
        <v/>
      </c>
      <c r="G238" t="str">
        <f t="shared" si="17"/>
        <v/>
      </c>
      <c r="H238">
        <f t="shared" si="18"/>
        <v>0</v>
      </c>
      <c r="I238">
        <f t="shared" si="19"/>
        <v>0</v>
      </c>
    </row>
    <row r="239" spans="6:9" x14ac:dyDescent="0.2">
      <c r="F239" t="str">
        <f t="shared" si="16"/>
        <v/>
      </c>
      <c r="G239" t="str">
        <f t="shared" si="17"/>
        <v/>
      </c>
      <c r="H239">
        <f t="shared" si="18"/>
        <v>0</v>
      </c>
      <c r="I239">
        <f t="shared" si="19"/>
        <v>0</v>
      </c>
    </row>
    <row r="240" spans="6:9" x14ac:dyDescent="0.2">
      <c r="F240" t="str">
        <f t="shared" si="16"/>
        <v/>
      </c>
      <c r="G240" t="str">
        <f t="shared" si="17"/>
        <v/>
      </c>
      <c r="H240">
        <f t="shared" si="18"/>
        <v>0</v>
      </c>
      <c r="I240">
        <f t="shared" si="19"/>
        <v>0</v>
      </c>
    </row>
    <row r="241" spans="6:9" x14ac:dyDescent="0.2">
      <c r="F241" t="str">
        <f t="shared" si="16"/>
        <v/>
      </c>
      <c r="G241" t="str">
        <f t="shared" si="17"/>
        <v/>
      </c>
      <c r="H241">
        <f t="shared" si="18"/>
        <v>0</v>
      </c>
      <c r="I241">
        <f t="shared" si="19"/>
        <v>0</v>
      </c>
    </row>
    <row r="242" spans="6:9" x14ac:dyDescent="0.2">
      <c r="F242" t="str">
        <f t="shared" si="16"/>
        <v/>
      </c>
      <c r="G242" t="str">
        <f t="shared" si="17"/>
        <v/>
      </c>
      <c r="H242">
        <f t="shared" si="18"/>
        <v>0</v>
      </c>
      <c r="I242">
        <f t="shared" si="19"/>
        <v>0</v>
      </c>
    </row>
    <row r="243" spans="6:9" x14ac:dyDescent="0.2">
      <c r="F243" t="str">
        <f t="shared" si="16"/>
        <v/>
      </c>
      <c r="G243" t="str">
        <f t="shared" si="17"/>
        <v/>
      </c>
      <c r="H243">
        <f t="shared" si="18"/>
        <v>0</v>
      </c>
      <c r="I243">
        <f t="shared" si="19"/>
        <v>0</v>
      </c>
    </row>
    <row r="244" spans="6:9" x14ac:dyDescent="0.2">
      <c r="F244" t="str">
        <f t="shared" si="16"/>
        <v/>
      </c>
      <c r="G244" t="str">
        <f t="shared" si="17"/>
        <v/>
      </c>
      <c r="H244">
        <f t="shared" si="18"/>
        <v>0</v>
      </c>
      <c r="I244">
        <f t="shared" si="19"/>
        <v>0</v>
      </c>
    </row>
    <row r="245" spans="6:9" x14ac:dyDescent="0.2">
      <c r="F245" t="str">
        <f t="shared" si="16"/>
        <v/>
      </c>
      <c r="G245" t="str">
        <f t="shared" si="17"/>
        <v/>
      </c>
      <c r="H245">
        <f t="shared" si="18"/>
        <v>0</v>
      </c>
      <c r="I245">
        <f t="shared" si="19"/>
        <v>0</v>
      </c>
    </row>
    <row r="246" spans="6:9" x14ac:dyDescent="0.2">
      <c r="F246" t="str">
        <f t="shared" si="16"/>
        <v/>
      </c>
      <c r="G246" t="str">
        <f t="shared" si="17"/>
        <v/>
      </c>
      <c r="H246">
        <f t="shared" si="18"/>
        <v>0</v>
      </c>
      <c r="I246">
        <f t="shared" si="19"/>
        <v>0</v>
      </c>
    </row>
    <row r="247" spans="6:9" x14ac:dyDescent="0.2">
      <c r="F247" t="str">
        <f t="shared" si="16"/>
        <v/>
      </c>
      <c r="G247" t="str">
        <f t="shared" si="17"/>
        <v/>
      </c>
      <c r="H247">
        <f t="shared" si="18"/>
        <v>0</v>
      </c>
      <c r="I247">
        <f t="shared" si="19"/>
        <v>0</v>
      </c>
    </row>
    <row r="248" spans="6:9" x14ac:dyDescent="0.2">
      <c r="F248" t="str">
        <f t="shared" si="16"/>
        <v/>
      </c>
      <c r="G248" t="str">
        <f t="shared" si="17"/>
        <v/>
      </c>
      <c r="H248">
        <f t="shared" si="18"/>
        <v>0</v>
      </c>
      <c r="I248">
        <f t="shared" si="19"/>
        <v>0</v>
      </c>
    </row>
    <row r="249" spans="6:9" x14ac:dyDescent="0.2">
      <c r="F249" t="str">
        <f t="shared" si="16"/>
        <v/>
      </c>
      <c r="G249" t="str">
        <f t="shared" si="17"/>
        <v/>
      </c>
      <c r="H249">
        <f t="shared" si="18"/>
        <v>0</v>
      </c>
      <c r="I249">
        <f t="shared" si="19"/>
        <v>0</v>
      </c>
    </row>
    <row r="250" spans="6:9" x14ac:dyDescent="0.2">
      <c r="F250" t="str">
        <f t="shared" si="16"/>
        <v/>
      </c>
      <c r="G250" t="str">
        <f t="shared" si="17"/>
        <v/>
      </c>
      <c r="H250">
        <f t="shared" si="18"/>
        <v>0</v>
      </c>
      <c r="I250">
        <f t="shared" si="19"/>
        <v>0</v>
      </c>
    </row>
    <row r="251" spans="6:9" x14ac:dyDescent="0.2">
      <c r="F251" t="str">
        <f t="shared" si="16"/>
        <v/>
      </c>
      <c r="G251" t="str">
        <f t="shared" si="17"/>
        <v/>
      </c>
      <c r="H251">
        <f t="shared" si="18"/>
        <v>0</v>
      </c>
      <c r="I251">
        <f t="shared" si="19"/>
        <v>0</v>
      </c>
    </row>
    <row r="252" spans="6:9" x14ac:dyDescent="0.2">
      <c r="F252" t="str">
        <f t="shared" si="16"/>
        <v/>
      </c>
      <c r="G252" t="str">
        <f t="shared" si="17"/>
        <v/>
      </c>
      <c r="H252">
        <f t="shared" si="18"/>
        <v>0</v>
      </c>
      <c r="I252">
        <f t="shared" si="19"/>
        <v>0</v>
      </c>
    </row>
    <row r="253" spans="6:9" x14ac:dyDescent="0.2">
      <c r="F253" t="str">
        <f t="shared" si="16"/>
        <v/>
      </c>
      <c r="G253" t="str">
        <f t="shared" si="17"/>
        <v/>
      </c>
      <c r="H253">
        <f t="shared" si="18"/>
        <v>0</v>
      </c>
      <c r="I253">
        <f t="shared" si="19"/>
        <v>0</v>
      </c>
    </row>
    <row r="254" spans="6:9" x14ac:dyDescent="0.2">
      <c r="F254" t="str">
        <f t="shared" si="16"/>
        <v/>
      </c>
      <c r="G254" t="str">
        <f t="shared" si="17"/>
        <v/>
      </c>
      <c r="H254">
        <f t="shared" si="18"/>
        <v>0</v>
      </c>
      <c r="I254">
        <f t="shared" si="19"/>
        <v>0</v>
      </c>
    </row>
    <row r="255" spans="6:9" x14ac:dyDescent="0.2">
      <c r="F255" t="str">
        <f t="shared" si="16"/>
        <v/>
      </c>
      <c r="G255" t="str">
        <f t="shared" si="17"/>
        <v/>
      </c>
      <c r="H255">
        <f t="shared" si="18"/>
        <v>0</v>
      </c>
      <c r="I255">
        <f t="shared" si="19"/>
        <v>0</v>
      </c>
    </row>
    <row r="256" spans="6:9" x14ac:dyDescent="0.2">
      <c r="F256" t="str">
        <f t="shared" si="16"/>
        <v/>
      </c>
      <c r="G256" t="str">
        <f t="shared" si="17"/>
        <v/>
      </c>
      <c r="H256">
        <f t="shared" si="18"/>
        <v>0</v>
      </c>
      <c r="I256">
        <f t="shared" si="19"/>
        <v>0</v>
      </c>
    </row>
    <row r="257" spans="6:9" x14ac:dyDescent="0.2">
      <c r="F257" t="str">
        <f t="shared" si="16"/>
        <v/>
      </c>
      <c r="G257" t="str">
        <f t="shared" si="17"/>
        <v/>
      </c>
      <c r="H257">
        <f t="shared" si="18"/>
        <v>0</v>
      </c>
      <c r="I257">
        <f t="shared" si="19"/>
        <v>0</v>
      </c>
    </row>
    <row r="258" spans="6:9" x14ac:dyDescent="0.2">
      <c r="F258" t="str">
        <f t="shared" si="16"/>
        <v/>
      </c>
      <c r="G258" t="str">
        <f t="shared" si="17"/>
        <v/>
      </c>
      <c r="H258">
        <f t="shared" si="18"/>
        <v>0</v>
      </c>
      <c r="I258">
        <f t="shared" si="19"/>
        <v>0</v>
      </c>
    </row>
    <row r="259" spans="6:9" x14ac:dyDescent="0.2">
      <c r="F259" t="str">
        <f t="shared" ref="F259:F322" si="20">LEFT(B259,15)</f>
        <v/>
      </c>
      <c r="G259" t="str">
        <f t="shared" ref="G259:G322" si="21">MID(B259,19,30)</f>
        <v/>
      </c>
      <c r="H259">
        <f t="shared" ref="H259:H322" si="22">C259</f>
        <v>0</v>
      </c>
      <c r="I259">
        <f t="shared" ref="I259:I322" si="23">D259</f>
        <v>0</v>
      </c>
    </row>
    <row r="260" spans="6:9" x14ac:dyDescent="0.2">
      <c r="F260" t="str">
        <f t="shared" si="20"/>
        <v/>
      </c>
      <c r="G260" t="str">
        <f t="shared" si="21"/>
        <v/>
      </c>
      <c r="H260">
        <f t="shared" si="22"/>
        <v>0</v>
      </c>
      <c r="I260">
        <f t="shared" si="23"/>
        <v>0</v>
      </c>
    </row>
    <row r="261" spans="6:9" x14ac:dyDescent="0.2">
      <c r="F261" t="str">
        <f t="shared" si="20"/>
        <v/>
      </c>
      <c r="G261" t="str">
        <f t="shared" si="21"/>
        <v/>
      </c>
      <c r="H261">
        <f t="shared" si="22"/>
        <v>0</v>
      </c>
      <c r="I261">
        <f t="shared" si="23"/>
        <v>0</v>
      </c>
    </row>
    <row r="262" spans="6:9" x14ac:dyDescent="0.2">
      <c r="F262" t="str">
        <f t="shared" si="20"/>
        <v/>
      </c>
      <c r="G262" t="str">
        <f t="shared" si="21"/>
        <v/>
      </c>
      <c r="H262">
        <f t="shared" si="22"/>
        <v>0</v>
      </c>
      <c r="I262">
        <f t="shared" si="23"/>
        <v>0</v>
      </c>
    </row>
    <row r="263" spans="6:9" x14ac:dyDescent="0.2">
      <c r="F263" t="str">
        <f t="shared" si="20"/>
        <v/>
      </c>
      <c r="G263" t="str">
        <f t="shared" si="21"/>
        <v/>
      </c>
      <c r="H263">
        <f t="shared" si="22"/>
        <v>0</v>
      </c>
      <c r="I263">
        <f t="shared" si="23"/>
        <v>0</v>
      </c>
    </row>
    <row r="264" spans="6:9" x14ac:dyDescent="0.2">
      <c r="F264" t="str">
        <f t="shared" si="20"/>
        <v/>
      </c>
      <c r="G264" t="str">
        <f t="shared" si="21"/>
        <v/>
      </c>
      <c r="H264">
        <f t="shared" si="22"/>
        <v>0</v>
      </c>
      <c r="I264">
        <f t="shared" si="23"/>
        <v>0</v>
      </c>
    </row>
    <row r="265" spans="6:9" x14ac:dyDescent="0.2">
      <c r="F265" t="str">
        <f t="shared" si="20"/>
        <v/>
      </c>
      <c r="G265" t="str">
        <f t="shared" si="21"/>
        <v/>
      </c>
      <c r="H265">
        <f t="shared" si="22"/>
        <v>0</v>
      </c>
      <c r="I265">
        <f t="shared" si="23"/>
        <v>0</v>
      </c>
    </row>
    <row r="266" spans="6:9" x14ac:dyDescent="0.2">
      <c r="F266" t="str">
        <f t="shared" si="20"/>
        <v/>
      </c>
      <c r="G266" t="str">
        <f t="shared" si="21"/>
        <v/>
      </c>
      <c r="H266">
        <f t="shared" si="22"/>
        <v>0</v>
      </c>
      <c r="I266">
        <f t="shared" si="23"/>
        <v>0</v>
      </c>
    </row>
    <row r="267" spans="6:9" x14ac:dyDescent="0.2">
      <c r="F267" t="str">
        <f t="shared" si="20"/>
        <v/>
      </c>
      <c r="G267" t="str">
        <f t="shared" si="21"/>
        <v/>
      </c>
      <c r="H267">
        <f t="shared" si="22"/>
        <v>0</v>
      </c>
      <c r="I267">
        <f t="shared" si="23"/>
        <v>0</v>
      </c>
    </row>
    <row r="268" spans="6:9" x14ac:dyDescent="0.2">
      <c r="F268" t="str">
        <f t="shared" si="20"/>
        <v/>
      </c>
      <c r="G268" t="str">
        <f t="shared" si="21"/>
        <v/>
      </c>
      <c r="H268">
        <f t="shared" si="22"/>
        <v>0</v>
      </c>
      <c r="I268">
        <f t="shared" si="23"/>
        <v>0</v>
      </c>
    </row>
    <row r="269" spans="6:9" x14ac:dyDescent="0.2">
      <c r="F269" t="str">
        <f t="shared" si="20"/>
        <v/>
      </c>
      <c r="G269" t="str">
        <f t="shared" si="21"/>
        <v/>
      </c>
      <c r="H269">
        <f t="shared" si="22"/>
        <v>0</v>
      </c>
      <c r="I269">
        <f t="shared" si="23"/>
        <v>0</v>
      </c>
    </row>
    <row r="270" spans="6:9" x14ac:dyDescent="0.2">
      <c r="F270" t="str">
        <f t="shared" si="20"/>
        <v/>
      </c>
      <c r="G270" t="str">
        <f t="shared" si="21"/>
        <v/>
      </c>
      <c r="H270">
        <f t="shared" si="22"/>
        <v>0</v>
      </c>
      <c r="I270">
        <f t="shared" si="23"/>
        <v>0</v>
      </c>
    </row>
    <row r="271" spans="6:9" x14ac:dyDescent="0.2">
      <c r="F271" t="str">
        <f t="shared" si="20"/>
        <v/>
      </c>
      <c r="G271" t="str">
        <f t="shared" si="21"/>
        <v/>
      </c>
      <c r="H271">
        <f t="shared" si="22"/>
        <v>0</v>
      </c>
      <c r="I271">
        <f t="shared" si="23"/>
        <v>0</v>
      </c>
    </row>
    <row r="272" spans="6:9" x14ac:dyDescent="0.2">
      <c r="F272" t="str">
        <f t="shared" si="20"/>
        <v/>
      </c>
      <c r="G272" t="str">
        <f t="shared" si="21"/>
        <v/>
      </c>
      <c r="H272">
        <f t="shared" si="22"/>
        <v>0</v>
      </c>
      <c r="I272">
        <f t="shared" si="23"/>
        <v>0</v>
      </c>
    </row>
    <row r="273" spans="6:9" x14ac:dyDescent="0.2">
      <c r="F273" t="str">
        <f t="shared" si="20"/>
        <v/>
      </c>
      <c r="G273" t="str">
        <f t="shared" si="21"/>
        <v/>
      </c>
      <c r="H273">
        <f t="shared" si="22"/>
        <v>0</v>
      </c>
      <c r="I273">
        <f t="shared" si="23"/>
        <v>0</v>
      </c>
    </row>
    <row r="274" spans="6:9" x14ac:dyDescent="0.2">
      <c r="F274" t="str">
        <f t="shared" si="20"/>
        <v/>
      </c>
      <c r="G274" t="str">
        <f t="shared" si="21"/>
        <v/>
      </c>
      <c r="H274">
        <f t="shared" si="22"/>
        <v>0</v>
      </c>
      <c r="I274">
        <f t="shared" si="23"/>
        <v>0</v>
      </c>
    </row>
    <row r="275" spans="6:9" x14ac:dyDescent="0.2">
      <c r="F275" t="str">
        <f t="shared" si="20"/>
        <v/>
      </c>
      <c r="G275" t="str">
        <f t="shared" si="21"/>
        <v/>
      </c>
      <c r="H275">
        <f t="shared" si="22"/>
        <v>0</v>
      </c>
      <c r="I275">
        <f t="shared" si="23"/>
        <v>0</v>
      </c>
    </row>
    <row r="276" spans="6:9" x14ac:dyDescent="0.2">
      <c r="F276" t="str">
        <f t="shared" si="20"/>
        <v/>
      </c>
      <c r="G276" t="str">
        <f t="shared" si="21"/>
        <v/>
      </c>
      <c r="H276">
        <f t="shared" si="22"/>
        <v>0</v>
      </c>
      <c r="I276">
        <f t="shared" si="23"/>
        <v>0</v>
      </c>
    </row>
    <row r="277" spans="6:9" x14ac:dyDescent="0.2">
      <c r="F277" t="str">
        <f t="shared" si="20"/>
        <v/>
      </c>
      <c r="G277" t="str">
        <f t="shared" si="21"/>
        <v/>
      </c>
      <c r="H277">
        <f t="shared" si="22"/>
        <v>0</v>
      </c>
      <c r="I277">
        <f t="shared" si="23"/>
        <v>0</v>
      </c>
    </row>
    <row r="278" spans="6:9" x14ac:dyDescent="0.2">
      <c r="F278" t="str">
        <f t="shared" si="20"/>
        <v/>
      </c>
      <c r="G278" t="str">
        <f t="shared" si="21"/>
        <v/>
      </c>
      <c r="H278">
        <f t="shared" si="22"/>
        <v>0</v>
      </c>
      <c r="I278">
        <f t="shared" si="23"/>
        <v>0</v>
      </c>
    </row>
    <row r="279" spans="6:9" x14ac:dyDescent="0.2">
      <c r="F279" t="str">
        <f t="shared" si="20"/>
        <v/>
      </c>
      <c r="G279" t="str">
        <f t="shared" si="21"/>
        <v/>
      </c>
      <c r="H279">
        <f t="shared" si="22"/>
        <v>0</v>
      </c>
      <c r="I279">
        <f t="shared" si="23"/>
        <v>0</v>
      </c>
    </row>
    <row r="280" spans="6:9" x14ac:dyDescent="0.2">
      <c r="F280" t="str">
        <f t="shared" si="20"/>
        <v/>
      </c>
      <c r="G280" t="str">
        <f t="shared" si="21"/>
        <v/>
      </c>
      <c r="H280">
        <f t="shared" si="22"/>
        <v>0</v>
      </c>
      <c r="I280">
        <f t="shared" si="23"/>
        <v>0</v>
      </c>
    </row>
    <row r="281" spans="6:9" x14ac:dyDescent="0.2">
      <c r="F281" t="str">
        <f t="shared" si="20"/>
        <v/>
      </c>
      <c r="G281" t="str">
        <f t="shared" si="21"/>
        <v/>
      </c>
      <c r="H281">
        <f t="shared" si="22"/>
        <v>0</v>
      </c>
      <c r="I281">
        <f t="shared" si="23"/>
        <v>0</v>
      </c>
    </row>
    <row r="282" spans="6:9" x14ac:dyDescent="0.2">
      <c r="F282" t="str">
        <f t="shared" si="20"/>
        <v/>
      </c>
      <c r="G282" t="str">
        <f t="shared" si="21"/>
        <v/>
      </c>
      <c r="H282">
        <f t="shared" si="22"/>
        <v>0</v>
      </c>
      <c r="I282">
        <f t="shared" si="23"/>
        <v>0</v>
      </c>
    </row>
    <row r="283" spans="6:9" x14ac:dyDescent="0.2">
      <c r="F283" t="str">
        <f t="shared" si="20"/>
        <v/>
      </c>
      <c r="G283" t="str">
        <f t="shared" si="21"/>
        <v/>
      </c>
      <c r="H283">
        <f t="shared" si="22"/>
        <v>0</v>
      </c>
      <c r="I283">
        <f t="shared" si="23"/>
        <v>0</v>
      </c>
    </row>
    <row r="284" spans="6:9" x14ac:dyDescent="0.2">
      <c r="F284" t="str">
        <f t="shared" si="20"/>
        <v/>
      </c>
      <c r="G284" t="str">
        <f t="shared" si="21"/>
        <v/>
      </c>
      <c r="H284">
        <f t="shared" si="22"/>
        <v>0</v>
      </c>
      <c r="I284">
        <f t="shared" si="23"/>
        <v>0</v>
      </c>
    </row>
    <row r="285" spans="6:9" x14ac:dyDescent="0.2">
      <c r="F285" t="str">
        <f t="shared" si="20"/>
        <v/>
      </c>
      <c r="G285" t="str">
        <f t="shared" si="21"/>
        <v/>
      </c>
      <c r="H285">
        <f t="shared" si="22"/>
        <v>0</v>
      </c>
      <c r="I285">
        <f t="shared" si="23"/>
        <v>0</v>
      </c>
    </row>
    <row r="286" spans="6:9" x14ac:dyDescent="0.2">
      <c r="F286" t="str">
        <f t="shared" si="20"/>
        <v/>
      </c>
      <c r="G286" t="str">
        <f t="shared" si="21"/>
        <v/>
      </c>
      <c r="H286">
        <f t="shared" si="22"/>
        <v>0</v>
      </c>
      <c r="I286">
        <f t="shared" si="23"/>
        <v>0</v>
      </c>
    </row>
    <row r="287" spans="6:9" x14ac:dyDescent="0.2">
      <c r="F287" t="str">
        <f t="shared" si="20"/>
        <v/>
      </c>
      <c r="G287" t="str">
        <f t="shared" si="21"/>
        <v/>
      </c>
      <c r="H287">
        <f t="shared" si="22"/>
        <v>0</v>
      </c>
      <c r="I287">
        <f t="shared" si="23"/>
        <v>0</v>
      </c>
    </row>
    <row r="288" spans="6:9" x14ac:dyDescent="0.2">
      <c r="F288" t="str">
        <f t="shared" si="20"/>
        <v/>
      </c>
      <c r="G288" t="str">
        <f t="shared" si="21"/>
        <v/>
      </c>
      <c r="H288">
        <f t="shared" si="22"/>
        <v>0</v>
      </c>
      <c r="I288">
        <f t="shared" si="23"/>
        <v>0</v>
      </c>
    </row>
    <row r="289" spans="6:9" x14ac:dyDescent="0.2">
      <c r="F289" t="str">
        <f t="shared" si="20"/>
        <v/>
      </c>
      <c r="G289" t="str">
        <f t="shared" si="21"/>
        <v/>
      </c>
      <c r="H289">
        <f t="shared" si="22"/>
        <v>0</v>
      </c>
      <c r="I289">
        <f t="shared" si="23"/>
        <v>0</v>
      </c>
    </row>
    <row r="290" spans="6:9" x14ac:dyDescent="0.2">
      <c r="F290" t="str">
        <f t="shared" si="20"/>
        <v/>
      </c>
      <c r="G290" t="str">
        <f t="shared" si="21"/>
        <v/>
      </c>
      <c r="H290">
        <f t="shared" si="22"/>
        <v>0</v>
      </c>
      <c r="I290">
        <f t="shared" si="23"/>
        <v>0</v>
      </c>
    </row>
    <row r="291" spans="6:9" x14ac:dyDescent="0.2">
      <c r="F291" t="str">
        <f t="shared" si="20"/>
        <v/>
      </c>
      <c r="G291" t="str">
        <f t="shared" si="21"/>
        <v/>
      </c>
      <c r="H291">
        <f t="shared" si="22"/>
        <v>0</v>
      </c>
      <c r="I291">
        <f t="shared" si="23"/>
        <v>0</v>
      </c>
    </row>
    <row r="292" spans="6:9" x14ac:dyDescent="0.2">
      <c r="F292" t="str">
        <f t="shared" si="20"/>
        <v/>
      </c>
      <c r="G292" t="str">
        <f t="shared" si="21"/>
        <v/>
      </c>
      <c r="H292">
        <f t="shared" si="22"/>
        <v>0</v>
      </c>
      <c r="I292">
        <f t="shared" si="23"/>
        <v>0</v>
      </c>
    </row>
    <row r="293" spans="6:9" x14ac:dyDescent="0.2">
      <c r="F293" t="str">
        <f t="shared" si="20"/>
        <v/>
      </c>
      <c r="G293" t="str">
        <f t="shared" si="21"/>
        <v/>
      </c>
      <c r="H293">
        <f t="shared" si="22"/>
        <v>0</v>
      </c>
      <c r="I293">
        <f t="shared" si="23"/>
        <v>0</v>
      </c>
    </row>
    <row r="294" spans="6:9" x14ac:dyDescent="0.2">
      <c r="F294" t="str">
        <f t="shared" si="20"/>
        <v/>
      </c>
      <c r="G294" t="str">
        <f t="shared" si="21"/>
        <v/>
      </c>
      <c r="H294">
        <f t="shared" si="22"/>
        <v>0</v>
      </c>
      <c r="I294">
        <f t="shared" si="23"/>
        <v>0</v>
      </c>
    </row>
    <row r="295" spans="6:9" x14ac:dyDescent="0.2">
      <c r="F295" t="str">
        <f t="shared" si="20"/>
        <v/>
      </c>
      <c r="G295" t="str">
        <f t="shared" si="21"/>
        <v/>
      </c>
      <c r="H295">
        <f t="shared" si="22"/>
        <v>0</v>
      </c>
      <c r="I295">
        <f t="shared" si="23"/>
        <v>0</v>
      </c>
    </row>
    <row r="296" spans="6:9" x14ac:dyDescent="0.2">
      <c r="F296" t="str">
        <f t="shared" si="20"/>
        <v/>
      </c>
      <c r="G296" t="str">
        <f t="shared" si="21"/>
        <v/>
      </c>
      <c r="H296">
        <f t="shared" si="22"/>
        <v>0</v>
      </c>
      <c r="I296">
        <f t="shared" si="23"/>
        <v>0</v>
      </c>
    </row>
    <row r="297" spans="6:9" x14ac:dyDescent="0.2">
      <c r="F297" t="str">
        <f t="shared" si="20"/>
        <v/>
      </c>
      <c r="G297" t="str">
        <f t="shared" si="21"/>
        <v/>
      </c>
      <c r="H297">
        <f t="shared" si="22"/>
        <v>0</v>
      </c>
      <c r="I297">
        <f t="shared" si="23"/>
        <v>0</v>
      </c>
    </row>
    <row r="298" spans="6:9" x14ac:dyDescent="0.2">
      <c r="F298" t="str">
        <f t="shared" si="20"/>
        <v/>
      </c>
      <c r="G298" t="str">
        <f t="shared" si="21"/>
        <v/>
      </c>
      <c r="H298">
        <f t="shared" si="22"/>
        <v>0</v>
      </c>
      <c r="I298">
        <f t="shared" si="23"/>
        <v>0</v>
      </c>
    </row>
    <row r="299" spans="6:9" x14ac:dyDescent="0.2">
      <c r="F299" t="str">
        <f t="shared" si="20"/>
        <v/>
      </c>
      <c r="G299" t="str">
        <f t="shared" si="21"/>
        <v/>
      </c>
      <c r="H299">
        <f t="shared" si="22"/>
        <v>0</v>
      </c>
      <c r="I299">
        <f t="shared" si="23"/>
        <v>0</v>
      </c>
    </row>
    <row r="300" spans="6:9" x14ac:dyDescent="0.2">
      <c r="F300" t="str">
        <f t="shared" si="20"/>
        <v/>
      </c>
      <c r="G300" t="str">
        <f t="shared" si="21"/>
        <v/>
      </c>
      <c r="H300">
        <f t="shared" si="22"/>
        <v>0</v>
      </c>
      <c r="I300">
        <f t="shared" si="23"/>
        <v>0</v>
      </c>
    </row>
    <row r="301" spans="6:9" x14ac:dyDescent="0.2">
      <c r="F301" t="str">
        <f t="shared" si="20"/>
        <v/>
      </c>
      <c r="G301" t="str">
        <f t="shared" si="21"/>
        <v/>
      </c>
      <c r="H301">
        <f t="shared" si="22"/>
        <v>0</v>
      </c>
      <c r="I301">
        <f t="shared" si="23"/>
        <v>0</v>
      </c>
    </row>
    <row r="302" spans="6:9" x14ac:dyDescent="0.2">
      <c r="F302" t="str">
        <f t="shared" si="20"/>
        <v/>
      </c>
      <c r="G302" t="str">
        <f t="shared" si="21"/>
        <v/>
      </c>
      <c r="H302">
        <f t="shared" si="22"/>
        <v>0</v>
      </c>
      <c r="I302">
        <f t="shared" si="23"/>
        <v>0</v>
      </c>
    </row>
    <row r="303" spans="6:9" x14ac:dyDescent="0.2">
      <c r="F303" t="str">
        <f t="shared" si="20"/>
        <v/>
      </c>
      <c r="G303" t="str">
        <f t="shared" si="21"/>
        <v/>
      </c>
      <c r="H303">
        <f t="shared" si="22"/>
        <v>0</v>
      </c>
      <c r="I303">
        <f t="shared" si="23"/>
        <v>0</v>
      </c>
    </row>
    <row r="304" spans="6:9" x14ac:dyDescent="0.2">
      <c r="F304" t="str">
        <f t="shared" si="20"/>
        <v/>
      </c>
      <c r="G304" t="str">
        <f t="shared" si="21"/>
        <v/>
      </c>
      <c r="H304">
        <f t="shared" si="22"/>
        <v>0</v>
      </c>
      <c r="I304">
        <f t="shared" si="23"/>
        <v>0</v>
      </c>
    </row>
    <row r="305" spans="6:9" x14ac:dyDescent="0.2">
      <c r="F305" t="str">
        <f t="shared" si="20"/>
        <v/>
      </c>
      <c r="G305" t="str">
        <f t="shared" si="21"/>
        <v/>
      </c>
      <c r="H305">
        <f t="shared" si="22"/>
        <v>0</v>
      </c>
      <c r="I305">
        <f t="shared" si="23"/>
        <v>0</v>
      </c>
    </row>
    <row r="306" spans="6:9" x14ac:dyDescent="0.2">
      <c r="F306" t="str">
        <f t="shared" si="20"/>
        <v/>
      </c>
      <c r="G306" t="str">
        <f t="shared" si="21"/>
        <v/>
      </c>
      <c r="H306">
        <f t="shared" si="22"/>
        <v>0</v>
      </c>
      <c r="I306">
        <f t="shared" si="23"/>
        <v>0</v>
      </c>
    </row>
    <row r="307" spans="6:9" x14ac:dyDescent="0.2">
      <c r="F307" t="str">
        <f t="shared" si="20"/>
        <v/>
      </c>
      <c r="G307" t="str">
        <f t="shared" si="21"/>
        <v/>
      </c>
      <c r="H307">
        <f t="shared" si="22"/>
        <v>0</v>
      </c>
      <c r="I307">
        <f t="shared" si="23"/>
        <v>0</v>
      </c>
    </row>
    <row r="308" spans="6:9" x14ac:dyDescent="0.2">
      <c r="F308" t="str">
        <f t="shared" si="20"/>
        <v/>
      </c>
      <c r="G308" t="str">
        <f t="shared" si="21"/>
        <v/>
      </c>
      <c r="H308">
        <f t="shared" si="22"/>
        <v>0</v>
      </c>
      <c r="I308">
        <f t="shared" si="23"/>
        <v>0</v>
      </c>
    </row>
    <row r="309" spans="6:9" x14ac:dyDescent="0.2">
      <c r="F309" t="str">
        <f t="shared" si="20"/>
        <v/>
      </c>
      <c r="G309" t="str">
        <f t="shared" si="21"/>
        <v/>
      </c>
      <c r="H309">
        <f t="shared" si="22"/>
        <v>0</v>
      </c>
      <c r="I309">
        <f t="shared" si="23"/>
        <v>0</v>
      </c>
    </row>
    <row r="310" spans="6:9" x14ac:dyDescent="0.2">
      <c r="F310" t="str">
        <f t="shared" si="20"/>
        <v/>
      </c>
      <c r="G310" t="str">
        <f t="shared" si="21"/>
        <v/>
      </c>
      <c r="H310">
        <f t="shared" si="22"/>
        <v>0</v>
      </c>
      <c r="I310">
        <f t="shared" si="23"/>
        <v>0</v>
      </c>
    </row>
    <row r="311" spans="6:9" x14ac:dyDescent="0.2">
      <c r="F311" t="str">
        <f t="shared" si="20"/>
        <v/>
      </c>
      <c r="G311" t="str">
        <f t="shared" si="21"/>
        <v/>
      </c>
      <c r="H311">
        <f t="shared" si="22"/>
        <v>0</v>
      </c>
      <c r="I311">
        <f t="shared" si="23"/>
        <v>0</v>
      </c>
    </row>
    <row r="312" spans="6:9" x14ac:dyDescent="0.2">
      <c r="F312" t="str">
        <f t="shared" si="20"/>
        <v/>
      </c>
      <c r="G312" t="str">
        <f t="shared" si="21"/>
        <v/>
      </c>
      <c r="H312">
        <f t="shared" si="22"/>
        <v>0</v>
      </c>
      <c r="I312">
        <f t="shared" si="23"/>
        <v>0</v>
      </c>
    </row>
    <row r="313" spans="6:9" x14ac:dyDescent="0.2">
      <c r="F313" t="str">
        <f t="shared" si="20"/>
        <v/>
      </c>
      <c r="G313" t="str">
        <f t="shared" si="21"/>
        <v/>
      </c>
      <c r="H313">
        <f t="shared" si="22"/>
        <v>0</v>
      </c>
      <c r="I313">
        <f t="shared" si="23"/>
        <v>0</v>
      </c>
    </row>
    <row r="314" spans="6:9" x14ac:dyDescent="0.2">
      <c r="F314" t="str">
        <f t="shared" si="20"/>
        <v/>
      </c>
      <c r="G314" t="str">
        <f t="shared" si="21"/>
        <v/>
      </c>
      <c r="H314">
        <f t="shared" si="22"/>
        <v>0</v>
      </c>
      <c r="I314">
        <f t="shared" si="23"/>
        <v>0</v>
      </c>
    </row>
    <row r="315" spans="6:9" x14ac:dyDescent="0.2">
      <c r="F315" t="str">
        <f t="shared" si="20"/>
        <v/>
      </c>
      <c r="G315" t="str">
        <f t="shared" si="21"/>
        <v/>
      </c>
      <c r="H315">
        <f t="shared" si="22"/>
        <v>0</v>
      </c>
      <c r="I315">
        <f t="shared" si="23"/>
        <v>0</v>
      </c>
    </row>
    <row r="316" spans="6:9" x14ac:dyDescent="0.2">
      <c r="F316" t="str">
        <f t="shared" si="20"/>
        <v/>
      </c>
      <c r="G316" t="str">
        <f t="shared" si="21"/>
        <v/>
      </c>
      <c r="H316">
        <f t="shared" si="22"/>
        <v>0</v>
      </c>
      <c r="I316">
        <f t="shared" si="23"/>
        <v>0</v>
      </c>
    </row>
    <row r="317" spans="6:9" x14ac:dyDescent="0.2">
      <c r="F317" t="str">
        <f t="shared" si="20"/>
        <v/>
      </c>
      <c r="G317" t="str">
        <f t="shared" si="21"/>
        <v/>
      </c>
      <c r="H317">
        <f t="shared" si="22"/>
        <v>0</v>
      </c>
      <c r="I317">
        <f t="shared" si="23"/>
        <v>0</v>
      </c>
    </row>
    <row r="318" spans="6:9" x14ac:dyDescent="0.2">
      <c r="F318" t="str">
        <f t="shared" si="20"/>
        <v/>
      </c>
      <c r="G318" t="str">
        <f t="shared" si="21"/>
        <v/>
      </c>
      <c r="H318">
        <f t="shared" si="22"/>
        <v>0</v>
      </c>
      <c r="I318">
        <f t="shared" si="23"/>
        <v>0</v>
      </c>
    </row>
    <row r="319" spans="6:9" x14ac:dyDescent="0.2">
      <c r="F319" t="str">
        <f t="shared" si="20"/>
        <v/>
      </c>
      <c r="G319" t="str">
        <f t="shared" si="21"/>
        <v/>
      </c>
      <c r="H319">
        <f t="shared" si="22"/>
        <v>0</v>
      </c>
      <c r="I319">
        <f t="shared" si="23"/>
        <v>0</v>
      </c>
    </row>
    <row r="320" spans="6:9" x14ac:dyDescent="0.2">
      <c r="F320" t="str">
        <f t="shared" si="20"/>
        <v/>
      </c>
      <c r="G320" t="str">
        <f t="shared" si="21"/>
        <v/>
      </c>
      <c r="H320">
        <f t="shared" si="22"/>
        <v>0</v>
      </c>
      <c r="I320">
        <f t="shared" si="23"/>
        <v>0</v>
      </c>
    </row>
    <row r="321" spans="6:9" x14ac:dyDescent="0.2">
      <c r="F321" t="str">
        <f t="shared" si="20"/>
        <v/>
      </c>
      <c r="G321" t="str">
        <f t="shared" si="21"/>
        <v/>
      </c>
      <c r="H321">
        <f t="shared" si="22"/>
        <v>0</v>
      </c>
      <c r="I321">
        <f t="shared" si="23"/>
        <v>0</v>
      </c>
    </row>
    <row r="322" spans="6:9" x14ac:dyDescent="0.2">
      <c r="F322" t="str">
        <f t="shared" si="20"/>
        <v/>
      </c>
      <c r="G322" t="str">
        <f t="shared" si="21"/>
        <v/>
      </c>
      <c r="H322">
        <f t="shared" si="22"/>
        <v>0</v>
      </c>
      <c r="I322">
        <f t="shared" si="23"/>
        <v>0</v>
      </c>
    </row>
    <row r="323" spans="6:9" x14ac:dyDescent="0.2">
      <c r="F323" t="str">
        <f t="shared" ref="F323:F342" si="24">LEFT(B323,15)</f>
        <v/>
      </c>
      <c r="G323" t="str">
        <f t="shared" ref="G323:G342" si="25">MID(B323,19,30)</f>
        <v/>
      </c>
      <c r="H323">
        <f t="shared" ref="H323:H342" si="26">C323</f>
        <v>0</v>
      </c>
      <c r="I323">
        <f t="shared" ref="I323:I342" si="27">D323</f>
        <v>0</v>
      </c>
    </row>
    <row r="324" spans="6:9" x14ac:dyDescent="0.2">
      <c r="F324" t="str">
        <f t="shared" si="24"/>
        <v/>
      </c>
      <c r="G324" t="str">
        <f t="shared" si="25"/>
        <v/>
      </c>
      <c r="H324">
        <f t="shared" si="26"/>
        <v>0</v>
      </c>
      <c r="I324">
        <f t="shared" si="27"/>
        <v>0</v>
      </c>
    </row>
    <row r="325" spans="6:9" x14ac:dyDescent="0.2">
      <c r="F325" t="str">
        <f t="shared" si="24"/>
        <v/>
      </c>
      <c r="G325" t="str">
        <f t="shared" si="25"/>
        <v/>
      </c>
      <c r="H325">
        <f t="shared" si="26"/>
        <v>0</v>
      </c>
      <c r="I325">
        <f t="shared" si="27"/>
        <v>0</v>
      </c>
    </row>
    <row r="326" spans="6:9" x14ac:dyDescent="0.2">
      <c r="F326" t="str">
        <f t="shared" si="24"/>
        <v/>
      </c>
      <c r="G326" t="str">
        <f t="shared" si="25"/>
        <v/>
      </c>
      <c r="H326">
        <f t="shared" si="26"/>
        <v>0</v>
      </c>
      <c r="I326">
        <f t="shared" si="27"/>
        <v>0</v>
      </c>
    </row>
    <row r="327" spans="6:9" x14ac:dyDescent="0.2">
      <c r="F327" t="str">
        <f t="shared" si="24"/>
        <v/>
      </c>
      <c r="G327" t="str">
        <f t="shared" si="25"/>
        <v/>
      </c>
      <c r="H327">
        <f t="shared" si="26"/>
        <v>0</v>
      </c>
      <c r="I327">
        <f t="shared" si="27"/>
        <v>0</v>
      </c>
    </row>
    <row r="328" spans="6:9" x14ac:dyDescent="0.2">
      <c r="F328" t="str">
        <f t="shared" si="24"/>
        <v/>
      </c>
      <c r="G328" t="str">
        <f t="shared" si="25"/>
        <v/>
      </c>
      <c r="H328">
        <f t="shared" si="26"/>
        <v>0</v>
      </c>
      <c r="I328">
        <f t="shared" si="27"/>
        <v>0</v>
      </c>
    </row>
    <row r="329" spans="6:9" x14ac:dyDescent="0.2">
      <c r="F329" t="str">
        <f t="shared" si="24"/>
        <v/>
      </c>
      <c r="G329" t="str">
        <f t="shared" si="25"/>
        <v/>
      </c>
      <c r="H329">
        <f t="shared" si="26"/>
        <v>0</v>
      </c>
      <c r="I329">
        <f t="shared" si="27"/>
        <v>0</v>
      </c>
    </row>
    <row r="330" spans="6:9" x14ac:dyDescent="0.2">
      <c r="F330" t="str">
        <f t="shared" si="24"/>
        <v/>
      </c>
      <c r="G330" t="str">
        <f t="shared" si="25"/>
        <v/>
      </c>
      <c r="H330">
        <f t="shared" si="26"/>
        <v>0</v>
      </c>
      <c r="I330">
        <f t="shared" si="27"/>
        <v>0</v>
      </c>
    </row>
    <row r="331" spans="6:9" x14ac:dyDescent="0.2">
      <c r="F331" t="str">
        <f t="shared" si="24"/>
        <v/>
      </c>
      <c r="G331" t="str">
        <f t="shared" si="25"/>
        <v/>
      </c>
      <c r="H331">
        <f t="shared" si="26"/>
        <v>0</v>
      </c>
      <c r="I331">
        <f t="shared" si="27"/>
        <v>0</v>
      </c>
    </row>
    <row r="332" spans="6:9" x14ac:dyDescent="0.2">
      <c r="F332" t="str">
        <f t="shared" si="24"/>
        <v/>
      </c>
      <c r="G332" t="str">
        <f t="shared" si="25"/>
        <v/>
      </c>
      <c r="H332">
        <f t="shared" si="26"/>
        <v>0</v>
      </c>
      <c r="I332">
        <f t="shared" si="27"/>
        <v>0</v>
      </c>
    </row>
    <row r="333" spans="6:9" x14ac:dyDescent="0.2">
      <c r="F333" t="str">
        <f t="shared" si="24"/>
        <v/>
      </c>
      <c r="G333" t="str">
        <f t="shared" si="25"/>
        <v/>
      </c>
      <c r="H333">
        <f t="shared" si="26"/>
        <v>0</v>
      </c>
      <c r="I333">
        <f t="shared" si="27"/>
        <v>0</v>
      </c>
    </row>
    <row r="334" spans="6:9" x14ac:dyDescent="0.2">
      <c r="F334" t="str">
        <f t="shared" si="24"/>
        <v/>
      </c>
      <c r="G334" t="str">
        <f t="shared" si="25"/>
        <v/>
      </c>
      <c r="H334">
        <f t="shared" si="26"/>
        <v>0</v>
      </c>
      <c r="I334">
        <f t="shared" si="27"/>
        <v>0</v>
      </c>
    </row>
    <row r="335" spans="6:9" x14ac:dyDescent="0.2">
      <c r="F335" t="str">
        <f t="shared" si="24"/>
        <v/>
      </c>
      <c r="G335" t="str">
        <f t="shared" si="25"/>
        <v/>
      </c>
      <c r="H335">
        <f t="shared" si="26"/>
        <v>0</v>
      </c>
      <c r="I335">
        <f t="shared" si="27"/>
        <v>0</v>
      </c>
    </row>
    <row r="336" spans="6:9" x14ac:dyDescent="0.2">
      <c r="F336" t="str">
        <f t="shared" si="24"/>
        <v/>
      </c>
      <c r="G336" t="str">
        <f t="shared" si="25"/>
        <v/>
      </c>
      <c r="H336">
        <f t="shared" si="26"/>
        <v>0</v>
      </c>
      <c r="I336">
        <f t="shared" si="27"/>
        <v>0</v>
      </c>
    </row>
    <row r="337" spans="6:9" x14ac:dyDescent="0.2">
      <c r="F337" t="str">
        <f t="shared" si="24"/>
        <v/>
      </c>
      <c r="G337" t="str">
        <f t="shared" si="25"/>
        <v/>
      </c>
      <c r="H337">
        <f t="shared" si="26"/>
        <v>0</v>
      </c>
      <c r="I337">
        <f t="shared" si="27"/>
        <v>0</v>
      </c>
    </row>
    <row r="338" spans="6:9" x14ac:dyDescent="0.2">
      <c r="F338" t="str">
        <f t="shared" si="24"/>
        <v/>
      </c>
      <c r="G338" t="str">
        <f t="shared" si="25"/>
        <v/>
      </c>
      <c r="H338">
        <f t="shared" si="26"/>
        <v>0</v>
      </c>
      <c r="I338">
        <f t="shared" si="27"/>
        <v>0</v>
      </c>
    </row>
    <row r="339" spans="6:9" x14ac:dyDescent="0.2">
      <c r="F339" t="str">
        <f t="shared" si="24"/>
        <v/>
      </c>
      <c r="G339" t="str">
        <f t="shared" si="25"/>
        <v/>
      </c>
      <c r="H339">
        <f t="shared" si="26"/>
        <v>0</v>
      </c>
      <c r="I339">
        <f t="shared" si="27"/>
        <v>0</v>
      </c>
    </row>
    <row r="340" spans="6:9" x14ac:dyDescent="0.2">
      <c r="F340" t="str">
        <f t="shared" si="24"/>
        <v/>
      </c>
      <c r="G340" t="str">
        <f t="shared" si="25"/>
        <v/>
      </c>
      <c r="H340">
        <f t="shared" si="26"/>
        <v>0</v>
      </c>
      <c r="I340">
        <f t="shared" si="27"/>
        <v>0</v>
      </c>
    </row>
    <row r="341" spans="6:9" x14ac:dyDescent="0.2">
      <c r="F341" t="str">
        <f t="shared" si="24"/>
        <v/>
      </c>
      <c r="G341" t="str">
        <f t="shared" si="25"/>
        <v/>
      </c>
      <c r="H341">
        <f t="shared" si="26"/>
        <v>0</v>
      </c>
      <c r="I341">
        <f t="shared" si="27"/>
        <v>0</v>
      </c>
    </row>
    <row r="342" spans="6:9" x14ac:dyDescent="0.2">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x14ac:dyDescent="0.2"/>
  <cols>
    <col min="1" max="1" width="2.28515625" customWidth="1"/>
    <col min="2" max="2" width="42.85546875" customWidth="1"/>
    <col min="3" max="3" width="41.5703125" customWidth="1"/>
  </cols>
  <sheetData>
    <row r="2" spans="2:3" x14ac:dyDescent="0.2">
      <c r="B2" s="289" t="s">
        <v>279</v>
      </c>
      <c r="C2" s="290"/>
    </row>
    <row r="3" spans="2:3" x14ac:dyDescent="0.2">
      <c r="B3" s="289" t="s">
        <v>280</v>
      </c>
      <c r="C3" s="290"/>
    </row>
    <row r="4" spans="2:3" x14ac:dyDescent="0.2">
      <c r="B4" s="289" t="s">
        <v>281</v>
      </c>
      <c r="C4" s="290"/>
    </row>
    <row r="5" spans="2:3" x14ac:dyDescent="0.2">
      <c r="B5" s="289" t="s">
        <v>282</v>
      </c>
      <c r="C5" s="290"/>
    </row>
    <row r="6" spans="2:3" x14ac:dyDescent="0.2">
      <c r="B6" s="289" t="s">
        <v>283</v>
      </c>
      <c r="C6" s="290"/>
    </row>
    <row r="7" spans="2:3" x14ac:dyDescent="0.2">
      <c r="B7" s="289" t="s">
        <v>284</v>
      </c>
      <c r="C7" s="290"/>
    </row>
    <row r="8" spans="2:3" x14ac:dyDescent="0.2">
      <c r="B8" s="289" t="s">
        <v>285</v>
      </c>
      <c r="C8" s="291"/>
    </row>
    <row r="9" spans="2:3" x14ac:dyDescent="0.2">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2021-08-30T09:38:46Z</cp:lastPrinted>
  <dcterms:created xsi:type="dcterms:W3CDTF">1996-10-14T23:33:28Z</dcterms:created>
  <dcterms:modified xsi:type="dcterms:W3CDTF">2021-08-30T15:31:03Z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