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8_Teuerung\2021\"/>
    </mc:Choice>
  </mc:AlternateContent>
  <bookViews>
    <workbookView xWindow="240" yWindow="90" windowWidth="19320" windowHeight="11895"/>
  </bookViews>
  <sheets>
    <sheet name="Teuerung 2021" sheetId="9" r:id="rId1"/>
    <sheet name="Teuerung Leipert" sheetId="11" r:id="rId2"/>
    <sheet name="Teuerung Holinger" sheetId="12" r:id="rId3"/>
    <sheet name="Teuerung AeBo" sheetId="13" r:id="rId4"/>
    <sheet name="Teuerung Jauslin Stebler" sheetId="14" r:id="rId5"/>
  </sheets>
  <externalReferences>
    <externalReference r:id="rId6"/>
  </externalReferences>
  <definedNames>
    <definedName name="Abrechnungsart">'[1]Dropdowns Bau'!$H$7:$H$11</definedName>
    <definedName name="_xlnm.Print_Area" localSheetId="0">'Teuerung 2021'!$A$1:$H$46</definedName>
    <definedName name="_xlnm.Print_Area" localSheetId="3">'Teuerung AeBo'!$A$1:$H$86</definedName>
    <definedName name="_xlnm.Print_Area" localSheetId="2">'Teuerung Holinger'!$A$1:$H$25</definedName>
    <definedName name="_xlnm.Print_Area" localSheetId="4">'Teuerung Jauslin Stebler'!$A$1:$H$104</definedName>
    <definedName name="_xlnm.Print_Area" localSheetId="1">'Teuerung Leipert'!$A$1:$H$58</definedName>
    <definedName name="_xlnm.Print_Titles" localSheetId="0">'Teuerung 2021'!$47:$52</definedName>
    <definedName name="_xlnm.Print_Titles" localSheetId="3">'Teuerung AeBo'!$1:$6</definedName>
    <definedName name="_xlnm.Print_Titles" localSheetId="2">'Teuerung Holinger'!$1:$6</definedName>
    <definedName name="_xlnm.Print_Titles" localSheetId="4">'Teuerung Jauslin Stebler'!$1:$6</definedName>
    <definedName name="_xlnm.Print_Titles" localSheetId="1">'Teuerung Leipert'!$1:$6</definedName>
  </definedNames>
  <calcPr calcId="162913"/>
</workbook>
</file>

<file path=xl/calcChain.xml><?xml version="1.0" encoding="utf-8"?>
<calcChain xmlns="http://schemas.openxmlformats.org/spreadsheetml/2006/main">
  <c r="H56" i="11" l="1"/>
  <c r="F11" i="12"/>
  <c r="D20" i="13"/>
  <c r="D19" i="13"/>
  <c r="D18" i="13"/>
  <c r="D17" i="13"/>
  <c r="D16" i="13"/>
  <c r="D15" i="13"/>
  <c r="D14" i="13"/>
  <c r="D13" i="13"/>
  <c r="D12" i="13"/>
  <c r="D11" i="13"/>
  <c r="D10" i="13"/>
  <c r="D9" i="13"/>
  <c r="D85" i="13" l="1"/>
  <c r="F9" i="9"/>
  <c r="D67" i="9"/>
  <c r="D69" i="13" l="1"/>
  <c r="F68" i="13"/>
  <c r="H68" i="13" s="1"/>
  <c r="F67" i="13"/>
  <c r="H67" i="13" s="1"/>
  <c r="F66" i="13"/>
  <c r="H66" i="13" s="1"/>
  <c r="F65" i="13"/>
  <c r="H65" i="13" s="1"/>
  <c r="F64" i="13"/>
  <c r="H64" i="13" s="1"/>
  <c r="F63" i="13"/>
  <c r="H63" i="13" s="1"/>
  <c r="F62" i="13"/>
  <c r="H62" i="13" s="1"/>
  <c r="F61" i="13"/>
  <c r="H61" i="13" s="1"/>
  <c r="F60" i="13"/>
  <c r="H60" i="13" s="1"/>
  <c r="F59" i="13"/>
  <c r="H59" i="13" s="1"/>
  <c r="F58" i="13"/>
  <c r="H58" i="13" s="1"/>
  <c r="F57" i="13"/>
  <c r="D53" i="13"/>
  <c r="F52" i="13"/>
  <c r="H52" i="13" s="1"/>
  <c r="F51" i="13"/>
  <c r="H51" i="13" s="1"/>
  <c r="F50" i="13"/>
  <c r="H50" i="13" s="1"/>
  <c r="F49" i="13"/>
  <c r="H49" i="13" s="1"/>
  <c r="F48" i="13"/>
  <c r="H48" i="13" s="1"/>
  <c r="F47" i="13"/>
  <c r="H47" i="13" s="1"/>
  <c r="F46" i="13"/>
  <c r="H46" i="13" s="1"/>
  <c r="F45" i="13"/>
  <c r="H45" i="13" s="1"/>
  <c r="F44" i="13"/>
  <c r="H44" i="13" s="1"/>
  <c r="F43" i="13"/>
  <c r="H43" i="13" s="1"/>
  <c r="F42" i="13"/>
  <c r="H42" i="13" s="1"/>
  <c r="F41" i="13"/>
  <c r="H41" i="13" s="1"/>
  <c r="D37" i="13"/>
  <c r="F37" i="13" s="1"/>
  <c r="H37" i="13" s="1"/>
  <c r="F36" i="13"/>
  <c r="H36" i="13" s="1"/>
  <c r="F35" i="13"/>
  <c r="H35" i="13" s="1"/>
  <c r="F34" i="13"/>
  <c r="H34" i="13" s="1"/>
  <c r="F33" i="13"/>
  <c r="H33" i="13" s="1"/>
  <c r="F32" i="13"/>
  <c r="H32" i="13" s="1"/>
  <c r="F31" i="13"/>
  <c r="H31" i="13" s="1"/>
  <c r="F30" i="13"/>
  <c r="H30" i="13" s="1"/>
  <c r="F29" i="13"/>
  <c r="H29" i="13" s="1"/>
  <c r="F28" i="13"/>
  <c r="H28" i="13" s="1"/>
  <c r="F27" i="13"/>
  <c r="H27" i="13" s="1"/>
  <c r="F26" i="13"/>
  <c r="H26" i="13" s="1"/>
  <c r="F25" i="13"/>
  <c r="H25" i="13" s="1"/>
  <c r="F20" i="13"/>
  <c r="H20" i="13" s="1"/>
  <c r="F19" i="13"/>
  <c r="H19" i="13" s="1"/>
  <c r="F18" i="13"/>
  <c r="H18" i="13" s="1"/>
  <c r="F17" i="13"/>
  <c r="H17" i="13" s="1"/>
  <c r="F16" i="13"/>
  <c r="H16" i="13" s="1"/>
  <c r="F15" i="13"/>
  <c r="H15" i="13" s="1"/>
  <c r="F14" i="13"/>
  <c r="H14" i="13" s="1"/>
  <c r="F13" i="13"/>
  <c r="H13" i="13" s="1"/>
  <c r="F12" i="13"/>
  <c r="H12" i="13" s="1"/>
  <c r="F11" i="13"/>
  <c r="H11" i="13" s="1"/>
  <c r="F10" i="13"/>
  <c r="H10" i="13" s="1"/>
  <c r="D21" i="13"/>
  <c r="F21" i="13" s="1"/>
  <c r="H21" i="13" s="1"/>
  <c r="F85" i="13"/>
  <c r="H85" i="13" s="1"/>
  <c r="F84" i="13"/>
  <c r="H84" i="13" s="1"/>
  <c r="F83" i="13"/>
  <c r="H83" i="13" s="1"/>
  <c r="F82" i="13"/>
  <c r="H82" i="13" s="1"/>
  <c r="F81" i="13"/>
  <c r="H81" i="13" s="1"/>
  <c r="F80" i="13"/>
  <c r="H80" i="13" s="1"/>
  <c r="F79" i="13"/>
  <c r="H79" i="13" s="1"/>
  <c r="F78" i="13"/>
  <c r="H78" i="13" s="1"/>
  <c r="F77" i="13"/>
  <c r="H77" i="13" s="1"/>
  <c r="F76" i="13"/>
  <c r="H76" i="13" s="1"/>
  <c r="F75" i="13"/>
  <c r="H75" i="13" s="1"/>
  <c r="F74" i="13"/>
  <c r="H74" i="13" s="1"/>
  <c r="F73" i="13"/>
  <c r="H73" i="13" s="1"/>
  <c r="D71" i="9"/>
  <c r="D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D101" i="14"/>
  <c r="F100" i="14"/>
  <c r="H100" i="14" s="1"/>
  <c r="F99" i="14"/>
  <c r="H99" i="14" s="1"/>
  <c r="F98" i="14"/>
  <c r="H98" i="14" s="1"/>
  <c r="F97" i="14"/>
  <c r="H97" i="14" s="1"/>
  <c r="F96" i="14"/>
  <c r="H96" i="14" s="1"/>
  <c r="F95" i="14"/>
  <c r="H95" i="14" s="1"/>
  <c r="F94" i="14"/>
  <c r="H94" i="14" s="1"/>
  <c r="F93" i="14"/>
  <c r="H93" i="14" s="1"/>
  <c r="F92" i="14"/>
  <c r="H92" i="14" s="1"/>
  <c r="F91" i="14"/>
  <c r="H91" i="14" s="1"/>
  <c r="F90" i="14"/>
  <c r="H90" i="14" s="1"/>
  <c r="F89" i="14"/>
  <c r="D85" i="14"/>
  <c r="F84" i="14"/>
  <c r="H84" i="14" s="1"/>
  <c r="F83" i="14"/>
  <c r="H83" i="14" s="1"/>
  <c r="F82" i="14"/>
  <c r="H82" i="14" s="1"/>
  <c r="F81" i="14"/>
  <c r="H81" i="14" s="1"/>
  <c r="F80" i="14"/>
  <c r="H80" i="14" s="1"/>
  <c r="F79" i="14"/>
  <c r="H79" i="14" s="1"/>
  <c r="F78" i="14"/>
  <c r="H78" i="14" s="1"/>
  <c r="F77" i="14"/>
  <c r="H77" i="14" s="1"/>
  <c r="F76" i="14"/>
  <c r="H76" i="14" s="1"/>
  <c r="F75" i="14"/>
  <c r="F74" i="14"/>
  <c r="H74" i="14" s="1"/>
  <c r="F73" i="14"/>
  <c r="H73" i="14" s="1"/>
  <c r="D69" i="14"/>
  <c r="F68" i="14"/>
  <c r="H68" i="14" s="1"/>
  <c r="F67" i="14"/>
  <c r="H67" i="14" s="1"/>
  <c r="F66" i="14"/>
  <c r="H66" i="14" s="1"/>
  <c r="F65" i="14"/>
  <c r="H65" i="14" s="1"/>
  <c r="F64" i="14"/>
  <c r="H64" i="14" s="1"/>
  <c r="F63" i="14"/>
  <c r="H63" i="14" s="1"/>
  <c r="F62" i="14"/>
  <c r="H62" i="14" s="1"/>
  <c r="F61" i="14"/>
  <c r="H61" i="14" s="1"/>
  <c r="F60" i="14"/>
  <c r="H60" i="14" s="1"/>
  <c r="F59" i="14"/>
  <c r="H59" i="14" s="1"/>
  <c r="F58" i="14"/>
  <c r="H58" i="14" s="1"/>
  <c r="F57" i="14"/>
  <c r="H57" i="14" s="1"/>
  <c r="D53" i="14"/>
  <c r="F52" i="14"/>
  <c r="H52" i="14" s="1"/>
  <c r="F51" i="14"/>
  <c r="H51" i="14" s="1"/>
  <c r="F50" i="14"/>
  <c r="H50" i="14" s="1"/>
  <c r="F49" i="14"/>
  <c r="H49" i="14" s="1"/>
  <c r="F48" i="14"/>
  <c r="H48" i="14" s="1"/>
  <c r="F47" i="14"/>
  <c r="H47" i="14" s="1"/>
  <c r="F46" i="14"/>
  <c r="H46" i="14" s="1"/>
  <c r="F45" i="14"/>
  <c r="H45" i="14" s="1"/>
  <c r="F44" i="14"/>
  <c r="H44" i="14" s="1"/>
  <c r="F43" i="14"/>
  <c r="F42" i="14"/>
  <c r="H42" i="14" s="1"/>
  <c r="F41" i="14"/>
  <c r="H41" i="14" s="1"/>
  <c r="D21" i="14"/>
  <c r="D103" i="14" s="1"/>
  <c r="F20" i="14"/>
  <c r="F19" i="14"/>
  <c r="F18" i="14"/>
  <c r="F17" i="14"/>
  <c r="F16" i="14"/>
  <c r="F15" i="14"/>
  <c r="F14" i="14"/>
  <c r="F13" i="14"/>
  <c r="F12" i="14"/>
  <c r="F11" i="14"/>
  <c r="F10" i="14"/>
  <c r="F9" i="14"/>
  <c r="D23" i="12"/>
  <c r="F22" i="12"/>
  <c r="H22" i="12" s="1"/>
  <c r="F21" i="12"/>
  <c r="H21" i="12" s="1"/>
  <c r="F20" i="12"/>
  <c r="H20" i="12" s="1"/>
  <c r="F19" i="12"/>
  <c r="H19" i="12" s="1"/>
  <c r="F18" i="12"/>
  <c r="H18" i="12" s="1"/>
  <c r="F17" i="12"/>
  <c r="H17" i="12" s="1"/>
  <c r="F16" i="12"/>
  <c r="H16" i="12" s="1"/>
  <c r="F15" i="12"/>
  <c r="H15" i="12" s="1"/>
  <c r="H14" i="12"/>
  <c r="F14" i="12"/>
  <c r="F13" i="12"/>
  <c r="F12" i="12"/>
  <c r="H12" i="12" s="1"/>
  <c r="H11" i="12"/>
  <c r="F56" i="11"/>
  <c r="D56" i="11"/>
  <c r="D54" i="11"/>
  <c r="F53" i="11"/>
  <c r="H53" i="11" s="1"/>
  <c r="F52" i="11"/>
  <c r="H52" i="11" s="1"/>
  <c r="F51" i="11"/>
  <c r="H51" i="11" s="1"/>
  <c r="F50" i="11"/>
  <c r="H50" i="11" s="1"/>
  <c r="F49" i="11"/>
  <c r="H49" i="11" s="1"/>
  <c r="F48" i="11"/>
  <c r="H48" i="11" s="1"/>
  <c r="F47" i="11"/>
  <c r="H47" i="11" s="1"/>
  <c r="F46" i="11"/>
  <c r="H46" i="11" s="1"/>
  <c r="F45" i="11"/>
  <c r="H45" i="11" s="1"/>
  <c r="F44" i="11"/>
  <c r="H44" i="11" s="1"/>
  <c r="F43" i="11"/>
  <c r="H43" i="11" s="1"/>
  <c r="F42" i="11"/>
  <c r="D38" i="11"/>
  <c r="F37" i="11"/>
  <c r="H37" i="11" s="1"/>
  <c r="F36" i="11"/>
  <c r="H36" i="11" s="1"/>
  <c r="F35" i="11"/>
  <c r="H35" i="11" s="1"/>
  <c r="F34" i="11"/>
  <c r="H34" i="11" s="1"/>
  <c r="F33" i="11"/>
  <c r="H33" i="11" s="1"/>
  <c r="F32" i="11"/>
  <c r="H32" i="11" s="1"/>
  <c r="F31" i="11"/>
  <c r="H31" i="11" s="1"/>
  <c r="F30" i="11"/>
  <c r="H30" i="11" s="1"/>
  <c r="F29" i="11"/>
  <c r="H29" i="11" s="1"/>
  <c r="F28" i="11"/>
  <c r="H28" i="11" s="1"/>
  <c r="F27" i="11"/>
  <c r="H27" i="11" s="1"/>
  <c r="F26" i="11"/>
  <c r="H26" i="11" s="1"/>
  <c r="D22" i="11"/>
  <c r="F21" i="11"/>
  <c r="H21" i="11" s="1"/>
  <c r="F20" i="11"/>
  <c r="H20" i="11" s="1"/>
  <c r="F19" i="11"/>
  <c r="H19" i="11" s="1"/>
  <c r="F18" i="11"/>
  <c r="H18" i="11" s="1"/>
  <c r="F17" i="11"/>
  <c r="H17" i="11" s="1"/>
  <c r="F16" i="11"/>
  <c r="H16" i="11" s="1"/>
  <c r="F15" i="11"/>
  <c r="H15" i="11" s="1"/>
  <c r="F14" i="11"/>
  <c r="H14" i="11" s="1"/>
  <c r="F13" i="11"/>
  <c r="H13" i="11" s="1"/>
  <c r="F12" i="11"/>
  <c r="H12" i="11" s="1"/>
  <c r="F11" i="11"/>
  <c r="H11" i="11" s="1"/>
  <c r="F10" i="11"/>
  <c r="N55" i="9"/>
  <c r="H9" i="9"/>
  <c r="D291" i="9"/>
  <c r="D288" i="9"/>
  <c r="F287" i="9"/>
  <c r="H287" i="9" s="1"/>
  <c r="F286" i="9"/>
  <c r="H286" i="9" s="1"/>
  <c r="F285" i="9"/>
  <c r="H285" i="9" s="1"/>
  <c r="H284" i="9"/>
  <c r="F284" i="9"/>
  <c r="F283" i="9"/>
  <c r="H283" i="9" s="1"/>
  <c r="F282" i="9"/>
  <c r="H282" i="9" s="1"/>
  <c r="H281" i="9"/>
  <c r="F281" i="9"/>
  <c r="F280" i="9"/>
  <c r="H280" i="9" s="1"/>
  <c r="F279" i="9"/>
  <c r="H279" i="9" s="1"/>
  <c r="H278" i="9"/>
  <c r="F278" i="9"/>
  <c r="F277" i="9"/>
  <c r="H277" i="9" s="1"/>
  <c r="F276" i="9"/>
  <c r="D21" i="9"/>
  <c r="D272" i="9"/>
  <c r="D256" i="9"/>
  <c r="D240" i="9"/>
  <c r="D224" i="9"/>
  <c r="D208" i="9"/>
  <c r="D192" i="9"/>
  <c r="D176" i="9"/>
  <c r="D161" i="9"/>
  <c r="D146" i="9"/>
  <c r="D131" i="9"/>
  <c r="D115" i="9"/>
  <c r="D99" i="9"/>
  <c r="F271" i="9"/>
  <c r="H271" i="9" s="1"/>
  <c r="F270" i="9"/>
  <c r="H270" i="9" s="1"/>
  <c r="F269" i="9"/>
  <c r="H269" i="9" s="1"/>
  <c r="F268" i="9"/>
  <c r="H268" i="9" s="1"/>
  <c r="F267" i="9"/>
  <c r="H267" i="9" s="1"/>
  <c r="F266" i="9"/>
  <c r="H266" i="9" s="1"/>
  <c r="F265" i="9"/>
  <c r="H265" i="9" s="1"/>
  <c r="F264" i="9"/>
  <c r="H264" i="9" s="1"/>
  <c r="F263" i="9"/>
  <c r="H263" i="9" s="1"/>
  <c r="F262" i="9"/>
  <c r="H262" i="9" s="1"/>
  <c r="F261" i="9"/>
  <c r="H261" i="9" s="1"/>
  <c r="F260" i="9"/>
  <c r="H260" i="9" s="1"/>
  <c r="F255" i="9"/>
  <c r="H255" i="9" s="1"/>
  <c r="F254" i="9"/>
  <c r="H254" i="9" s="1"/>
  <c r="F253" i="9"/>
  <c r="H253" i="9" s="1"/>
  <c r="F252" i="9"/>
  <c r="H252" i="9" s="1"/>
  <c r="F251" i="9"/>
  <c r="H251" i="9" s="1"/>
  <c r="F250" i="9"/>
  <c r="H250" i="9" s="1"/>
  <c r="F249" i="9"/>
  <c r="H249" i="9" s="1"/>
  <c r="F248" i="9"/>
  <c r="H248" i="9" s="1"/>
  <c r="F247" i="9"/>
  <c r="H247" i="9" s="1"/>
  <c r="F246" i="9"/>
  <c r="H246" i="9" s="1"/>
  <c r="F245" i="9"/>
  <c r="H245" i="9" s="1"/>
  <c r="F244" i="9"/>
  <c r="F160" i="9"/>
  <c r="H160" i="9" s="1"/>
  <c r="F159" i="9"/>
  <c r="H159" i="9" s="1"/>
  <c r="F158" i="9"/>
  <c r="H158" i="9" s="1"/>
  <c r="F157" i="9"/>
  <c r="H157" i="9" s="1"/>
  <c r="F156" i="9"/>
  <c r="H156" i="9" s="1"/>
  <c r="F155" i="9"/>
  <c r="H155" i="9" s="1"/>
  <c r="F154" i="9"/>
  <c r="H154" i="9" s="1"/>
  <c r="F153" i="9"/>
  <c r="H153" i="9" s="1"/>
  <c r="F152" i="9"/>
  <c r="H152" i="9" s="1"/>
  <c r="F151" i="9"/>
  <c r="H151" i="9" s="1"/>
  <c r="F150" i="9"/>
  <c r="H150" i="9" s="1"/>
  <c r="F149" i="9"/>
  <c r="F239" i="9"/>
  <c r="H239" i="9" s="1"/>
  <c r="F238" i="9"/>
  <c r="H238" i="9" s="1"/>
  <c r="F237" i="9"/>
  <c r="H237" i="9" s="1"/>
  <c r="F236" i="9"/>
  <c r="H236" i="9" s="1"/>
  <c r="F235" i="9"/>
  <c r="H235" i="9" s="1"/>
  <c r="F234" i="9"/>
  <c r="H234" i="9" s="1"/>
  <c r="F233" i="9"/>
  <c r="H233" i="9" s="1"/>
  <c r="F232" i="9"/>
  <c r="H232" i="9" s="1"/>
  <c r="F231" i="9"/>
  <c r="H231" i="9" s="1"/>
  <c r="F230" i="9"/>
  <c r="H230" i="9" s="1"/>
  <c r="F229" i="9"/>
  <c r="H229" i="9" s="1"/>
  <c r="F228" i="9"/>
  <c r="F53" i="13" l="1"/>
  <c r="F9" i="13"/>
  <c r="H9" i="13" s="1"/>
  <c r="F69" i="13"/>
  <c r="H53" i="13"/>
  <c r="H57" i="13"/>
  <c r="H69" i="13" s="1"/>
  <c r="F37" i="14"/>
  <c r="F85" i="14"/>
  <c r="F53" i="14"/>
  <c r="F101" i="14"/>
  <c r="H69" i="14"/>
  <c r="F69" i="14"/>
  <c r="H89" i="14"/>
  <c r="H101" i="14" s="1"/>
  <c r="H43" i="14"/>
  <c r="H53" i="14" s="1"/>
  <c r="H75" i="14"/>
  <c r="H85" i="14" s="1"/>
  <c r="F21" i="14"/>
  <c r="F23" i="12"/>
  <c r="H13" i="12"/>
  <c r="H23" i="12" s="1"/>
  <c r="F22" i="11"/>
  <c r="F38" i="11"/>
  <c r="F54" i="11"/>
  <c r="H38" i="11"/>
  <c r="H10" i="11"/>
  <c r="H22" i="11" s="1"/>
  <c r="H42" i="11"/>
  <c r="H54" i="11" s="1"/>
  <c r="H272" i="9"/>
  <c r="F288" i="9"/>
  <c r="H276" i="9"/>
  <c r="H288" i="9" s="1"/>
  <c r="F272" i="9"/>
  <c r="F256" i="9"/>
  <c r="H244" i="9"/>
  <c r="H256" i="9" s="1"/>
  <c r="F161" i="9"/>
  <c r="H149" i="9"/>
  <c r="H161" i="9" s="1"/>
  <c r="F240" i="9"/>
  <c r="H228" i="9"/>
  <c r="H240" i="9" s="1"/>
  <c r="D82" i="9"/>
  <c r="F82" i="9" s="1"/>
  <c r="H82" i="9" s="1"/>
  <c r="D81" i="9"/>
  <c r="F81" i="9" s="1"/>
  <c r="H81" i="9" s="1"/>
  <c r="D80" i="9"/>
  <c r="F80" i="9" s="1"/>
  <c r="H80" i="9" s="1"/>
  <c r="D79" i="9"/>
  <c r="F79" i="9" s="1"/>
  <c r="H79" i="9" s="1"/>
  <c r="D78" i="9"/>
  <c r="F78" i="9" s="1"/>
  <c r="H78" i="9" s="1"/>
  <c r="D77" i="9"/>
  <c r="F77" i="9" s="1"/>
  <c r="H77" i="9" s="1"/>
  <c r="D76" i="9"/>
  <c r="F76" i="9" s="1"/>
  <c r="H76" i="9" s="1"/>
  <c r="D75" i="9"/>
  <c r="F75" i="9" s="1"/>
  <c r="H75" i="9" s="1"/>
  <c r="D74" i="9"/>
  <c r="F74" i="9" s="1"/>
  <c r="H74" i="9" s="1"/>
  <c r="D73" i="9"/>
  <c r="F73" i="9" s="1"/>
  <c r="H73" i="9" s="1"/>
  <c r="D72" i="9"/>
  <c r="F207" i="9"/>
  <c r="H207" i="9" s="1"/>
  <c r="F206" i="9"/>
  <c r="H206" i="9" s="1"/>
  <c r="F205" i="9"/>
  <c r="H205" i="9" s="1"/>
  <c r="F204" i="9"/>
  <c r="H204" i="9" s="1"/>
  <c r="F203" i="9"/>
  <c r="H203" i="9" s="1"/>
  <c r="F202" i="9"/>
  <c r="H202" i="9" s="1"/>
  <c r="F201" i="9"/>
  <c r="H201" i="9" s="1"/>
  <c r="F200" i="9"/>
  <c r="H200" i="9" s="1"/>
  <c r="F199" i="9"/>
  <c r="H199" i="9" s="1"/>
  <c r="F198" i="9"/>
  <c r="H198" i="9" s="1"/>
  <c r="F197" i="9"/>
  <c r="H197" i="9" s="1"/>
  <c r="F196" i="9"/>
  <c r="F87" i="9"/>
  <c r="F103" i="14" l="1"/>
  <c r="D83" i="9"/>
  <c r="F83" i="9" s="1"/>
  <c r="H83" i="9" s="1"/>
  <c r="F71" i="9"/>
  <c r="H71" i="9" s="1"/>
  <c r="F72" i="9"/>
  <c r="H72" i="9" s="1"/>
  <c r="F208" i="9"/>
  <c r="H196" i="9"/>
  <c r="H208" i="9" s="1"/>
  <c r="F145" i="9"/>
  <c r="H145" i="9" s="1"/>
  <c r="F144" i="9"/>
  <c r="H144" i="9" s="1"/>
  <c r="F143" i="9"/>
  <c r="H143" i="9" s="1"/>
  <c r="F142" i="9"/>
  <c r="H142" i="9" s="1"/>
  <c r="F141" i="9"/>
  <c r="H141" i="9" s="1"/>
  <c r="F140" i="9"/>
  <c r="H140" i="9" s="1"/>
  <c r="F139" i="9"/>
  <c r="H139" i="9" s="1"/>
  <c r="F138" i="9"/>
  <c r="H138" i="9" s="1"/>
  <c r="F137" i="9"/>
  <c r="H137" i="9" s="1"/>
  <c r="F136" i="9"/>
  <c r="H136" i="9" s="1"/>
  <c r="F135" i="9"/>
  <c r="H135" i="9" s="1"/>
  <c r="F134" i="9"/>
  <c r="F99" i="9"/>
  <c r="H99" i="9" s="1"/>
  <c r="F98" i="9"/>
  <c r="H98" i="9" s="1"/>
  <c r="F97" i="9"/>
  <c r="H97" i="9" s="1"/>
  <c r="F96" i="9"/>
  <c r="H96" i="9" s="1"/>
  <c r="F95" i="9"/>
  <c r="H95" i="9" s="1"/>
  <c r="F94" i="9"/>
  <c r="H94" i="9" s="1"/>
  <c r="F93" i="9"/>
  <c r="H93" i="9" s="1"/>
  <c r="F92" i="9"/>
  <c r="H92" i="9" s="1"/>
  <c r="F91" i="9"/>
  <c r="H91" i="9" s="1"/>
  <c r="F90" i="9"/>
  <c r="H90" i="9" s="1"/>
  <c r="F89" i="9"/>
  <c r="H89" i="9" s="1"/>
  <c r="F88" i="9"/>
  <c r="H88" i="9" s="1"/>
  <c r="H87" i="9"/>
  <c r="F12" i="9"/>
  <c r="F146" i="9" l="1"/>
  <c r="H134" i="9"/>
  <c r="H146" i="9" s="1"/>
  <c r="H36" i="14" l="1"/>
  <c r="H35" i="14"/>
  <c r="H34" i="14"/>
  <c r="H33" i="14"/>
  <c r="H32" i="14"/>
  <c r="H31" i="14"/>
  <c r="H30" i="14"/>
  <c r="H29" i="14"/>
  <c r="H28" i="14"/>
  <c r="H27" i="14"/>
  <c r="H26" i="14"/>
  <c r="H21" i="14"/>
  <c r="H20" i="14"/>
  <c r="H19" i="14"/>
  <c r="H18" i="14"/>
  <c r="H17" i="14"/>
  <c r="H16" i="14"/>
  <c r="H15" i="14"/>
  <c r="H14" i="14"/>
  <c r="H13" i="14"/>
  <c r="H12" i="14"/>
  <c r="H11" i="14"/>
  <c r="H9" i="14"/>
  <c r="F20" i="9"/>
  <c r="F15" i="9"/>
  <c r="F10" i="9"/>
  <c r="F105" i="9"/>
  <c r="H105" i="9" s="1"/>
  <c r="H12" i="9"/>
  <c r="F113" i="9"/>
  <c r="H113" i="9" s="1"/>
  <c r="F106" i="9"/>
  <c r="H106" i="9" s="1"/>
  <c r="F56" i="9"/>
  <c r="H56" i="9" s="1"/>
  <c r="F57" i="9"/>
  <c r="H57" i="9" s="1"/>
  <c r="F66" i="9"/>
  <c r="H66" i="9" s="1"/>
  <c r="M305" i="9"/>
  <c r="M304" i="9"/>
  <c r="M303" i="9"/>
  <c r="M302" i="9"/>
  <c r="M301" i="9"/>
  <c r="M300" i="9"/>
  <c r="M299" i="9"/>
  <c r="M298" i="9"/>
  <c r="M297" i="9"/>
  <c r="J314" i="9"/>
  <c r="M296" i="9" s="1"/>
  <c r="M295" i="9"/>
  <c r="M294" i="9"/>
  <c r="H25" i="14" l="1"/>
  <c r="H37" i="14" s="1"/>
  <c r="H103" i="14" s="1"/>
  <c r="J327" i="9"/>
  <c r="H10" i="14"/>
  <c r="C307" i="9" l="1"/>
  <c r="F223" i="9" l="1"/>
  <c r="H223" i="9" s="1"/>
  <c r="F222" i="9"/>
  <c r="H222" i="9" s="1"/>
  <c r="F221" i="9"/>
  <c r="H221" i="9" s="1"/>
  <c r="F220" i="9"/>
  <c r="H220" i="9" s="1"/>
  <c r="F219" i="9"/>
  <c r="H219" i="9" s="1"/>
  <c r="F218" i="9"/>
  <c r="H218" i="9" s="1"/>
  <c r="F217" i="9"/>
  <c r="H217" i="9" s="1"/>
  <c r="F216" i="9"/>
  <c r="H216" i="9" s="1"/>
  <c r="F215" i="9"/>
  <c r="H215" i="9" s="1"/>
  <c r="F214" i="9"/>
  <c r="H214" i="9" s="1"/>
  <c r="F213" i="9"/>
  <c r="H213" i="9" s="1"/>
  <c r="F212" i="9"/>
  <c r="F191" i="9"/>
  <c r="H191" i="9" s="1"/>
  <c r="F190" i="9"/>
  <c r="H190" i="9" s="1"/>
  <c r="F189" i="9"/>
  <c r="H189" i="9" s="1"/>
  <c r="F188" i="9"/>
  <c r="H188" i="9" s="1"/>
  <c r="F187" i="9"/>
  <c r="H187" i="9" s="1"/>
  <c r="F186" i="9"/>
  <c r="H186" i="9" s="1"/>
  <c r="F185" i="9"/>
  <c r="H185" i="9" s="1"/>
  <c r="F184" i="9"/>
  <c r="H184" i="9" s="1"/>
  <c r="F183" i="9"/>
  <c r="H183" i="9" s="1"/>
  <c r="F182" i="9"/>
  <c r="H182" i="9" s="1"/>
  <c r="F181" i="9"/>
  <c r="H181" i="9" s="1"/>
  <c r="F180" i="9"/>
  <c r="F175" i="9"/>
  <c r="H175" i="9" s="1"/>
  <c r="F174" i="9"/>
  <c r="H174" i="9" s="1"/>
  <c r="F173" i="9"/>
  <c r="H173" i="9" s="1"/>
  <c r="F172" i="9"/>
  <c r="H172" i="9" s="1"/>
  <c r="F171" i="9"/>
  <c r="H171" i="9" s="1"/>
  <c r="F170" i="9"/>
  <c r="H170" i="9" s="1"/>
  <c r="F169" i="9"/>
  <c r="H169" i="9" s="1"/>
  <c r="F168" i="9"/>
  <c r="H168" i="9" s="1"/>
  <c r="F167" i="9"/>
  <c r="H167" i="9" s="1"/>
  <c r="F166" i="9"/>
  <c r="H166" i="9" s="1"/>
  <c r="F165" i="9"/>
  <c r="H165" i="9" s="1"/>
  <c r="F164" i="9"/>
  <c r="H164" i="9" s="1"/>
  <c r="F130" i="9"/>
  <c r="H130" i="9" s="1"/>
  <c r="F129" i="9"/>
  <c r="H129" i="9" s="1"/>
  <c r="F128" i="9"/>
  <c r="H128" i="9" s="1"/>
  <c r="F127" i="9"/>
  <c r="H127" i="9" s="1"/>
  <c r="F126" i="9"/>
  <c r="H126" i="9" s="1"/>
  <c r="F125" i="9"/>
  <c r="H125" i="9" s="1"/>
  <c r="F124" i="9"/>
  <c r="H124" i="9" s="1"/>
  <c r="F123" i="9"/>
  <c r="H123" i="9" s="1"/>
  <c r="F122" i="9"/>
  <c r="H122" i="9" s="1"/>
  <c r="F121" i="9"/>
  <c r="H121" i="9" s="1"/>
  <c r="F120" i="9"/>
  <c r="H120" i="9" s="1"/>
  <c r="F119" i="9"/>
  <c r="H119" i="9" s="1"/>
  <c r="F114" i="9"/>
  <c r="H114" i="9" s="1"/>
  <c r="F112" i="9"/>
  <c r="H112" i="9" s="1"/>
  <c r="F111" i="9"/>
  <c r="H111" i="9" s="1"/>
  <c r="F110" i="9"/>
  <c r="H110" i="9" s="1"/>
  <c r="F109" i="9"/>
  <c r="H109" i="9" s="1"/>
  <c r="F108" i="9"/>
  <c r="H108" i="9" s="1"/>
  <c r="F107" i="9"/>
  <c r="H107" i="9" s="1"/>
  <c r="F104" i="9"/>
  <c r="H104" i="9" s="1"/>
  <c r="F103" i="9"/>
  <c r="H103" i="9" s="1"/>
  <c r="F65" i="9"/>
  <c r="H65" i="9" s="1"/>
  <c r="F64" i="9"/>
  <c r="H64" i="9" s="1"/>
  <c r="F63" i="9"/>
  <c r="H63" i="9" s="1"/>
  <c r="F62" i="9"/>
  <c r="H62" i="9" s="1"/>
  <c r="F61" i="9"/>
  <c r="H61" i="9" s="1"/>
  <c r="F60" i="9"/>
  <c r="H60" i="9" s="1"/>
  <c r="F59" i="9"/>
  <c r="H59" i="9" s="1"/>
  <c r="F58" i="9"/>
  <c r="H58" i="9" s="1"/>
  <c r="F55" i="9"/>
  <c r="H55" i="9" s="1"/>
  <c r="E11" i="9"/>
  <c r="F11" i="9" s="1"/>
  <c r="H212" i="9" l="1"/>
  <c r="F224" i="9"/>
  <c r="H180" i="9"/>
  <c r="H192" i="9" s="1"/>
  <c r="F192" i="9"/>
  <c r="H131" i="9"/>
  <c r="F67" i="9"/>
  <c r="H67" i="9" s="1"/>
  <c r="H176" i="9"/>
  <c r="F115" i="9"/>
  <c r="H224" i="9"/>
  <c r="F176" i="9"/>
  <c r="F131" i="9"/>
  <c r="H115" i="9"/>
  <c r="H291" i="9" l="1"/>
  <c r="D308" i="9"/>
  <c r="E19" i="9"/>
  <c r="F19" i="9" s="1"/>
  <c r="E18" i="9"/>
  <c r="F18" i="9" s="1"/>
  <c r="E17" i="9"/>
  <c r="F17" i="9" s="1"/>
  <c r="E16" i="9"/>
  <c r="F16" i="9" s="1"/>
  <c r="E14" i="9"/>
  <c r="F14" i="9" s="1"/>
  <c r="E13" i="9"/>
  <c r="F13" i="9" s="1"/>
  <c r="H20" i="9"/>
  <c r="H19" i="9"/>
  <c r="H18" i="9"/>
  <c r="H17" i="9"/>
  <c r="H16" i="9"/>
  <c r="H15" i="9"/>
  <c r="H14" i="9"/>
  <c r="H13" i="9"/>
  <c r="H11" i="9"/>
  <c r="H10" i="9"/>
  <c r="H21" i="9" l="1"/>
  <c r="F21" i="9"/>
  <c r="E21" i="9"/>
</calcChain>
</file>

<file path=xl/sharedStrings.xml><?xml version="1.0" encoding="utf-8"?>
<sst xmlns="http://schemas.openxmlformats.org/spreadsheetml/2006/main" count="1095" uniqueCount="57">
  <si>
    <t>Rechnung</t>
  </si>
  <si>
    <t>Datum</t>
  </si>
  <si>
    <t>Rechnungs-Betrag</t>
  </si>
  <si>
    <t>Teuerungsfaktor</t>
  </si>
  <si>
    <t>Teuerungsbetrag</t>
  </si>
  <si>
    <t>Total Rechnungen:</t>
  </si>
  <si>
    <t>Nebenkosten</t>
  </si>
  <si>
    <t>Honorar</t>
  </si>
  <si>
    <t>AeBo</t>
  </si>
  <si>
    <t>N3 EP Rheinfelden - Frick und Einzelmassnahmen</t>
  </si>
  <si>
    <t>090069 - EP RHE FRI</t>
  </si>
  <si>
    <t>Teilrechnung</t>
  </si>
  <si>
    <t>Jauslin Stebler</t>
  </si>
  <si>
    <t>Leipert</t>
  </si>
  <si>
    <t>Holinger</t>
  </si>
  <si>
    <t>Januar</t>
  </si>
  <si>
    <t>Februar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</si>
  <si>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</si>
  <si>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</si>
  <si>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</si>
  <si>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</si>
  <si>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</si>
  <si>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</si>
  <si>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</si>
  <si>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</si>
  <si>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</si>
  <si>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März</t>
  </si>
  <si>
    <t>Nebenkosten Digitalisierung</t>
  </si>
  <si>
    <t>Total</t>
  </si>
  <si>
    <t>Gesamttotal</t>
  </si>
  <si>
    <t>Leipert AG</t>
  </si>
  <si>
    <t>Holinger AG</t>
  </si>
  <si>
    <t>Teuerungsabrechnung Leistungen vom 01.01.2020 - 31.12.2020</t>
  </si>
  <si>
    <t>15</t>
  </si>
  <si>
    <t>16</t>
  </si>
  <si>
    <t>17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</si>
  <si>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</si>
  <si>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</si>
  <si>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</si>
  <si>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</si>
  <si>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</si>
  <si>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</si>
  <si>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</si>
  <si>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</si>
  <si>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</si>
  <si>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MK</t>
  </si>
  <si>
    <t>EK</t>
  </si>
  <si>
    <t>Deinstallation</t>
  </si>
  <si>
    <t>Lärm</t>
  </si>
  <si>
    <t>AP Lärm</t>
  </si>
  <si>
    <t>Teuerungsabrechnung Leistungen vom 01.01.2021 - 31.12.2021</t>
  </si>
  <si>
    <t>Teuerung 2021 :</t>
  </si>
  <si>
    <t>PL</t>
  </si>
  <si>
    <t>SABA</t>
  </si>
  <si>
    <t>GHGW</t>
  </si>
  <si>
    <t>Installationen</t>
  </si>
  <si>
    <t>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</si>
</sst>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%"/>
  </numFmts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114">
    <xf numFmtId="0" fontId="0" fillId="0" borderId="0" xfId="0"/>
    <xf numFmtId="4" fontId="3" fillId="2" borderId="1" xfId="0" applyNumberFormat="1" applyFont="1" applyFill="1" applyBorder="1" applyAlignment="1">
      <alignment horizontal="right"/>
    </xf>
    <xf numFmtId="4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4" fontId="1" fillId="0" borderId="2" xfId="0" applyNumberFormat="1" applyFont="1" applyFill="1" applyBorder="1" applyAlignment="1">
      <alignment horizontal="right"/>
    </xf>
    <xf numFmtId="0" fontId="3" fillId="2" borderId="1" xfId="0" applyFont="1" applyFill="1" applyBorder="1"/>
    <xf numFmtId="4" fontId="3" fillId="2" borderId="3" xfId="0" applyNumberFormat="1" applyFont="1" applyFill="1" applyBorder="1"/>
    <xf numFmtId="0" fontId="4" fillId="0" borderId="0" xfId="0" applyFont="1"/>
    <xf numFmtId="4" fontId="0" fillId="0" borderId="0" xfId="0" applyNumberFormat="1" applyFill="1" applyBorder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0" fontId="0" fillId="0" borderId="0" xfId="0" applyBorder="1"/>
    <xf numFmtId="0" fontId="3" fillId="2" borderId="4" xfId="0" applyFont="1" applyFill="1" applyBorder="1"/>
    <xf numFmtId="0" fontId="0" fillId="0" borderId="0" xfId="0" applyFill="1"/>
    <xf numFmtId="0" fontId="0" fillId="0" borderId="0" xfId="0" applyFill="1" applyBorder="1"/>
    <xf numFmtId="0" fontId="3" fillId="0" borderId="0" xfId="0" applyFont="1" applyBorder="1" applyAlignment="1">
      <alignment horizontal="left" wrapText="1"/>
    </xf>
    <xf numFmtId="4" fontId="3" fillId="2" borderId="2" xfId="0" applyNumberFormat="1" applyFont="1" applyFill="1" applyBorder="1"/>
    <xf numFmtId="0" fontId="4" fillId="0" borderId="0" xfId="0" applyFont="1" applyFill="1"/>
    <xf numFmtId="4" fontId="3" fillId="0" borderId="2" xfId="0" applyNumberFormat="1" applyFont="1" applyFill="1" applyBorder="1" applyAlignment="1">
      <alignment horizontal="right"/>
    </xf>
    <xf numFmtId="4" fontId="0" fillId="0" borderId="2" xfId="0" applyNumberFormat="1" applyFill="1" applyBorder="1" applyAlignment="1">
      <alignment horizontal="right" vertical="center" wrapText="1"/>
    </xf>
    <xf numFmtId="0" fontId="5" fillId="4" borderId="2" xfId="0" applyFont="1" applyFill="1" applyBorder="1"/>
    <xf numFmtId="0" fontId="5" fillId="0" borderId="2" xfId="0" applyFont="1" applyFill="1" applyBorder="1"/>
    <xf numFmtId="0" fontId="5" fillId="6" borderId="2" xfId="0" applyFont="1" applyFill="1" applyBorder="1"/>
    <xf numFmtId="0" fontId="5" fillId="7" borderId="2" xfId="0" applyFont="1" applyFill="1" applyBorder="1"/>
    <xf numFmtId="0" fontId="0" fillId="0" borderId="2" xfId="0" applyFill="1" applyBorder="1"/>
    <xf numFmtId="4" fontId="0" fillId="0" borderId="2" xfId="0" applyNumberFormat="1" applyFill="1" applyBorder="1"/>
    <xf numFmtId="0" fontId="5" fillId="8" borderId="2" xfId="0" applyFont="1" applyFill="1" applyBorder="1"/>
    <xf numFmtId="0" fontId="5" fillId="0" borderId="0" xfId="0" applyFont="1"/>
    <xf numFmtId="4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4" fontId="3" fillId="0" borderId="0" xfId="0" applyNumberFormat="1" applyFont="1" applyFill="1" applyBorder="1"/>
    <xf numFmtId="0" fontId="5" fillId="0" borderId="2" xfId="2" quotePrefix="1" applyNumberFormat="1" applyFont="1" applyFill="1" applyBorder="1" applyAlignment="1">
      <alignment horizontal="center" vertical="center"/>
    </xf>
    <xf numFmtId="14" fontId="5" fillId="0" borderId="2" xfId="2" applyNumberFormat="1" applyFont="1" applyFill="1" applyBorder="1" applyAlignment="1">
      <alignment horizontal="left" vertical="center" indent="2"/>
    </xf>
    <xf numFmtId="0" fontId="6" fillId="0" borderId="0" xfId="2" applyFont="1" applyBorder="1" applyAlignment="1">
      <alignment vertical="center"/>
    </xf>
    <xf numFmtId="0" fontId="3" fillId="4" borderId="2" xfId="0" applyFont="1" applyFill="1" applyBorder="1"/>
    <xf numFmtId="0" fontId="3" fillId="0" borderId="2" xfId="0" applyFont="1" applyFill="1" applyBorder="1"/>
    <xf numFmtId="4" fontId="3" fillId="0" borderId="2" xfId="0" applyNumberFormat="1" applyFont="1" applyFill="1" applyBorder="1"/>
    <xf numFmtId="4" fontId="1" fillId="9" borderId="2" xfId="0" applyNumberFormat="1" applyFont="1" applyFill="1" applyBorder="1" applyAlignment="1">
      <alignment horizontal="right"/>
    </xf>
    <xf numFmtId="4" fontId="3" fillId="2" borderId="2" xfId="0" applyNumberFormat="1" applyFont="1" applyFill="1" applyBorder="1" applyAlignment="1">
      <alignment horizontal="right"/>
    </xf>
    <xf numFmtId="4" fontId="5" fillId="0" borderId="2" xfId="0" applyNumberFormat="1" applyFont="1" applyFill="1" applyBorder="1"/>
    <xf numFmtId="0" fontId="0" fillId="9" borderId="0" xfId="0" applyFill="1" applyBorder="1"/>
    <xf numFmtId="0" fontId="3" fillId="7" borderId="2" xfId="0" applyFont="1" applyFill="1" applyBorder="1"/>
    <xf numFmtId="0" fontId="3" fillId="8" borderId="2" xfId="0" applyFont="1" applyFill="1" applyBorder="1"/>
    <xf numFmtId="0" fontId="5" fillId="9" borderId="0" xfId="0" applyFont="1" applyFill="1" applyBorder="1"/>
    <xf numFmtId="0" fontId="3" fillId="6" borderId="2" xfId="0" applyFont="1" applyFill="1" applyBorder="1"/>
    <xf numFmtId="0" fontId="3" fillId="9" borderId="4" xfId="0" applyFont="1" applyFill="1" applyBorder="1"/>
    <xf numFmtId="4" fontId="3" fillId="9" borderId="4" xfId="0" applyNumberFormat="1" applyFont="1" applyFill="1" applyBorder="1"/>
    <xf numFmtId="4" fontId="3" fillId="9" borderId="4" xfId="0" applyNumberFormat="1" applyFont="1" applyFill="1" applyBorder="1" applyAlignment="1">
      <alignment horizontal="right"/>
    </xf>
    <xf numFmtId="4" fontId="1" fillId="9" borderId="4" xfId="0" applyNumberFormat="1" applyFont="1" applyFill="1" applyBorder="1" applyAlignment="1">
      <alignment horizontal="right"/>
    </xf>
    <xf numFmtId="0" fontId="5" fillId="9" borderId="4" xfId="0" applyFont="1" applyFill="1" applyBorder="1"/>
    <xf numFmtId="4" fontId="5" fillId="9" borderId="4" xfId="0" applyNumberFormat="1" applyFont="1" applyFill="1" applyBorder="1"/>
    <xf numFmtId="4" fontId="5" fillId="9" borderId="4" xfId="0" applyNumberFormat="1" applyFont="1" applyFill="1" applyBorder="1" applyAlignment="1">
      <alignment horizontal="right"/>
    </xf>
    <xf numFmtId="4" fontId="0" fillId="9" borderId="4" xfId="0" applyNumberFormat="1" applyFill="1" applyBorder="1"/>
    <xf numFmtId="0" fontId="0" fillId="9" borderId="4" xfId="0" applyFill="1" applyBorder="1"/>
    <xf numFmtId="10" fontId="5" fillId="0" borderId="2" xfId="2" applyNumberFormat="1" applyFont="1" applyFill="1" applyBorder="1" applyAlignment="1">
      <alignment horizontal="right" vertical="center" indent="3"/>
    </xf>
    <xf numFmtId="0" fontId="1" fillId="0" borderId="0" xfId="0" applyFont="1"/>
    <xf numFmtId="0" fontId="3" fillId="10" borderId="2" xfId="0" applyFont="1" applyFill="1" applyBorder="1"/>
    <xf numFmtId="0" fontId="0" fillId="10" borderId="2" xfId="0" applyFill="1" applyBorder="1"/>
    <xf numFmtId="4" fontId="3" fillId="10" borderId="2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4" fontId="3" fillId="0" borderId="2" xfId="0" applyNumberFormat="1" applyFont="1" applyFill="1" applyBorder="1" applyAlignment="1">
      <alignment horizontal="right" vertical="center" wrapText="1"/>
    </xf>
    <xf numFmtId="4" fontId="3" fillId="9" borderId="2" xfId="0" applyNumberFormat="1" applyFont="1" applyFill="1" applyBorder="1" applyAlignment="1">
      <alignment horizontal="right"/>
    </xf>
    <xf numFmtId="0" fontId="5" fillId="9" borderId="10" xfId="0" applyFont="1" applyFill="1" applyBorder="1"/>
    <xf numFmtId="4" fontId="0" fillId="9" borderId="10" xfId="0" applyNumberFormat="1" applyFill="1" applyBorder="1"/>
    <xf numFmtId="0" fontId="0" fillId="9" borderId="10" xfId="0" applyFill="1" applyBorder="1"/>
    <xf numFmtId="4" fontId="1" fillId="9" borderId="10" xfId="0" applyNumberFormat="1" applyFont="1" applyFill="1" applyBorder="1" applyAlignment="1">
      <alignment horizontal="right"/>
    </xf>
    <xf numFmtId="0" fontId="1" fillId="0" borderId="2" xfId="0" applyFont="1" applyFill="1" applyBorder="1"/>
    <xf numFmtId="4" fontId="5" fillId="9" borderId="10" xfId="0" applyNumberFormat="1" applyFont="1" applyFill="1" applyBorder="1"/>
    <xf numFmtId="4" fontId="5" fillId="9" borderId="10" xfId="0" applyNumberFormat="1" applyFont="1" applyFill="1" applyBorder="1" applyAlignment="1">
      <alignment horizontal="right"/>
    </xf>
    <xf numFmtId="0" fontId="3" fillId="9" borderId="10" xfId="0" applyFont="1" applyFill="1" applyBorder="1"/>
    <xf numFmtId="0" fontId="5" fillId="9" borderId="11" xfId="0" applyFont="1" applyFill="1" applyBorder="1"/>
    <xf numFmtId="0" fontId="3" fillId="9" borderId="0" xfId="0" applyFont="1" applyFill="1" applyBorder="1"/>
    <xf numFmtId="4" fontId="5" fillId="9" borderId="0" xfId="0" applyNumberFormat="1" applyFont="1" applyFill="1" applyBorder="1"/>
    <xf numFmtId="4" fontId="5" fillId="9" borderId="0" xfId="0" applyNumberFormat="1" applyFont="1" applyFill="1" applyBorder="1" applyAlignment="1">
      <alignment horizontal="right"/>
    </xf>
    <xf numFmtId="4" fontId="0" fillId="9" borderId="0" xfId="0" applyNumberFormat="1" applyFill="1" applyBorder="1"/>
    <xf numFmtId="4" fontId="1" fillId="9" borderId="0" xfId="0" applyNumberFormat="1" applyFont="1" applyFill="1" applyBorder="1" applyAlignment="1">
      <alignment horizontal="right"/>
    </xf>
    <xf numFmtId="0" fontId="1" fillId="5" borderId="5" xfId="2" quotePrefix="1" applyNumberFormat="1" applyFont="1" applyFill="1" applyBorder="1" applyAlignment="1">
      <alignment vertical="center"/>
    </xf>
    <xf numFmtId="14" fontId="1" fillId="5" borderId="0" xfId="2" applyNumberFormat="1" applyFont="1" applyFill="1" applyBorder="1" applyAlignment="1">
      <alignment horizontal="center" vertical="center"/>
    </xf>
    <xf numFmtId="14" fontId="1" fillId="5" borderId="6" xfId="2" applyNumberFormat="1" applyFont="1" applyFill="1" applyBorder="1" applyAlignment="1">
      <alignment horizontal="left" vertical="center" indent="2"/>
    </xf>
    <xf numFmtId="49" fontId="1" fillId="5" borderId="7" xfId="2" applyNumberFormat="1" applyFont="1" applyFill="1" applyBorder="1" applyAlignment="1">
      <alignment horizontal="left" vertical="center" indent="2"/>
    </xf>
    <xf numFmtId="0" fontId="1" fillId="5" borderId="6" xfId="2" applyFont="1" applyFill="1" applyBorder="1" applyAlignment="1">
      <alignment horizontal="left" vertical="center"/>
    </xf>
    <xf numFmtId="49" fontId="1" fillId="5" borderId="0" xfId="2" applyNumberFormat="1" applyFont="1" applyFill="1" applyBorder="1" applyAlignment="1">
      <alignment horizontal="center" vertical="center"/>
    </xf>
    <xf numFmtId="164" fontId="1" fillId="5" borderId="6" xfId="2" applyNumberFormat="1" applyFont="1" applyFill="1" applyBorder="1" applyAlignment="1">
      <alignment horizontal="left" vertical="center" indent="1"/>
    </xf>
    <xf numFmtId="164" fontId="1" fillId="5" borderId="7" xfId="0" applyNumberFormat="1" applyFont="1" applyFill="1" applyBorder="1" applyAlignment="1" applyProtection="1">
      <alignment horizontal="left" vertical="center" indent="1"/>
    </xf>
    <xf numFmtId="40" fontId="1" fillId="5" borderId="5" xfId="2" applyNumberFormat="1" applyFont="1" applyFill="1" applyBorder="1" applyAlignment="1">
      <alignment horizontal="right" vertical="center" indent="3"/>
    </xf>
    <xf numFmtId="40" fontId="1" fillId="5" borderId="7" xfId="2" applyNumberFormat="1" applyFont="1" applyFill="1" applyBorder="1" applyAlignment="1">
      <alignment horizontal="right" vertical="center" indent="3"/>
    </xf>
    <xf numFmtId="165" fontId="1" fillId="5" borderId="8" xfId="1" applyNumberFormat="1" applyFont="1" applyFill="1" applyBorder="1" applyAlignment="1">
      <alignment horizontal="center" vertical="center"/>
    </xf>
    <xf numFmtId="0" fontId="1" fillId="5" borderId="5" xfId="2" quotePrefix="1" applyNumberFormat="1" applyFont="1" applyFill="1" applyBorder="1" applyAlignment="1">
      <alignment horizontal="left" vertical="center"/>
    </xf>
    <xf numFmtId="14" fontId="5" fillId="0" borderId="2" xfId="0" applyNumberFormat="1" applyFont="1" applyFill="1" applyBorder="1"/>
    <xf numFmtId="0" fontId="1" fillId="0" borderId="0" xfId="0" applyFont="1" applyBorder="1"/>
    <xf numFmtId="4" fontId="1" fillId="0" borderId="0" xfId="0" applyNumberFormat="1" applyFont="1" applyFill="1" applyBorder="1"/>
    <xf numFmtId="0" fontId="1" fillId="7" borderId="2" xfId="0" applyFont="1" applyFill="1" applyBorder="1"/>
    <xf numFmtId="0" fontId="1" fillId="6" borderId="0" xfId="0" applyFont="1" applyFill="1" applyBorder="1"/>
    <xf numFmtId="40" fontId="0" fillId="0" borderId="0" xfId="0" applyNumberFormat="1"/>
    <xf numFmtId="0" fontId="1" fillId="9" borderId="4" xfId="0" applyFont="1" applyFill="1" applyBorder="1"/>
    <xf numFmtId="0" fontId="3" fillId="4" borderId="4" xfId="0" applyFont="1" applyFill="1" applyBorder="1"/>
    <xf numFmtId="0" fontId="3" fillId="0" borderId="4" xfId="0" applyFont="1" applyFill="1" applyBorder="1"/>
    <xf numFmtId="4" fontId="3" fillId="0" borderId="4" xfId="0" applyNumberFormat="1" applyFont="1" applyFill="1" applyBorder="1"/>
    <xf numFmtId="4" fontId="3" fillId="0" borderId="4" xfId="0" applyNumberFormat="1" applyFont="1" applyFill="1" applyBorder="1" applyAlignment="1">
      <alignment horizontal="right"/>
    </xf>
    <xf numFmtId="0" fontId="3" fillId="7" borderId="4" xfId="0" applyFont="1" applyFill="1" applyBorder="1"/>
    <xf numFmtId="0" fontId="3" fillId="4" borderId="0" xfId="0" applyFont="1" applyFill="1" applyBorder="1"/>
    <xf numFmtId="0" fontId="3" fillId="0" borderId="0" xfId="0" applyFont="1" applyBorder="1"/>
    <xf numFmtId="4" fontId="3" fillId="0" borderId="0" xfId="0" applyNumberFormat="1" applyFont="1" applyBorder="1"/>
    <xf numFmtId="0" fontId="1" fillId="0" borderId="2" xfId="0" applyNumberFormat="1" applyFont="1" applyFill="1" applyBorder="1"/>
    <xf numFmtId="0" fontId="3" fillId="0" borderId="11" xfId="0" applyFont="1" applyFill="1" applyBorder="1"/>
    <xf numFmtId="4" fontId="3" fillId="0" borderId="11" xfId="0" applyNumberFormat="1" applyFont="1" applyFill="1" applyBorder="1"/>
    <xf numFmtId="4" fontId="3" fillId="0" borderId="11" xfId="0" applyNumberFormat="1" applyFont="1" applyFill="1" applyBorder="1" applyAlignment="1">
      <alignment horizontal="right"/>
    </xf>
    <xf numFmtId="0" fontId="1" fillId="0" borderId="9" xfId="0" applyFont="1" applyFill="1" applyBorder="1"/>
    <xf numFmtId="4" fontId="5" fillId="9" borderId="11" xfId="0" applyNumberFormat="1" applyFont="1" applyFill="1" applyBorder="1"/>
    <xf numFmtId="4" fontId="5" fillId="9" borderId="11" xfId="0" applyNumberFormat="1" applyFont="1" applyFill="1" applyBorder="1" applyAlignment="1">
      <alignment horizontal="right"/>
    </xf>
    <xf numFmtId="40" fontId="3" fillId="0" borderId="9" xfId="2" applyNumberFormat="1" applyFont="1" applyFill="1" applyBorder="1" applyAlignment="1">
      <alignment horizontal="right" vertical="center" indent="3"/>
    </xf>
  </cellXfs>
  <cellStyles count="3">
    <cellStyle name="Normale 2" xfId="2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000/9890_Shd_EP_Rheinfelden_Frick_Kt_AG/P100_Projektschluessel/P120_Internes_Kostenmanagement/Rechnungen_Rapporte/Rechnungsdeckblatt/20200229_RDB%20V_090069_000003_16_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B Dienstleistungen"/>
      <sheetName val="Kostenmatrix Nachträge"/>
      <sheetName val="Merkblatt Mindestanforderungen"/>
      <sheetName val="Muster RDB Dienstleistungen"/>
      <sheetName val="Dropdowns Bau"/>
      <sheetName val="Dropdowns DL"/>
      <sheetName val="Projektstruktur"/>
      <sheetName val="Projektdaten"/>
    </sheetNames>
    <sheetDataSet>
      <sheetData sheetId="0"/>
      <sheetData sheetId="1"/>
      <sheetData sheetId="2"/>
      <sheetData sheetId="3"/>
      <sheetData sheetId="4">
        <row r="7">
          <cell r="H7" t="str">
            <v>---</v>
          </cell>
        </row>
        <row r="8">
          <cell r="H8" t="str">
            <v>Teilrechnung</v>
          </cell>
        </row>
        <row r="9">
          <cell r="H9" t="str">
            <v>Rückbehaltszlg</v>
          </cell>
        </row>
        <row r="10">
          <cell r="H10" t="str">
            <v>Schlussrechn.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N327"/>
  <sheetViews>
    <sheetView tabSelected="1" zoomScaleNormal="100" workbookViewId="0">
      <selection activeCell="D27" sqref="D27"/>
    </sheetView>
  </sheetViews>
  <sheetFormatPr baseColWidth="10" defaultRowHeight="12.75"/>
  <cols>
    <col min="1" max="1" width="6.85546875" customWidth="1"/>
    <col min="2" max="2" width="13.28515625" customWidth="1"/>
    <col min="3" max="3" width="15.85546875" customWidth="1"/>
    <col min="4" max="4" width="14.28515625" customWidth="1"/>
    <col min="5" max="5" width="11.85546875" bestFit="1" customWidth="1"/>
    <col min="6" max="6" width="16.5703125" customWidth="1"/>
    <col min="7" max="7" width="15.42578125" bestFit="1" customWidth="1"/>
    <col min="8" max="8" width="14.7109375" bestFit="1" customWidth="1"/>
    <col min="9" max="9" width="22.5703125" style="14" customWidth="1"/>
  </cols>
  <sheetData>
    <row r="1" spans="2:11" ht="15.75" customHeight="1">
      <c r="I1"/>
    </row>
    <row r="2" spans="2:11" s="16" customFormat="1" ht="14.25" customHeight="1">
      <c r="B2" s="20" t="s">
        <v>9</v>
      </c>
      <c r="I2" s="18"/>
    </row>
    <row r="3" spans="2:11" ht="25.5" customHeight="1">
      <c r="I3"/>
      <c r="J3" s="14"/>
      <c r="K3" s="14"/>
    </row>
    <row r="4" spans="2:11" ht="15.75">
      <c r="B4" s="11" t="s">
        <v>10</v>
      </c>
    </row>
    <row r="5" spans="2:11" ht="15.75">
      <c r="B5" s="11" t="s">
        <v>50</v>
      </c>
      <c r="D5" s="2"/>
      <c r="E5" s="2"/>
    </row>
    <row r="6" spans="2:11">
      <c r="D6" s="2"/>
      <c r="E6" s="2"/>
    </row>
    <row r="7" spans="2:11">
      <c r="D7" s="2"/>
      <c r="E7" s="2"/>
    </row>
    <row r="8" spans="2:11" ht="18" customHeight="1">
      <c r="B8" s="3" t="s">
        <v>0</v>
      </c>
      <c r="C8" s="4" t="s">
        <v>1</v>
      </c>
      <c r="D8" s="62" t="s">
        <v>7</v>
      </c>
      <c r="E8" s="5" t="s">
        <v>6</v>
      </c>
      <c r="F8" s="5" t="s">
        <v>2</v>
      </c>
      <c r="G8" s="6" t="s">
        <v>3</v>
      </c>
      <c r="H8" s="6" t="s">
        <v>4</v>
      </c>
    </row>
    <row r="9" spans="2:11" s="16" customFormat="1" ht="18" customHeight="1">
      <c r="B9" s="34">
        <v>28</v>
      </c>
      <c r="C9" s="35">
        <v>44312</v>
      </c>
      <c r="D9" s="63">
        <v>90520.25</v>
      </c>
      <c r="E9" s="22">
        <v>0</v>
      </c>
      <c r="F9" s="22">
        <f>SUM(D9:E9)</f>
        <v>90520.25</v>
      </c>
      <c r="G9" s="57">
        <v>1.17E-2</v>
      </c>
      <c r="H9" s="8">
        <f>D9*G9</f>
        <v>1059.0869250000001</v>
      </c>
      <c r="I9" s="93" t="s">
        <v>15</v>
      </c>
    </row>
    <row r="10" spans="2:11" s="16" customFormat="1" ht="18" customHeight="1">
      <c r="B10" s="34">
        <v>29</v>
      </c>
      <c r="C10" s="35">
        <v>44319</v>
      </c>
      <c r="D10" s="63">
        <v>91222</v>
      </c>
      <c r="E10" s="22">
        <v>0</v>
      </c>
      <c r="F10" s="22">
        <f t="shared" ref="F10:F20" si="0">SUM(D10:E10)</f>
        <v>91222</v>
      </c>
      <c r="G10" s="57">
        <v>1.17E-2</v>
      </c>
      <c r="H10" s="8">
        <f t="shared" ref="H10:H20" si="1">D10*G10</f>
        <v>1067.2973999999999</v>
      </c>
      <c r="I10" s="93" t="s">
        <v>16</v>
      </c>
    </row>
    <row r="11" spans="2:11" s="16" customFormat="1" ht="18" customHeight="1">
      <c r="B11" s="34">
        <v>30</v>
      </c>
      <c r="C11" s="35">
        <v>44427</v>
      </c>
      <c r="D11" s="63">
        <v>131284</v>
      </c>
      <c r="E11" s="22">
        <f>SUM(C297)</f>
        <v>0</v>
      </c>
      <c r="F11" s="22">
        <f t="shared" si="0"/>
        <v>131284</v>
      </c>
      <c r="G11" s="57">
        <v>1.17E-2</v>
      </c>
      <c r="H11" s="8">
        <f t="shared" si="1"/>
        <v>1536.0228</v>
      </c>
      <c r="I11" s="93" t="s">
        <v>26</v>
      </c>
    </row>
    <row r="12" spans="2:11" ht="16.5" customHeight="1">
      <c r="B12" s="34">
        <v>31</v>
      </c>
      <c r="C12" s="35">
        <v>44434</v>
      </c>
      <c r="D12" s="64">
        <v>130449.5</v>
      </c>
      <c r="E12" s="40">
        <v>0</v>
      </c>
      <c r="F12" s="40">
        <f>SUM(D12:E12)</f>
        <v>130449.5</v>
      </c>
      <c r="G12" s="57">
        <v>1.17E-2</v>
      </c>
      <c r="H12" s="8">
        <f>D12*G12</f>
        <v>1526.2591500000001</v>
      </c>
      <c r="I12" s="93" t="s">
        <v>17</v>
      </c>
    </row>
    <row r="13" spans="2:11" ht="16.5" customHeight="1">
      <c r="B13" s="34">
        <v>32</v>
      </c>
      <c r="C13" s="35">
        <v>44434</v>
      </c>
      <c r="D13" s="64">
        <v>118420</v>
      </c>
      <c r="E13" s="40">
        <f>SUM(C299)</f>
        <v>0</v>
      </c>
      <c r="F13" s="40">
        <f t="shared" si="0"/>
        <v>118420</v>
      </c>
      <c r="G13" s="57">
        <v>1.17E-2</v>
      </c>
      <c r="H13" s="8">
        <f t="shared" si="1"/>
        <v>1385.5140000000001</v>
      </c>
      <c r="I13" s="93" t="s">
        <v>18</v>
      </c>
    </row>
    <row r="14" spans="2:11" ht="16.5" customHeight="1">
      <c r="B14" s="34">
        <v>33</v>
      </c>
      <c r="C14" s="35">
        <v>44438</v>
      </c>
      <c r="D14" s="64">
        <v>190483.75</v>
      </c>
      <c r="E14" s="40">
        <f>SUM(C300)</f>
        <v>0</v>
      </c>
      <c r="F14" s="40">
        <f t="shared" si="0"/>
        <v>190483.75</v>
      </c>
      <c r="G14" s="57">
        <v>1.17E-2</v>
      </c>
      <c r="H14" s="8">
        <f t="shared" si="1"/>
        <v>2228.6598750000003</v>
      </c>
      <c r="I14" s="93" t="s">
        <v>19</v>
      </c>
    </row>
    <row r="15" spans="2:11" ht="16.5" customHeight="1">
      <c r="B15" s="34">
        <v>34</v>
      </c>
      <c r="C15" s="35">
        <v>44441</v>
      </c>
      <c r="D15" s="64">
        <v>208993</v>
      </c>
      <c r="E15" s="40">
        <v>0</v>
      </c>
      <c r="F15" s="40">
        <f t="shared" si="0"/>
        <v>208993</v>
      </c>
      <c r="G15" s="57">
        <v>1.17E-2</v>
      </c>
      <c r="H15" s="8">
        <f t="shared" si="1"/>
        <v>2445.2181</v>
      </c>
      <c r="I15" s="93" t="s">
        <v>20</v>
      </c>
    </row>
    <row r="16" spans="2:11" ht="16.5" customHeight="1">
      <c r="B16" s="34">
        <v>36</v>
      </c>
      <c r="C16" s="35">
        <v>44509</v>
      </c>
      <c r="D16" s="64">
        <v>87286.75</v>
      </c>
      <c r="E16" s="40">
        <f>SUM(C303)</f>
        <v>0</v>
      </c>
      <c r="F16" s="40">
        <f t="shared" si="0"/>
        <v>87286.75</v>
      </c>
      <c r="G16" s="57">
        <v>1.17E-2</v>
      </c>
      <c r="H16" s="8">
        <f t="shared" si="1"/>
        <v>1021.2549750000001</v>
      </c>
      <c r="I16" s="93" t="s">
        <v>21</v>
      </c>
    </row>
    <row r="17" spans="2:9" ht="16.5" customHeight="1">
      <c r="B17" s="34">
        <v>37</v>
      </c>
      <c r="C17" s="35">
        <v>44510</v>
      </c>
      <c r="D17" s="64">
        <v>74581.25</v>
      </c>
      <c r="E17" s="40">
        <f>SUM(C304)</f>
        <v>0</v>
      </c>
      <c r="F17" s="40">
        <f t="shared" si="0"/>
        <v>74581.25</v>
      </c>
      <c r="G17" s="57">
        <v>1.17E-2</v>
      </c>
      <c r="H17" s="8">
        <f t="shared" si="1"/>
        <v>872.60062500000004</v>
      </c>
      <c r="I17" s="93" t="s">
        <v>22</v>
      </c>
    </row>
    <row r="18" spans="2:9" ht="16.5" customHeight="1">
      <c r="B18" s="34">
        <v>38</v>
      </c>
      <c r="C18" s="35">
        <v>44515</v>
      </c>
      <c r="D18" s="64">
        <v>77431.75</v>
      </c>
      <c r="E18" s="40">
        <f>SUM(C305)</f>
        <v>0</v>
      </c>
      <c r="F18" s="40">
        <f t="shared" si="0"/>
        <v>77431.75</v>
      </c>
      <c r="G18" s="57">
        <v>1.17E-2</v>
      </c>
      <c r="H18" s="8">
        <f t="shared" si="1"/>
        <v>905.95147500000007</v>
      </c>
      <c r="I18" s="93" t="s">
        <v>23</v>
      </c>
    </row>
    <row r="19" spans="2:9" ht="16.5" customHeight="1">
      <c r="B19" s="34">
        <v>39</v>
      </c>
      <c r="C19" s="35">
        <v>44578</v>
      </c>
      <c r="D19" s="64">
        <v>105570.75</v>
      </c>
      <c r="E19" s="40">
        <f>SUM(C306)</f>
        <v>0</v>
      </c>
      <c r="F19" s="40">
        <f t="shared" si="0"/>
        <v>105570.75</v>
      </c>
      <c r="G19" s="57">
        <v>1.17E-2</v>
      </c>
      <c r="H19" s="8">
        <f t="shared" si="1"/>
        <v>1235.1777750000001</v>
      </c>
      <c r="I19" s="93" t="s">
        <v>24</v>
      </c>
    </row>
    <row r="20" spans="2:9" ht="16.5" customHeight="1">
      <c r="B20" s="34">
        <v>40</v>
      </c>
      <c r="C20" s="35">
        <v>44607</v>
      </c>
      <c r="D20" s="21">
        <v>88878.25</v>
      </c>
      <c r="E20" s="8">
        <v>0</v>
      </c>
      <c r="F20" s="8">
        <f t="shared" si="0"/>
        <v>88878.25</v>
      </c>
      <c r="G20" s="57">
        <v>1.17E-2</v>
      </c>
      <c r="H20" s="8">
        <f t="shared" si="1"/>
        <v>1039.8755249999999</v>
      </c>
      <c r="I20" s="93" t="s">
        <v>25</v>
      </c>
    </row>
    <row r="21" spans="2:9" ht="18.75" customHeight="1">
      <c r="B21" s="9" t="s">
        <v>5</v>
      </c>
      <c r="C21" s="15"/>
      <c r="D21" s="19">
        <f>SUM(D9:D20)</f>
        <v>1395121.25</v>
      </c>
      <c r="E21" s="19">
        <f>SUM(E9:E20)</f>
        <v>0</v>
      </c>
      <c r="F21" s="10">
        <f>SUM(F9:F20)</f>
        <v>1395121.25</v>
      </c>
      <c r="G21" s="1" t="s">
        <v>51</v>
      </c>
      <c r="H21" s="41">
        <f>ROUND((H9+H10+H11+H12+H13+H14+H15+H16+H17+H18+H19+H20)*20,)/20</f>
        <v>16322.9</v>
      </c>
      <c r="I21" s="12"/>
    </row>
    <row r="22" spans="2:9" s="16" customFormat="1" ht="18.75" customHeight="1">
      <c r="B22" s="32"/>
      <c r="C22" s="32"/>
      <c r="D22" s="33"/>
      <c r="E22" s="33"/>
      <c r="F22" s="33"/>
      <c r="G22" s="31"/>
      <c r="H22" s="31"/>
      <c r="I22" s="12"/>
    </row>
    <row r="23" spans="2:9" s="16" customFormat="1" ht="18.75" customHeight="1">
      <c r="B23" s="32"/>
      <c r="C23" s="32"/>
      <c r="D23" s="33"/>
      <c r="E23" s="33"/>
      <c r="F23" s="33"/>
      <c r="G23" s="31"/>
      <c r="H23" s="31"/>
      <c r="I23" s="12"/>
    </row>
    <row r="24" spans="2:9" s="16" customFormat="1" ht="18.75" customHeight="1">
      <c r="B24" s="32"/>
      <c r="C24" s="32"/>
      <c r="D24" s="33"/>
      <c r="E24" s="33"/>
      <c r="F24" s="33"/>
      <c r="G24" s="31"/>
      <c r="H24" s="31"/>
      <c r="I24" s="12"/>
    </row>
    <row r="25" spans="2:9" s="16" customFormat="1" ht="18.75" customHeight="1">
      <c r="B25" s="32"/>
      <c r="C25" s="32"/>
      <c r="D25" s="33"/>
      <c r="E25" s="33"/>
      <c r="F25" s="33"/>
      <c r="G25" s="31"/>
      <c r="H25" s="31"/>
      <c r="I25" s="12"/>
    </row>
    <row r="26" spans="2:9" s="16" customFormat="1" ht="18.75" customHeight="1">
      <c r="B26" s="32"/>
      <c r="C26" s="32"/>
      <c r="D26" s="33"/>
      <c r="E26" s="33"/>
      <c r="F26" s="33"/>
      <c r="G26" s="31"/>
      <c r="H26" s="31"/>
      <c r="I26" s="12"/>
    </row>
    <row r="27" spans="2:9" s="16" customFormat="1" ht="18.75" customHeight="1">
      <c r="B27" s="32"/>
      <c r="C27" s="32"/>
      <c r="D27" s="33"/>
      <c r="E27" s="33"/>
      <c r="F27" s="33"/>
      <c r="G27" s="31"/>
      <c r="H27" s="31"/>
      <c r="I27" s="12"/>
    </row>
    <row r="28" spans="2:9" s="16" customFormat="1" ht="18.75" customHeight="1">
      <c r="B28" s="32"/>
      <c r="C28" s="32"/>
      <c r="D28" s="33"/>
      <c r="E28" s="33"/>
      <c r="F28" s="33"/>
      <c r="G28" s="31"/>
      <c r="H28" s="31"/>
      <c r="I28" s="12"/>
    </row>
    <row r="29" spans="2:9" s="16" customFormat="1" ht="18.75" customHeight="1">
      <c r="B29" s="32"/>
      <c r="C29" s="32"/>
      <c r="D29" s="33"/>
      <c r="E29" s="33"/>
      <c r="F29" s="33"/>
      <c r="G29" s="31"/>
      <c r="H29" s="31"/>
      <c r="I29" s="12"/>
    </row>
    <row r="30" spans="2:9" s="16" customFormat="1" ht="18.75" customHeight="1">
      <c r="B30" s="32"/>
      <c r="C30" s="32"/>
      <c r="D30" s="33"/>
      <c r="E30" s="33"/>
      <c r="F30" s="33"/>
      <c r="G30" s="31"/>
      <c r="H30" s="31"/>
      <c r="I30" s="12"/>
    </row>
    <row r="31" spans="2:9" s="16" customFormat="1" ht="18.75" customHeight="1">
      <c r="B31" s="32"/>
      <c r="C31" s="32"/>
      <c r="D31" s="33"/>
      <c r="E31" s="33"/>
      <c r="F31" s="33"/>
      <c r="G31" s="31"/>
      <c r="H31" s="31"/>
      <c r="I31" s="12"/>
    </row>
    <row r="32" spans="2:9" s="16" customFormat="1" ht="18.75" customHeight="1">
      <c r="B32" s="32"/>
      <c r="C32" s="32"/>
      <c r="D32" s="33"/>
      <c r="E32" s="33"/>
      <c r="F32" s="33"/>
      <c r="G32" s="31"/>
      <c r="H32" s="31"/>
      <c r="I32" s="12"/>
    </row>
    <row r="33" spans="2:9" s="16" customFormat="1" ht="18.75" customHeight="1">
      <c r="B33" s="32"/>
      <c r="C33" s="32"/>
      <c r="D33" s="33"/>
      <c r="E33" s="33"/>
      <c r="F33" s="33"/>
      <c r="G33" s="31"/>
      <c r="H33" s="31"/>
      <c r="I33" s="12"/>
    </row>
    <row r="34" spans="2:9" s="16" customFormat="1" ht="18.75" customHeight="1">
      <c r="B34" s="32"/>
      <c r="C34" s="32"/>
      <c r="D34" s="33"/>
      <c r="E34" s="33"/>
      <c r="F34" s="33"/>
      <c r="G34" s="31"/>
      <c r="H34" s="31"/>
      <c r="I34" s="12"/>
    </row>
    <row r="35" spans="2:9" s="16" customFormat="1" ht="19.5" customHeight="1">
      <c r="B35" s="32"/>
      <c r="C35" s="32"/>
      <c r="D35" s="33"/>
      <c r="E35" s="33"/>
      <c r="F35" s="33"/>
      <c r="G35" s="31"/>
      <c r="H35" s="31"/>
      <c r="I35" s="12"/>
    </row>
    <row r="36" spans="2:9" s="16" customFormat="1" ht="19.5" customHeight="1">
      <c r="B36" s="32"/>
      <c r="C36" s="32"/>
      <c r="D36" s="33"/>
      <c r="E36" s="33"/>
      <c r="F36" s="33"/>
      <c r="G36" s="31"/>
      <c r="H36" s="31"/>
      <c r="I36" s="12"/>
    </row>
    <row r="37" spans="2:9" s="16" customFormat="1" ht="19.5" customHeight="1">
      <c r="B37" s="32"/>
      <c r="C37" s="32"/>
      <c r="D37" s="33"/>
      <c r="E37" s="33"/>
      <c r="F37" s="33"/>
      <c r="G37" s="31"/>
      <c r="H37" s="31"/>
      <c r="I37" s="12"/>
    </row>
    <row r="38" spans="2:9" s="16" customFormat="1" ht="19.5" customHeight="1">
      <c r="B38" s="32"/>
      <c r="C38" s="32"/>
      <c r="D38" s="33"/>
      <c r="E38" s="33"/>
      <c r="F38" s="33"/>
      <c r="G38" s="31"/>
      <c r="H38" s="31"/>
      <c r="I38" s="12"/>
    </row>
    <row r="39" spans="2:9" s="16" customFormat="1" ht="19.5" customHeight="1">
      <c r="B39" s="32"/>
      <c r="C39" s="32"/>
      <c r="D39" s="33"/>
      <c r="E39" s="33"/>
      <c r="F39" s="33"/>
      <c r="G39" s="31"/>
      <c r="H39" s="31"/>
      <c r="I39" s="12"/>
    </row>
    <row r="40" spans="2:9" s="16" customFormat="1" ht="19.5" customHeight="1">
      <c r="B40" s="32"/>
      <c r="C40" s="32"/>
      <c r="D40" s="33"/>
      <c r="E40" s="33"/>
      <c r="F40" s="33"/>
      <c r="G40" s="31"/>
      <c r="H40" s="31"/>
      <c r="I40" s="12"/>
    </row>
    <row r="41" spans="2:9" s="16" customFormat="1" ht="18.75" customHeight="1">
      <c r="B41" s="32"/>
      <c r="C41" s="32"/>
      <c r="D41" s="33"/>
      <c r="E41" s="33"/>
      <c r="F41" s="33"/>
      <c r="G41" s="31"/>
      <c r="H41" s="31"/>
      <c r="I41" s="12"/>
    </row>
    <row r="42" spans="2:9" s="16" customFormat="1" ht="18.75" customHeight="1">
      <c r="B42" s="32"/>
      <c r="C42" s="32"/>
      <c r="D42" s="33"/>
      <c r="E42" s="33"/>
      <c r="F42" s="33"/>
      <c r="G42" s="31"/>
      <c r="H42" s="31"/>
      <c r="I42" s="12"/>
    </row>
    <row r="43" spans="2:9" s="16" customFormat="1" ht="18.75" customHeight="1">
      <c r="B43" s="32"/>
      <c r="C43" s="32"/>
      <c r="D43" s="33"/>
      <c r="E43" s="33"/>
      <c r="F43" s="33"/>
      <c r="G43" s="31"/>
      <c r="H43" s="31"/>
      <c r="I43" s="12"/>
    </row>
    <row r="44" spans="2:9" s="16" customFormat="1" ht="18.75" customHeight="1">
      <c r="B44" s="32"/>
      <c r="C44" s="32"/>
      <c r="D44" s="33"/>
      <c r="E44" s="33"/>
      <c r="F44" s="33"/>
      <c r="G44" s="31"/>
      <c r="H44" s="31"/>
      <c r="I44" s="12"/>
    </row>
    <row r="45" spans="2:9" s="16" customFormat="1" ht="18.75" customHeight="1">
      <c r="B45" s="32"/>
      <c r="C45" s="32"/>
      <c r="D45" s="33"/>
      <c r="E45" s="33"/>
      <c r="F45" s="33"/>
      <c r="G45" s="31"/>
      <c r="H45" s="31"/>
      <c r="I45" s="12"/>
    </row>
    <row r="46" spans="2:9" ht="20.25" customHeight="1">
      <c r="I46"/>
    </row>
    <row r="47" spans="2:9" ht="13.5" customHeight="1">
      <c r="I47"/>
    </row>
    <row r="48" spans="2:9" s="16" customFormat="1" ht="15.75">
      <c r="B48" s="20" t="s">
        <v>9</v>
      </c>
      <c r="I48" s="18"/>
    </row>
    <row r="49" spans="2:14" ht="25.5" customHeight="1">
      <c r="I49"/>
      <c r="J49" s="14"/>
      <c r="K49" s="14"/>
    </row>
    <row r="50" spans="2:14" ht="15.75">
      <c r="B50" s="11" t="s">
        <v>10</v>
      </c>
    </row>
    <row r="51" spans="2:14" ht="15.75">
      <c r="B51" s="11" t="s">
        <v>32</v>
      </c>
      <c r="D51" s="2"/>
      <c r="E51" s="2"/>
    </row>
    <row r="52" spans="2:14" s="16" customFormat="1" ht="12" customHeight="1">
      <c r="B52" s="32" t="s">
        <v>8</v>
      </c>
      <c r="C52" s="32"/>
      <c r="D52" s="33"/>
      <c r="E52" s="33"/>
      <c r="F52" s="33"/>
      <c r="G52" s="31"/>
      <c r="H52" s="31"/>
      <c r="I52" s="12"/>
    </row>
    <row r="53" spans="2:14" ht="15.75">
      <c r="B53" s="11" t="s">
        <v>28</v>
      </c>
      <c r="I53" s="13"/>
    </row>
    <row r="54" spans="2:14" ht="18" customHeight="1">
      <c r="B54" s="3" t="s">
        <v>0</v>
      </c>
      <c r="C54" s="4" t="s">
        <v>1</v>
      </c>
      <c r="D54" s="4" t="s">
        <v>7</v>
      </c>
      <c r="E54" s="5" t="s">
        <v>6</v>
      </c>
      <c r="F54" s="5" t="s">
        <v>2</v>
      </c>
      <c r="G54" s="6" t="s">
        <v>3</v>
      </c>
      <c r="H54" s="7" t="s">
        <v>4</v>
      </c>
    </row>
    <row r="55" spans="2:14" ht="19.5" customHeight="1">
      <c r="B55" s="23">
        <v>2210532</v>
      </c>
      <c r="C55" s="91">
        <v>44319</v>
      </c>
      <c r="D55" s="28">
        <v>39497.75</v>
      </c>
      <c r="E55" s="28"/>
      <c r="F55" s="42">
        <f>SUM(D55:E55)</f>
        <v>39497.75</v>
      </c>
      <c r="G55" s="106">
        <v>1.17E-2</v>
      </c>
      <c r="H55" s="8">
        <f>F55*G55</f>
        <v>462.12367499999999</v>
      </c>
      <c r="I55" s="92"/>
      <c r="J55" s="58" t="s">
        <v>15</v>
      </c>
      <c r="L55" s="42">
        <v>1395121.25</v>
      </c>
      <c r="M55" s="106">
        <v>1.17E-2</v>
      </c>
      <c r="N55" s="8">
        <f>L55*M55</f>
        <v>16322.918625</v>
      </c>
    </row>
    <row r="56" spans="2:14" ht="19.5" customHeight="1">
      <c r="B56" s="23">
        <v>2210557</v>
      </c>
      <c r="C56" s="91">
        <v>44327</v>
      </c>
      <c r="D56" s="28">
        <v>43938.5</v>
      </c>
      <c r="E56" s="28"/>
      <c r="F56" s="28">
        <f t="shared" ref="F56" si="2">SUM(D56:E56)</f>
        <v>43938.5</v>
      </c>
      <c r="G56" s="106">
        <v>1.17E-2</v>
      </c>
      <c r="H56" s="8">
        <f t="shared" ref="H56" si="3">F56*G56</f>
        <v>514.08045000000004</v>
      </c>
      <c r="I56" s="92"/>
      <c r="J56" s="58" t="s">
        <v>16</v>
      </c>
      <c r="M56">
        <v>0</v>
      </c>
    </row>
    <row r="57" spans="2:14" ht="19.5" customHeight="1">
      <c r="B57" s="23">
        <v>2211087</v>
      </c>
      <c r="C57" s="91">
        <v>44431</v>
      </c>
      <c r="D57" s="28">
        <v>50813.25</v>
      </c>
      <c r="E57" s="28"/>
      <c r="F57" s="28">
        <f t="shared" ref="F57" si="4">SUM(D57:E57)</f>
        <v>50813.25</v>
      </c>
      <c r="G57" s="106">
        <v>1.17E-2</v>
      </c>
      <c r="H57" s="8">
        <f t="shared" ref="H57" si="5">F57*G57</f>
        <v>594.51502500000004</v>
      </c>
      <c r="I57" s="92"/>
      <c r="J57" s="58" t="s">
        <v>26</v>
      </c>
    </row>
    <row r="58" spans="2:14" ht="19.5" customHeight="1">
      <c r="B58" s="23">
        <v>2211112</v>
      </c>
      <c r="C58" s="91">
        <v>44438</v>
      </c>
      <c r="D58" s="28">
        <v>56904.75</v>
      </c>
      <c r="E58" s="28"/>
      <c r="F58" s="28">
        <f t="shared" ref="F58:F175" si="6">SUM(D58:E58)</f>
        <v>56904.75</v>
      </c>
      <c r="G58" s="106">
        <v>1.17E-2</v>
      </c>
      <c r="H58" s="8">
        <f>F58*G58</f>
        <v>665.78557499999999</v>
      </c>
      <c r="I58" s="92"/>
      <c r="J58" s="58" t="s">
        <v>17</v>
      </c>
    </row>
    <row r="59" spans="2:14" ht="19.5" customHeight="1">
      <c r="B59" s="23">
        <v>2211113</v>
      </c>
      <c r="C59" s="91">
        <v>44438</v>
      </c>
      <c r="D59" s="28">
        <v>58888</v>
      </c>
      <c r="E59" s="28"/>
      <c r="F59" s="28">
        <f t="shared" si="6"/>
        <v>58888</v>
      </c>
      <c r="G59" s="106">
        <v>1.17E-2</v>
      </c>
      <c r="H59" s="8">
        <f t="shared" ref="H59:H175" si="7">F59*G59</f>
        <v>688.9896</v>
      </c>
      <c r="I59" s="92"/>
      <c r="J59" s="58" t="s">
        <v>18</v>
      </c>
    </row>
    <row r="60" spans="2:14" ht="19.5" customHeight="1">
      <c r="B60" s="23">
        <v>2211127</v>
      </c>
      <c r="C60" s="91">
        <v>44441</v>
      </c>
      <c r="D60" s="28">
        <v>85607.25</v>
      </c>
      <c r="E60" s="28"/>
      <c r="F60" s="28">
        <f t="shared" si="6"/>
        <v>85607.25</v>
      </c>
      <c r="G60" s="106">
        <v>1.17E-2</v>
      </c>
      <c r="H60" s="8">
        <f t="shared" si="7"/>
        <v>1001.604825</v>
      </c>
      <c r="I60" s="92"/>
      <c r="J60" s="58" t="s">
        <v>19</v>
      </c>
    </row>
    <row r="61" spans="2:14" ht="19.5" customHeight="1">
      <c r="B61" s="23">
        <v>2211128</v>
      </c>
      <c r="C61" s="91">
        <v>44441</v>
      </c>
      <c r="D61" s="28">
        <v>107579.75</v>
      </c>
      <c r="E61" s="28"/>
      <c r="F61" s="28">
        <f t="shared" si="6"/>
        <v>107579.75</v>
      </c>
      <c r="G61" s="106">
        <v>1.17E-2</v>
      </c>
      <c r="H61" s="8">
        <f t="shared" si="7"/>
        <v>1258.6830750000001</v>
      </c>
      <c r="I61" s="92"/>
      <c r="J61" s="58" t="s">
        <v>20</v>
      </c>
    </row>
    <row r="62" spans="2:14" ht="19.5" customHeight="1">
      <c r="B62" s="23">
        <v>2211519</v>
      </c>
      <c r="C62" s="91">
        <v>44515</v>
      </c>
      <c r="D62" s="28">
        <v>56326.5</v>
      </c>
      <c r="E62" s="28"/>
      <c r="F62" s="28">
        <f t="shared" si="6"/>
        <v>56326.5</v>
      </c>
      <c r="G62" s="106">
        <v>1.17E-2</v>
      </c>
      <c r="H62" s="8">
        <f t="shared" si="7"/>
        <v>659.02004999999997</v>
      </c>
      <c r="I62" s="92"/>
      <c r="J62" s="58" t="s">
        <v>21</v>
      </c>
    </row>
    <row r="63" spans="2:14" ht="19.5" customHeight="1">
      <c r="B63" s="23">
        <v>2211518</v>
      </c>
      <c r="C63" s="91">
        <v>44515</v>
      </c>
      <c r="D63" s="28">
        <v>55109</v>
      </c>
      <c r="E63" s="28"/>
      <c r="F63" s="28">
        <f t="shared" si="6"/>
        <v>55109</v>
      </c>
      <c r="G63" s="106">
        <v>1.17E-2</v>
      </c>
      <c r="H63" s="8">
        <f t="shared" si="7"/>
        <v>644.77530000000002</v>
      </c>
      <c r="I63" s="92"/>
      <c r="J63" s="58" t="s">
        <v>22</v>
      </c>
    </row>
    <row r="64" spans="2:14" ht="19.5" customHeight="1">
      <c r="B64" s="23">
        <v>2211546</v>
      </c>
      <c r="C64" s="91">
        <v>44517</v>
      </c>
      <c r="D64" s="28">
        <v>45010.25</v>
      </c>
      <c r="E64" s="28"/>
      <c r="F64" s="28">
        <f t="shared" si="6"/>
        <v>45010.25</v>
      </c>
      <c r="G64" s="106">
        <v>1.17E-2</v>
      </c>
      <c r="H64" s="8">
        <f t="shared" si="7"/>
        <v>526.61992499999997</v>
      </c>
      <c r="I64" s="92"/>
      <c r="J64" s="58" t="s">
        <v>23</v>
      </c>
    </row>
    <row r="65" spans="2:10" ht="19.5" customHeight="1">
      <c r="B65" s="23">
        <v>2220166</v>
      </c>
      <c r="C65" s="91">
        <v>44592</v>
      </c>
      <c r="D65" s="28">
        <v>54956.5</v>
      </c>
      <c r="E65" s="28"/>
      <c r="F65" s="28">
        <f t="shared" si="6"/>
        <v>54956.5</v>
      </c>
      <c r="G65" s="106">
        <v>1.17E-2</v>
      </c>
      <c r="H65" s="8">
        <f t="shared" si="7"/>
        <v>642.99104999999997</v>
      </c>
      <c r="I65" s="92"/>
      <c r="J65" t="s">
        <v>24</v>
      </c>
    </row>
    <row r="66" spans="2:10" ht="19.5" customHeight="1">
      <c r="B66" s="23">
        <v>2220251</v>
      </c>
      <c r="C66" s="91">
        <v>44609</v>
      </c>
      <c r="D66" s="28">
        <v>51868.25</v>
      </c>
      <c r="E66" s="28"/>
      <c r="F66" s="28">
        <f t="shared" ref="F66" si="8">SUM(D66:E66)</f>
        <v>51868.25</v>
      </c>
      <c r="G66" s="106">
        <v>1.17E-2</v>
      </c>
      <c r="H66" s="8">
        <f t="shared" ref="H66" si="9">F66*G66</f>
        <v>606.85852499999999</v>
      </c>
      <c r="I66" s="92"/>
      <c r="J66" s="93" t="s">
        <v>25</v>
      </c>
    </row>
    <row r="67" spans="2:10" ht="19.5" customHeight="1">
      <c r="B67" s="37" t="s">
        <v>28</v>
      </c>
      <c r="C67" s="38"/>
      <c r="D67" s="39">
        <f>SUM(D55:D66)</f>
        <v>706499.75</v>
      </c>
      <c r="E67" s="39"/>
      <c r="F67" s="39">
        <f>SUM(D67:E67)</f>
        <v>706499.75</v>
      </c>
      <c r="G67" s="38">
        <v>1.17E-2</v>
      </c>
      <c r="H67" s="21">
        <f>F67*G67</f>
        <v>8266.0470750000004</v>
      </c>
    </row>
    <row r="68" spans="2:10" ht="19.5" customHeight="1">
      <c r="B68" s="98"/>
      <c r="C68" s="99"/>
      <c r="D68" s="100"/>
      <c r="E68" s="100"/>
      <c r="F68" s="100"/>
      <c r="G68" s="99"/>
      <c r="H68" s="101"/>
    </row>
    <row r="69" spans="2:10" ht="21.75" customHeight="1">
      <c r="B69" s="11" t="s">
        <v>45</v>
      </c>
      <c r="I69" s="13"/>
    </row>
    <row r="70" spans="2:10" ht="18" customHeight="1">
      <c r="B70" s="3" t="s">
        <v>0</v>
      </c>
      <c r="C70" s="4" t="s">
        <v>1</v>
      </c>
      <c r="D70" s="4" t="s">
        <v>7</v>
      </c>
      <c r="E70" s="5" t="s">
        <v>6</v>
      </c>
      <c r="F70" s="5" t="s">
        <v>2</v>
      </c>
      <c r="G70" s="6" t="s">
        <v>3</v>
      </c>
      <c r="H70" s="7" t="s">
        <v>4</v>
      </c>
    </row>
    <row r="71" spans="2:10" ht="19.5" customHeight="1">
      <c r="B71" s="23">
        <v>2210532</v>
      </c>
      <c r="C71" s="91">
        <v>44319</v>
      </c>
      <c r="D71" s="28">
        <f t="shared" ref="D71:D82" si="10">D55-D87-D180-D196</f>
        <v>17309.25</v>
      </c>
      <c r="E71" s="28"/>
      <c r="F71" s="42">
        <f>SUM(D71:E71)</f>
        <v>17309.25</v>
      </c>
      <c r="G71" s="27">
        <v>1.17E-2</v>
      </c>
      <c r="H71" s="8">
        <f>F71*G71</f>
        <v>202.518225</v>
      </c>
      <c r="I71" s="92"/>
      <c r="J71" s="58" t="s">
        <v>15</v>
      </c>
    </row>
    <row r="72" spans="2:10" ht="19.5" customHeight="1">
      <c r="B72" s="23">
        <v>2210557</v>
      </c>
      <c r="C72" s="91">
        <v>44327</v>
      </c>
      <c r="D72" s="28">
        <f t="shared" si="10"/>
        <v>29194</v>
      </c>
      <c r="E72" s="28"/>
      <c r="F72" s="28">
        <f t="shared" ref="F72:F82" si="11">SUM(D72:E72)</f>
        <v>29194</v>
      </c>
      <c r="G72" s="27">
        <v>1.17E-2</v>
      </c>
      <c r="H72" s="8">
        <f t="shared" ref="H72:H73" si="12">F72*G72</f>
        <v>341.56979999999999</v>
      </c>
      <c r="I72" s="92"/>
      <c r="J72" s="58" t="s">
        <v>16</v>
      </c>
    </row>
    <row r="73" spans="2:10" ht="19.5" customHeight="1">
      <c r="B73" s="23">
        <v>2211087</v>
      </c>
      <c r="C73" s="91">
        <v>44431</v>
      </c>
      <c r="D73" s="28">
        <f t="shared" si="10"/>
        <v>43630.75</v>
      </c>
      <c r="E73" s="28"/>
      <c r="F73" s="28">
        <f t="shared" si="11"/>
        <v>43630.75</v>
      </c>
      <c r="G73" s="27">
        <v>1.17E-2</v>
      </c>
      <c r="H73" s="8">
        <f t="shared" si="12"/>
        <v>510.47977500000002</v>
      </c>
      <c r="I73" s="92"/>
      <c r="J73" s="58" t="s">
        <v>26</v>
      </c>
    </row>
    <row r="74" spans="2:10" ht="19.5" customHeight="1">
      <c r="B74" s="23">
        <v>2211112</v>
      </c>
      <c r="C74" s="91">
        <v>44438</v>
      </c>
      <c r="D74" s="28">
        <f t="shared" si="10"/>
        <v>33237</v>
      </c>
      <c r="E74" s="28"/>
      <c r="F74" s="28">
        <f t="shared" si="11"/>
        <v>33237</v>
      </c>
      <c r="G74" s="27">
        <v>1.17E-2</v>
      </c>
      <c r="H74" s="8">
        <f>F74*G74</f>
        <v>388.87290000000002</v>
      </c>
      <c r="I74" s="92"/>
      <c r="J74" s="58" t="s">
        <v>17</v>
      </c>
    </row>
    <row r="75" spans="2:10" ht="19.5" customHeight="1">
      <c r="B75" s="23">
        <v>2211113</v>
      </c>
      <c r="C75" s="91">
        <v>44438</v>
      </c>
      <c r="D75" s="28">
        <f t="shared" si="10"/>
        <v>40167.75</v>
      </c>
      <c r="E75" s="28"/>
      <c r="F75" s="28">
        <f t="shared" si="11"/>
        <v>40167.75</v>
      </c>
      <c r="G75" s="27">
        <v>1.17E-2</v>
      </c>
      <c r="H75" s="8">
        <f t="shared" ref="H75:H82" si="13">F75*G75</f>
        <v>469.96267499999999</v>
      </c>
      <c r="I75" s="92"/>
      <c r="J75" s="58" t="s">
        <v>18</v>
      </c>
    </row>
    <row r="76" spans="2:10" ht="19.5" customHeight="1">
      <c r="B76" s="23">
        <v>2211127</v>
      </c>
      <c r="C76" s="91">
        <v>44441</v>
      </c>
      <c r="D76" s="28">
        <f t="shared" si="10"/>
        <v>68329.75</v>
      </c>
      <c r="E76" s="28"/>
      <c r="F76" s="28">
        <f t="shared" si="11"/>
        <v>68329.75</v>
      </c>
      <c r="G76" s="27">
        <v>1.17E-2</v>
      </c>
      <c r="H76" s="8">
        <f t="shared" si="13"/>
        <v>799.45807500000001</v>
      </c>
      <c r="I76" s="92"/>
      <c r="J76" s="58" t="s">
        <v>19</v>
      </c>
    </row>
    <row r="77" spans="2:10" ht="19.5" customHeight="1">
      <c r="B77" s="23">
        <v>2211128</v>
      </c>
      <c r="C77" s="91">
        <v>44441</v>
      </c>
      <c r="D77" s="28">
        <f t="shared" si="10"/>
        <v>94657.25</v>
      </c>
      <c r="E77" s="28"/>
      <c r="F77" s="28">
        <f t="shared" si="11"/>
        <v>94657.25</v>
      </c>
      <c r="G77" s="27">
        <v>1.17E-2</v>
      </c>
      <c r="H77" s="8">
        <f t="shared" si="13"/>
        <v>1107.4898250000001</v>
      </c>
      <c r="I77" s="92"/>
      <c r="J77" s="58" t="s">
        <v>20</v>
      </c>
    </row>
    <row r="78" spans="2:10" ht="19.5" customHeight="1">
      <c r="B78" s="23">
        <v>2211519</v>
      </c>
      <c r="C78" s="91">
        <v>44515</v>
      </c>
      <c r="D78" s="28">
        <f t="shared" si="10"/>
        <v>31728</v>
      </c>
      <c r="E78" s="28"/>
      <c r="F78" s="28">
        <f t="shared" si="11"/>
        <v>31728</v>
      </c>
      <c r="G78" s="27">
        <v>1.17E-2</v>
      </c>
      <c r="H78" s="8">
        <f t="shared" si="13"/>
        <v>371.2176</v>
      </c>
      <c r="I78" s="92"/>
      <c r="J78" s="58" t="s">
        <v>21</v>
      </c>
    </row>
    <row r="79" spans="2:10" ht="19.5" customHeight="1">
      <c r="B79" s="23">
        <v>2211518</v>
      </c>
      <c r="C79" s="91">
        <v>44515</v>
      </c>
      <c r="D79" s="28">
        <f t="shared" si="10"/>
        <v>4724</v>
      </c>
      <c r="E79" s="28"/>
      <c r="F79" s="28">
        <f t="shared" si="11"/>
        <v>4724</v>
      </c>
      <c r="G79" s="27">
        <v>1.17E-2</v>
      </c>
      <c r="H79" s="8">
        <f t="shared" si="13"/>
        <v>55.270800000000001</v>
      </c>
      <c r="I79" s="92"/>
      <c r="J79" s="58" t="s">
        <v>22</v>
      </c>
    </row>
    <row r="80" spans="2:10" ht="19.5" customHeight="1">
      <c r="B80" s="23">
        <v>2211546</v>
      </c>
      <c r="C80" s="91">
        <v>44517</v>
      </c>
      <c r="D80" s="28">
        <f t="shared" si="10"/>
        <v>9495</v>
      </c>
      <c r="E80" s="28"/>
      <c r="F80" s="28">
        <f t="shared" si="11"/>
        <v>9495</v>
      </c>
      <c r="G80" s="27">
        <v>1.17E-2</v>
      </c>
      <c r="H80" s="8">
        <f t="shared" si="13"/>
        <v>111.0915</v>
      </c>
      <c r="I80" s="92"/>
      <c r="J80" s="58" t="s">
        <v>23</v>
      </c>
    </row>
    <row r="81" spans="2:10" ht="19.5" customHeight="1">
      <c r="B81" s="23">
        <v>2220166</v>
      </c>
      <c r="C81" s="91">
        <v>44592</v>
      </c>
      <c r="D81" s="28">
        <f t="shared" si="10"/>
        <v>15365.5</v>
      </c>
      <c r="E81" s="28"/>
      <c r="F81" s="28">
        <f t="shared" si="11"/>
        <v>15365.5</v>
      </c>
      <c r="G81" s="27">
        <v>1.17E-2</v>
      </c>
      <c r="H81" s="8">
        <f t="shared" si="13"/>
        <v>179.77635000000001</v>
      </c>
      <c r="I81" s="92"/>
      <c r="J81" t="s">
        <v>24</v>
      </c>
    </row>
    <row r="82" spans="2:10" ht="19.5" customHeight="1">
      <c r="B82" s="23">
        <v>2220251</v>
      </c>
      <c r="C82" s="91">
        <v>44609</v>
      </c>
      <c r="D82" s="28">
        <f t="shared" si="10"/>
        <v>24739.25</v>
      </c>
      <c r="E82" s="28"/>
      <c r="F82" s="28">
        <f t="shared" si="11"/>
        <v>24739.25</v>
      </c>
      <c r="G82" s="27">
        <v>1.17E-2</v>
      </c>
      <c r="H82" s="8">
        <f t="shared" si="13"/>
        <v>289.44922500000001</v>
      </c>
      <c r="I82" s="92"/>
      <c r="J82" s="93" t="s">
        <v>25</v>
      </c>
    </row>
    <row r="83" spans="2:10" ht="19.5" customHeight="1">
      <c r="B83" s="37" t="s">
        <v>28</v>
      </c>
      <c r="C83" s="38"/>
      <c r="D83" s="39">
        <f>SUM(D71:D82)</f>
        <v>412577.5</v>
      </c>
      <c r="E83" s="39"/>
      <c r="F83" s="39">
        <f>SUM(D83:E83)</f>
        <v>412577.5</v>
      </c>
      <c r="G83" s="38">
        <v>1.17E-2</v>
      </c>
      <c r="H83" s="21">
        <f>F83*G83</f>
        <v>4827.1567500000001</v>
      </c>
    </row>
    <row r="84" spans="2:10" ht="19.5" customHeight="1">
      <c r="B84" s="98"/>
      <c r="C84" s="99"/>
      <c r="D84" s="100"/>
      <c r="E84" s="100"/>
      <c r="F84" s="100"/>
      <c r="G84" s="99"/>
      <c r="H84" s="101"/>
    </row>
    <row r="85" spans="2:10" ht="19.5" customHeight="1">
      <c r="B85" s="11" t="s">
        <v>52</v>
      </c>
      <c r="I85" s="13"/>
    </row>
    <row r="86" spans="2:10" s="43" customFormat="1" ht="19.5" customHeight="1">
      <c r="B86" s="3" t="s">
        <v>0</v>
      </c>
      <c r="C86" s="4" t="s">
        <v>1</v>
      </c>
      <c r="D86" s="4" t="s">
        <v>7</v>
      </c>
      <c r="E86" s="5" t="s">
        <v>6</v>
      </c>
      <c r="F86" s="5" t="s">
        <v>2</v>
      </c>
      <c r="G86" s="6" t="s">
        <v>3</v>
      </c>
      <c r="H86" s="7" t="s">
        <v>4</v>
      </c>
      <c r="I86" s="14"/>
      <c r="J86"/>
    </row>
    <row r="87" spans="2:10" ht="18" customHeight="1">
      <c r="B87" s="23" t="s">
        <v>8</v>
      </c>
      <c r="C87" s="91"/>
      <c r="D87" s="28">
        <v>2806</v>
      </c>
      <c r="E87" s="28"/>
      <c r="F87" s="42">
        <f>SUM(D87:E87)</f>
        <v>2806</v>
      </c>
      <c r="G87" s="27">
        <v>1.17E-2</v>
      </c>
      <c r="H87" s="8">
        <f>F87*G87</f>
        <v>32.830199999999998</v>
      </c>
      <c r="I87" s="92" t="s">
        <v>46</v>
      </c>
      <c r="J87" s="58" t="s">
        <v>15</v>
      </c>
    </row>
    <row r="88" spans="2:10" ht="19.5" customHeight="1">
      <c r="B88" s="23" t="s">
        <v>8</v>
      </c>
      <c r="C88" s="91"/>
      <c r="D88" s="28">
        <v>2836.5</v>
      </c>
      <c r="E88" s="28"/>
      <c r="F88" s="28">
        <f t="shared" ref="F88:F98" si="14">SUM(D88:E88)</f>
        <v>2836.5</v>
      </c>
      <c r="G88" s="27">
        <v>1.17E-2</v>
      </c>
      <c r="H88" s="8">
        <f t="shared" ref="H88:H98" si="15">F88*G88</f>
        <v>33.187049999999999</v>
      </c>
      <c r="I88" s="92" t="s">
        <v>46</v>
      </c>
      <c r="J88" s="58" t="s">
        <v>16</v>
      </c>
    </row>
    <row r="89" spans="2:10" ht="19.5" customHeight="1">
      <c r="B89" s="23" t="s">
        <v>8</v>
      </c>
      <c r="C89" s="91"/>
      <c r="D89" s="28">
        <v>2440</v>
      </c>
      <c r="E89" s="28"/>
      <c r="F89" s="28">
        <f t="shared" si="14"/>
        <v>2440</v>
      </c>
      <c r="G89" s="27">
        <v>1.17E-2</v>
      </c>
      <c r="H89" s="8">
        <f t="shared" si="15"/>
        <v>28.548000000000002</v>
      </c>
      <c r="I89" s="92" t="s">
        <v>46</v>
      </c>
      <c r="J89" s="58" t="s">
        <v>26</v>
      </c>
    </row>
    <row r="90" spans="2:10" ht="19.5" customHeight="1">
      <c r="B90" s="23" t="s">
        <v>8</v>
      </c>
      <c r="C90" s="91"/>
      <c r="D90" s="28">
        <v>3355</v>
      </c>
      <c r="E90" s="28"/>
      <c r="F90" s="28">
        <f t="shared" si="14"/>
        <v>3355</v>
      </c>
      <c r="G90" s="27">
        <v>1.17E-2</v>
      </c>
      <c r="H90" s="8">
        <f t="shared" si="15"/>
        <v>39.253500000000003</v>
      </c>
      <c r="I90" s="92" t="s">
        <v>46</v>
      </c>
      <c r="J90" s="58" t="s">
        <v>17</v>
      </c>
    </row>
    <row r="91" spans="2:10" ht="19.5" customHeight="1">
      <c r="B91" s="23" t="s">
        <v>8</v>
      </c>
      <c r="C91" s="91"/>
      <c r="D91" s="28">
        <v>2257</v>
      </c>
      <c r="E91" s="28"/>
      <c r="F91" s="28">
        <f t="shared" si="14"/>
        <v>2257</v>
      </c>
      <c r="G91" s="27">
        <v>1.17E-2</v>
      </c>
      <c r="H91" s="8">
        <f t="shared" si="15"/>
        <v>26.4069</v>
      </c>
      <c r="I91" s="92" t="s">
        <v>46</v>
      </c>
      <c r="J91" s="58" t="s">
        <v>18</v>
      </c>
    </row>
    <row r="92" spans="2:10" ht="19.5" customHeight="1">
      <c r="B92" s="23" t="s">
        <v>8</v>
      </c>
      <c r="C92" s="91"/>
      <c r="D92" s="28">
        <v>2501</v>
      </c>
      <c r="E92" s="28"/>
      <c r="F92" s="28">
        <f t="shared" si="14"/>
        <v>2501</v>
      </c>
      <c r="G92" s="27">
        <v>1.17E-2</v>
      </c>
      <c r="H92" s="8">
        <f t="shared" si="15"/>
        <v>29.261700000000001</v>
      </c>
      <c r="I92" s="92" t="s">
        <v>46</v>
      </c>
      <c r="J92" s="58" t="s">
        <v>19</v>
      </c>
    </row>
    <row r="93" spans="2:10" ht="19.5" customHeight="1">
      <c r="B93" s="23" t="s">
        <v>8</v>
      </c>
      <c r="C93" s="91"/>
      <c r="D93" s="28">
        <v>2836.5</v>
      </c>
      <c r="E93" s="28"/>
      <c r="F93" s="28">
        <f t="shared" si="14"/>
        <v>2836.5</v>
      </c>
      <c r="G93" s="27">
        <v>1.17E-2</v>
      </c>
      <c r="H93" s="8">
        <f t="shared" si="15"/>
        <v>33.187049999999999</v>
      </c>
      <c r="I93" s="92" t="s">
        <v>46</v>
      </c>
      <c r="J93" s="58" t="s">
        <v>20</v>
      </c>
    </row>
    <row r="94" spans="2:10" ht="19.5" customHeight="1">
      <c r="B94" s="23" t="s">
        <v>8</v>
      </c>
      <c r="C94" s="91"/>
      <c r="D94" s="28">
        <v>1159</v>
      </c>
      <c r="E94" s="28"/>
      <c r="F94" s="28">
        <f t="shared" si="14"/>
        <v>1159</v>
      </c>
      <c r="G94" s="27">
        <v>1.17E-2</v>
      </c>
      <c r="H94" s="8">
        <f t="shared" si="15"/>
        <v>13.5603</v>
      </c>
      <c r="I94" s="92" t="s">
        <v>45</v>
      </c>
      <c r="J94" s="58" t="s">
        <v>21</v>
      </c>
    </row>
    <row r="95" spans="2:10" ht="19.5" customHeight="1">
      <c r="B95" s="23" t="s">
        <v>8</v>
      </c>
      <c r="C95" s="91"/>
      <c r="D95" s="28">
        <v>2196</v>
      </c>
      <c r="E95" s="28"/>
      <c r="F95" s="28">
        <f t="shared" si="14"/>
        <v>2196</v>
      </c>
      <c r="G95" s="27">
        <v>1.17E-2</v>
      </c>
      <c r="H95" s="8">
        <f t="shared" si="15"/>
        <v>25.693200000000001</v>
      </c>
      <c r="I95" s="92" t="s">
        <v>45</v>
      </c>
      <c r="J95" s="58" t="s">
        <v>22</v>
      </c>
    </row>
    <row r="96" spans="2:10" ht="19.5" customHeight="1">
      <c r="B96" s="23" t="s">
        <v>8</v>
      </c>
      <c r="C96" s="91"/>
      <c r="D96" s="28">
        <v>640.5</v>
      </c>
      <c r="E96" s="28"/>
      <c r="F96" s="28">
        <f t="shared" si="14"/>
        <v>640.5</v>
      </c>
      <c r="G96" s="27">
        <v>1.17E-2</v>
      </c>
      <c r="H96" s="8">
        <f t="shared" si="15"/>
        <v>7.4938500000000001</v>
      </c>
      <c r="I96" s="92" t="s">
        <v>45</v>
      </c>
      <c r="J96" s="58" t="s">
        <v>23</v>
      </c>
    </row>
    <row r="97" spans="2:10" ht="19.5" customHeight="1">
      <c r="B97" s="23" t="s">
        <v>8</v>
      </c>
      <c r="C97" s="91"/>
      <c r="D97" s="28">
        <v>2043.5</v>
      </c>
      <c r="E97" s="28"/>
      <c r="F97" s="28">
        <f t="shared" si="14"/>
        <v>2043.5</v>
      </c>
      <c r="G97" s="27">
        <v>1.17E-2</v>
      </c>
      <c r="H97" s="8">
        <f t="shared" si="15"/>
        <v>23.908950000000001</v>
      </c>
      <c r="I97" s="92" t="s">
        <v>46</v>
      </c>
      <c r="J97" t="s">
        <v>24</v>
      </c>
    </row>
    <row r="98" spans="2:10" ht="19.5" customHeight="1">
      <c r="B98" s="23" t="s">
        <v>8</v>
      </c>
      <c r="C98" s="91"/>
      <c r="D98" s="28">
        <v>2653.5</v>
      </c>
      <c r="E98" s="28"/>
      <c r="F98" s="28">
        <f t="shared" si="14"/>
        <v>2653.5</v>
      </c>
      <c r="G98" s="27">
        <v>1.17E-2</v>
      </c>
      <c r="H98" s="8">
        <f t="shared" si="15"/>
        <v>31.045950000000001</v>
      </c>
      <c r="I98" s="92" t="s">
        <v>46</v>
      </c>
      <c r="J98" s="93" t="s">
        <v>25</v>
      </c>
    </row>
    <row r="99" spans="2:10" ht="19.5" customHeight="1">
      <c r="B99" s="37" t="s">
        <v>28</v>
      </c>
      <c r="C99" s="38"/>
      <c r="D99" s="39">
        <f>SUM(D87:D98)</f>
        <v>27724.5</v>
      </c>
      <c r="E99" s="39"/>
      <c r="F99" s="39">
        <f>SUM(D99:E99)</f>
        <v>27724.5</v>
      </c>
      <c r="G99" s="38">
        <v>1.17E-2</v>
      </c>
      <c r="H99" s="21">
        <f>F99*G99</f>
        <v>324.37664999999998</v>
      </c>
    </row>
    <row r="100" spans="2:10" ht="19.5" customHeight="1">
      <c r="B100" s="98"/>
      <c r="C100" s="99"/>
      <c r="D100" s="100"/>
      <c r="E100" s="100"/>
      <c r="F100" s="100"/>
      <c r="G100" s="99"/>
      <c r="H100" s="101"/>
    </row>
    <row r="101" spans="2:10" ht="19.5" customHeight="1">
      <c r="B101" s="48" t="s">
        <v>45</v>
      </c>
      <c r="C101" s="48"/>
      <c r="D101" s="49"/>
      <c r="E101" s="49"/>
      <c r="F101" s="49"/>
      <c r="G101" s="48"/>
      <c r="H101" s="50"/>
      <c r="I101" s="43"/>
      <c r="J101" s="43"/>
    </row>
    <row r="102" spans="2:10" ht="19.5" customHeight="1">
      <c r="B102" s="3" t="s">
        <v>0</v>
      </c>
      <c r="C102" s="4" t="s">
        <v>1</v>
      </c>
      <c r="D102" s="4" t="s">
        <v>7</v>
      </c>
      <c r="E102" s="5" t="s">
        <v>6</v>
      </c>
      <c r="F102" s="5" t="s">
        <v>2</v>
      </c>
      <c r="G102" s="6" t="s">
        <v>3</v>
      </c>
      <c r="H102" s="7" t="s">
        <v>4</v>
      </c>
    </row>
    <row r="103" spans="2:10" s="46" customFormat="1" ht="19.5" customHeight="1">
      <c r="B103" s="26" t="s">
        <v>12</v>
      </c>
      <c r="C103" s="24"/>
      <c r="D103" s="28">
        <v>43127.75</v>
      </c>
      <c r="E103" s="28"/>
      <c r="F103" s="28">
        <f t="shared" si="6"/>
        <v>43127.75</v>
      </c>
      <c r="G103" s="27">
        <v>1.17E-2</v>
      </c>
      <c r="H103" s="8">
        <f t="shared" si="7"/>
        <v>504.594675</v>
      </c>
      <c r="I103" s="92" t="s">
        <v>46</v>
      </c>
      <c r="J103"/>
    </row>
    <row r="104" spans="2:10" ht="18" customHeight="1">
      <c r="B104" s="26" t="s">
        <v>12</v>
      </c>
      <c r="C104" s="24"/>
      <c r="D104" s="28">
        <v>42656.25</v>
      </c>
      <c r="E104" s="28"/>
      <c r="F104" s="28">
        <f t="shared" si="6"/>
        <v>42656.25</v>
      </c>
      <c r="G104" s="27">
        <v>1.17E-2</v>
      </c>
      <c r="H104" s="8">
        <f t="shared" si="7"/>
        <v>499.078125</v>
      </c>
      <c r="I104" s="92" t="s">
        <v>46</v>
      </c>
    </row>
    <row r="105" spans="2:10" ht="19.5" customHeight="1">
      <c r="B105" s="94" t="s">
        <v>12</v>
      </c>
      <c r="C105" s="69"/>
      <c r="D105" s="28">
        <v>54948.5</v>
      </c>
      <c r="E105" s="28"/>
      <c r="F105" s="28">
        <f t="shared" si="6"/>
        <v>54948.5</v>
      </c>
      <c r="G105" s="27">
        <v>1.17E-2</v>
      </c>
      <c r="H105" s="8">
        <f t="shared" si="7"/>
        <v>642.89745000000005</v>
      </c>
      <c r="I105" s="92" t="s">
        <v>46</v>
      </c>
    </row>
    <row r="106" spans="2:10" ht="19.5" customHeight="1">
      <c r="B106" s="94" t="s">
        <v>12</v>
      </c>
      <c r="C106" s="69"/>
      <c r="D106" s="28">
        <v>49074</v>
      </c>
      <c r="E106" s="28"/>
      <c r="F106" s="28">
        <f t="shared" ref="F106" si="16">SUM(D106:E106)</f>
        <v>49074</v>
      </c>
      <c r="G106" s="27">
        <v>1.17E-2</v>
      </c>
      <c r="H106" s="8">
        <f t="shared" ref="H106" si="17">F106*G106</f>
        <v>574.16579999999999</v>
      </c>
      <c r="I106" s="92" t="s">
        <v>46</v>
      </c>
    </row>
    <row r="107" spans="2:10" ht="19.5" customHeight="1">
      <c r="B107" s="26" t="s">
        <v>12</v>
      </c>
      <c r="C107" s="24"/>
      <c r="D107" s="28">
        <v>26181.5</v>
      </c>
      <c r="E107" s="28"/>
      <c r="F107" s="28">
        <f t="shared" si="6"/>
        <v>26181.5</v>
      </c>
      <c r="G107" s="27">
        <v>1.17E-2</v>
      </c>
      <c r="H107" s="8">
        <f t="shared" si="7"/>
        <v>306.32355000000001</v>
      </c>
      <c r="I107" s="92" t="s">
        <v>46</v>
      </c>
    </row>
    <row r="108" spans="2:10" ht="19.5" customHeight="1">
      <c r="B108" s="26" t="s">
        <v>12</v>
      </c>
      <c r="C108" s="24"/>
      <c r="D108" s="28">
        <v>73685.5</v>
      </c>
      <c r="E108" s="28"/>
      <c r="F108" s="28">
        <f t="shared" si="6"/>
        <v>73685.5</v>
      </c>
      <c r="G108" s="27">
        <v>1.17E-2</v>
      </c>
      <c r="H108" s="8">
        <f t="shared" si="7"/>
        <v>862.12035000000003</v>
      </c>
      <c r="I108" s="92" t="s">
        <v>46</v>
      </c>
    </row>
    <row r="109" spans="2:10" ht="19.5" customHeight="1">
      <c r="B109" s="26" t="s">
        <v>12</v>
      </c>
      <c r="C109" s="24"/>
      <c r="D109" s="28">
        <v>76879.25</v>
      </c>
      <c r="E109" s="28"/>
      <c r="F109" s="28">
        <f t="shared" si="6"/>
        <v>76879.25</v>
      </c>
      <c r="G109" s="27">
        <v>1.17E-2</v>
      </c>
      <c r="H109" s="8">
        <f t="shared" si="7"/>
        <v>899.48722500000008</v>
      </c>
      <c r="I109" s="92" t="s">
        <v>46</v>
      </c>
    </row>
    <row r="110" spans="2:10" ht="19.5" customHeight="1">
      <c r="B110" s="26" t="s">
        <v>12</v>
      </c>
      <c r="C110" s="24"/>
      <c r="D110" s="28">
        <v>19631</v>
      </c>
      <c r="E110" s="28"/>
      <c r="F110" s="28">
        <f t="shared" si="6"/>
        <v>19631</v>
      </c>
      <c r="G110" s="27">
        <v>1.17E-2</v>
      </c>
      <c r="H110" s="8">
        <f t="shared" si="7"/>
        <v>229.68270000000001</v>
      </c>
      <c r="I110" s="92" t="s">
        <v>46</v>
      </c>
    </row>
    <row r="111" spans="2:10" ht="19.5" customHeight="1">
      <c r="B111" s="26" t="s">
        <v>12</v>
      </c>
      <c r="C111" s="24"/>
      <c r="D111" s="28">
        <v>926.25</v>
      </c>
      <c r="E111" s="28"/>
      <c r="F111" s="28">
        <f t="shared" si="6"/>
        <v>926.25</v>
      </c>
      <c r="G111" s="27">
        <v>1.17E-2</v>
      </c>
      <c r="H111" s="8">
        <f t="shared" si="7"/>
        <v>10.837125</v>
      </c>
      <c r="I111" s="92" t="s">
        <v>46</v>
      </c>
    </row>
    <row r="112" spans="2:10" ht="19.5" customHeight="1">
      <c r="B112" s="26" t="s">
        <v>12</v>
      </c>
      <c r="C112" s="24"/>
      <c r="D112" s="28">
        <v>2533</v>
      </c>
      <c r="E112" s="28"/>
      <c r="F112" s="28">
        <f t="shared" si="6"/>
        <v>2533</v>
      </c>
      <c r="G112" s="27">
        <v>1.17E-2</v>
      </c>
      <c r="H112" s="8">
        <f t="shared" si="7"/>
        <v>29.636100000000003</v>
      </c>
      <c r="I112" s="92" t="s">
        <v>45</v>
      </c>
    </row>
    <row r="113" spans="2:10" ht="19.5" customHeight="1">
      <c r="B113" s="26" t="s">
        <v>12</v>
      </c>
      <c r="C113" s="69"/>
      <c r="D113" s="28">
        <v>6982.75</v>
      </c>
      <c r="E113" s="28"/>
      <c r="F113" s="28">
        <f t="shared" ref="F113" si="18">SUM(D113:E113)</f>
        <v>6982.75</v>
      </c>
      <c r="G113" s="27">
        <v>1.17E-2</v>
      </c>
      <c r="H113" s="8">
        <f t="shared" ref="H113" si="19">F113*G113</f>
        <v>81.698175000000006</v>
      </c>
      <c r="I113" s="92" t="s">
        <v>46</v>
      </c>
    </row>
    <row r="114" spans="2:10" ht="19.5" customHeight="1">
      <c r="B114" s="26" t="s">
        <v>12</v>
      </c>
      <c r="C114" s="24"/>
      <c r="D114" s="28">
        <v>3678.25</v>
      </c>
      <c r="E114" s="28"/>
      <c r="F114" s="28">
        <f t="shared" si="6"/>
        <v>3678.25</v>
      </c>
      <c r="G114" s="27">
        <v>1.17E-2</v>
      </c>
      <c r="H114" s="8">
        <f t="shared" si="7"/>
        <v>43.035525</v>
      </c>
      <c r="I114" s="92" t="s">
        <v>46</v>
      </c>
    </row>
    <row r="115" spans="2:10" ht="19.5" customHeight="1">
      <c r="B115" s="44" t="s">
        <v>28</v>
      </c>
      <c r="C115" s="38"/>
      <c r="D115" s="39">
        <f>SUM(D103:D114)</f>
        <v>400304</v>
      </c>
      <c r="E115" s="39"/>
      <c r="F115" s="39">
        <f>SUM(F103:F114)</f>
        <v>400304</v>
      </c>
      <c r="G115" s="38">
        <v>1.17E-2</v>
      </c>
      <c r="H115" s="21">
        <f>SUM(H103:H114)</f>
        <v>4683.5568000000012</v>
      </c>
    </row>
    <row r="116" spans="2:10" ht="19.5" customHeight="1">
      <c r="B116" s="102"/>
      <c r="C116" s="99"/>
      <c r="D116" s="100"/>
      <c r="E116" s="100"/>
      <c r="F116" s="100"/>
      <c r="G116" s="99"/>
      <c r="H116" s="101"/>
    </row>
    <row r="117" spans="2:10" ht="19.5" customHeight="1">
      <c r="B117" s="97" t="s">
        <v>45</v>
      </c>
      <c r="C117" s="52"/>
      <c r="D117" s="53"/>
      <c r="E117" s="53"/>
      <c r="F117" s="53"/>
      <c r="G117" s="52"/>
      <c r="H117" s="54"/>
      <c r="I117" s="46"/>
      <c r="J117" s="46"/>
    </row>
    <row r="118" spans="2:10" ht="19.5" customHeight="1">
      <c r="B118" s="3" t="s">
        <v>0</v>
      </c>
      <c r="C118" s="4" t="s">
        <v>1</v>
      </c>
      <c r="D118" s="4" t="s">
        <v>7</v>
      </c>
      <c r="E118" s="5" t="s">
        <v>6</v>
      </c>
      <c r="F118" s="5" t="s">
        <v>2</v>
      </c>
      <c r="G118" s="6" t="s">
        <v>3</v>
      </c>
      <c r="H118" s="7" t="s">
        <v>4</v>
      </c>
    </row>
    <row r="119" spans="2:10" ht="19.5" customHeight="1">
      <c r="B119" s="29" t="s">
        <v>13</v>
      </c>
      <c r="C119" s="24" t="s">
        <v>15</v>
      </c>
      <c r="D119" s="28">
        <v>2772</v>
      </c>
      <c r="E119" s="28"/>
      <c r="F119" s="28">
        <f t="shared" si="6"/>
        <v>2772</v>
      </c>
      <c r="G119" s="27">
        <v>1.17E-2</v>
      </c>
      <c r="H119" s="8">
        <f t="shared" si="7"/>
        <v>32.432400000000001</v>
      </c>
    </row>
    <row r="120" spans="2:10" ht="19.5" customHeight="1">
      <c r="B120" s="29" t="s">
        <v>13</v>
      </c>
      <c r="C120" s="24" t="s">
        <v>16</v>
      </c>
      <c r="D120" s="28">
        <v>3251</v>
      </c>
      <c r="E120" s="28"/>
      <c r="F120" s="28">
        <f t="shared" si="6"/>
        <v>3251</v>
      </c>
      <c r="G120" s="27">
        <v>1.17E-2</v>
      </c>
      <c r="H120" s="8">
        <f t="shared" si="7"/>
        <v>38.036700000000003</v>
      </c>
    </row>
    <row r="121" spans="2:10" ht="19.5" customHeight="1">
      <c r="B121" s="29" t="s">
        <v>13</v>
      </c>
      <c r="C121" s="24" t="s">
        <v>26</v>
      </c>
      <c r="D121" s="28">
        <v>4485</v>
      </c>
      <c r="E121" s="28"/>
      <c r="F121" s="28">
        <f t="shared" si="6"/>
        <v>4485</v>
      </c>
      <c r="G121" s="27">
        <v>1.17E-2</v>
      </c>
      <c r="H121" s="8">
        <f t="shared" si="7"/>
        <v>52.474499999999999</v>
      </c>
    </row>
    <row r="122" spans="2:10" ht="19.5" customHeight="1">
      <c r="B122" s="29" t="s">
        <v>13</v>
      </c>
      <c r="C122" s="24" t="s">
        <v>17</v>
      </c>
      <c r="D122" s="28">
        <v>4015</v>
      </c>
      <c r="E122" s="28"/>
      <c r="F122" s="28">
        <f t="shared" si="6"/>
        <v>4015</v>
      </c>
      <c r="G122" s="27">
        <v>1.17E-2</v>
      </c>
      <c r="H122" s="8">
        <f t="shared" si="7"/>
        <v>46.975500000000004</v>
      </c>
    </row>
    <row r="123" spans="2:10" ht="19.5" customHeight="1">
      <c r="B123" s="29" t="s">
        <v>13</v>
      </c>
      <c r="C123" s="24" t="s">
        <v>18</v>
      </c>
      <c r="D123" s="28">
        <v>6878</v>
      </c>
      <c r="E123" s="28"/>
      <c r="F123" s="28">
        <f t="shared" si="6"/>
        <v>6878</v>
      </c>
      <c r="G123" s="27">
        <v>1.17E-2</v>
      </c>
      <c r="H123" s="8">
        <f t="shared" si="7"/>
        <v>80.4726</v>
      </c>
    </row>
    <row r="124" spans="2:10" ht="19.5" customHeight="1">
      <c r="B124" s="29" t="s">
        <v>13</v>
      </c>
      <c r="C124" s="24" t="s">
        <v>19</v>
      </c>
      <c r="D124" s="28">
        <v>6530</v>
      </c>
      <c r="E124" s="28"/>
      <c r="F124" s="28">
        <f t="shared" si="6"/>
        <v>6530</v>
      </c>
      <c r="G124" s="27">
        <v>1.17E-2</v>
      </c>
      <c r="H124" s="8">
        <f t="shared" si="7"/>
        <v>76.400999999999996</v>
      </c>
    </row>
    <row r="125" spans="2:10" ht="19.5" customHeight="1">
      <c r="B125" s="29" t="s">
        <v>13</v>
      </c>
      <c r="C125" s="24" t="s">
        <v>20</v>
      </c>
      <c r="D125" s="28">
        <v>13927</v>
      </c>
      <c r="E125" s="28"/>
      <c r="F125" s="28">
        <f t="shared" si="6"/>
        <v>13927</v>
      </c>
      <c r="G125" s="27">
        <v>1.17E-2</v>
      </c>
      <c r="H125" s="8">
        <f t="shared" si="7"/>
        <v>162.94589999999999</v>
      </c>
    </row>
    <row r="126" spans="2:10" ht="19.5" customHeight="1">
      <c r="B126" s="29" t="s">
        <v>13</v>
      </c>
      <c r="C126" s="24" t="s">
        <v>21</v>
      </c>
      <c r="D126" s="28">
        <v>739</v>
      </c>
      <c r="E126" s="28"/>
      <c r="F126" s="28">
        <f t="shared" si="6"/>
        <v>739</v>
      </c>
      <c r="G126" s="27">
        <v>1.17E-2</v>
      </c>
      <c r="H126" s="8">
        <f t="shared" si="7"/>
        <v>8.6463000000000001</v>
      </c>
    </row>
    <row r="127" spans="2:10" ht="19.5" customHeight="1">
      <c r="B127" s="29" t="s">
        <v>13</v>
      </c>
      <c r="C127" s="24" t="s">
        <v>22</v>
      </c>
      <c r="D127" s="28">
        <v>651</v>
      </c>
      <c r="E127" s="28"/>
      <c r="F127" s="28">
        <f t="shared" si="6"/>
        <v>651</v>
      </c>
      <c r="G127" s="27">
        <v>1.17E-2</v>
      </c>
      <c r="H127" s="8">
        <f t="shared" si="7"/>
        <v>7.6166999999999998</v>
      </c>
    </row>
    <row r="128" spans="2:10" ht="19.5" customHeight="1">
      <c r="B128" s="29" t="s">
        <v>13</v>
      </c>
      <c r="C128" s="24" t="s">
        <v>23</v>
      </c>
      <c r="D128" s="28">
        <v>0</v>
      </c>
      <c r="E128" s="28"/>
      <c r="F128" s="28">
        <f t="shared" si="6"/>
        <v>0</v>
      </c>
      <c r="G128" s="27">
        <v>1.17E-2</v>
      </c>
      <c r="H128" s="8">
        <f t="shared" si="7"/>
        <v>0</v>
      </c>
    </row>
    <row r="129" spans="2:10" ht="19.5" customHeight="1">
      <c r="B129" s="29" t="s">
        <v>13</v>
      </c>
      <c r="C129" s="24" t="s">
        <v>24</v>
      </c>
      <c r="D129" s="28">
        <v>0</v>
      </c>
      <c r="E129" s="28"/>
      <c r="F129" s="28">
        <f t="shared" si="6"/>
        <v>0</v>
      </c>
      <c r="G129" s="27">
        <v>1.17E-2</v>
      </c>
      <c r="H129" s="8">
        <f t="shared" si="7"/>
        <v>0</v>
      </c>
    </row>
    <row r="130" spans="2:10" ht="21.75" customHeight="1">
      <c r="B130" s="29" t="s">
        <v>13</v>
      </c>
      <c r="C130" s="24" t="s">
        <v>25</v>
      </c>
      <c r="D130" s="28">
        <v>0</v>
      </c>
      <c r="E130" s="28"/>
      <c r="F130" s="28">
        <f t="shared" si="6"/>
        <v>0</v>
      </c>
      <c r="G130" s="27">
        <v>1.17E-2</v>
      </c>
      <c r="H130" s="8">
        <f t="shared" si="7"/>
        <v>0</v>
      </c>
    </row>
    <row r="131" spans="2:10" ht="17.25" customHeight="1">
      <c r="B131" s="45" t="s">
        <v>28</v>
      </c>
      <c r="C131" s="38"/>
      <c r="D131" s="39">
        <f>SUM(D119:D130)</f>
        <v>43248</v>
      </c>
      <c r="E131" s="39"/>
      <c r="F131" s="39">
        <f>SUM(F119:F130)</f>
        <v>43248</v>
      </c>
      <c r="G131" s="38">
        <v>1.17E-2</v>
      </c>
      <c r="H131" s="21">
        <f>SUM(H119:H130)</f>
        <v>506.0016</v>
      </c>
    </row>
    <row r="132" spans="2:10" ht="19.5" customHeight="1">
      <c r="B132" s="97" t="s">
        <v>53</v>
      </c>
      <c r="C132" s="52"/>
      <c r="D132" s="53"/>
      <c r="E132" s="53"/>
      <c r="F132" s="53"/>
      <c r="G132" s="52"/>
      <c r="H132" s="54"/>
      <c r="I132" s="46"/>
      <c r="J132" s="46"/>
    </row>
    <row r="133" spans="2:10" ht="19.5" customHeight="1">
      <c r="B133" s="3" t="s">
        <v>0</v>
      </c>
      <c r="C133" s="4" t="s">
        <v>1</v>
      </c>
      <c r="D133" s="4" t="s">
        <v>7</v>
      </c>
      <c r="E133" s="5" t="s">
        <v>6</v>
      </c>
      <c r="F133" s="5" t="s">
        <v>2</v>
      </c>
      <c r="G133" s="6" t="s">
        <v>3</v>
      </c>
      <c r="H133" s="7" t="s">
        <v>4</v>
      </c>
    </row>
    <row r="134" spans="2:10" ht="19.5" customHeight="1">
      <c r="B134" s="29" t="s">
        <v>13</v>
      </c>
      <c r="C134" s="24" t="s">
        <v>15</v>
      </c>
      <c r="D134" s="28">
        <v>305</v>
      </c>
      <c r="E134" s="28"/>
      <c r="F134" s="28">
        <f t="shared" ref="F134:F145" si="20">SUM(D134:E134)</f>
        <v>305</v>
      </c>
      <c r="G134" s="27">
        <v>1.17E-2</v>
      </c>
      <c r="H134" s="8">
        <f t="shared" ref="H134:H145" si="21">F134*G134</f>
        <v>3.5685000000000002</v>
      </c>
    </row>
    <row r="135" spans="2:10" ht="19.5" customHeight="1">
      <c r="B135" s="29" t="s">
        <v>13</v>
      </c>
      <c r="C135" s="24" t="s">
        <v>16</v>
      </c>
      <c r="D135" s="28">
        <v>0</v>
      </c>
      <c r="E135" s="28"/>
      <c r="F135" s="28">
        <f t="shared" si="20"/>
        <v>0</v>
      </c>
      <c r="G135" s="27">
        <v>1.17E-2</v>
      </c>
      <c r="H135" s="8">
        <f t="shared" si="21"/>
        <v>0</v>
      </c>
    </row>
    <row r="136" spans="2:10" ht="19.5" customHeight="1">
      <c r="B136" s="29" t="s">
        <v>13</v>
      </c>
      <c r="C136" s="24" t="s">
        <v>26</v>
      </c>
      <c r="D136" s="28">
        <v>0</v>
      </c>
      <c r="E136" s="28"/>
      <c r="F136" s="28">
        <f t="shared" si="20"/>
        <v>0</v>
      </c>
      <c r="G136" s="27">
        <v>1.17E-2</v>
      </c>
      <c r="H136" s="8">
        <f t="shared" si="21"/>
        <v>0</v>
      </c>
    </row>
    <row r="137" spans="2:10" ht="19.5" customHeight="1">
      <c r="B137" s="29" t="s">
        <v>13</v>
      </c>
      <c r="C137" s="24" t="s">
        <v>17</v>
      </c>
      <c r="D137" s="28">
        <v>0</v>
      </c>
      <c r="E137" s="28"/>
      <c r="F137" s="28">
        <f t="shared" si="20"/>
        <v>0</v>
      </c>
      <c r="G137" s="27">
        <v>1.17E-2</v>
      </c>
      <c r="H137" s="8">
        <f t="shared" si="21"/>
        <v>0</v>
      </c>
    </row>
    <row r="138" spans="2:10" ht="19.5" customHeight="1">
      <c r="B138" s="29" t="s">
        <v>13</v>
      </c>
      <c r="C138" s="24" t="s">
        <v>18</v>
      </c>
      <c r="D138" s="28">
        <v>0</v>
      </c>
      <c r="E138" s="28"/>
      <c r="F138" s="28">
        <f t="shared" si="20"/>
        <v>0</v>
      </c>
      <c r="G138" s="27">
        <v>1.17E-2</v>
      </c>
      <c r="H138" s="8">
        <f t="shared" si="21"/>
        <v>0</v>
      </c>
    </row>
    <row r="139" spans="2:10" ht="19.5" customHeight="1">
      <c r="B139" s="29" t="s">
        <v>13</v>
      </c>
      <c r="C139" s="24" t="s">
        <v>19</v>
      </c>
      <c r="D139" s="28">
        <v>366</v>
      </c>
      <c r="E139" s="28"/>
      <c r="F139" s="28">
        <f t="shared" si="20"/>
        <v>366</v>
      </c>
      <c r="G139" s="27">
        <v>1.17E-2</v>
      </c>
      <c r="H139" s="8">
        <f t="shared" si="21"/>
        <v>4.2822000000000005</v>
      </c>
    </row>
    <row r="140" spans="2:10" ht="19.5" customHeight="1">
      <c r="B140" s="29" t="s">
        <v>13</v>
      </c>
      <c r="C140" s="24" t="s">
        <v>20</v>
      </c>
      <c r="D140" s="28">
        <v>0</v>
      </c>
      <c r="E140" s="28"/>
      <c r="F140" s="28">
        <f t="shared" si="20"/>
        <v>0</v>
      </c>
      <c r="G140" s="27">
        <v>1.17E-2</v>
      </c>
      <c r="H140" s="8">
        <f t="shared" si="21"/>
        <v>0</v>
      </c>
    </row>
    <row r="141" spans="2:10" ht="19.5" customHeight="1">
      <c r="B141" s="29" t="s">
        <v>13</v>
      </c>
      <c r="C141" s="24" t="s">
        <v>21</v>
      </c>
      <c r="D141" s="28">
        <v>793</v>
      </c>
      <c r="E141" s="28"/>
      <c r="F141" s="28">
        <f t="shared" si="20"/>
        <v>793</v>
      </c>
      <c r="G141" s="27">
        <v>1.17E-2</v>
      </c>
      <c r="H141" s="8">
        <f t="shared" si="21"/>
        <v>9.2781000000000002</v>
      </c>
    </row>
    <row r="142" spans="2:10" ht="19.5" customHeight="1">
      <c r="B142" s="29" t="s">
        <v>13</v>
      </c>
      <c r="C142" s="24" t="s">
        <v>22</v>
      </c>
      <c r="D142" s="28">
        <v>2379</v>
      </c>
      <c r="E142" s="28"/>
      <c r="F142" s="28">
        <f t="shared" si="20"/>
        <v>2379</v>
      </c>
      <c r="G142" s="27">
        <v>1.17E-2</v>
      </c>
      <c r="H142" s="8">
        <f t="shared" si="21"/>
        <v>27.834300000000002</v>
      </c>
    </row>
    <row r="143" spans="2:10" ht="19.5" customHeight="1">
      <c r="B143" s="29" t="s">
        <v>13</v>
      </c>
      <c r="C143" s="24" t="s">
        <v>23</v>
      </c>
      <c r="D143" s="28">
        <v>1342</v>
      </c>
      <c r="E143" s="28"/>
      <c r="F143" s="28">
        <f t="shared" si="20"/>
        <v>1342</v>
      </c>
      <c r="G143" s="27">
        <v>1.17E-2</v>
      </c>
      <c r="H143" s="8">
        <f t="shared" si="21"/>
        <v>15.7014</v>
      </c>
    </row>
    <row r="144" spans="2:10" ht="19.5" customHeight="1">
      <c r="B144" s="29" t="s">
        <v>13</v>
      </c>
      <c r="C144" s="24" t="s">
        <v>24</v>
      </c>
      <c r="D144" s="28">
        <v>2318</v>
      </c>
      <c r="E144" s="28"/>
      <c r="F144" s="28">
        <f t="shared" si="20"/>
        <v>2318</v>
      </c>
      <c r="G144" s="27">
        <v>1.17E-2</v>
      </c>
      <c r="H144" s="8">
        <f t="shared" si="21"/>
        <v>27.1206</v>
      </c>
    </row>
    <row r="145" spans="2:10" ht="16.5" customHeight="1">
      <c r="B145" s="29" t="s">
        <v>13</v>
      </c>
      <c r="C145" s="24" t="s">
        <v>25</v>
      </c>
      <c r="D145" s="28">
        <v>5504.5</v>
      </c>
      <c r="E145" s="28"/>
      <c r="F145" s="28">
        <f t="shared" si="20"/>
        <v>5504.5</v>
      </c>
      <c r="G145" s="27">
        <v>1.17E-2</v>
      </c>
      <c r="H145" s="8">
        <f t="shared" si="21"/>
        <v>64.402650000000008</v>
      </c>
    </row>
    <row r="146" spans="2:10" ht="18.75" customHeight="1">
      <c r="B146" s="45" t="s">
        <v>28</v>
      </c>
      <c r="C146" s="38"/>
      <c r="D146" s="39">
        <f>SUM(D134:D145)</f>
        <v>13007.5</v>
      </c>
      <c r="E146" s="39"/>
      <c r="F146" s="39">
        <f>SUM(F134:F145)</f>
        <v>13007.5</v>
      </c>
      <c r="G146" s="38">
        <v>1.17E-2</v>
      </c>
      <c r="H146" s="21">
        <f>SUM(H134:H145)</f>
        <v>152.18774999999999</v>
      </c>
    </row>
    <row r="147" spans="2:10" ht="19.5" customHeight="1">
      <c r="B147" s="97" t="s">
        <v>54</v>
      </c>
      <c r="C147" s="52"/>
      <c r="D147" s="53"/>
      <c r="E147" s="53"/>
      <c r="F147" s="53"/>
      <c r="G147" s="52"/>
      <c r="H147" s="54"/>
      <c r="I147" s="46"/>
      <c r="J147" s="46"/>
    </row>
    <row r="148" spans="2:10" ht="19.5" customHeight="1">
      <c r="B148" s="3" t="s">
        <v>0</v>
      </c>
      <c r="C148" s="4" t="s">
        <v>1</v>
      </c>
      <c r="D148" s="4" t="s">
        <v>7</v>
      </c>
      <c r="E148" s="5" t="s">
        <v>6</v>
      </c>
      <c r="F148" s="5" t="s">
        <v>2</v>
      </c>
      <c r="G148" s="6" t="s">
        <v>3</v>
      </c>
      <c r="H148" s="7" t="s">
        <v>4</v>
      </c>
    </row>
    <row r="149" spans="2:10" ht="19.5" customHeight="1">
      <c r="B149" s="29" t="s">
        <v>13</v>
      </c>
      <c r="C149" s="24" t="s">
        <v>15</v>
      </c>
      <c r="D149" s="28"/>
      <c r="E149" s="28"/>
      <c r="F149" s="28">
        <f t="shared" ref="F149:F160" si="22">SUM(D149:E149)</f>
        <v>0</v>
      </c>
      <c r="G149" s="27">
        <v>1.17E-2</v>
      </c>
      <c r="H149" s="8">
        <f t="shared" ref="H149:H160" si="23">F149*G149</f>
        <v>0</v>
      </c>
    </row>
    <row r="150" spans="2:10" ht="19.5" customHeight="1">
      <c r="B150" s="29" t="s">
        <v>13</v>
      </c>
      <c r="C150" s="24" t="s">
        <v>16</v>
      </c>
      <c r="D150" s="28"/>
      <c r="E150" s="28"/>
      <c r="F150" s="28">
        <f t="shared" si="22"/>
        <v>0</v>
      </c>
      <c r="G150" s="27">
        <v>1.17E-2</v>
      </c>
      <c r="H150" s="8">
        <f t="shared" si="23"/>
        <v>0</v>
      </c>
    </row>
    <row r="151" spans="2:10" ht="19.5" customHeight="1">
      <c r="B151" s="29" t="s">
        <v>13</v>
      </c>
      <c r="C151" s="24" t="s">
        <v>26</v>
      </c>
      <c r="D151" s="28"/>
      <c r="E151" s="28"/>
      <c r="F151" s="28">
        <f t="shared" si="22"/>
        <v>0</v>
      </c>
      <c r="G151" s="27">
        <v>1.17E-2</v>
      </c>
      <c r="H151" s="8">
        <f t="shared" si="23"/>
        <v>0</v>
      </c>
    </row>
    <row r="152" spans="2:10" ht="19.5" customHeight="1">
      <c r="B152" s="29" t="s">
        <v>13</v>
      </c>
      <c r="C152" s="24" t="s">
        <v>17</v>
      </c>
      <c r="D152" s="28"/>
      <c r="E152" s="28"/>
      <c r="F152" s="28">
        <f t="shared" si="22"/>
        <v>0</v>
      </c>
      <c r="G152" s="27">
        <v>1.17E-2</v>
      </c>
      <c r="H152" s="8">
        <f t="shared" si="23"/>
        <v>0</v>
      </c>
    </row>
    <row r="153" spans="2:10" ht="19.5" customHeight="1">
      <c r="B153" s="29" t="s">
        <v>13</v>
      </c>
      <c r="C153" s="24" t="s">
        <v>18</v>
      </c>
      <c r="D153" s="28"/>
      <c r="E153" s="28"/>
      <c r="F153" s="28">
        <f t="shared" si="22"/>
        <v>0</v>
      </c>
      <c r="G153" s="27">
        <v>1.17E-2</v>
      </c>
      <c r="H153" s="8">
        <f t="shared" si="23"/>
        <v>0</v>
      </c>
    </row>
    <row r="154" spans="2:10" ht="19.5" customHeight="1">
      <c r="B154" s="29" t="s">
        <v>13</v>
      </c>
      <c r="C154" s="24" t="s">
        <v>19</v>
      </c>
      <c r="D154" s="28"/>
      <c r="E154" s="28"/>
      <c r="F154" s="28">
        <f t="shared" si="22"/>
        <v>0</v>
      </c>
      <c r="G154" s="27">
        <v>1.17E-2</v>
      </c>
      <c r="H154" s="8">
        <f t="shared" si="23"/>
        <v>0</v>
      </c>
    </row>
    <row r="155" spans="2:10" ht="19.5" customHeight="1">
      <c r="B155" s="29" t="s">
        <v>13</v>
      </c>
      <c r="C155" s="24" t="s">
        <v>20</v>
      </c>
      <c r="D155" s="28"/>
      <c r="E155" s="28"/>
      <c r="F155" s="28">
        <f t="shared" si="22"/>
        <v>0</v>
      </c>
      <c r="G155" s="27">
        <v>1.17E-2</v>
      </c>
      <c r="H155" s="8">
        <f t="shared" si="23"/>
        <v>0</v>
      </c>
    </row>
    <row r="156" spans="2:10" ht="19.5" customHeight="1">
      <c r="B156" s="29" t="s">
        <v>13</v>
      </c>
      <c r="C156" s="24" t="s">
        <v>21</v>
      </c>
      <c r="D156" s="28">
        <v>671</v>
      </c>
      <c r="E156" s="28"/>
      <c r="F156" s="28">
        <f t="shared" si="22"/>
        <v>671</v>
      </c>
      <c r="G156" s="27">
        <v>1.17E-2</v>
      </c>
      <c r="H156" s="8">
        <f t="shared" si="23"/>
        <v>7.8506999999999998</v>
      </c>
    </row>
    <row r="157" spans="2:10" ht="19.5" customHeight="1">
      <c r="B157" s="29" t="s">
        <v>13</v>
      </c>
      <c r="C157" s="24" t="s">
        <v>22</v>
      </c>
      <c r="D157" s="28">
        <v>244</v>
      </c>
      <c r="E157" s="28"/>
      <c r="F157" s="28">
        <f t="shared" si="22"/>
        <v>244</v>
      </c>
      <c r="G157" s="27">
        <v>1.17E-2</v>
      </c>
      <c r="H157" s="8">
        <f t="shared" si="23"/>
        <v>2.8548</v>
      </c>
    </row>
    <row r="158" spans="2:10" ht="19.5" customHeight="1">
      <c r="B158" s="29" t="s">
        <v>13</v>
      </c>
      <c r="C158" s="24" t="s">
        <v>23</v>
      </c>
      <c r="D158" s="28">
        <v>1952</v>
      </c>
      <c r="E158" s="28"/>
      <c r="F158" s="28">
        <f t="shared" si="22"/>
        <v>1952</v>
      </c>
      <c r="G158" s="27">
        <v>1.17E-2</v>
      </c>
      <c r="H158" s="8">
        <f t="shared" si="23"/>
        <v>22.8384</v>
      </c>
    </row>
    <row r="159" spans="2:10" ht="19.5" customHeight="1">
      <c r="B159" s="29" t="s">
        <v>13</v>
      </c>
      <c r="C159" s="24" t="s">
        <v>24</v>
      </c>
      <c r="D159" s="28">
        <v>2135</v>
      </c>
      <c r="E159" s="28"/>
      <c r="F159" s="28">
        <f t="shared" si="22"/>
        <v>2135</v>
      </c>
      <c r="G159" s="27">
        <v>1.17E-2</v>
      </c>
      <c r="H159" s="8">
        <f t="shared" si="23"/>
        <v>24.979500000000002</v>
      </c>
    </row>
    <row r="160" spans="2:10" ht="18.75" customHeight="1">
      <c r="B160" s="29" t="s">
        <v>13</v>
      </c>
      <c r="C160" s="24" t="s">
        <v>25</v>
      </c>
      <c r="D160" s="28">
        <v>2318</v>
      </c>
      <c r="E160" s="28"/>
      <c r="F160" s="28">
        <f t="shared" si="22"/>
        <v>2318</v>
      </c>
      <c r="G160" s="27">
        <v>1.17E-2</v>
      </c>
      <c r="H160" s="8">
        <f t="shared" si="23"/>
        <v>27.1206</v>
      </c>
    </row>
    <row r="161" spans="2:10" ht="19.5" customHeight="1">
      <c r="B161" s="45" t="s">
        <v>28</v>
      </c>
      <c r="C161" s="38"/>
      <c r="D161" s="39">
        <f>SUM(D149:D160)</f>
        <v>7320</v>
      </c>
      <c r="E161" s="39"/>
      <c r="F161" s="39">
        <f>SUM(F149:F160)</f>
        <v>7320</v>
      </c>
      <c r="G161" s="38">
        <v>1.17E-2</v>
      </c>
      <c r="H161" s="21">
        <f>SUM(H149:H160)</f>
        <v>85.644000000000005</v>
      </c>
    </row>
    <row r="162" spans="2:10" ht="18" customHeight="1">
      <c r="B162" s="52"/>
      <c r="C162" s="52"/>
      <c r="D162" s="55"/>
      <c r="E162" s="55"/>
      <c r="F162" s="55"/>
      <c r="G162" s="56"/>
      <c r="H162" s="51"/>
      <c r="I162" s="43"/>
      <c r="J162" s="43"/>
    </row>
    <row r="163" spans="2:10" ht="19.5" customHeight="1">
      <c r="B163" s="3" t="s">
        <v>0</v>
      </c>
      <c r="C163" s="4" t="s">
        <v>1</v>
      </c>
      <c r="D163" s="4" t="s">
        <v>7</v>
      </c>
      <c r="E163" s="5" t="s">
        <v>6</v>
      </c>
      <c r="F163" s="5" t="s">
        <v>2</v>
      </c>
      <c r="G163" s="6" t="s">
        <v>3</v>
      </c>
      <c r="H163" s="7" t="s">
        <v>4</v>
      </c>
    </row>
    <row r="164" spans="2:10" ht="19.5" customHeight="1">
      <c r="B164" s="25" t="s">
        <v>14</v>
      </c>
      <c r="C164" s="24"/>
      <c r="D164" s="28">
        <v>1709.5</v>
      </c>
      <c r="E164" s="28"/>
      <c r="F164" s="28">
        <f t="shared" si="6"/>
        <v>1709.5</v>
      </c>
      <c r="G164" s="27">
        <v>1.17E-2</v>
      </c>
      <c r="H164" s="8">
        <f t="shared" si="7"/>
        <v>20.001149999999999</v>
      </c>
    </row>
    <row r="165" spans="2:10" ht="19.5" customHeight="1">
      <c r="B165" s="25" t="s">
        <v>14</v>
      </c>
      <c r="C165" s="24"/>
      <c r="D165" s="28">
        <v>1155.75</v>
      </c>
      <c r="E165" s="28"/>
      <c r="F165" s="28">
        <f t="shared" si="6"/>
        <v>1155.75</v>
      </c>
      <c r="G165" s="27">
        <v>1.17E-2</v>
      </c>
      <c r="H165" s="8">
        <f t="shared" si="7"/>
        <v>13.522275</v>
      </c>
    </row>
    <row r="166" spans="2:10" ht="19.5" customHeight="1">
      <c r="B166" s="25" t="s">
        <v>14</v>
      </c>
      <c r="C166" s="24"/>
      <c r="D166" s="28">
        <v>7174.75</v>
      </c>
      <c r="E166" s="28"/>
      <c r="F166" s="28">
        <f t="shared" si="6"/>
        <v>7174.75</v>
      </c>
      <c r="G166" s="27">
        <v>1.17E-2</v>
      </c>
      <c r="H166" s="8">
        <f t="shared" si="7"/>
        <v>83.944575</v>
      </c>
    </row>
    <row r="167" spans="2:10" ht="19.5" customHeight="1">
      <c r="B167" s="25" t="s">
        <v>14</v>
      </c>
      <c r="C167" s="24"/>
      <c r="D167" s="28">
        <v>12395.75</v>
      </c>
      <c r="E167" s="28"/>
      <c r="F167" s="28">
        <f t="shared" si="6"/>
        <v>12395.75</v>
      </c>
      <c r="G167" s="27">
        <v>1.17E-2</v>
      </c>
      <c r="H167" s="8">
        <f t="shared" si="7"/>
        <v>145.03027500000002</v>
      </c>
    </row>
    <row r="168" spans="2:10" ht="19.5" customHeight="1">
      <c r="B168" s="25" t="s">
        <v>14</v>
      </c>
      <c r="C168" s="24"/>
      <c r="D168" s="28">
        <v>17462.5</v>
      </c>
      <c r="E168" s="28"/>
      <c r="F168" s="28">
        <f t="shared" si="6"/>
        <v>17462.5</v>
      </c>
      <c r="G168" s="27">
        <v>1.17E-2</v>
      </c>
      <c r="H168" s="8">
        <f t="shared" si="7"/>
        <v>204.31125</v>
      </c>
    </row>
    <row r="169" spans="2:10" ht="19.5" customHeight="1">
      <c r="B169" s="25" t="s">
        <v>14</v>
      </c>
      <c r="C169" s="24"/>
      <c r="D169" s="28">
        <v>24032.5</v>
      </c>
      <c r="E169" s="28"/>
      <c r="F169" s="28">
        <f t="shared" si="6"/>
        <v>24032.5</v>
      </c>
      <c r="G169" s="27">
        <v>1.17E-2</v>
      </c>
      <c r="H169" s="8">
        <f t="shared" si="7"/>
        <v>281.18025</v>
      </c>
    </row>
    <row r="170" spans="2:10" ht="19.5" customHeight="1">
      <c r="B170" s="25" t="s">
        <v>14</v>
      </c>
      <c r="C170" s="24"/>
      <c r="D170" s="28">
        <v>10607</v>
      </c>
      <c r="E170" s="28"/>
      <c r="F170" s="28">
        <f t="shared" si="6"/>
        <v>10607</v>
      </c>
      <c r="G170" s="27">
        <v>1.17E-2</v>
      </c>
      <c r="H170" s="8">
        <f t="shared" si="7"/>
        <v>124.1019</v>
      </c>
    </row>
    <row r="171" spans="2:10" ht="19.5" customHeight="1">
      <c r="B171" s="25" t="s">
        <v>14</v>
      </c>
      <c r="C171" s="24"/>
      <c r="D171" s="28">
        <v>3963</v>
      </c>
      <c r="E171" s="28"/>
      <c r="F171" s="28">
        <f t="shared" si="6"/>
        <v>3963</v>
      </c>
      <c r="G171" s="27">
        <v>1.17E-2</v>
      </c>
      <c r="H171" s="8">
        <f t="shared" si="7"/>
        <v>46.367100000000001</v>
      </c>
    </row>
    <row r="172" spans="2:10" ht="19.5" customHeight="1">
      <c r="B172" s="25" t="s">
        <v>14</v>
      </c>
      <c r="C172" s="24"/>
      <c r="D172" s="28">
        <v>4928.5</v>
      </c>
      <c r="E172" s="28"/>
      <c r="F172" s="28">
        <f t="shared" si="6"/>
        <v>4928.5</v>
      </c>
      <c r="G172" s="27">
        <v>1.17E-2</v>
      </c>
      <c r="H172" s="8">
        <f t="shared" si="7"/>
        <v>57.663450000000005</v>
      </c>
    </row>
    <row r="173" spans="2:10" ht="19.5" customHeight="1">
      <c r="B173" s="25" t="s">
        <v>14</v>
      </c>
      <c r="C173" s="24"/>
      <c r="D173" s="28">
        <v>6667.5</v>
      </c>
      <c r="E173" s="28"/>
      <c r="F173" s="28">
        <f t="shared" si="6"/>
        <v>6667.5</v>
      </c>
      <c r="G173" s="27">
        <v>1.17E-2</v>
      </c>
      <c r="H173" s="8">
        <f t="shared" si="7"/>
        <v>78.009749999999997</v>
      </c>
    </row>
    <row r="174" spans="2:10" ht="19.5" customHeight="1">
      <c r="B174" s="25" t="s">
        <v>14</v>
      </c>
      <c r="C174" s="24"/>
      <c r="D174" s="28">
        <v>13623</v>
      </c>
      <c r="E174" s="28"/>
      <c r="F174" s="28">
        <f t="shared" si="6"/>
        <v>13623</v>
      </c>
      <c r="G174" s="27">
        <v>1.17E-2</v>
      </c>
      <c r="H174" s="8">
        <f t="shared" si="7"/>
        <v>159.38910000000001</v>
      </c>
    </row>
    <row r="175" spans="2:10" ht="19.5" customHeight="1">
      <c r="B175" s="25" t="s">
        <v>14</v>
      </c>
      <c r="C175" s="24"/>
      <c r="D175" s="28">
        <v>7079</v>
      </c>
      <c r="E175" s="28"/>
      <c r="F175" s="28">
        <f t="shared" si="6"/>
        <v>7079</v>
      </c>
      <c r="G175" s="27">
        <v>1.17E-2</v>
      </c>
      <c r="H175" s="8">
        <f t="shared" si="7"/>
        <v>82.824300000000008</v>
      </c>
    </row>
    <row r="176" spans="2:10" ht="20.25" customHeight="1">
      <c r="B176" s="47" t="s">
        <v>28</v>
      </c>
      <c r="C176" s="38"/>
      <c r="D176" s="39">
        <f>SUM(D164:D175)</f>
        <v>110798.75</v>
      </c>
      <c r="E176" s="39"/>
      <c r="F176" s="39">
        <f>SUM(F164:F175)</f>
        <v>110798.75</v>
      </c>
      <c r="G176" s="38">
        <v>1.17E-2</v>
      </c>
      <c r="H176" s="21">
        <f>SUM(H164:H175)</f>
        <v>1296.3453750000001</v>
      </c>
    </row>
    <row r="177" spans="2:10" ht="18" customHeight="1"/>
    <row r="178" spans="2:10" ht="19.5" customHeight="1">
      <c r="B178" s="95" t="s">
        <v>53</v>
      </c>
    </row>
    <row r="179" spans="2:10" ht="19.5" customHeight="1">
      <c r="B179" s="3" t="s">
        <v>0</v>
      </c>
      <c r="C179" s="4" t="s">
        <v>1</v>
      </c>
      <c r="D179" s="4" t="s">
        <v>7</v>
      </c>
      <c r="E179" s="5" t="s">
        <v>6</v>
      </c>
      <c r="F179" s="5" t="s">
        <v>2</v>
      </c>
      <c r="G179" s="6" t="s">
        <v>3</v>
      </c>
      <c r="H179" s="7" t="s">
        <v>4</v>
      </c>
    </row>
    <row r="180" spans="2:10" ht="19.5" customHeight="1">
      <c r="B180" s="23" t="s">
        <v>8</v>
      </c>
      <c r="C180" s="24" t="s">
        <v>15</v>
      </c>
      <c r="D180" s="28">
        <v>19382.5</v>
      </c>
      <c r="E180" s="28"/>
      <c r="F180" s="28">
        <f t="shared" ref="F180:F223" si="24">SUM(D180:E180)</f>
        <v>19382.5</v>
      </c>
      <c r="G180" s="27">
        <v>1.17E-2</v>
      </c>
      <c r="H180" s="8">
        <f t="shared" ref="H180:H223" si="25">F180*G180</f>
        <v>226.77525</v>
      </c>
      <c r="J180" s="58" t="s">
        <v>15</v>
      </c>
    </row>
    <row r="181" spans="2:10" ht="19.5" customHeight="1">
      <c r="B181" s="23" t="s">
        <v>8</v>
      </c>
      <c r="C181" s="24" t="s">
        <v>16</v>
      </c>
      <c r="D181" s="28">
        <v>11908</v>
      </c>
      <c r="E181" s="28"/>
      <c r="F181" s="28">
        <f t="shared" si="24"/>
        <v>11908</v>
      </c>
      <c r="G181" s="27">
        <v>1.17E-2</v>
      </c>
      <c r="H181" s="8">
        <f t="shared" si="25"/>
        <v>139.3236</v>
      </c>
      <c r="J181" s="58" t="s">
        <v>16</v>
      </c>
    </row>
    <row r="182" spans="2:10" ht="19.5" customHeight="1">
      <c r="B182" s="23" t="s">
        <v>8</v>
      </c>
      <c r="C182" s="24" t="s">
        <v>26</v>
      </c>
      <c r="D182" s="28">
        <v>4742.5</v>
      </c>
      <c r="E182" s="28"/>
      <c r="F182" s="28">
        <f t="shared" si="24"/>
        <v>4742.5</v>
      </c>
      <c r="G182" s="27">
        <v>1.17E-2</v>
      </c>
      <c r="H182" s="8">
        <f t="shared" si="25"/>
        <v>55.487250000000003</v>
      </c>
      <c r="J182" s="58" t="s">
        <v>26</v>
      </c>
    </row>
    <row r="183" spans="2:10" ht="19.5" customHeight="1">
      <c r="B183" s="23" t="s">
        <v>8</v>
      </c>
      <c r="C183" s="24" t="s">
        <v>17</v>
      </c>
      <c r="D183" s="28">
        <v>20312.75</v>
      </c>
      <c r="E183" s="28"/>
      <c r="F183" s="28">
        <f t="shared" si="24"/>
        <v>20312.75</v>
      </c>
      <c r="G183" s="27">
        <v>1.17E-2</v>
      </c>
      <c r="H183" s="8">
        <f t="shared" si="25"/>
        <v>237.659175</v>
      </c>
      <c r="J183" s="58" t="s">
        <v>17</v>
      </c>
    </row>
    <row r="184" spans="2:10" ht="19.5" customHeight="1">
      <c r="B184" s="23" t="s">
        <v>8</v>
      </c>
      <c r="C184" s="24" t="s">
        <v>18</v>
      </c>
      <c r="D184" s="28">
        <v>16463.25</v>
      </c>
      <c r="E184" s="28"/>
      <c r="F184" s="28">
        <f t="shared" si="24"/>
        <v>16463.25</v>
      </c>
      <c r="G184" s="27">
        <v>1.17E-2</v>
      </c>
      <c r="H184" s="8">
        <f t="shared" si="25"/>
        <v>192.620025</v>
      </c>
      <c r="J184" s="58" t="s">
        <v>18</v>
      </c>
    </row>
    <row r="185" spans="2:10" ht="19.5" customHeight="1">
      <c r="B185" s="23" t="s">
        <v>8</v>
      </c>
      <c r="C185" s="24" t="s">
        <v>19</v>
      </c>
      <c r="D185" s="28">
        <v>14776.5</v>
      </c>
      <c r="E185" s="28"/>
      <c r="F185" s="28">
        <f t="shared" si="24"/>
        <v>14776.5</v>
      </c>
      <c r="G185" s="27">
        <v>1.17E-2</v>
      </c>
      <c r="H185" s="8">
        <f t="shared" si="25"/>
        <v>172.88505000000001</v>
      </c>
      <c r="J185" s="58" t="s">
        <v>19</v>
      </c>
    </row>
    <row r="186" spans="2:10" ht="19.5" customHeight="1">
      <c r="B186" s="23" t="s">
        <v>8</v>
      </c>
      <c r="C186" s="24" t="s">
        <v>20</v>
      </c>
      <c r="D186" s="28">
        <v>10086</v>
      </c>
      <c r="E186" s="28"/>
      <c r="F186" s="28">
        <f t="shared" si="24"/>
        <v>10086</v>
      </c>
      <c r="G186" s="27">
        <v>1.17E-2</v>
      </c>
      <c r="H186" s="8">
        <f t="shared" si="25"/>
        <v>118.00620000000001</v>
      </c>
      <c r="J186" s="58" t="s">
        <v>20</v>
      </c>
    </row>
    <row r="187" spans="2:10" ht="19.5" customHeight="1">
      <c r="B187" s="23" t="s">
        <v>8</v>
      </c>
      <c r="C187" s="24" t="s">
        <v>21</v>
      </c>
      <c r="D187" s="28">
        <v>23439.5</v>
      </c>
      <c r="E187" s="28"/>
      <c r="F187" s="28">
        <f t="shared" si="24"/>
        <v>23439.5</v>
      </c>
      <c r="G187" s="27">
        <v>1.17E-2</v>
      </c>
      <c r="H187" s="8">
        <f t="shared" si="25"/>
        <v>274.24214999999998</v>
      </c>
      <c r="J187" s="58" t="s">
        <v>21</v>
      </c>
    </row>
    <row r="188" spans="2:10" ht="19.5" customHeight="1">
      <c r="B188" s="23" t="s">
        <v>8</v>
      </c>
      <c r="C188" s="24" t="s">
        <v>22</v>
      </c>
      <c r="D188" s="28">
        <v>47945</v>
      </c>
      <c r="E188" s="28"/>
      <c r="F188" s="28">
        <f t="shared" si="24"/>
        <v>47945</v>
      </c>
      <c r="G188" s="27">
        <v>1.17E-2</v>
      </c>
      <c r="H188" s="8">
        <f t="shared" si="25"/>
        <v>560.95650000000001</v>
      </c>
      <c r="J188" s="58" t="s">
        <v>22</v>
      </c>
    </row>
    <row r="189" spans="2:10" ht="19.5" customHeight="1">
      <c r="B189" s="23" t="s">
        <v>8</v>
      </c>
      <c r="C189" s="24" t="s">
        <v>23</v>
      </c>
      <c r="D189" s="28">
        <v>33326.75</v>
      </c>
      <c r="E189" s="28"/>
      <c r="F189" s="28">
        <f t="shared" si="24"/>
        <v>33326.75</v>
      </c>
      <c r="G189" s="27">
        <v>1.17E-2</v>
      </c>
      <c r="H189" s="8">
        <f t="shared" si="25"/>
        <v>389.92297500000001</v>
      </c>
      <c r="J189" s="58" t="s">
        <v>23</v>
      </c>
    </row>
    <row r="190" spans="2:10" ht="19.5" customHeight="1">
      <c r="B190" s="23" t="s">
        <v>8</v>
      </c>
      <c r="C190" s="24" t="s">
        <v>24</v>
      </c>
      <c r="D190" s="28">
        <v>37280.5</v>
      </c>
      <c r="E190" s="28"/>
      <c r="F190" s="28">
        <f t="shared" si="24"/>
        <v>37280.5</v>
      </c>
      <c r="G190" s="27">
        <v>1.17E-2</v>
      </c>
      <c r="H190" s="8">
        <f t="shared" si="25"/>
        <v>436.18185</v>
      </c>
      <c r="J190" t="s">
        <v>24</v>
      </c>
    </row>
    <row r="191" spans="2:10" ht="19.5" customHeight="1">
      <c r="B191" s="23" t="s">
        <v>8</v>
      </c>
      <c r="C191" s="24" t="s">
        <v>25</v>
      </c>
      <c r="D191" s="28">
        <v>23881.75</v>
      </c>
      <c r="E191" s="28"/>
      <c r="F191" s="28">
        <f t="shared" si="24"/>
        <v>23881.75</v>
      </c>
      <c r="G191" s="27">
        <v>1.17E-2</v>
      </c>
      <c r="H191" s="8">
        <f t="shared" si="25"/>
        <v>279.41647499999999</v>
      </c>
      <c r="J191" s="93" t="s">
        <v>25</v>
      </c>
    </row>
    <row r="192" spans="2:10" ht="17.25" customHeight="1">
      <c r="B192" s="37" t="s">
        <v>28</v>
      </c>
      <c r="C192" s="38"/>
      <c r="D192" s="39">
        <f>SUM(D180:D191)</f>
        <v>263545</v>
      </c>
      <c r="E192" s="39"/>
      <c r="F192" s="39">
        <f>SUM(F180:F191)</f>
        <v>263545</v>
      </c>
      <c r="G192" s="38">
        <v>1.17E-2</v>
      </c>
      <c r="H192" s="21">
        <f>SUM(H180:H191)</f>
        <v>3083.4765000000002</v>
      </c>
    </row>
    <row r="193" spans="2:10" ht="17.25" customHeight="1">
      <c r="B193" s="103"/>
      <c r="C193" s="32"/>
      <c r="D193" s="33"/>
      <c r="E193" s="33"/>
      <c r="F193" s="33"/>
      <c r="G193" s="32"/>
      <c r="H193" s="31"/>
    </row>
    <row r="194" spans="2:10" ht="19.5" customHeight="1">
      <c r="B194" s="95" t="s">
        <v>54</v>
      </c>
    </row>
    <row r="195" spans="2:10" ht="19.5" customHeight="1">
      <c r="B195" s="3" t="s">
        <v>0</v>
      </c>
      <c r="C195" s="4" t="s">
        <v>1</v>
      </c>
      <c r="D195" s="4" t="s">
        <v>7</v>
      </c>
      <c r="E195" s="5" t="s">
        <v>6</v>
      </c>
      <c r="F195" s="5" t="s">
        <v>2</v>
      </c>
      <c r="G195" s="6" t="s">
        <v>3</v>
      </c>
      <c r="H195" s="7" t="s">
        <v>4</v>
      </c>
    </row>
    <row r="196" spans="2:10" ht="19.5" customHeight="1">
      <c r="B196" s="23" t="s">
        <v>8</v>
      </c>
      <c r="C196" s="24" t="s">
        <v>15</v>
      </c>
      <c r="D196" s="28"/>
      <c r="E196" s="28"/>
      <c r="F196" s="28">
        <f t="shared" ref="F196:F207" si="26">SUM(D196:E196)</f>
        <v>0</v>
      </c>
      <c r="G196" s="27">
        <v>1.17E-2</v>
      </c>
      <c r="H196" s="8">
        <f t="shared" ref="H196:H207" si="27">F196*G196</f>
        <v>0</v>
      </c>
      <c r="J196" s="58" t="s">
        <v>15</v>
      </c>
    </row>
    <row r="197" spans="2:10" ht="19.5" customHeight="1">
      <c r="B197" s="23" t="s">
        <v>8</v>
      </c>
      <c r="C197" s="24" t="s">
        <v>16</v>
      </c>
      <c r="D197" s="28"/>
      <c r="E197" s="28"/>
      <c r="F197" s="28">
        <f t="shared" si="26"/>
        <v>0</v>
      </c>
      <c r="G197" s="27">
        <v>1.17E-2</v>
      </c>
      <c r="H197" s="8">
        <f t="shared" si="27"/>
        <v>0</v>
      </c>
      <c r="J197" s="58" t="s">
        <v>16</v>
      </c>
    </row>
    <row r="198" spans="2:10" ht="19.5" customHeight="1">
      <c r="B198" s="23" t="s">
        <v>8</v>
      </c>
      <c r="C198" s="24" t="s">
        <v>26</v>
      </c>
      <c r="D198" s="28"/>
      <c r="E198" s="28"/>
      <c r="F198" s="28">
        <f t="shared" si="26"/>
        <v>0</v>
      </c>
      <c r="G198" s="27">
        <v>1.17E-2</v>
      </c>
      <c r="H198" s="8">
        <f t="shared" si="27"/>
        <v>0</v>
      </c>
      <c r="J198" s="58" t="s">
        <v>26</v>
      </c>
    </row>
    <row r="199" spans="2:10" ht="19.5" customHeight="1">
      <c r="B199" s="23" t="s">
        <v>8</v>
      </c>
      <c r="C199" s="24" t="s">
        <v>17</v>
      </c>
      <c r="D199" s="28"/>
      <c r="E199" s="28"/>
      <c r="F199" s="28">
        <f t="shared" si="26"/>
        <v>0</v>
      </c>
      <c r="G199" s="27">
        <v>1.17E-2</v>
      </c>
      <c r="H199" s="8">
        <f t="shared" si="27"/>
        <v>0</v>
      </c>
      <c r="J199" s="58" t="s">
        <v>17</v>
      </c>
    </row>
    <row r="200" spans="2:10" ht="19.5" customHeight="1">
      <c r="B200" s="23" t="s">
        <v>8</v>
      </c>
      <c r="C200" s="24" t="s">
        <v>18</v>
      </c>
      <c r="D200" s="28"/>
      <c r="E200" s="28"/>
      <c r="F200" s="28">
        <f t="shared" si="26"/>
        <v>0</v>
      </c>
      <c r="G200" s="27">
        <v>1.17E-2</v>
      </c>
      <c r="H200" s="8">
        <f t="shared" si="27"/>
        <v>0</v>
      </c>
      <c r="J200" s="58" t="s">
        <v>18</v>
      </c>
    </row>
    <row r="201" spans="2:10" ht="19.5" customHeight="1">
      <c r="B201" s="23" t="s">
        <v>8</v>
      </c>
      <c r="C201" s="24" t="s">
        <v>19</v>
      </c>
      <c r="D201" s="28"/>
      <c r="E201" s="28"/>
      <c r="F201" s="28">
        <f t="shared" si="26"/>
        <v>0</v>
      </c>
      <c r="G201" s="27">
        <v>1.17E-2</v>
      </c>
      <c r="H201" s="8">
        <f t="shared" si="27"/>
        <v>0</v>
      </c>
      <c r="J201" s="58" t="s">
        <v>19</v>
      </c>
    </row>
    <row r="202" spans="2:10" ht="19.5" customHeight="1">
      <c r="B202" s="23" t="s">
        <v>8</v>
      </c>
      <c r="C202" s="24" t="s">
        <v>20</v>
      </c>
      <c r="D202" s="28"/>
      <c r="E202" s="28"/>
      <c r="F202" s="28">
        <f t="shared" si="26"/>
        <v>0</v>
      </c>
      <c r="G202" s="27">
        <v>1.17E-2</v>
      </c>
      <c r="H202" s="8">
        <f t="shared" si="27"/>
        <v>0</v>
      </c>
      <c r="J202" s="58" t="s">
        <v>20</v>
      </c>
    </row>
    <row r="203" spans="2:10" ht="19.5" customHeight="1">
      <c r="B203" s="23" t="s">
        <v>8</v>
      </c>
      <c r="C203" s="24" t="s">
        <v>21</v>
      </c>
      <c r="D203" s="28"/>
      <c r="E203" s="28"/>
      <c r="F203" s="28">
        <f t="shared" si="26"/>
        <v>0</v>
      </c>
      <c r="G203" s="27">
        <v>1.17E-2</v>
      </c>
      <c r="H203" s="8">
        <f t="shared" si="27"/>
        <v>0</v>
      </c>
      <c r="J203" s="58" t="s">
        <v>21</v>
      </c>
    </row>
    <row r="204" spans="2:10" ht="19.5" customHeight="1">
      <c r="B204" s="23" t="s">
        <v>8</v>
      </c>
      <c r="C204" s="24" t="s">
        <v>22</v>
      </c>
      <c r="D204" s="28">
        <v>244</v>
      </c>
      <c r="E204" s="28"/>
      <c r="F204" s="28">
        <f t="shared" si="26"/>
        <v>244</v>
      </c>
      <c r="G204" s="27">
        <v>1.17E-2</v>
      </c>
      <c r="H204" s="8">
        <f t="shared" si="27"/>
        <v>2.8548</v>
      </c>
      <c r="J204" s="58" t="s">
        <v>22</v>
      </c>
    </row>
    <row r="205" spans="2:10" ht="19.5" customHeight="1">
      <c r="B205" s="23" t="s">
        <v>8</v>
      </c>
      <c r="C205" s="24" t="s">
        <v>23</v>
      </c>
      <c r="D205" s="28">
        <v>1548</v>
      </c>
      <c r="E205" s="28"/>
      <c r="F205" s="28">
        <f t="shared" si="26"/>
        <v>1548</v>
      </c>
      <c r="G205" s="27">
        <v>1.17E-2</v>
      </c>
      <c r="H205" s="8">
        <f t="shared" si="27"/>
        <v>18.111599999999999</v>
      </c>
      <c r="J205" s="58" t="s">
        <v>23</v>
      </c>
    </row>
    <row r="206" spans="2:10" ht="19.5" customHeight="1">
      <c r="B206" s="23" t="s">
        <v>8</v>
      </c>
      <c r="C206" s="24" t="s">
        <v>24</v>
      </c>
      <c r="D206" s="28">
        <v>267</v>
      </c>
      <c r="E206" s="28"/>
      <c r="F206" s="28">
        <f t="shared" si="26"/>
        <v>267</v>
      </c>
      <c r="G206" s="27">
        <v>1.17E-2</v>
      </c>
      <c r="H206" s="8">
        <f t="shared" si="27"/>
        <v>3.1238999999999999</v>
      </c>
      <c r="J206" t="s">
        <v>24</v>
      </c>
    </row>
    <row r="207" spans="2:10" ht="19.5" customHeight="1">
      <c r="B207" s="23" t="s">
        <v>8</v>
      </c>
      <c r="C207" s="24" t="s">
        <v>25</v>
      </c>
      <c r="D207" s="28">
        <v>593.75</v>
      </c>
      <c r="E207" s="28"/>
      <c r="F207" s="28">
        <f t="shared" si="26"/>
        <v>593.75</v>
      </c>
      <c r="G207" s="27">
        <v>1.17E-2</v>
      </c>
      <c r="H207" s="8">
        <f t="shared" si="27"/>
        <v>6.9468750000000004</v>
      </c>
      <c r="J207" s="93" t="s">
        <v>25</v>
      </c>
    </row>
    <row r="208" spans="2:10" ht="17.25" customHeight="1">
      <c r="B208" s="37" t="s">
        <v>28</v>
      </c>
      <c r="C208" s="38"/>
      <c r="D208" s="39">
        <f>SUM(D196:D207)</f>
        <v>2652.75</v>
      </c>
      <c r="E208" s="39"/>
      <c r="F208" s="39">
        <f>SUM(F196:F207)</f>
        <v>2652.75</v>
      </c>
      <c r="G208" s="38">
        <v>1.17E-2</v>
      </c>
      <c r="H208" s="21">
        <f>SUM(H196:H207)</f>
        <v>31.037174999999998</v>
      </c>
    </row>
    <row r="209" spans="2:10" ht="19.5" customHeight="1"/>
    <row r="210" spans="2:10">
      <c r="B210" s="95" t="s">
        <v>48</v>
      </c>
    </row>
    <row r="211" spans="2:10">
      <c r="B211" s="3" t="s">
        <v>0</v>
      </c>
      <c r="C211" s="4" t="s">
        <v>1</v>
      </c>
      <c r="D211" s="4" t="s">
        <v>7</v>
      </c>
      <c r="E211" s="5" t="s">
        <v>6</v>
      </c>
      <c r="F211" s="5" t="s">
        <v>2</v>
      </c>
      <c r="G211" s="6" t="s">
        <v>3</v>
      </c>
      <c r="H211" s="7" t="s">
        <v>4</v>
      </c>
    </row>
    <row r="212" spans="2:10">
      <c r="B212" s="26" t="s">
        <v>12</v>
      </c>
      <c r="C212" s="24"/>
      <c r="D212" s="28">
        <v>2538.25</v>
      </c>
      <c r="E212" s="28"/>
      <c r="F212" s="28">
        <f t="shared" si="24"/>
        <v>2538.25</v>
      </c>
      <c r="G212" s="27">
        <v>1.17E-2</v>
      </c>
      <c r="H212" s="8">
        <f t="shared" si="25"/>
        <v>29.697525000000002</v>
      </c>
      <c r="J212" s="58" t="s">
        <v>15</v>
      </c>
    </row>
    <row r="213" spans="2:10">
      <c r="B213" s="26" t="s">
        <v>12</v>
      </c>
      <c r="C213" s="24"/>
      <c r="D213" s="28">
        <v>220.5</v>
      </c>
      <c r="E213" s="28"/>
      <c r="F213" s="28">
        <f t="shared" si="24"/>
        <v>220.5</v>
      </c>
      <c r="G213" s="27">
        <v>1.17E-2</v>
      </c>
      <c r="H213" s="8">
        <f t="shared" si="25"/>
        <v>2.57985</v>
      </c>
      <c r="J213" s="58" t="s">
        <v>16</v>
      </c>
    </row>
    <row r="214" spans="2:10">
      <c r="B214" s="26" t="s">
        <v>12</v>
      </c>
      <c r="C214" s="24"/>
      <c r="D214" s="28">
        <v>13204</v>
      </c>
      <c r="E214" s="28"/>
      <c r="F214" s="28">
        <f t="shared" si="24"/>
        <v>13204</v>
      </c>
      <c r="G214" s="27">
        <v>1.17E-2</v>
      </c>
      <c r="H214" s="8">
        <f t="shared" si="25"/>
        <v>154.48680000000002</v>
      </c>
      <c r="J214" s="58" t="s">
        <v>26</v>
      </c>
    </row>
    <row r="215" spans="2:10">
      <c r="B215" s="26" t="s">
        <v>12</v>
      </c>
      <c r="C215" s="24"/>
      <c r="D215" s="28">
        <v>7917.5</v>
      </c>
      <c r="E215" s="28"/>
      <c r="F215" s="28">
        <f t="shared" si="24"/>
        <v>7917.5</v>
      </c>
      <c r="G215" s="27">
        <v>1.17E-2</v>
      </c>
      <c r="H215" s="8">
        <f t="shared" si="25"/>
        <v>92.634749999999997</v>
      </c>
      <c r="J215" s="58" t="s">
        <v>17</v>
      </c>
    </row>
    <row r="216" spans="2:10">
      <c r="B216" s="26" t="s">
        <v>12</v>
      </c>
      <c r="C216" s="24"/>
      <c r="D216" s="28">
        <v>8962.5</v>
      </c>
      <c r="E216" s="28"/>
      <c r="F216" s="28">
        <f t="shared" si="24"/>
        <v>8962.5</v>
      </c>
      <c r="G216" s="27">
        <v>1.17E-2</v>
      </c>
      <c r="H216" s="8">
        <f t="shared" si="25"/>
        <v>104.86125</v>
      </c>
      <c r="J216" s="58" t="s">
        <v>18</v>
      </c>
    </row>
    <row r="217" spans="2:10">
      <c r="B217" s="26" t="s">
        <v>12</v>
      </c>
      <c r="C217" s="24"/>
      <c r="D217" s="28">
        <v>262.5</v>
      </c>
      <c r="E217" s="28"/>
      <c r="F217" s="28">
        <f t="shared" si="24"/>
        <v>262.5</v>
      </c>
      <c r="G217" s="27">
        <v>1.17E-2</v>
      </c>
      <c r="H217" s="8">
        <f t="shared" si="25"/>
        <v>3.07125</v>
      </c>
      <c r="J217" s="58" t="s">
        <v>19</v>
      </c>
    </row>
    <row r="218" spans="2:10">
      <c r="B218" s="26" t="s">
        <v>12</v>
      </c>
      <c r="C218" s="24"/>
      <c r="D218" s="28">
        <v>0</v>
      </c>
      <c r="E218" s="28"/>
      <c r="F218" s="28">
        <f t="shared" si="24"/>
        <v>0</v>
      </c>
      <c r="G218" s="27">
        <v>1.17E-2</v>
      </c>
      <c r="H218" s="8">
        <f t="shared" si="25"/>
        <v>0</v>
      </c>
      <c r="J218" s="58" t="s">
        <v>20</v>
      </c>
    </row>
    <row r="219" spans="2:10">
      <c r="B219" s="26" t="s">
        <v>12</v>
      </c>
      <c r="C219" s="24"/>
      <c r="D219" s="28">
        <v>0</v>
      </c>
      <c r="E219" s="28"/>
      <c r="F219" s="28">
        <f t="shared" si="24"/>
        <v>0</v>
      </c>
      <c r="G219" s="27">
        <v>1.17E-2</v>
      </c>
      <c r="H219" s="8">
        <f t="shared" si="25"/>
        <v>0</v>
      </c>
      <c r="J219" s="58" t="s">
        <v>21</v>
      </c>
    </row>
    <row r="220" spans="2:10">
      <c r="B220" s="26" t="s">
        <v>12</v>
      </c>
      <c r="C220" s="24"/>
      <c r="D220" s="28">
        <v>0</v>
      </c>
      <c r="E220" s="28"/>
      <c r="F220" s="28">
        <f t="shared" si="24"/>
        <v>0</v>
      </c>
      <c r="G220" s="27">
        <v>1.17E-2</v>
      </c>
      <c r="H220" s="8">
        <f t="shared" si="25"/>
        <v>0</v>
      </c>
      <c r="J220" s="58" t="s">
        <v>22</v>
      </c>
    </row>
    <row r="221" spans="2:10">
      <c r="B221" s="26" t="s">
        <v>12</v>
      </c>
      <c r="C221" s="24"/>
      <c r="D221" s="28"/>
      <c r="E221" s="28"/>
      <c r="F221" s="28">
        <f t="shared" si="24"/>
        <v>0</v>
      </c>
      <c r="G221" s="27">
        <v>1.17E-2</v>
      </c>
      <c r="H221" s="8">
        <f t="shared" si="25"/>
        <v>0</v>
      </c>
      <c r="J221" s="58" t="s">
        <v>23</v>
      </c>
    </row>
    <row r="222" spans="2:10">
      <c r="B222" s="26" t="s">
        <v>12</v>
      </c>
      <c r="C222" s="24"/>
      <c r="D222" s="28"/>
      <c r="E222" s="28"/>
      <c r="F222" s="28">
        <f t="shared" si="24"/>
        <v>0</v>
      </c>
      <c r="G222" s="27">
        <v>1.17E-2</v>
      </c>
      <c r="H222" s="8">
        <f t="shared" si="25"/>
        <v>0</v>
      </c>
      <c r="J222" t="s">
        <v>24</v>
      </c>
    </row>
    <row r="223" spans="2:10">
      <c r="B223" s="26" t="s">
        <v>12</v>
      </c>
      <c r="C223" s="24"/>
      <c r="D223" s="28"/>
      <c r="E223" s="28"/>
      <c r="F223" s="28">
        <f t="shared" si="24"/>
        <v>0</v>
      </c>
      <c r="G223" s="27">
        <v>1.17E-2</v>
      </c>
      <c r="H223" s="8">
        <f t="shared" si="25"/>
        <v>0</v>
      </c>
      <c r="J223" s="93" t="s">
        <v>25</v>
      </c>
    </row>
    <row r="224" spans="2:10">
      <c r="B224" s="44" t="s">
        <v>28</v>
      </c>
      <c r="C224" s="38"/>
      <c r="D224" s="39">
        <f>SUM(D212:D223)</f>
        <v>33105.25</v>
      </c>
      <c r="E224" s="39"/>
      <c r="F224" s="39">
        <f>SUM(F212:F223)</f>
        <v>33105.25</v>
      </c>
      <c r="G224" s="38">
        <v>1.17E-2</v>
      </c>
      <c r="H224" s="21">
        <f>SUM(H212:H223)</f>
        <v>387.33142500000002</v>
      </c>
    </row>
    <row r="225" spans="2:10">
      <c r="B225" s="104"/>
      <c r="C225" s="104"/>
      <c r="D225" s="105"/>
      <c r="E225" s="33"/>
      <c r="F225" s="33"/>
      <c r="G225" s="104"/>
      <c r="H225" s="105"/>
    </row>
    <row r="226" spans="2:10">
      <c r="B226" s="95" t="s">
        <v>53</v>
      </c>
    </row>
    <row r="227" spans="2:10">
      <c r="B227" s="3" t="s">
        <v>0</v>
      </c>
      <c r="C227" s="4" t="s">
        <v>1</v>
      </c>
      <c r="D227" s="4" t="s">
        <v>7</v>
      </c>
      <c r="E227" s="5" t="s">
        <v>6</v>
      </c>
      <c r="F227" s="5" t="s">
        <v>2</v>
      </c>
      <c r="G227" s="6" t="s">
        <v>3</v>
      </c>
      <c r="H227" s="7" t="s">
        <v>4</v>
      </c>
    </row>
    <row r="228" spans="2:10">
      <c r="B228" s="26" t="s">
        <v>12</v>
      </c>
      <c r="C228" s="24"/>
      <c r="D228" s="28">
        <v>570</v>
      </c>
      <c r="E228" s="28"/>
      <c r="F228" s="28">
        <f t="shared" ref="F228:F239" si="28">SUM(D228:E228)</f>
        <v>570</v>
      </c>
      <c r="G228" s="27">
        <v>1.17E-2</v>
      </c>
      <c r="H228" s="8">
        <f t="shared" ref="H228:H239" si="29">F228*G228</f>
        <v>6.6690000000000005</v>
      </c>
      <c r="J228" s="58" t="s">
        <v>15</v>
      </c>
    </row>
    <row r="229" spans="2:10">
      <c r="B229" s="26" t="s">
        <v>12</v>
      </c>
      <c r="C229" s="24"/>
      <c r="D229" s="28">
        <v>0</v>
      </c>
      <c r="E229" s="28"/>
      <c r="F229" s="28">
        <f t="shared" si="28"/>
        <v>0</v>
      </c>
      <c r="G229" s="27">
        <v>1.17E-2</v>
      </c>
      <c r="H229" s="8">
        <f t="shared" si="29"/>
        <v>0</v>
      </c>
      <c r="J229" s="58" t="s">
        <v>16</v>
      </c>
    </row>
    <row r="230" spans="2:10">
      <c r="B230" s="26" t="s">
        <v>12</v>
      </c>
      <c r="C230" s="24"/>
      <c r="D230" s="28">
        <v>658.5</v>
      </c>
      <c r="E230" s="28"/>
      <c r="F230" s="28">
        <f t="shared" si="28"/>
        <v>658.5</v>
      </c>
      <c r="G230" s="27">
        <v>1.17E-2</v>
      </c>
      <c r="H230" s="8">
        <f t="shared" si="29"/>
        <v>7.7044500000000005</v>
      </c>
      <c r="J230" s="58" t="s">
        <v>26</v>
      </c>
    </row>
    <row r="231" spans="2:10">
      <c r="B231" s="26" t="s">
        <v>12</v>
      </c>
      <c r="C231" s="24"/>
      <c r="D231" s="28">
        <v>142.5</v>
      </c>
      <c r="E231" s="28"/>
      <c r="F231" s="28">
        <f t="shared" si="28"/>
        <v>142.5</v>
      </c>
      <c r="G231" s="27">
        <v>1.17E-2</v>
      </c>
      <c r="H231" s="8">
        <f t="shared" si="29"/>
        <v>1.6672500000000001</v>
      </c>
      <c r="J231" s="58" t="s">
        <v>17</v>
      </c>
    </row>
    <row r="232" spans="2:10">
      <c r="B232" s="26" t="s">
        <v>12</v>
      </c>
      <c r="C232" s="24"/>
      <c r="D232" s="28">
        <v>47.5</v>
      </c>
      <c r="E232" s="28"/>
      <c r="F232" s="28">
        <f t="shared" si="28"/>
        <v>47.5</v>
      </c>
      <c r="G232" s="27">
        <v>1.17E-2</v>
      </c>
      <c r="H232" s="8">
        <f t="shared" si="29"/>
        <v>0.55574999999999997</v>
      </c>
      <c r="J232" s="58" t="s">
        <v>18</v>
      </c>
    </row>
    <row r="233" spans="2:10">
      <c r="B233" s="26" t="s">
        <v>12</v>
      </c>
      <c r="C233" s="24"/>
      <c r="D233" s="28">
        <v>0</v>
      </c>
      <c r="E233" s="28"/>
      <c r="F233" s="28">
        <f t="shared" si="28"/>
        <v>0</v>
      </c>
      <c r="G233" s="27">
        <v>1.17E-2</v>
      </c>
      <c r="H233" s="8">
        <f t="shared" si="29"/>
        <v>0</v>
      </c>
      <c r="J233" s="58" t="s">
        <v>19</v>
      </c>
    </row>
    <row r="234" spans="2:10">
      <c r="B234" s="26" t="s">
        <v>12</v>
      </c>
      <c r="C234" s="24"/>
      <c r="D234" s="28">
        <v>0</v>
      </c>
      <c r="E234" s="28"/>
      <c r="F234" s="28">
        <f t="shared" si="28"/>
        <v>0</v>
      </c>
      <c r="G234" s="27">
        <v>1.17E-2</v>
      </c>
      <c r="H234" s="8">
        <f t="shared" si="29"/>
        <v>0</v>
      </c>
      <c r="J234" s="58" t="s">
        <v>20</v>
      </c>
    </row>
    <row r="235" spans="2:10">
      <c r="B235" s="26" t="s">
        <v>12</v>
      </c>
      <c r="C235" s="24"/>
      <c r="D235" s="28">
        <v>302</v>
      </c>
      <c r="E235" s="28"/>
      <c r="F235" s="28">
        <f t="shared" si="28"/>
        <v>302</v>
      </c>
      <c r="G235" s="27">
        <v>1.17E-2</v>
      </c>
      <c r="H235" s="8">
        <f t="shared" si="29"/>
        <v>3.5334000000000003</v>
      </c>
      <c r="J235" s="58" t="s">
        <v>21</v>
      </c>
    </row>
    <row r="236" spans="2:10">
      <c r="B236" s="26" t="s">
        <v>12</v>
      </c>
      <c r="C236" s="24"/>
      <c r="D236" s="28">
        <v>0</v>
      </c>
      <c r="E236" s="28"/>
      <c r="F236" s="28">
        <f t="shared" si="28"/>
        <v>0</v>
      </c>
      <c r="G236" s="27">
        <v>1.17E-2</v>
      </c>
      <c r="H236" s="8">
        <f t="shared" si="29"/>
        <v>0</v>
      </c>
      <c r="J236" s="58" t="s">
        <v>22</v>
      </c>
    </row>
    <row r="237" spans="2:10">
      <c r="B237" s="26" t="s">
        <v>12</v>
      </c>
      <c r="C237" s="24"/>
      <c r="D237" s="28">
        <v>356.25</v>
      </c>
      <c r="E237" s="28"/>
      <c r="F237" s="28">
        <f t="shared" si="28"/>
        <v>356.25</v>
      </c>
      <c r="G237" s="27">
        <v>1.17E-2</v>
      </c>
      <c r="H237" s="8">
        <f t="shared" si="29"/>
        <v>4.1681249999999999</v>
      </c>
      <c r="J237" s="58" t="s">
        <v>23</v>
      </c>
    </row>
    <row r="238" spans="2:10">
      <c r="B238" s="26" t="s">
        <v>12</v>
      </c>
      <c r="C238" s="24"/>
      <c r="D238" s="28">
        <v>475</v>
      </c>
      <c r="E238" s="28"/>
      <c r="F238" s="28">
        <f t="shared" si="28"/>
        <v>475</v>
      </c>
      <c r="G238" s="27">
        <v>1.17E-2</v>
      </c>
      <c r="H238" s="8">
        <f t="shared" si="29"/>
        <v>5.5575000000000001</v>
      </c>
      <c r="J238" t="s">
        <v>24</v>
      </c>
    </row>
    <row r="239" spans="2:10">
      <c r="B239" s="26" t="s">
        <v>12</v>
      </c>
      <c r="C239" s="24"/>
      <c r="D239" s="28">
        <v>2557.5</v>
      </c>
      <c r="E239" s="28"/>
      <c r="F239" s="28">
        <f t="shared" si="28"/>
        <v>2557.5</v>
      </c>
      <c r="G239" s="27">
        <v>1.17E-2</v>
      </c>
      <c r="H239" s="8">
        <f t="shared" si="29"/>
        <v>29.922750000000001</v>
      </c>
      <c r="J239" s="93" t="s">
        <v>25</v>
      </c>
    </row>
    <row r="240" spans="2:10">
      <c r="B240" s="44" t="s">
        <v>28</v>
      </c>
      <c r="C240" s="38"/>
      <c r="D240" s="39">
        <f>SUM(D228:D239)</f>
        <v>5109.25</v>
      </c>
      <c r="E240" s="39"/>
      <c r="F240" s="39">
        <f>SUM(F228:F239)</f>
        <v>5109.25</v>
      </c>
      <c r="G240" s="38">
        <v>1.17E-2</v>
      </c>
      <c r="H240" s="21">
        <f>SUM(H228:H239)</f>
        <v>59.778225000000006</v>
      </c>
    </row>
    <row r="241" spans="2:10">
      <c r="B241" s="104"/>
      <c r="C241" s="104"/>
      <c r="D241" s="105"/>
      <c r="E241" s="33"/>
      <c r="F241" s="33"/>
      <c r="G241" s="104"/>
      <c r="H241" s="105"/>
    </row>
    <row r="242" spans="2:10">
      <c r="B242" s="95" t="s">
        <v>54</v>
      </c>
    </row>
    <row r="243" spans="2:10">
      <c r="B243" s="3" t="s">
        <v>0</v>
      </c>
      <c r="C243" s="4" t="s">
        <v>1</v>
      </c>
      <c r="D243" s="4" t="s">
        <v>7</v>
      </c>
      <c r="E243" s="5" t="s">
        <v>6</v>
      </c>
      <c r="F243" s="5" t="s">
        <v>2</v>
      </c>
      <c r="G243" s="6" t="s">
        <v>3</v>
      </c>
      <c r="H243" s="7" t="s">
        <v>4</v>
      </c>
    </row>
    <row r="244" spans="2:10">
      <c r="B244" s="26" t="s">
        <v>12</v>
      </c>
      <c r="C244" s="24"/>
      <c r="D244" s="28"/>
      <c r="E244" s="28"/>
      <c r="F244" s="28">
        <f t="shared" ref="F244:F255" si="30">SUM(D244:E244)</f>
        <v>0</v>
      </c>
      <c r="G244" s="27">
        <v>1.17E-2</v>
      </c>
      <c r="H244" s="8">
        <f t="shared" ref="H244:H255" si="31">F244*G244</f>
        <v>0</v>
      </c>
      <c r="J244" s="58" t="s">
        <v>15</v>
      </c>
    </row>
    <row r="245" spans="2:10">
      <c r="B245" s="26" t="s">
        <v>12</v>
      </c>
      <c r="C245" s="24"/>
      <c r="D245" s="28"/>
      <c r="E245" s="28"/>
      <c r="F245" s="28">
        <f t="shared" si="30"/>
        <v>0</v>
      </c>
      <c r="G245" s="27">
        <v>1.17E-2</v>
      </c>
      <c r="H245" s="8">
        <f t="shared" si="31"/>
        <v>0</v>
      </c>
      <c r="J245" s="58" t="s">
        <v>16</v>
      </c>
    </row>
    <row r="246" spans="2:10">
      <c r="B246" s="26" t="s">
        <v>12</v>
      </c>
      <c r="C246" s="24"/>
      <c r="D246" s="28"/>
      <c r="E246" s="28"/>
      <c r="F246" s="28">
        <f t="shared" si="30"/>
        <v>0</v>
      </c>
      <c r="G246" s="27">
        <v>1.17E-2</v>
      </c>
      <c r="H246" s="8">
        <f t="shared" si="31"/>
        <v>0</v>
      </c>
      <c r="J246" s="58" t="s">
        <v>26</v>
      </c>
    </row>
    <row r="247" spans="2:10">
      <c r="B247" s="26" t="s">
        <v>12</v>
      </c>
      <c r="C247" s="24"/>
      <c r="D247" s="28"/>
      <c r="E247" s="28"/>
      <c r="F247" s="28">
        <f t="shared" si="30"/>
        <v>0</v>
      </c>
      <c r="G247" s="27">
        <v>1.17E-2</v>
      </c>
      <c r="H247" s="8">
        <f t="shared" si="31"/>
        <v>0</v>
      </c>
      <c r="J247" s="58" t="s">
        <v>17</v>
      </c>
    </row>
    <row r="248" spans="2:10">
      <c r="B248" s="26" t="s">
        <v>12</v>
      </c>
      <c r="C248" s="24"/>
      <c r="D248" s="28"/>
      <c r="E248" s="28"/>
      <c r="F248" s="28">
        <f t="shared" si="30"/>
        <v>0</v>
      </c>
      <c r="G248" s="27">
        <v>1.17E-2</v>
      </c>
      <c r="H248" s="8">
        <f t="shared" si="31"/>
        <v>0</v>
      </c>
      <c r="J248" s="58" t="s">
        <v>18</v>
      </c>
    </row>
    <row r="249" spans="2:10">
      <c r="B249" s="26" t="s">
        <v>12</v>
      </c>
      <c r="C249" s="24"/>
      <c r="D249" s="28"/>
      <c r="E249" s="28"/>
      <c r="F249" s="28">
        <f t="shared" si="30"/>
        <v>0</v>
      </c>
      <c r="G249" s="27">
        <v>1.17E-2</v>
      </c>
      <c r="H249" s="8">
        <f t="shared" si="31"/>
        <v>0</v>
      </c>
      <c r="J249" s="58" t="s">
        <v>19</v>
      </c>
    </row>
    <row r="250" spans="2:10">
      <c r="B250" s="26" t="s">
        <v>12</v>
      </c>
      <c r="C250" s="24"/>
      <c r="D250" s="28"/>
      <c r="E250" s="28"/>
      <c r="F250" s="28">
        <f t="shared" si="30"/>
        <v>0</v>
      </c>
      <c r="G250" s="27">
        <v>1.17E-2</v>
      </c>
      <c r="H250" s="8">
        <f t="shared" si="31"/>
        <v>0</v>
      </c>
      <c r="J250" s="58" t="s">
        <v>20</v>
      </c>
    </row>
    <row r="251" spans="2:10">
      <c r="B251" s="26" t="s">
        <v>12</v>
      </c>
      <c r="C251" s="24"/>
      <c r="D251" s="28">
        <v>1514.75</v>
      </c>
      <c r="E251" s="28"/>
      <c r="F251" s="28">
        <f t="shared" si="30"/>
        <v>1514.75</v>
      </c>
      <c r="G251" s="27">
        <v>1.17E-2</v>
      </c>
      <c r="H251" s="8">
        <f t="shared" si="31"/>
        <v>17.722574999999999</v>
      </c>
      <c r="J251" s="58" t="s">
        <v>21</v>
      </c>
    </row>
    <row r="252" spans="2:10">
      <c r="B252" s="26" t="s">
        <v>12</v>
      </c>
      <c r="C252" s="24"/>
      <c r="D252" s="28">
        <v>7298.25</v>
      </c>
      <c r="E252" s="28"/>
      <c r="F252" s="28">
        <f t="shared" si="30"/>
        <v>7298.25</v>
      </c>
      <c r="G252" s="27">
        <v>1.17E-2</v>
      </c>
      <c r="H252" s="8">
        <f t="shared" si="31"/>
        <v>85.389525000000006</v>
      </c>
      <c r="J252" s="58" t="s">
        <v>22</v>
      </c>
    </row>
    <row r="253" spans="2:10">
      <c r="B253" s="26" t="s">
        <v>12</v>
      </c>
      <c r="C253" s="24"/>
      <c r="D253" s="28">
        <v>6271.25</v>
      </c>
      <c r="E253" s="28"/>
      <c r="F253" s="28">
        <f t="shared" si="30"/>
        <v>6271.25</v>
      </c>
      <c r="G253" s="27">
        <v>1.17E-2</v>
      </c>
      <c r="H253" s="8">
        <f t="shared" si="31"/>
        <v>73.373625000000004</v>
      </c>
      <c r="J253" s="58" t="s">
        <v>23</v>
      </c>
    </row>
    <row r="254" spans="2:10">
      <c r="B254" s="26" t="s">
        <v>12</v>
      </c>
      <c r="C254" s="24"/>
      <c r="D254" s="28">
        <v>14275</v>
      </c>
      <c r="E254" s="28"/>
      <c r="F254" s="28">
        <f t="shared" si="30"/>
        <v>14275</v>
      </c>
      <c r="G254" s="27">
        <v>1.17E-2</v>
      </c>
      <c r="H254" s="8">
        <f t="shared" si="31"/>
        <v>167.01750000000001</v>
      </c>
      <c r="J254" t="s">
        <v>24</v>
      </c>
    </row>
    <row r="255" spans="2:10">
      <c r="B255" s="26" t="s">
        <v>12</v>
      </c>
      <c r="C255" s="24"/>
      <c r="D255" s="28">
        <v>7433.25</v>
      </c>
      <c r="E255" s="28"/>
      <c r="F255" s="28">
        <f t="shared" si="30"/>
        <v>7433.25</v>
      </c>
      <c r="G255" s="27">
        <v>1.17E-2</v>
      </c>
      <c r="H255" s="8">
        <f t="shared" si="31"/>
        <v>86.969025000000002</v>
      </c>
      <c r="J255" s="93" t="s">
        <v>25</v>
      </c>
    </row>
    <row r="256" spans="2:10">
      <c r="B256" s="44" t="s">
        <v>28</v>
      </c>
      <c r="C256" s="38"/>
      <c r="D256" s="39">
        <f>SUM(D244:D255)</f>
        <v>36792.5</v>
      </c>
      <c r="E256" s="39"/>
      <c r="F256" s="39">
        <f>SUM(F244:F255)</f>
        <v>36792.5</v>
      </c>
      <c r="G256" s="38">
        <v>1.17E-2</v>
      </c>
      <c r="H256" s="21">
        <f>SUM(H244:H255)</f>
        <v>430.47225000000003</v>
      </c>
    </row>
    <row r="257" spans="2:10">
      <c r="B257" s="104"/>
      <c r="C257" s="104"/>
      <c r="D257" s="105"/>
      <c r="E257" s="33"/>
      <c r="F257" s="33"/>
      <c r="G257" s="104"/>
      <c r="H257" s="105"/>
    </row>
    <row r="258" spans="2:10">
      <c r="B258" s="95" t="s">
        <v>55</v>
      </c>
    </row>
    <row r="259" spans="2:10">
      <c r="B259" s="3" t="s">
        <v>0</v>
      </c>
      <c r="C259" s="4" t="s">
        <v>1</v>
      </c>
      <c r="D259" s="4" t="s">
        <v>7</v>
      </c>
      <c r="E259" s="5" t="s">
        <v>6</v>
      </c>
      <c r="F259" s="5" t="s">
        <v>2</v>
      </c>
      <c r="G259" s="6" t="s">
        <v>3</v>
      </c>
      <c r="H259" s="7" t="s">
        <v>4</v>
      </c>
    </row>
    <row r="260" spans="2:10">
      <c r="B260" s="26" t="s">
        <v>12</v>
      </c>
      <c r="C260" s="24"/>
      <c r="D260" s="28"/>
      <c r="E260" s="28"/>
      <c r="F260" s="28">
        <f t="shared" ref="F260:F271" si="32">SUM(D260:E260)</f>
        <v>0</v>
      </c>
      <c r="G260" s="106">
        <v>1.17E-2</v>
      </c>
      <c r="H260" s="8">
        <f t="shared" ref="H260:H271" si="33">F260*G260</f>
        <v>0</v>
      </c>
      <c r="J260" s="58" t="s">
        <v>15</v>
      </c>
    </row>
    <row r="261" spans="2:10">
      <c r="B261" s="26" t="s">
        <v>12</v>
      </c>
      <c r="C261" s="24"/>
      <c r="D261" s="28"/>
      <c r="E261" s="28"/>
      <c r="F261" s="28">
        <f t="shared" si="32"/>
        <v>0</v>
      </c>
      <c r="G261" s="106">
        <v>1.17E-2</v>
      </c>
      <c r="H261" s="8">
        <f t="shared" si="33"/>
        <v>0</v>
      </c>
      <c r="J261" s="58" t="s">
        <v>16</v>
      </c>
    </row>
    <row r="262" spans="2:10">
      <c r="B262" s="26" t="s">
        <v>12</v>
      </c>
      <c r="C262" s="24"/>
      <c r="D262" s="28"/>
      <c r="E262" s="28"/>
      <c r="F262" s="28">
        <f t="shared" si="32"/>
        <v>0</v>
      </c>
      <c r="G262" s="106">
        <v>1.17E-2</v>
      </c>
      <c r="H262" s="8">
        <f t="shared" si="33"/>
        <v>0</v>
      </c>
      <c r="J262" s="58" t="s">
        <v>26</v>
      </c>
    </row>
    <row r="263" spans="2:10">
      <c r="B263" s="26" t="s">
        <v>12</v>
      </c>
      <c r="C263" s="24"/>
      <c r="D263" s="28"/>
      <c r="E263" s="28"/>
      <c r="F263" s="28">
        <f t="shared" si="32"/>
        <v>0</v>
      </c>
      <c r="G263" s="106">
        <v>1.17E-2</v>
      </c>
      <c r="H263" s="8">
        <f t="shared" si="33"/>
        <v>0</v>
      </c>
      <c r="J263" s="58" t="s">
        <v>17</v>
      </c>
    </row>
    <row r="264" spans="2:10">
      <c r="B264" s="26" t="s">
        <v>12</v>
      </c>
      <c r="C264" s="24"/>
      <c r="D264" s="28"/>
      <c r="E264" s="28"/>
      <c r="F264" s="28">
        <f t="shared" si="32"/>
        <v>0</v>
      </c>
      <c r="G264" s="106">
        <v>1.17E-2</v>
      </c>
      <c r="H264" s="8">
        <f t="shared" si="33"/>
        <v>0</v>
      </c>
      <c r="J264" s="58" t="s">
        <v>18</v>
      </c>
    </row>
    <row r="265" spans="2:10">
      <c r="B265" s="26" t="s">
        <v>12</v>
      </c>
      <c r="C265" s="24"/>
      <c r="D265" s="28"/>
      <c r="E265" s="28"/>
      <c r="F265" s="28">
        <f t="shared" si="32"/>
        <v>0</v>
      </c>
      <c r="G265" s="106">
        <v>1.17E-2</v>
      </c>
      <c r="H265" s="8">
        <f t="shared" si="33"/>
        <v>0</v>
      </c>
      <c r="J265" s="58" t="s">
        <v>19</v>
      </c>
    </row>
    <row r="266" spans="2:10">
      <c r="B266" s="26" t="s">
        <v>12</v>
      </c>
      <c r="C266" s="24"/>
      <c r="D266" s="28"/>
      <c r="E266" s="28"/>
      <c r="F266" s="28">
        <f t="shared" si="32"/>
        <v>0</v>
      </c>
      <c r="G266" s="106">
        <v>1.17E-2</v>
      </c>
      <c r="H266" s="8">
        <f t="shared" si="33"/>
        <v>0</v>
      </c>
      <c r="J266" s="58" t="s">
        <v>20</v>
      </c>
    </row>
    <row r="267" spans="2:10">
      <c r="B267" s="26" t="s">
        <v>12</v>
      </c>
      <c r="C267" s="24"/>
      <c r="D267" s="28">
        <v>261.25</v>
      </c>
      <c r="E267" s="28"/>
      <c r="F267" s="28">
        <f t="shared" si="32"/>
        <v>261.25</v>
      </c>
      <c r="G267" s="106">
        <v>1.17E-2</v>
      </c>
      <c r="H267" s="8">
        <f t="shared" si="33"/>
        <v>3.0566249999999999</v>
      </c>
      <c r="J267" s="58" t="s">
        <v>21</v>
      </c>
    </row>
    <row r="268" spans="2:10">
      <c r="B268" s="26" t="s">
        <v>12</v>
      </c>
      <c r="C268" s="24"/>
      <c r="D268" s="28">
        <v>546.25</v>
      </c>
      <c r="E268" s="28"/>
      <c r="F268" s="28">
        <f t="shared" si="32"/>
        <v>546.25</v>
      </c>
      <c r="G268" s="106">
        <v>1.17E-2</v>
      </c>
      <c r="H268" s="8">
        <f t="shared" si="33"/>
        <v>6.3911250000000006</v>
      </c>
      <c r="J268" s="58" t="s">
        <v>22</v>
      </c>
    </row>
    <row r="269" spans="2:10">
      <c r="B269" s="26" t="s">
        <v>12</v>
      </c>
      <c r="C269" s="24"/>
      <c r="D269" s="28">
        <v>6111</v>
      </c>
      <c r="E269" s="28"/>
      <c r="F269" s="28">
        <f t="shared" si="32"/>
        <v>6111</v>
      </c>
      <c r="G269" s="106">
        <v>1.17E-2</v>
      </c>
      <c r="H269" s="8">
        <f t="shared" si="33"/>
        <v>71.498699999999999</v>
      </c>
      <c r="J269" s="58" t="s">
        <v>23</v>
      </c>
    </row>
    <row r="270" spans="2:10">
      <c r="B270" s="26" t="s">
        <v>12</v>
      </c>
      <c r="C270" s="24"/>
      <c r="D270" s="28">
        <v>4743.75</v>
      </c>
      <c r="E270" s="28"/>
      <c r="F270" s="28">
        <f t="shared" si="32"/>
        <v>4743.75</v>
      </c>
      <c r="G270" s="106">
        <v>1.17E-2</v>
      </c>
      <c r="H270" s="8">
        <f t="shared" si="33"/>
        <v>55.501874999999998</v>
      </c>
      <c r="J270" t="s">
        <v>24</v>
      </c>
    </row>
    <row r="271" spans="2:10">
      <c r="B271" s="26" t="s">
        <v>12</v>
      </c>
      <c r="C271" s="24"/>
      <c r="D271" s="28">
        <v>5655.25</v>
      </c>
      <c r="E271" s="28"/>
      <c r="F271" s="28">
        <f t="shared" si="32"/>
        <v>5655.25</v>
      </c>
      <c r="G271" s="106">
        <v>1.17E-2</v>
      </c>
      <c r="H271" s="8">
        <f t="shared" si="33"/>
        <v>66.166425000000004</v>
      </c>
      <c r="J271" s="93" t="s">
        <v>25</v>
      </c>
    </row>
    <row r="272" spans="2:10">
      <c r="B272" s="44" t="s">
        <v>28</v>
      </c>
      <c r="C272" s="38"/>
      <c r="D272" s="39">
        <f>SUM(D260:D271)</f>
        <v>17317.5</v>
      </c>
      <c r="E272" s="39"/>
      <c r="F272" s="39">
        <f>SUM(F260:F271)</f>
        <v>17317.5</v>
      </c>
      <c r="G272" s="106">
        <v>1.17E-2</v>
      </c>
      <c r="H272" s="21">
        <f>SUM(H260:H271)</f>
        <v>202.61475000000002</v>
      </c>
    </row>
    <row r="273" spans="2:10">
      <c r="B273" s="104"/>
      <c r="C273" s="104"/>
      <c r="D273" s="105"/>
      <c r="E273" s="33"/>
      <c r="F273" s="33"/>
      <c r="G273" s="104"/>
      <c r="H273" s="105"/>
    </row>
    <row r="274" spans="2:10">
      <c r="B274" s="95" t="s">
        <v>56</v>
      </c>
    </row>
    <row r="275" spans="2:10">
      <c r="B275" s="3" t="s">
        <v>0</v>
      </c>
      <c r="C275" s="4" t="s">
        <v>1</v>
      </c>
      <c r="D275" s="4" t="s">
        <v>7</v>
      </c>
      <c r="E275" s="5" t="s">
        <v>6</v>
      </c>
      <c r="F275" s="5" t="s">
        <v>2</v>
      </c>
      <c r="G275" s="6" t="s">
        <v>3</v>
      </c>
      <c r="H275" s="7" t="s">
        <v>4</v>
      </c>
    </row>
    <row r="276" spans="2:10">
      <c r="B276" s="26" t="s">
        <v>12</v>
      </c>
      <c r="C276" s="24"/>
      <c r="D276" s="28"/>
      <c r="E276" s="28"/>
      <c r="F276" s="28">
        <f t="shared" ref="F276:F287" si="34">SUM(D276:E276)</f>
        <v>0</v>
      </c>
      <c r="G276" s="27">
        <v>1.17E-2</v>
      </c>
      <c r="H276" s="8">
        <f t="shared" ref="H276:H287" si="35">F276*G276</f>
        <v>0</v>
      </c>
      <c r="J276" s="58" t="s">
        <v>15</v>
      </c>
    </row>
    <row r="277" spans="2:10">
      <c r="B277" s="26" t="s">
        <v>12</v>
      </c>
      <c r="C277" s="24"/>
      <c r="D277" s="28"/>
      <c r="E277" s="28"/>
      <c r="F277" s="28">
        <f t="shared" si="34"/>
        <v>0</v>
      </c>
      <c r="G277" s="27">
        <v>1.17E-2</v>
      </c>
      <c r="H277" s="8">
        <f t="shared" si="35"/>
        <v>0</v>
      </c>
      <c r="J277" s="58" t="s">
        <v>16</v>
      </c>
    </row>
    <row r="278" spans="2:10">
      <c r="B278" s="26" t="s">
        <v>12</v>
      </c>
      <c r="C278" s="24"/>
      <c r="D278" s="28"/>
      <c r="E278" s="28"/>
      <c r="F278" s="28">
        <f t="shared" si="34"/>
        <v>0</v>
      </c>
      <c r="G278" s="27">
        <v>1.17E-2</v>
      </c>
      <c r="H278" s="8">
        <f t="shared" si="35"/>
        <v>0</v>
      </c>
      <c r="J278" s="58" t="s">
        <v>26</v>
      </c>
    </row>
    <row r="279" spans="2:10">
      <c r="B279" s="26" t="s">
        <v>12</v>
      </c>
      <c r="C279" s="24"/>
      <c r="D279" s="28"/>
      <c r="E279" s="28"/>
      <c r="F279" s="28">
        <f t="shared" si="34"/>
        <v>0</v>
      </c>
      <c r="G279" s="27">
        <v>1.17E-2</v>
      </c>
      <c r="H279" s="8">
        <f t="shared" si="35"/>
        <v>0</v>
      </c>
      <c r="J279" s="58" t="s">
        <v>17</v>
      </c>
    </row>
    <row r="280" spans="2:10">
      <c r="B280" s="26" t="s">
        <v>12</v>
      </c>
      <c r="C280" s="24"/>
      <c r="D280" s="28"/>
      <c r="E280" s="28"/>
      <c r="F280" s="28">
        <f t="shared" si="34"/>
        <v>0</v>
      </c>
      <c r="G280" s="27">
        <v>1.17E-2</v>
      </c>
      <c r="H280" s="8">
        <f t="shared" si="35"/>
        <v>0</v>
      </c>
      <c r="J280" s="58" t="s">
        <v>18</v>
      </c>
    </row>
    <row r="281" spans="2:10">
      <c r="B281" s="26" t="s">
        <v>12</v>
      </c>
      <c r="C281" s="24"/>
      <c r="D281" s="28"/>
      <c r="E281" s="28"/>
      <c r="F281" s="28">
        <f t="shared" si="34"/>
        <v>0</v>
      </c>
      <c r="G281" s="27">
        <v>1.17E-2</v>
      </c>
      <c r="H281" s="8">
        <f t="shared" si="35"/>
        <v>0</v>
      </c>
      <c r="J281" s="58" t="s">
        <v>19</v>
      </c>
    </row>
    <row r="282" spans="2:10">
      <c r="B282" s="26" t="s">
        <v>12</v>
      </c>
      <c r="C282" s="24"/>
      <c r="D282" s="28"/>
      <c r="E282" s="28"/>
      <c r="F282" s="28">
        <f t="shared" si="34"/>
        <v>0</v>
      </c>
      <c r="G282" s="27">
        <v>1.17E-2</v>
      </c>
      <c r="H282" s="8">
        <f t="shared" si="35"/>
        <v>0</v>
      </c>
      <c r="J282" s="58" t="s">
        <v>20</v>
      </c>
    </row>
    <row r="283" spans="2:10">
      <c r="B283" s="26" t="s">
        <v>12</v>
      </c>
      <c r="C283" s="24"/>
      <c r="D283" s="28">
        <v>3085.25</v>
      </c>
      <c r="E283" s="28"/>
      <c r="F283" s="28">
        <f t="shared" si="34"/>
        <v>3085.25</v>
      </c>
      <c r="G283" s="27">
        <v>1.17E-2</v>
      </c>
      <c r="H283" s="8">
        <f t="shared" si="35"/>
        <v>36.097425000000001</v>
      </c>
      <c r="J283" s="58" t="s">
        <v>21</v>
      </c>
    </row>
    <row r="284" spans="2:10">
      <c r="B284" s="26" t="s">
        <v>12</v>
      </c>
      <c r="C284" s="24"/>
      <c r="D284" s="28">
        <v>2499</v>
      </c>
      <c r="E284" s="28"/>
      <c r="F284" s="28">
        <f t="shared" si="34"/>
        <v>2499</v>
      </c>
      <c r="G284" s="27">
        <v>1.17E-2</v>
      </c>
      <c r="H284" s="8">
        <f t="shared" si="35"/>
        <v>29.238300000000002</v>
      </c>
      <c r="J284" s="58" t="s">
        <v>22</v>
      </c>
    </row>
    <row r="285" spans="2:10">
      <c r="B285" s="26" t="s">
        <v>12</v>
      </c>
      <c r="C285" s="24"/>
      <c r="D285" s="28">
        <v>7188.5</v>
      </c>
      <c r="E285" s="28"/>
      <c r="F285" s="28">
        <f t="shared" si="34"/>
        <v>7188.5</v>
      </c>
      <c r="G285" s="27">
        <v>1.17E-2</v>
      </c>
      <c r="H285" s="8">
        <f t="shared" si="35"/>
        <v>84.105450000000005</v>
      </c>
      <c r="J285" s="58" t="s">
        <v>23</v>
      </c>
    </row>
    <row r="286" spans="2:10">
      <c r="B286" s="26" t="s">
        <v>12</v>
      </c>
      <c r="C286" s="24"/>
      <c r="D286" s="28">
        <v>6061.75</v>
      </c>
      <c r="E286" s="28"/>
      <c r="F286" s="28">
        <f t="shared" si="34"/>
        <v>6061.75</v>
      </c>
      <c r="G286" s="27">
        <v>1.17E-2</v>
      </c>
      <c r="H286" s="8">
        <f t="shared" si="35"/>
        <v>70.922475000000006</v>
      </c>
      <c r="J286" t="s">
        <v>24</v>
      </c>
    </row>
    <row r="287" spans="2:10">
      <c r="B287" s="26" t="s">
        <v>12</v>
      </c>
      <c r="C287" s="24"/>
      <c r="D287" s="28">
        <v>2784.25</v>
      </c>
      <c r="E287" s="28"/>
      <c r="F287" s="28">
        <f t="shared" si="34"/>
        <v>2784.25</v>
      </c>
      <c r="G287" s="27">
        <v>1.17E-2</v>
      </c>
      <c r="H287" s="8">
        <f t="shared" si="35"/>
        <v>32.575724999999998</v>
      </c>
      <c r="J287" s="93" t="s">
        <v>25</v>
      </c>
    </row>
    <row r="288" spans="2:10">
      <c r="B288" s="44" t="s">
        <v>28</v>
      </c>
      <c r="C288" s="38"/>
      <c r="D288" s="39">
        <f>SUM(D276:D287)</f>
        <v>21618.75</v>
      </c>
      <c r="E288" s="39"/>
      <c r="F288" s="39">
        <f>SUM(F276:F287)</f>
        <v>21618.75</v>
      </c>
      <c r="G288" s="38">
        <v>1.17E-2</v>
      </c>
      <c r="H288" s="21">
        <f>SUM(H276:H287)</f>
        <v>252.93937500000001</v>
      </c>
    </row>
    <row r="289" spans="1:14">
      <c r="B289" s="104"/>
      <c r="C289" s="104"/>
      <c r="D289" s="105"/>
      <c r="E289" s="33"/>
      <c r="F289" s="33"/>
      <c r="G289" s="104"/>
      <c r="H289" s="105"/>
    </row>
    <row r="290" spans="1:14">
      <c r="D290" s="2"/>
      <c r="H290" s="2"/>
    </row>
    <row r="291" spans="1:14">
      <c r="B291" s="59" t="s">
        <v>29</v>
      </c>
      <c r="C291" s="60"/>
      <c r="D291" s="61">
        <f>SUM(D272+D256+D240+D224+D208+D192+D176+D161+D146+D131+D115+D99+D83+D288)</f>
        <v>1395121.25</v>
      </c>
      <c r="E291" s="60"/>
      <c r="F291" s="60"/>
      <c r="G291" s="60"/>
      <c r="H291" s="61">
        <f>SUM(H272+H256+H240+H224+H208+H192+H176+H161+H146+H131+H115+H99+H83+H288)</f>
        <v>16322.918625</v>
      </c>
    </row>
    <row r="293" spans="1:14">
      <c r="B293" s="30" t="s">
        <v>27</v>
      </c>
    </row>
    <row r="294" spans="1:14" s="36" customFormat="1">
      <c r="A294" s="79" t="s">
        <v>33</v>
      </c>
      <c r="B294" s="30" t="s">
        <v>16</v>
      </c>
      <c r="C294"/>
      <c r="D294" s="58"/>
      <c r="E294"/>
      <c r="F294"/>
      <c r="G294"/>
      <c r="H294"/>
      <c r="I294" s="14"/>
      <c r="J294"/>
      <c r="K294" s="88"/>
      <c r="L294" s="89">
        <v>7.6999999999999999E-2</v>
      </c>
      <c r="M294" s="113">
        <f>IF(J312&lt;&gt;"",J312*(1+L294),"")-0.01</f>
        <v>73056.400250000006</v>
      </c>
      <c r="N294" s="113"/>
    </row>
    <row r="295" spans="1:14" s="36" customFormat="1">
      <c r="A295" s="79" t="s">
        <v>34</v>
      </c>
      <c r="B295" s="30" t="s">
        <v>16</v>
      </c>
      <c r="C295"/>
      <c r="D295" s="58"/>
      <c r="E295"/>
      <c r="F295"/>
      <c r="G295"/>
      <c r="H295"/>
      <c r="I295" s="14"/>
      <c r="J295"/>
      <c r="K295" s="88"/>
      <c r="L295" s="89">
        <v>7.6999999999999999E-2</v>
      </c>
      <c r="M295" s="113">
        <f>IF(J313&lt;&gt;"",J313*(1+L295),"")-0.02</f>
        <v>74520.302499999991</v>
      </c>
      <c r="N295" s="113"/>
    </row>
    <row r="296" spans="1:14" s="36" customFormat="1">
      <c r="A296" s="79" t="s">
        <v>35</v>
      </c>
      <c r="B296" s="30" t="s">
        <v>16</v>
      </c>
      <c r="C296"/>
      <c r="D296" s="58"/>
      <c r="E296"/>
      <c r="F296"/>
      <c r="G296"/>
      <c r="H296"/>
      <c r="I296" s="14"/>
      <c r="J296"/>
      <c r="K296" s="88"/>
      <c r="L296" s="89">
        <v>7.6999999999999999E-2</v>
      </c>
      <c r="M296" s="113">
        <f>IF(J314&lt;&gt;"",J314*(1+L296),"")+0.01</f>
        <v>82081.949499999988</v>
      </c>
      <c r="N296" s="113"/>
    </row>
    <row r="297" spans="1:14" s="36" customFormat="1">
      <c r="A297" s="79" t="s">
        <v>36</v>
      </c>
      <c r="B297" s="30" t="s">
        <v>26</v>
      </c>
      <c r="C297"/>
      <c r="D297" s="58"/>
      <c r="E297"/>
      <c r="F297"/>
      <c r="G297"/>
      <c r="H297"/>
      <c r="I297" s="14"/>
      <c r="J297"/>
      <c r="K297" s="88"/>
      <c r="L297" s="89">
        <v>7.6999999999999999E-2</v>
      </c>
      <c r="M297" s="113">
        <f>IF(J315&lt;&gt;"",J315*(1+L297),"")-0.02</f>
        <v>93264.948999999993</v>
      </c>
      <c r="N297" s="113"/>
    </row>
    <row r="298" spans="1:14" s="36" customFormat="1">
      <c r="A298" s="79" t="s">
        <v>37</v>
      </c>
      <c r="B298" s="30" t="s">
        <v>17</v>
      </c>
      <c r="C298">
        <v>2060</v>
      </c>
      <c r="D298" s="58" t="s">
        <v>47</v>
      </c>
      <c r="E298"/>
      <c r="F298"/>
      <c r="G298"/>
      <c r="H298"/>
      <c r="I298" s="14"/>
      <c r="J298"/>
      <c r="K298" s="88"/>
      <c r="L298" s="89">
        <v>7.6999999999999999E-2</v>
      </c>
      <c r="M298" s="113">
        <f>IF(J316&lt;&gt;"",J316*(1+L298),"")+0.01</f>
        <v>106573.19875</v>
      </c>
      <c r="N298" s="113"/>
    </row>
    <row r="299" spans="1:14" s="36" customFormat="1">
      <c r="A299" s="79" t="s">
        <v>38</v>
      </c>
      <c r="B299" s="30" t="s">
        <v>18</v>
      </c>
      <c r="C299"/>
      <c r="D299" s="58"/>
      <c r="E299"/>
      <c r="F299"/>
      <c r="G299"/>
      <c r="H299"/>
      <c r="I299" s="14"/>
      <c r="J299"/>
      <c r="K299" s="88"/>
      <c r="L299" s="89">
        <v>7.6999999999999999E-2</v>
      </c>
      <c r="M299" s="113">
        <f>IF(J317&lt;&gt;"",J317*(1+L299),"")</f>
        <v>68945.501250000001</v>
      </c>
      <c r="N299" s="113"/>
    </row>
    <row r="300" spans="1:14" s="36" customFormat="1">
      <c r="A300" s="79" t="s">
        <v>39</v>
      </c>
      <c r="B300" s="30" t="s">
        <v>19</v>
      </c>
      <c r="C300"/>
      <c r="D300" s="58"/>
      <c r="E300"/>
      <c r="F300"/>
      <c r="G300"/>
      <c r="H300"/>
      <c r="I300" s="14"/>
      <c r="J300"/>
      <c r="K300" s="88"/>
      <c r="L300" s="89">
        <v>7.6999999999999999E-2</v>
      </c>
      <c r="M300" s="113">
        <f>IF(J318&lt;&gt;"",J318*(1+L300),"")</f>
        <v>83596.201499999996</v>
      </c>
      <c r="N300" s="113"/>
    </row>
    <row r="301" spans="1:14" s="36" customFormat="1">
      <c r="A301" s="90">
        <v>23</v>
      </c>
      <c r="B301" s="30" t="s">
        <v>20</v>
      </c>
      <c r="C301"/>
      <c r="D301" s="58"/>
      <c r="E301"/>
      <c r="F301"/>
      <c r="G301"/>
      <c r="H301"/>
      <c r="I301" s="14"/>
      <c r="J301"/>
      <c r="K301" s="88"/>
      <c r="L301" s="89">
        <v>7.6999999999999999E-2</v>
      </c>
      <c r="M301" s="113">
        <f>IF(J319&lt;&gt;"",J319*(1+L301),"")+0.01</f>
        <v>97430.54574999999</v>
      </c>
      <c r="N301" s="113"/>
    </row>
    <row r="302" spans="1:14" s="36" customFormat="1">
      <c r="A302" s="79" t="s">
        <v>41</v>
      </c>
      <c r="B302" s="30" t="s">
        <v>20</v>
      </c>
      <c r="C302"/>
      <c r="D302" s="58"/>
      <c r="E302"/>
      <c r="F302"/>
      <c r="G302"/>
      <c r="H302"/>
      <c r="I302" s="14"/>
      <c r="J302"/>
      <c r="K302" s="88"/>
      <c r="L302" s="89">
        <v>7.6999999999999999E-2</v>
      </c>
      <c r="M302" s="113">
        <f>IF(J320&lt;&gt;"",J320*(1+L302),"")</f>
        <v>122774.49974999999</v>
      </c>
      <c r="N302" s="113"/>
    </row>
    <row r="303" spans="1:14" s="36" customFormat="1">
      <c r="A303" s="79" t="s">
        <v>42</v>
      </c>
      <c r="B303" s="30" t="s">
        <v>21</v>
      </c>
      <c r="C303"/>
      <c r="D303" s="58"/>
      <c r="E303"/>
      <c r="F303"/>
      <c r="G303"/>
      <c r="H303"/>
      <c r="I303" s="14"/>
      <c r="J303"/>
      <c r="K303" s="88"/>
      <c r="L303" s="89">
        <v>7.6999999999999999E-2</v>
      </c>
      <c r="M303" s="113">
        <f>IF(J321&lt;&gt;"",J321*(1+L303),"")-0.01</f>
        <v>121989.89525</v>
      </c>
      <c r="N303" s="113"/>
    </row>
    <row r="304" spans="1:14" s="36" customFormat="1">
      <c r="A304" s="79" t="s">
        <v>43</v>
      </c>
      <c r="B304" s="30" t="s">
        <v>22</v>
      </c>
      <c r="C304"/>
      <c r="D304" s="58"/>
      <c r="E304"/>
      <c r="F304"/>
      <c r="G304"/>
      <c r="H304"/>
      <c r="I304" s="14"/>
      <c r="J304"/>
      <c r="K304" s="88"/>
      <c r="L304" s="89">
        <v>7.6999999999999999E-2</v>
      </c>
      <c r="M304" s="113">
        <f>IF(J322&lt;&gt;"",J322*(1+L304),"")</f>
        <v>82657.59599999999</v>
      </c>
      <c r="N304" s="113"/>
    </row>
    <row r="305" spans="1:14" s="36" customFormat="1">
      <c r="A305" s="79" t="s">
        <v>44</v>
      </c>
      <c r="B305" s="30" t="s">
        <v>23</v>
      </c>
      <c r="C305"/>
      <c r="D305" s="58"/>
      <c r="E305"/>
      <c r="F305"/>
      <c r="G305"/>
      <c r="H305"/>
      <c r="I305" s="14"/>
      <c r="J305"/>
      <c r="K305" s="88"/>
      <c r="L305" s="89">
        <v>7.6999999999999999E-2</v>
      </c>
      <c r="M305" s="113">
        <f>IF(J323&lt;&gt;"",J323*(1+L305),"")-0.01</f>
        <v>62512.300999999992</v>
      </c>
      <c r="N305" s="113"/>
    </row>
    <row r="306" spans="1:14">
      <c r="B306" s="30" t="s">
        <v>24</v>
      </c>
    </row>
    <row r="307" spans="1:14">
      <c r="C307">
        <f>SUM(C294:C306)</f>
        <v>2060</v>
      </c>
    </row>
    <row r="308" spans="1:14">
      <c r="D308" s="2">
        <f>SUM(D291+C307)</f>
        <v>1397181.25</v>
      </c>
    </row>
    <row r="312" spans="1:14">
      <c r="B312" s="80"/>
      <c r="C312" s="81">
        <v>43913</v>
      </c>
      <c r="D312" s="80"/>
      <c r="E312" s="82"/>
      <c r="F312" s="83" t="s">
        <v>11</v>
      </c>
      <c r="G312" s="84" t="s">
        <v>33</v>
      </c>
      <c r="H312" s="85">
        <v>43831</v>
      </c>
      <c r="I312" s="86">
        <v>43861</v>
      </c>
      <c r="J312" s="87">
        <v>67833.25</v>
      </c>
    </row>
    <row r="313" spans="1:14">
      <c r="B313" s="80"/>
      <c r="C313" s="81">
        <v>43914</v>
      </c>
      <c r="D313" s="80"/>
      <c r="E313" s="82"/>
      <c r="F313" s="83" t="s">
        <v>11</v>
      </c>
      <c r="G313" s="84" t="s">
        <v>34</v>
      </c>
      <c r="H313" s="85">
        <v>43862</v>
      </c>
      <c r="I313" s="86">
        <v>43890</v>
      </c>
      <c r="J313" s="87">
        <v>69192.5</v>
      </c>
    </row>
    <row r="314" spans="1:14">
      <c r="B314" s="80"/>
      <c r="C314" s="81">
        <v>43951</v>
      </c>
      <c r="D314" s="80"/>
      <c r="E314" s="82"/>
      <c r="F314" s="83" t="s">
        <v>11</v>
      </c>
      <c r="G314" s="84" t="s">
        <v>35</v>
      </c>
      <c r="H314" s="85">
        <v>43891</v>
      </c>
      <c r="I314" s="86">
        <v>43921</v>
      </c>
      <c r="J314" s="87">
        <f>76213.5</f>
        <v>76213.5</v>
      </c>
    </row>
    <row r="315" spans="1:14">
      <c r="B315" s="80"/>
      <c r="C315" s="81">
        <v>43977</v>
      </c>
      <c r="D315" s="80"/>
      <c r="E315" s="82"/>
      <c r="F315" s="83" t="s">
        <v>11</v>
      </c>
      <c r="G315" s="84" t="s">
        <v>36</v>
      </c>
      <c r="H315" s="85">
        <v>43922</v>
      </c>
      <c r="I315" s="86">
        <v>43951</v>
      </c>
      <c r="J315" s="87">
        <v>86597</v>
      </c>
    </row>
    <row r="316" spans="1:14">
      <c r="B316" s="80"/>
      <c r="C316" s="81">
        <v>44008</v>
      </c>
      <c r="D316" s="80"/>
      <c r="E316" s="82"/>
      <c r="F316" s="83" t="s">
        <v>11</v>
      </c>
      <c r="G316" s="84" t="s">
        <v>37</v>
      </c>
      <c r="H316" s="85">
        <v>43952</v>
      </c>
      <c r="I316" s="86">
        <v>43982</v>
      </c>
      <c r="J316" s="87">
        <v>98953.75</v>
      </c>
    </row>
    <row r="317" spans="1:14">
      <c r="B317" s="80"/>
      <c r="C317" s="81">
        <v>44049</v>
      </c>
      <c r="D317" s="80"/>
      <c r="E317" s="82"/>
      <c r="F317" s="83" t="s">
        <v>11</v>
      </c>
      <c r="G317" s="84" t="s">
        <v>38</v>
      </c>
      <c r="H317" s="85">
        <v>43983</v>
      </c>
      <c r="I317" s="86">
        <v>44012</v>
      </c>
      <c r="J317" s="87">
        <v>64016.25</v>
      </c>
    </row>
    <row r="318" spans="1:14">
      <c r="B318" s="80"/>
      <c r="C318" s="81">
        <v>44103</v>
      </c>
      <c r="D318" s="80"/>
      <c r="E318" s="82"/>
      <c r="F318" s="83" t="s">
        <v>11</v>
      </c>
      <c r="G318" s="84" t="s">
        <v>39</v>
      </c>
      <c r="H318" s="85">
        <v>44013</v>
      </c>
      <c r="I318" s="86">
        <v>44043</v>
      </c>
      <c r="J318" s="87">
        <v>77619.5</v>
      </c>
    </row>
    <row r="319" spans="1:14">
      <c r="B319" s="80"/>
      <c r="C319" s="81">
        <v>44145</v>
      </c>
      <c r="D319" s="80"/>
      <c r="E319" s="82"/>
      <c r="F319" s="83" t="s">
        <v>11</v>
      </c>
      <c r="G319" s="84" t="s">
        <v>40</v>
      </c>
      <c r="H319" s="85">
        <v>44044</v>
      </c>
      <c r="I319" s="86">
        <v>44074</v>
      </c>
      <c r="J319" s="87">
        <v>90464.75</v>
      </c>
    </row>
    <row r="320" spans="1:14">
      <c r="B320" s="80"/>
      <c r="C320" s="81">
        <v>44159</v>
      </c>
      <c r="D320" s="80"/>
      <c r="E320" s="82"/>
      <c r="F320" s="83" t="s">
        <v>11</v>
      </c>
      <c r="G320" s="84" t="s">
        <v>41</v>
      </c>
      <c r="H320" s="85">
        <v>44075</v>
      </c>
      <c r="I320" s="86">
        <v>44104</v>
      </c>
      <c r="J320" s="87">
        <v>113996.75</v>
      </c>
    </row>
    <row r="321" spans="2:10">
      <c r="B321" s="80"/>
      <c r="C321" s="81">
        <v>44169</v>
      </c>
      <c r="D321" s="80"/>
      <c r="E321" s="82"/>
      <c r="F321" s="83" t="s">
        <v>11</v>
      </c>
      <c r="G321" s="84" t="s">
        <v>42</v>
      </c>
      <c r="H321" s="85">
        <v>44105</v>
      </c>
      <c r="I321" s="86">
        <v>44135</v>
      </c>
      <c r="J321" s="87">
        <v>113268.25</v>
      </c>
    </row>
    <row r="322" spans="2:10">
      <c r="B322" s="80"/>
      <c r="C322" s="81">
        <v>44239</v>
      </c>
      <c r="D322" s="80"/>
      <c r="E322" s="82"/>
      <c r="F322" s="83" t="s">
        <v>11</v>
      </c>
      <c r="G322" s="84" t="s">
        <v>43</v>
      </c>
      <c r="H322" s="85">
        <v>44136</v>
      </c>
      <c r="I322" s="86">
        <v>44165</v>
      </c>
      <c r="J322" s="87">
        <v>76748</v>
      </c>
    </row>
    <row r="323" spans="2:10">
      <c r="B323" s="80"/>
      <c r="C323" s="81">
        <v>44250</v>
      </c>
      <c r="D323" s="80"/>
      <c r="E323" s="82"/>
      <c r="F323" s="83" t="s">
        <v>11</v>
      </c>
      <c r="G323" s="84" t="s">
        <v>44</v>
      </c>
      <c r="H323" s="85">
        <v>44166</v>
      </c>
      <c r="I323" s="86">
        <v>44196</v>
      </c>
      <c r="J323" s="87">
        <v>58043</v>
      </c>
    </row>
    <row r="327" spans="2:10">
      <c r="J327" s="96">
        <f>SUM(J294:K308)</f>
        <v>0</v>
      </c>
    </row>
  </sheetData>
  <mergeCells count="12">
    <mergeCell ref="M305:N305"/>
    <mergeCell ref="M300:N300"/>
    <mergeCell ref="M301:N301"/>
    <mergeCell ref="M302:N302"/>
    <mergeCell ref="M303:N303"/>
    <mergeCell ref="M304:N304"/>
    <mergeCell ref="M297:N297"/>
    <mergeCell ref="M298:N298"/>
    <mergeCell ref="M299:N299"/>
    <mergeCell ref="M294:N294"/>
    <mergeCell ref="M295:N295"/>
    <mergeCell ref="M296:N296"/>
  </mergeCells>
  <phoneticPr fontId="2" type="noConversion"/>
  <dataValidations disablePrompts="1" count="1">
    <dataValidation type="list" allowBlank="1" showInputMessage="1" showErrorMessage="1" sqref="F312:F323">
      <formula1>Abrechnungsart</formula1>
    </dataValidation>
  </dataValidations>
  <pageMargins left="0.59055118110236227" right="0.11811023622047245" top="0.19685039370078741" bottom="0.39370078740157483" header="0.51181102362204722" footer="0.11811023622047245"/>
  <pageSetup paperSize="9" scale="80" orientation="portrait" r:id="rId1"/>
  <headerFooter alignWithMargins="0">
    <oddFooter>&amp;L&amp;8&amp;F_&amp;A&amp;R&amp;8Seite &amp;P von &amp;N</oddFooter>
  </headerFooter>
  <rowBreaks count="1" manualBreakCount="1">
    <brk id="46" max="16383" man="1"/>
  </rowBreaks>
  <ignoredErrors>
    <ignoredError sqref="F5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1:M56"/>
  <sheetViews>
    <sheetView topLeftCell="A16" workbookViewId="0">
      <selection activeCell="Q41" sqref="Q41"/>
    </sheetView>
  </sheetViews>
  <sheetFormatPr baseColWidth="10" defaultRowHeight="12.75" outlineLevelCol="1"/>
  <cols>
    <col min="1" max="1" width="6.85546875" customWidth="1"/>
    <col min="2" max="2" width="13.28515625" customWidth="1"/>
    <col min="3" max="3" width="15.85546875" customWidth="1"/>
    <col min="4" max="4" width="14.28515625" hidden="1" customWidth="1" outlineLevel="1"/>
    <col min="5" max="5" width="11.85546875" hidden="1" customWidth="1" outlineLevel="1"/>
    <col min="6" max="6" width="16.5703125" customWidth="1" collapsed="1"/>
    <col min="7" max="7" width="15.42578125" bestFit="1" customWidth="1"/>
    <col min="8" max="8" width="14.7109375" bestFit="1" customWidth="1"/>
    <col min="9" max="9" width="22.5703125" style="14" customWidth="1"/>
    <col min="10" max="10" width="19.5703125" style="14" customWidth="1"/>
    <col min="11" max="11" width="10.7109375" style="14" customWidth="1"/>
  </cols>
  <sheetData>
    <row r="1" spans="2:13" ht="13.5" customHeight="1">
      <c r="I1"/>
      <c r="J1"/>
      <c r="K1"/>
    </row>
    <row r="2" spans="2:13" s="16" customFormat="1" ht="15.75">
      <c r="B2" s="20" t="s">
        <v>9</v>
      </c>
      <c r="I2" s="18"/>
    </row>
    <row r="3" spans="2:13" ht="25.5" customHeight="1">
      <c r="I3"/>
      <c r="L3" s="14"/>
      <c r="M3" s="14"/>
    </row>
    <row r="4" spans="2:13" ht="15.75">
      <c r="B4" s="11" t="s">
        <v>10</v>
      </c>
    </row>
    <row r="5" spans="2:13" ht="15.75">
      <c r="B5" s="11" t="s">
        <v>50</v>
      </c>
      <c r="D5" s="2"/>
      <c r="E5" s="2"/>
    </row>
    <row r="6" spans="2:13" s="16" customFormat="1" ht="12" customHeight="1">
      <c r="B6" s="32"/>
      <c r="C6" s="32"/>
      <c r="D6" s="33"/>
      <c r="E6" s="33"/>
      <c r="F6" s="33"/>
      <c r="G6" s="31"/>
      <c r="H6" s="31"/>
      <c r="I6" s="12"/>
      <c r="J6" s="17"/>
      <c r="K6" s="17"/>
    </row>
    <row r="7" spans="2:13" s="46" customFormat="1" ht="19.5" customHeight="1">
      <c r="B7" s="74" t="s">
        <v>30</v>
      </c>
      <c r="D7" s="75"/>
      <c r="E7" s="75"/>
      <c r="F7" s="75"/>
      <c r="H7" s="76"/>
    </row>
    <row r="8" spans="2:13" ht="26.25" customHeight="1">
      <c r="B8" s="48" t="s">
        <v>45</v>
      </c>
      <c r="C8" s="52"/>
      <c r="D8" s="53"/>
      <c r="E8" s="53"/>
      <c r="F8" s="53"/>
      <c r="G8" s="52"/>
      <c r="H8" s="54"/>
    </row>
    <row r="9" spans="2:13">
      <c r="B9" s="3" t="s">
        <v>0</v>
      </c>
      <c r="C9" s="4" t="s">
        <v>1</v>
      </c>
      <c r="D9" s="4" t="s">
        <v>7</v>
      </c>
      <c r="E9" s="5" t="s">
        <v>6</v>
      </c>
      <c r="F9" s="5" t="s">
        <v>2</v>
      </c>
      <c r="G9" s="6" t="s">
        <v>3</v>
      </c>
      <c r="H9" s="7" t="s">
        <v>4</v>
      </c>
    </row>
    <row r="10" spans="2:13">
      <c r="B10" s="29" t="s">
        <v>13</v>
      </c>
      <c r="C10" s="24" t="s">
        <v>15</v>
      </c>
      <c r="D10" s="28">
        <v>2772</v>
      </c>
      <c r="E10" s="28"/>
      <c r="F10" s="28">
        <f t="shared" ref="F10:F21" si="0">SUM(D10:E10)</f>
        <v>2772</v>
      </c>
      <c r="G10" s="27">
        <v>1.17E-2</v>
      </c>
      <c r="H10" s="8">
        <f t="shared" ref="H10:H21" si="1">F10*G10</f>
        <v>32.432400000000001</v>
      </c>
    </row>
    <row r="11" spans="2:13">
      <c r="B11" s="29" t="s">
        <v>13</v>
      </c>
      <c r="C11" s="24" t="s">
        <v>16</v>
      </c>
      <c r="D11" s="28">
        <v>3251</v>
      </c>
      <c r="E11" s="28"/>
      <c r="F11" s="28">
        <f t="shared" si="0"/>
        <v>3251</v>
      </c>
      <c r="G11" s="27">
        <v>1.17E-2</v>
      </c>
      <c r="H11" s="8">
        <f t="shared" si="1"/>
        <v>38.036700000000003</v>
      </c>
    </row>
    <row r="12" spans="2:13">
      <c r="B12" s="29" t="s">
        <v>13</v>
      </c>
      <c r="C12" s="24" t="s">
        <v>26</v>
      </c>
      <c r="D12" s="28">
        <v>4485</v>
      </c>
      <c r="E12" s="28"/>
      <c r="F12" s="28">
        <f t="shared" si="0"/>
        <v>4485</v>
      </c>
      <c r="G12" s="27">
        <v>1.17E-2</v>
      </c>
      <c r="H12" s="8">
        <f t="shared" si="1"/>
        <v>52.474499999999999</v>
      </c>
    </row>
    <row r="13" spans="2:13">
      <c r="B13" s="29" t="s">
        <v>13</v>
      </c>
      <c r="C13" s="24" t="s">
        <v>17</v>
      </c>
      <c r="D13" s="28">
        <v>4015</v>
      </c>
      <c r="E13" s="28"/>
      <c r="F13" s="28">
        <f t="shared" si="0"/>
        <v>4015</v>
      </c>
      <c r="G13" s="27">
        <v>1.17E-2</v>
      </c>
      <c r="H13" s="8">
        <f t="shared" si="1"/>
        <v>46.975500000000004</v>
      </c>
    </row>
    <row r="14" spans="2:13">
      <c r="B14" s="29" t="s">
        <v>13</v>
      </c>
      <c r="C14" s="24" t="s">
        <v>18</v>
      </c>
      <c r="D14" s="28">
        <v>6878</v>
      </c>
      <c r="E14" s="28"/>
      <c r="F14" s="28">
        <f t="shared" si="0"/>
        <v>6878</v>
      </c>
      <c r="G14" s="27">
        <v>1.17E-2</v>
      </c>
      <c r="H14" s="8">
        <f t="shared" si="1"/>
        <v>80.4726</v>
      </c>
    </row>
    <row r="15" spans="2:13">
      <c r="B15" s="29" t="s">
        <v>13</v>
      </c>
      <c r="C15" s="24" t="s">
        <v>19</v>
      </c>
      <c r="D15" s="28">
        <v>6530</v>
      </c>
      <c r="E15" s="28"/>
      <c r="F15" s="28">
        <f t="shared" si="0"/>
        <v>6530</v>
      </c>
      <c r="G15" s="27">
        <v>1.17E-2</v>
      </c>
      <c r="H15" s="8">
        <f t="shared" si="1"/>
        <v>76.400999999999996</v>
      </c>
    </row>
    <row r="16" spans="2:13">
      <c r="B16" s="29" t="s">
        <v>13</v>
      </c>
      <c r="C16" s="24" t="s">
        <v>20</v>
      </c>
      <c r="D16" s="28">
        <v>13927</v>
      </c>
      <c r="E16" s="28"/>
      <c r="F16" s="28">
        <f t="shared" si="0"/>
        <v>13927</v>
      </c>
      <c r="G16" s="27">
        <v>1.17E-2</v>
      </c>
      <c r="H16" s="8">
        <f t="shared" si="1"/>
        <v>162.94589999999999</v>
      </c>
    </row>
    <row r="17" spans="2:8">
      <c r="B17" s="29" t="s">
        <v>13</v>
      </c>
      <c r="C17" s="24" t="s">
        <v>21</v>
      </c>
      <c r="D17" s="28">
        <v>739</v>
      </c>
      <c r="E17" s="28"/>
      <c r="F17" s="28">
        <f t="shared" si="0"/>
        <v>739</v>
      </c>
      <c r="G17" s="27">
        <v>1.17E-2</v>
      </c>
      <c r="H17" s="8">
        <f t="shared" si="1"/>
        <v>8.6463000000000001</v>
      </c>
    </row>
    <row r="18" spans="2:8">
      <c r="B18" s="29" t="s">
        <v>13</v>
      </c>
      <c r="C18" s="24" t="s">
        <v>22</v>
      </c>
      <c r="D18" s="28">
        <v>651</v>
      </c>
      <c r="E18" s="28"/>
      <c r="F18" s="28">
        <f t="shared" si="0"/>
        <v>651</v>
      </c>
      <c r="G18" s="27">
        <v>1.17E-2</v>
      </c>
      <c r="H18" s="8">
        <f t="shared" si="1"/>
        <v>7.6166999999999998</v>
      </c>
    </row>
    <row r="19" spans="2:8">
      <c r="B19" s="29" t="s">
        <v>13</v>
      </c>
      <c r="C19" s="24" t="s">
        <v>23</v>
      </c>
      <c r="D19" s="28">
        <v>0</v>
      </c>
      <c r="E19" s="28"/>
      <c r="F19" s="28">
        <f t="shared" si="0"/>
        <v>0</v>
      </c>
      <c r="G19" s="27">
        <v>1.17E-2</v>
      </c>
      <c r="H19" s="8">
        <f t="shared" si="1"/>
        <v>0</v>
      </c>
    </row>
    <row r="20" spans="2:8">
      <c r="B20" s="29" t="s">
        <v>13</v>
      </c>
      <c r="C20" s="24" t="s">
        <v>24</v>
      </c>
      <c r="D20" s="28">
        <v>0</v>
      </c>
      <c r="E20" s="28"/>
      <c r="F20" s="28">
        <f t="shared" si="0"/>
        <v>0</v>
      </c>
      <c r="G20" s="27">
        <v>1.17E-2</v>
      </c>
      <c r="H20" s="8">
        <f t="shared" si="1"/>
        <v>0</v>
      </c>
    </row>
    <row r="21" spans="2:8">
      <c r="B21" s="29" t="s">
        <v>13</v>
      </c>
      <c r="C21" s="24" t="s">
        <v>25</v>
      </c>
      <c r="D21" s="28">
        <v>0</v>
      </c>
      <c r="E21" s="28"/>
      <c r="F21" s="28">
        <f t="shared" si="0"/>
        <v>0</v>
      </c>
      <c r="G21" s="27">
        <v>1.17E-2</v>
      </c>
      <c r="H21" s="8">
        <f t="shared" si="1"/>
        <v>0</v>
      </c>
    </row>
    <row r="22" spans="2:8">
      <c r="B22" s="45" t="s">
        <v>28</v>
      </c>
      <c r="C22" s="38"/>
      <c r="D22" s="39">
        <f>SUM(D10:D21)</f>
        <v>43248</v>
      </c>
      <c r="E22" s="39"/>
      <c r="F22" s="39">
        <f>SUM(F10:F21)</f>
        <v>43248</v>
      </c>
      <c r="G22" s="38">
        <v>1.17E-2</v>
      </c>
      <c r="H22" s="21">
        <f>SUM(H10:H21)</f>
        <v>506.0016</v>
      </c>
    </row>
    <row r="23" spans="2:8" s="17" customFormat="1">
      <c r="B23" s="107"/>
      <c r="C23" s="107"/>
      <c r="D23" s="108"/>
      <c r="E23" s="108"/>
      <c r="F23" s="108"/>
      <c r="G23" s="107"/>
      <c r="H23" s="109"/>
    </row>
    <row r="24" spans="2:8">
      <c r="B24" s="72" t="s">
        <v>53</v>
      </c>
      <c r="C24" s="65"/>
      <c r="D24" s="70"/>
      <c r="E24" s="70"/>
      <c r="F24" s="70"/>
      <c r="G24" s="65"/>
      <c r="H24" s="71"/>
    </row>
    <row r="25" spans="2:8">
      <c r="B25" s="3" t="s">
        <v>0</v>
      </c>
      <c r="C25" s="4" t="s">
        <v>1</v>
      </c>
      <c r="D25" s="4" t="s">
        <v>7</v>
      </c>
      <c r="E25" s="5" t="s">
        <v>6</v>
      </c>
      <c r="F25" s="5" t="s">
        <v>2</v>
      </c>
      <c r="G25" s="6" t="s">
        <v>3</v>
      </c>
      <c r="H25" s="7" t="s">
        <v>4</v>
      </c>
    </row>
    <row r="26" spans="2:8">
      <c r="B26" s="29" t="s">
        <v>13</v>
      </c>
      <c r="C26" s="24" t="s">
        <v>15</v>
      </c>
      <c r="D26" s="28">
        <v>305</v>
      </c>
      <c r="E26" s="28"/>
      <c r="F26" s="28">
        <f t="shared" ref="F26:F37" si="2">SUM(D26:E26)</f>
        <v>305</v>
      </c>
      <c r="G26" s="27">
        <v>1.17E-2</v>
      </c>
      <c r="H26" s="8">
        <f t="shared" ref="H26:H37" si="3">F26*G26</f>
        <v>3.5685000000000002</v>
      </c>
    </row>
    <row r="27" spans="2:8">
      <c r="B27" s="29" t="s">
        <v>13</v>
      </c>
      <c r="C27" s="24" t="s">
        <v>16</v>
      </c>
      <c r="D27" s="28">
        <v>0</v>
      </c>
      <c r="E27" s="28"/>
      <c r="F27" s="28">
        <f t="shared" si="2"/>
        <v>0</v>
      </c>
      <c r="G27" s="27">
        <v>1.17E-2</v>
      </c>
      <c r="H27" s="8">
        <f t="shared" si="3"/>
        <v>0</v>
      </c>
    </row>
    <row r="28" spans="2:8">
      <c r="B28" s="29" t="s">
        <v>13</v>
      </c>
      <c r="C28" s="24" t="s">
        <v>26</v>
      </c>
      <c r="D28" s="28">
        <v>0</v>
      </c>
      <c r="E28" s="28"/>
      <c r="F28" s="28">
        <f t="shared" si="2"/>
        <v>0</v>
      </c>
      <c r="G28" s="27">
        <v>1.17E-2</v>
      </c>
      <c r="H28" s="8">
        <f t="shared" si="3"/>
        <v>0</v>
      </c>
    </row>
    <row r="29" spans="2:8">
      <c r="B29" s="29" t="s">
        <v>13</v>
      </c>
      <c r="C29" s="24" t="s">
        <v>17</v>
      </c>
      <c r="D29" s="28">
        <v>0</v>
      </c>
      <c r="E29" s="28"/>
      <c r="F29" s="28">
        <f t="shared" si="2"/>
        <v>0</v>
      </c>
      <c r="G29" s="27">
        <v>1.17E-2</v>
      </c>
      <c r="H29" s="8">
        <f t="shared" si="3"/>
        <v>0</v>
      </c>
    </row>
    <row r="30" spans="2:8">
      <c r="B30" s="29" t="s">
        <v>13</v>
      </c>
      <c r="C30" s="24" t="s">
        <v>18</v>
      </c>
      <c r="D30" s="28">
        <v>0</v>
      </c>
      <c r="E30" s="28"/>
      <c r="F30" s="28">
        <f t="shared" si="2"/>
        <v>0</v>
      </c>
      <c r="G30" s="27">
        <v>1.17E-2</v>
      </c>
      <c r="H30" s="8">
        <f t="shared" si="3"/>
        <v>0</v>
      </c>
    </row>
    <row r="31" spans="2:8">
      <c r="B31" s="29" t="s">
        <v>13</v>
      </c>
      <c r="C31" s="24" t="s">
        <v>19</v>
      </c>
      <c r="D31" s="28">
        <v>366</v>
      </c>
      <c r="E31" s="28"/>
      <c r="F31" s="28">
        <f t="shared" si="2"/>
        <v>366</v>
      </c>
      <c r="G31" s="27">
        <v>1.17E-2</v>
      </c>
      <c r="H31" s="8">
        <f t="shared" si="3"/>
        <v>4.2822000000000005</v>
      </c>
    </row>
    <row r="32" spans="2:8">
      <c r="B32" s="29" t="s">
        <v>13</v>
      </c>
      <c r="C32" s="24" t="s">
        <v>20</v>
      </c>
      <c r="D32" s="28">
        <v>0</v>
      </c>
      <c r="E32" s="28"/>
      <c r="F32" s="28">
        <f t="shared" si="2"/>
        <v>0</v>
      </c>
      <c r="G32" s="27">
        <v>1.17E-2</v>
      </c>
      <c r="H32" s="8">
        <f t="shared" si="3"/>
        <v>0</v>
      </c>
    </row>
    <row r="33" spans="2:8">
      <c r="B33" s="29" t="s">
        <v>13</v>
      </c>
      <c r="C33" s="24" t="s">
        <v>21</v>
      </c>
      <c r="D33" s="28">
        <v>793</v>
      </c>
      <c r="E33" s="28"/>
      <c r="F33" s="28">
        <f t="shared" si="2"/>
        <v>793</v>
      </c>
      <c r="G33" s="27">
        <v>1.17E-2</v>
      </c>
      <c r="H33" s="8">
        <f t="shared" si="3"/>
        <v>9.2781000000000002</v>
      </c>
    </row>
    <row r="34" spans="2:8">
      <c r="B34" s="29" t="s">
        <v>13</v>
      </c>
      <c r="C34" s="24" t="s">
        <v>22</v>
      </c>
      <c r="D34" s="28">
        <v>2379</v>
      </c>
      <c r="E34" s="28"/>
      <c r="F34" s="28">
        <f t="shared" si="2"/>
        <v>2379</v>
      </c>
      <c r="G34" s="27">
        <v>1.17E-2</v>
      </c>
      <c r="H34" s="8">
        <f t="shared" si="3"/>
        <v>27.834300000000002</v>
      </c>
    </row>
    <row r="35" spans="2:8">
      <c r="B35" s="29" t="s">
        <v>13</v>
      </c>
      <c r="C35" s="24" t="s">
        <v>23</v>
      </c>
      <c r="D35" s="28">
        <v>1342</v>
      </c>
      <c r="E35" s="28"/>
      <c r="F35" s="28">
        <f t="shared" si="2"/>
        <v>1342</v>
      </c>
      <c r="G35" s="27">
        <v>1.17E-2</v>
      </c>
      <c r="H35" s="8">
        <f t="shared" si="3"/>
        <v>15.7014</v>
      </c>
    </row>
    <row r="36" spans="2:8">
      <c r="B36" s="29" t="s">
        <v>13</v>
      </c>
      <c r="C36" s="24" t="s">
        <v>24</v>
      </c>
      <c r="D36" s="28">
        <v>2318</v>
      </c>
      <c r="E36" s="28"/>
      <c r="F36" s="28">
        <f t="shared" si="2"/>
        <v>2318</v>
      </c>
      <c r="G36" s="27">
        <v>1.17E-2</v>
      </c>
      <c r="H36" s="8">
        <f t="shared" si="3"/>
        <v>27.1206</v>
      </c>
    </row>
    <row r="37" spans="2:8">
      <c r="B37" s="29" t="s">
        <v>13</v>
      </c>
      <c r="C37" s="24" t="s">
        <v>25</v>
      </c>
      <c r="D37" s="28">
        <v>5504.5</v>
      </c>
      <c r="E37" s="28"/>
      <c r="F37" s="28">
        <f t="shared" si="2"/>
        <v>5504.5</v>
      </c>
      <c r="G37" s="27">
        <v>1.17E-2</v>
      </c>
      <c r="H37" s="8">
        <f t="shared" si="3"/>
        <v>64.402650000000008</v>
      </c>
    </row>
    <row r="38" spans="2:8">
      <c r="B38" s="45" t="s">
        <v>28</v>
      </c>
      <c r="C38" s="38"/>
      <c r="D38" s="39">
        <f>SUM(D26:D37)</f>
        <v>13007.5</v>
      </c>
      <c r="E38" s="39"/>
      <c r="F38" s="39">
        <f>SUM(F26:F37)</f>
        <v>13007.5</v>
      </c>
      <c r="G38" s="38">
        <v>1.17E-2</v>
      </c>
      <c r="H38" s="21">
        <f>SUM(H26:H37)</f>
        <v>152.18774999999999</v>
      </c>
    </row>
    <row r="39" spans="2:8" s="17" customFormat="1">
      <c r="B39" s="107"/>
      <c r="C39" s="107"/>
      <c r="D39" s="108"/>
      <c r="E39" s="108"/>
      <c r="F39" s="108"/>
      <c r="G39" s="107"/>
      <c r="H39" s="109"/>
    </row>
    <row r="40" spans="2:8">
      <c r="B40" s="72" t="s">
        <v>54</v>
      </c>
      <c r="C40" s="65"/>
      <c r="D40" s="70"/>
      <c r="E40" s="70"/>
      <c r="F40" s="70"/>
      <c r="G40" s="65"/>
      <c r="H40" s="71"/>
    </row>
    <row r="41" spans="2:8">
      <c r="B41" s="3" t="s">
        <v>0</v>
      </c>
      <c r="C41" s="4" t="s">
        <v>1</v>
      </c>
      <c r="D41" s="4" t="s">
        <v>7</v>
      </c>
      <c r="E41" s="5" t="s">
        <v>6</v>
      </c>
      <c r="F41" s="5" t="s">
        <v>2</v>
      </c>
      <c r="G41" s="6" t="s">
        <v>3</v>
      </c>
      <c r="H41" s="7" t="s">
        <v>4</v>
      </c>
    </row>
    <row r="42" spans="2:8">
      <c r="B42" s="29" t="s">
        <v>13</v>
      </c>
      <c r="C42" s="24" t="s">
        <v>15</v>
      </c>
      <c r="D42" s="28"/>
      <c r="E42" s="28"/>
      <c r="F42" s="28">
        <f t="shared" ref="F42:F53" si="4">SUM(D42:E42)</f>
        <v>0</v>
      </c>
      <c r="G42" s="27">
        <v>1.17E-2</v>
      </c>
      <c r="H42" s="8">
        <f t="shared" ref="H42:H53" si="5">F42*G42</f>
        <v>0</v>
      </c>
    </row>
    <row r="43" spans="2:8">
      <c r="B43" s="29" t="s">
        <v>13</v>
      </c>
      <c r="C43" s="24" t="s">
        <v>16</v>
      </c>
      <c r="D43" s="28"/>
      <c r="E43" s="28"/>
      <c r="F43" s="28">
        <f t="shared" si="4"/>
        <v>0</v>
      </c>
      <c r="G43" s="27">
        <v>1.17E-2</v>
      </c>
      <c r="H43" s="8">
        <f t="shared" si="5"/>
        <v>0</v>
      </c>
    </row>
    <row r="44" spans="2:8">
      <c r="B44" s="29" t="s">
        <v>13</v>
      </c>
      <c r="C44" s="24" t="s">
        <v>26</v>
      </c>
      <c r="D44" s="28"/>
      <c r="E44" s="28"/>
      <c r="F44" s="28">
        <f t="shared" si="4"/>
        <v>0</v>
      </c>
      <c r="G44" s="27">
        <v>1.17E-2</v>
      </c>
      <c r="H44" s="8">
        <f t="shared" si="5"/>
        <v>0</v>
      </c>
    </row>
    <row r="45" spans="2:8">
      <c r="B45" s="29" t="s">
        <v>13</v>
      </c>
      <c r="C45" s="24" t="s">
        <v>17</v>
      </c>
      <c r="D45" s="28"/>
      <c r="E45" s="28"/>
      <c r="F45" s="28">
        <f t="shared" si="4"/>
        <v>0</v>
      </c>
      <c r="G45" s="27">
        <v>1.17E-2</v>
      </c>
      <c r="H45" s="8">
        <f t="shared" si="5"/>
        <v>0</v>
      </c>
    </row>
    <row r="46" spans="2:8">
      <c r="B46" s="29" t="s">
        <v>13</v>
      </c>
      <c r="C46" s="24" t="s">
        <v>18</v>
      </c>
      <c r="D46" s="28"/>
      <c r="E46" s="28"/>
      <c r="F46" s="28">
        <f t="shared" si="4"/>
        <v>0</v>
      </c>
      <c r="G46" s="27">
        <v>1.17E-2</v>
      </c>
      <c r="H46" s="8">
        <f t="shared" si="5"/>
        <v>0</v>
      </c>
    </row>
    <row r="47" spans="2:8">
      <c r="B47" s="29" t="s">
        <v>13</v>
      </c>
      <c r="C47" s="24" t="s">
        <v>19</v>
      </c>
      <c r="D47" s="28"/>
      <c r="E47" s="28"/>
      <c r="F47" s="28">
        <f t="shared" si="4"/>
        <v>0</v>
      </c>
      <c r="G47" s="27">
        <v>1.17E-2</v>
      </c>
      <c r="H47" s="8">
        <f t="shared" si="5"/>
        <v>0</v>
      </c>
    </row>
    <row r="48" spans="2:8">
      <c r="B48" s="29" t="s">
        <v>13</v>
      </c>
      <c r="C48" s="24" t="s">
        <v>20</v>
      </c>
      <c r="D48" s="28"/>
      <c r="E48" s="28"/>
      <c r="F48" s="28">
        <f t="shared" si="4"/>
        <v>0</v>
      </c>
      <c r="G48" s="27">
        <v>1.17E-2</v>
      </c>
      <c r="H48" s="8">
        <f t="shared" si="5"/>
        <v>0</v>
      </c>
    </row>
    <row r="49" spans="2:8">
      <c r="B49" s="29" t="s">
        <v>13</v>
      </c>
      <c r="C49" s="24" t="s">
        <v>21</v>
      </c>
      <c r="D49" s="28">
        <v>671</v>
      </c>
      <c r="E49" s="28"/>
      <c r="F49" s="28">
        <f t="shared" si="4"/>
        <v>671</v>
      </c>
      <c r="G49" s="27">
        <v>1.17E-2</v>
      </c>
      <c r="H49" s="8">
        <f t="shared" si="5"/>
        <v>7.8506999999999998</v>
      </c>
    </row>
    <row r="50" spans="2:8">
      <c r="B50" s="29" t="s">
        <v>13</v>
      </c>
      <c r="C50" s="24" t="s">
        <v>22</v>
      </c>
      <c r="D50" s="28">
        <v>244</v>
      </c>
      <c r="E50" s="28"/>
      <c r="F50" s="28">
        <f t="shared" si="4"/>
        <v>244</v>
      </c>
      <c r="G50" s="27">
        <v>1.17E-2</v>
      </c>
      <c r="H50" s="8">
        <f t="shared" si="5"/>
        <v>2.8548</v>
      </c>
    </row>
    <row r="51" spans="2:8">
      <c r="B51" s="29" t="s">
        <v>13</v>
      </c>
      <c r="C51" s="24" t="s">
        <v>23</v>
      </c>
      <c r="D51" s="28">
        <v>1952</v>
      </c>
      <c r="E51" s="28"/>
      <c r="F51" s="28">
        <f t="shared" si="4"/>
        <v>1952</v>
      </c>
      <c r="G51" s="27">
        <v>1.17E-2</v>
      </c>
      <c r="H51" s="8">
        <f t="shared" si="5"/>
        <v>22.8384</v>
      </c>
    </row>
    <row r="52" spans="2:8">
      <c r="B52" s="29" t="s">
        <v>13</v>
      </c>
      <c r="C52" s="24" t="s">
        <v>24</v>
      </c>
      <c r="D52" s="28">
        <v>2135</v>
      </c>
      <c r="E52" s="28"/>
      <c r="F52" s="28">
        <f t="shared" si="4"/>
        <v>2135</v>
      </c>
      <c r="G52" s="27">
        <v>1.17E-2</v>
      </c>
      <c r="H52" s="8">
        <f t="shared" si="5"/>
        <v>24.979500000000002</v>
      </c>
    </row>
    <row r="53" spans="2:8">
      <c r="B53" s="29" t="s">
        <v>13</v>
      </c>
      <c r="C53" s="24" t="s">
        <v>25</v>
      </c>
      <c r="D53" s="28">
        <v>2318</v>
      </c>
      <c r="E53" s="28"/>
      <c r="F53" s="28">
        <f t="shared" si="4"/>
        <v>2318</v>
      </c>
      <c r="G53" s="27">
        <v>1.17E-2</v>
      </c>
      <c r="H53" s="8">
        <f t="shared" si="5"/>
        <v>27.1206</v>
      </c>
    </row>
    <row r="54" spans="2:8">
      <c r="B54" s="45" t="s">
        <v>28</v>
      </c>
      <c r="C54" s="38"/>
      <c r="D54" s="39">
        <f>SUM(D42:D53)</f>
        <v>7320</v>
      </c>
      <c r="E54" s="39"/>
      <c r="F54" s="39">
        <f>SUM(F42:F53)</f>
        <v>7320</v>
      </c>
      <c r="G54" s="38">
        <v>1.17E-2</v>
      </c>
      <c r="H54" s="21">
        <f>SUM(H42:H53)</f>
        <v>85.644000000000005</v>
      </c>
    </row>
    <row r="56" spans="2:8">
      <c r="B56" s="45" t="s">
        <v>29</v>
      </c>
      <c r="C56" s="38"/>
      <c r="D56" s="39">
        <f>SUM(D44:D55)</f>
        <v>14640</v>
      </c>
      <c r="E56" s="39"/>
      <c r="F56" s="39">
        <f>F54+F38+F22</f>
        <v>63575.5</v>
      </c>
      <c r="G56" s="38">
        <v>1.17E-2</v>
      </c>
      <c r="H56" s="21">
        <f>H54+H38+H22</f>
        <v>743.83335</v>
      </c>
    </row>
  </sheetData>
  <pageMargins left="0.59055118110236227" right="0.11811023622047245" top="0.19685039370078741" bottom="0.39370078740157483" header="0.51181102362204722" footer="0.11811023622047245"/>
  <pageSetup paperSize="9" scale="80" orientation="portrait" r:id="rId1"/>
  <headerFooter alignWithMargins="0">
    <oddFooter>&amp;L&amp;8&amp;F_&amp;A&amp;R&amp;8Seite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1:M23"/>
  <sheetViews>
    <sheetView workbookViewId="0">
      <selection activeCell="G33" sqref="G33"/>
    </sheetView>
  </sheetViews>
  <sheetFormatPr baseColWidth="10" defaultRowHeight="12.75" outlineLevelCol="1"/>
  <cols>
    <col min="1" max="1" width="6.85546875" customWidth="1"/>
    <col min="2" max="3" width="15.85546875" customWidth="1"/>
    <col min="4" max="4" width="14.28515625" hidden="1" customWidth="1" outlineLevel="1"/>
    <col min="5" max="5" width="11.85546875" hidden="1" customWidth="1" outlineLevel="1"/>
    <col min="6" max="6" width="16.5703125" customWidth="1" collapsed="1"/>
    <col min="7" max="7" width="15.42578125" bestFit="1" customWidth="1"/>
    <col min="8" max="8" width="14.7109375" bestFit="1" customWidth="1"/>
    <col min="9" max="9" width="22.5703125" style="14" customWidth="1"/>
    <col min="10" max="10" width="19.5703125" style="14" customWidth="1"/>
    <col min="11" max="11" width="10.7109375" style="14" customWidth="1"/>
  </cols>
  <sheetData>
    <row r="1" spans="2:13" ht="13.5" customHeight="1">
      <c r="I1"/>
      <c r="J1"/>
      <c r="K1"/>
    </row>
    <row r="2" spans="2:13" s="16" customFormat="1" ht="15.75">
      <c r="B2" s="20" t="s">
        <v>9</v>
      </c>
      <c r="I2" s="18"/>
    </row>
    <row r="3" spans="2:13" ht="25.5" customHeight="1">
      <c r="I3"/>
      <c r="L3" s="14"/>
      <c r="M3" s="14"/>
    </row>
    <row r="4" spans="2:13" ht="15.75">
      <c r="B4" s="11" t="s">
        <v>10</v>
      </c>
    </row>
    <row r="5" spans="2:13" ht="15.75">
      <c r="B5" s="11" t="s">
        <v>50</v>
      </c>
      <c r="D5" s="2"/>
      <c r="E5" s="2"/>
    </row>
    <row r="6" spans="2:13" s="16" customFormat="1" ht="12" customHeight="1">
      <c r="B6" s="32"/>
      <c r="C6" s="32"/>
      <c r="D6" s="33"/>
      <c r="E6" s="33"/>
      <c r="F6" s="33"/>
      <c r="G6" s="31"/>
      <c r="H6" s="31"/>
      <c r="I6" s="12"/>
      <c r="J6" s="17"/>
      <c r="K6" s="17"/>
    </row>
    <row r="7" spans="2:13" s="43" customFormat="1" ht="12.75" customHeight="1">
      <c r="B7" s="74" t="s">
        <v>31</v>
      </c>
      <c r="C7" s="46"/>
      <c r="D7" s="77"/>
      <c r="E7" s="77"/>
      <c r="F7" s="77"/>
      <c r="H7" s="78"/>
    </row>
    <row r="8" spans="2:13" s="43" customFormat="1" ht="12.75" customHeight="1">
      <c r="B8" s="72"/>
      <c r="C8" s="65"/>
      <c r="D8" s="66"/>
      <c r="E8" s="66"/>
      <c r="F8" s="66"/>
      <c r="G8" s="67"/>
      <c r="H8" s="68"/>
    </row>
    <row r="10" spans="2:13" ht="19.5" customHeight="1">
      <c r="B10" s="3" t="s">
        <v>0</v>
      </c>
      <c r="C10" s="4" t="s">
        <v>1</v>
      </c>
      <c r="D10" s="4" t="s">
        <v>7</v>
      </c>
      <c r="E10" s="5" t="s">
        <v>6</v>
      </c>
      <c r="F10" s="5" t="s">
        <v>2</v>
      </c>
      <c r="G10" s="6" t="s">
        <v>3</v>
      </c>
      <c r="H10" s="7" t="s">
        <v>4</v>
      </c>
      <c r="J10"/>
      <c r="K10"/>
    </row>
    <row r="11" spans="2:13" ht="19.5" customHeight="1">
      <c r="B11" s="25" t="s">
        <v>14</v>
      </c>
      <c r="C11" s="24" t="s">
        <v>15</v>
      </c>
      <c r="D11" s="28">
        <v>1709.5</v>
      </c>
      <c r="E11" s="28"/>
      <c r="F11" s="28">
        <f>SUM(D11:E11)</f>
        <v>1709.5</v>
      </c>
      <c r="G11" s="27">
        <v>1.17E-2</v>
      </c>
      <c r="H11" s="8">
        <f t="shared" ref="H11:H22" si="0">F11*G11</f>
        <v>20.001149999999999</v>
      </c>
      <c r="J11"/>
      <c r="K11"/>
    </row>
    <row r="12" spans="2:13" ht="19.5" customHeight="1">
      <c r="B12" s="25" t="s">
        <v>14</v>
      </c>
      <c r="C12" s="24" t="s">
        <v>16</v>
      </c>
      <c r="D12" s="28">
        <v>1155.75</v>
      </c>
      <c r="E12" s="28"/>
      <c r="F12" s="28">
        <f t="shared" ref="F12:F22" si="1">SUM(D12:E12)</f>
        <v>1155.75</v>
      </c>
      <c r="G12" s="27">
        <v>1.17E-2</v>
      </c>
      <c r="H12" s="8">
        <f t="shared" si="0"/>
        <v>13.522275</v>
      </c>
      <c r="J12"/>
      <c r="K12"/>
    </row>
    <row r="13" spans="2:13" ht="19.5" customHeight="1">
      <c r="B13" s="25" t="s">
        <v>14</v>
      </c>
      <c r="C13" s="24" t="s">
        <v>26</v>
      </c>
      <c r="D13" s="28">
        <v>7174.75</v>
      </c>
      <c r="E13" s="28"/>
      <c r="F13" s="28">
        <f t="shared" si="1"/>
        <v>7174.75</v>
      </c>
      <c r="G13" s="27">
        <v>1.17E-2</v>
      </c>
      <c r="H13" s="8">
        <f t="shared" si="0"/>
        <v>83.944575</v>
      </c>
      <c r="J13"/>
      <c r="K13"/>
    </row>
    <row r="14" spans="2:13" ht="19.5" customHeight="1">
      <c r="B14" s="25" t="s">
        <v>14</v>
      </c>
      <c r="C14" s="24" t="s">
        <v>17</v>
      </c>
      <c r="D14" s="28">
        <v>12395.75</v>
      </c>
      <c r="E14" s="28"/>
      <c r="F14" s="28">
        <f t="shared" si="1"/>
        <v>12395.75</v>
      </c>
      <c r="G14" s="27">
        <v>1.17E-2</v>
      </c>
      <c r="H14" s="8">
        <f t="shared" si="0"/>
        <v>145.03027500000002</v>
      </c>
      <c r="J14"/>
      <c r="K14"/>
    </row>
    <row r="15" spans="2:13" ht="19.5" customHeight="1">
      <c r="B15" s="25" t="s">
        <v>14</v>
      </c>
      <c r="C15" s="24" t="s">
        <v>18</v>
      </c>
      <c r="D15" s="28">
        <v>17462.5</v>
      </c>
      <c r="E15" s="28"/>
      <c r="F15" s="28">
        <f t="shared" si="1"/>
        <v>17462.5</v>
      </c>
      <c r="G15" s="27">
        <v>1.17E-2</v>
      </c>
      <c r="H15" s="8">
        <f t="shared" si="0"/>
        <v>204.31125</v>
      </c>
      <c r="J15"/>
      <c r="K15"/>
    </row>
    <row r="16" spans="2:13" ht="19.5" customHeight="1">
      <c r="B16" s="25" t="s">
        <v>14</v>
      </c>
      <c r="C16" s="24" t="s">
        <v>19</v>
      </c>
      <c r="D16" s="28">
        <v>24032.5</v>
      </c>
      <c r="E16" s="28"/>
      <c r="F16" s="28">
        <f t="shared" si="1"/>
        <v>24032.5</v>
      </c>
      <c r="G16" s="27">
        <v>1.17E-2</v>
      </c>
      <c r="H16" s="8">
        <f t="shared" si="0"/>
        <v>281.18025</v>
      </c>
      <c r="J16"/>
      <c r="K16"/>
    </row>
    <row r="17" spans="2:11" ht="19.5" customHeight="1">
      <c r="B17" s="25" t="s">
        <v>14</v>
      </c>
      <c r="C17" s="24" t="s">
        <v>20</v>
      </c>
      <c r="D17" s="28">
        <v>10607</v>
      </c>
      <c r="E17" s="28"/>
      <c r="F17" s="28">
        <f t="shared" si="1"/>
        <v>10607</v>
      </c>
      <c r="G17" s="27">
        <v>1.17E-2</v>
      </c>
      <c r="H17" s="8">
        <f t="shared" si="0"/>
        <v>124.1019</v>
      </c>
      <c r="J17"/>
      <c r="K17"/>
    </row>
    <row r="18" spans="2:11" ht="19.5" customHeight="1">
      <c r="B18" s="25" t="s">
        <v>14</v>
      </c>
      <c r="C18" s="24" t="s">
        <v>21</v>
      </c>
      <c r="D18" s="28">
        <v>3963</v>
      </c>
      <c r="E18" s="28"/>
      <c r="F18" s="28">
        <f t="shared" si="1"/>
        <v>3963</v>
      </c>
      <c r="G18" s="27">
        <v>1.17E-2</v>
      </c>
      <c r="H18" s="8">
        <f t="shared" si="0"/>
        <v>46.367100000000001</v>
      </c>
      <c r="J18"/>
      <c r="K18"/>
    </row>
    <row r="19" spans="2:11" ht="19.5" customHeight="1">
      <c r="B19" s="25" t="s">
        <v>14</v>
      </c>
      <c r="C19" s="24" t="s">
        <v>22</v>
      </c>
      <c r="D19" s="28">
        <v>4928.5</v>
      </c>
      <c r="E19" s="28"/>
      <c r="F19" s="28">
        <f t="shared" si="1"/>
        <v>4928.5</v>
      </c>
      <c r="G19" s="27">
        <v>1.17E-2</v>
      </c>
      <c r="H19" s="8">
        <f t="shared" si="0"/>
        <v>57.663450000000005</v>
      </c>
      <c r="J19"/>
      <c r="K19"/>
    </row>
    <row r="20" spans="2:11" ht="19.5" customHeight="1">
      <c r="B20" s="25" t="s">
        <v>14</v>
      </c>
      <c r="C20" s="24" t="s">
        <v>23</v>
      </c>
      <c r="D20" s="28">
        <v>6667.5</v>
      </c>
      <c r="E20" s="28"/>
      <c r="F20" s="28">
        <f t="shared" si="1"/>
        <v>6667.5</v>
      </c>
      <c r="G20" s="27">
        <v>1.17E-2</v>
      </c>
      <c r="H20" s="8">
        <f t="shared" si="0"/>
        <v>78.009749999999997</v>
      </c>
      <c r="J20"/>
      <c r="K20"/>
    </row>
    <row r="21" spans="2:11" ht="19.5" customHeight="1">
      <c r="B21" s="25" t="s">
        <v>14</v>
      </c>
      <c r="C21" s="24" t="s">
        <v>24</v>
      </c>
      <c r="D21" s="28">
        <v>13623</v>
      </c>
      <c r="E21" s="28"/>
      <c r="F21" s="28">
        <f t="shared" si="1"/>
        <v>13623</v>
      </c>
      <c r="G21" s="27">
        <v>1.17E-2</v>
      </c>
      <c r="H21" s="8">
        <f t="shared" si="0"/>
        <v>159.38910000000001</v>
      </c>
      <c r="J21"/>
      <c r="K21"/>
    </row>
    <row r="22" spans="2:11" ht="19.5" customHeight="1">
      <c r="B22" s="25" t="s">
        <v>14</v>
      </c>
      <c r="C22" s="24" t="s">
        <v>25</v>
      </c>
      <c r="D22" s="28">
        <v>7079</v>
      </c>
      <c r="E22" s="28"/>
      <c r="F22" s="28">
        <f t="shared" si="1"/>
        <v>7079</v>
      </c>
      <c r="G22" s="27">
        <v>1.17E-2</v>
      </c>
      <c r="H22" s="8">
        <f t="shared" si="0"/>
        <v>82.824300000000008</v>
      </c>
      <c r="J22"/>
      <c r="K22"/>
    </row>
    <row r="23" spans="2:11" ht="20.25" customHeight="1">
      <c r="B23" s="47" t="s">
        <v>28</v>
      </c>
      <c r="C23" s="38"/>
      <c r="D23" s="39">
        <f>SUM(D11:D22)</f>
        <v>110798.75</v>
      </c>
      <c r="E23" s="39"/>
      <c r="F23" s="39">
        <f>SUM(F11:F22)</f>
        <v>110798.75</v>
      </c>
      <c r="G23" s="38">
        <v>1.17E-2</v>
      </c>
      <c r="H23" s="21">
        <f>SUM(H11:H22)</f>
        <v>1296.3453750000001</v>
      </c>
      <c r="J23"/>
      <c r="K23"/>
    </row>
  </sheetData>
  <pageMargins left="0.59055118110236227" right="0.11811023622047245" top="0.19685039370078741" bottom="0.39370078740157483" header="0.51181102362204722" footer="0.11811023622047245"/>
  <pageSetup paperSize="9" scale="80" orientation="portrait" r:id="rId1"/>
  <headerFooter alignWithMargins="0">
    <oddFooter>&amp;L&amp;8&amp;F_&amp;A&amp;R&amp;8Seite &amp;P von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1:N86"/>
  <sheetViews>
    <sheetView workbookViewId="0">
      <selection activeCell="O19" sqref="O19"/>
    </sheetView>
  </sheetViews>
  <sheetFormatPr baseColWidth="10" defaultRowHeight="12.75"/>
  <cols>
    <col min="1" max="1" width="6.85546875" customWidth="1"/>
    <col min="2" max="2" width="13.28515625" customWidth="1"/>
    <col min="3" max="3" width="15.85546875" customWidth="1"/>
    <col min="4" max="4" width="14.28515625" customWidth="1"/>
    <col min="5" max="5" width="11.85546875" bestFit="1" customWidth="1"/>
    <col min="6" max="6" width="16.5703125" customWidth="1"/>
    <col min="7" max="7" width="15.42578125" bestFit="1" customWidth="1"/>
    <col min="8" max="8" width="14.7109375" bestFit="1" customWidth="1"/>
    <col min="9" max="9" width="22.5703125" style="14" customWidth="1"/>
    <col min="10" max="10" width="19.5703125" style="14" customWidth="1"/>
    <col min="11" max="11" width="10.7109375" style="14" customWidth="1"/>
  </cols>
  <sheetData>
    <row r="1" spans="2:13" ht="13.5" customHeight="1">
      <c r="I1"/>
      <c r="J1"/>
      <c r="K1"/>
    </row>
    <row r="2" spans="2:13" s="16" customFormat="1" ht="15.75">
      <c r="B2" s="20" t="s">
        <v>9</v>
      </c>
      <c r="I2" s="18"/>
    </row>
    <row r="3" spans="2:13" ht="25.5" customHeight="1">
      <c r="I3"/>
      <c r="L3" s="14"/>
      <c r="M3" s="14"/>
    </row>
    <row r="4" spans="2:13" ht="15.75">
      <c r="B4" s="11" t="s">
        <v>10</v>
      </c>
    </row>
    <row r="5" spans="2:13" ht="15.75">
      <c r="B5" s="11" t="s">
        <v>50</v>
      </c>
      <c r="D5" s="2"/>
      <c r="E5" s="2"/>
    </row>
    <row r="6" spans="2:13" s="16" customFormat="1" ht="12" customHeight="1">
      <c r="B6" s="32"/>
      <c r="C6" s="32"/>
      <c r="D6" s="33"/>
      <c r="E6" s="33"/>
      <c r="F6" s="33"/>
      <c r="G6" s="31"/>
      <c r="H6" s="31"/>
      <c r="I6" s="12"/>
      <c r="J6" s="17"/>
      <c r="K6" s="17"/>
    </row>
    <row r="7" spans="2:13" ht="21.75" customHeight="1">
      <c r="B7" s="11" t="s">
        <v>45</v>
      </c>
      <c r="I7" s="13"/>
      <c r="J7"/>
      <c r="K7"/>
    </row>
    <row r="8" spans="2:13" ht="18" customHeight="1">
      <c r="B8" s="3" t="s">
        <v>0</v>
      </c>
      <c r="C8" s="4" t="s">
        <v>1</v>
      </c>
      <c r="D8" s="4" t="s">
        <v>7</v>
      </c>
      <c r="E8" s="5" t="s">
        <v>6</v>
      </c>
      <c r="F8" s="5" t="s">
        <v>2</v>
      </c>
      <c r="G8" s="6" t="s">
        <v>3</v>
      </c>
      <c r="H8" s="7" t="s">
        <v>4</v>
      </c>
      <c r="J8"/>
      <c r="K8"/>
    </row>
    <row r="9" spans="2:13" ht="19.5" customHeight="1">
      <c r="B9" s="23">
        <v>2210532</v>
      </c>
      <c r="C9" s="91">
        <v>44319</v>
      </c>
      <c r="D9" s="28">
        <f>D73-D25-D41-D57</f>
        <v>17309.25</v>
      </c>
      <c r="E9" s="28"/>
      <c r="F9" s="42">
        <f>SUM(D9:E9)</f>
        <v>17309.25</v>
      </c>
      <c r="G9" s="27">
        <v>1.17E-2</v>
      </c>
      <c r="H9" s="8">
        <f>F9*G9</f>
        <v>202.518225</v>
      </c>
      <c r="I9" s="92"/>
      <c r="J9" s="58" t="s">
        <v>15</v>
      </c>
      <c r="K9"/>
    </row>
    <row r="10" spans="2:13" ht="19.5" customHeight="1">
      <c r="B10" s="23">
        <v>2210557</v>
      </c>
      <c r="C10" s="91">
        <v>44327</v>
      </c>
      <c r="D10" s="28">
        <f>D74-D26-D42-D58</f>
        <v>29194</v>
      </c>
      <c r="E10" s="28"/>
      <c r="F10" s="28">
        <f t="shared" ref="F10:F20" si="0">SUM(D10:E10)</f>
        <v>29194</v>
      </c>
      <c r="G10" s="27">
        <v>1.17E-2</v>
      </c>
      <c r="H10" s="8">
        <f t="shared" ref="H10:H11" si="1">F10*G10</f>
        <v>341.56979999999999</v>
      </c>
      <c r="I10" s="92"/>
      <c r="J10" s="58" t="s">
        <v>16</v>
      </c>
      <c r="K10"/>
    </row>
    <row r="11" spans="2:13" ht="19.5" customHeight="1">
      <c r="B11" s="23">
        <v>2211087</v>
      </c>
      <c r="C11" s="91">
        <v>44431</v>
      </c>
      <c r="D11" s="28">
        <f>D75-D27-D43-D59</f>
        <v>43630.75</v>
      </c>
      <c r="E11" s="28"/>
      <c r="F11" s="28">
        <f t="shared" si="0"/>
        <v>43630.75</v>
      </c>
      <c r="G11" s="27">
        <v>1.17E-2</v>
      </c>
      <c r="H11" s="8">
        <f t="shared" si="1"/>
        <v>510.47977500000002</v>
      </c>
      <c r="I11" s="92"/>
      <c r="J11" s="58" t="s">
        <v>26</v>
      </c>
      <c r="K11"/>
    </row>
    <row r="12" spans="2:13" ht="19.5" customHeight="1">
      <c r="B12" s="23">
        <v>2211112</v>
      </c>
      <c r="C12" s="91">
        <v>44438</v>
      </c>
      <c r="D12" s="28">
        <f>D76-D28-D44-D60</f>
        <v>33237</v>
      </c>
      <c r="E12" s="28"/>
      <c r="F12" s="28">
        <f t="shared" si="0"/>
        <v>33237</v>
      </c>
      <c r="G12" s="27">
        <v>1.17E-2</v>
      </c>
      <c r="H12" s="8">
        <f>F12*G12</f>
        <v>388.87290000000002</v>
      </c>
      <c r="I12" s="92"/>
      <c r="J12" s="58" t="s">
        <v>17</v>
      </c>
      <c r="K12"/>
    </row>
    <row r="13" spans="2:13" ht="19.5" customHeight="1">
      <c r="B13" s="23">
        <v>2211113</v>
      </c>
      <c r="C13" s="91">
        <v>44438</v>
      </c>
      <c r="D13" s="28">
        <f>D77-D29-D45-D61</f>
        <v>40167.75</v>
      </c>
      <c r="E13" s="28"/>
      <c r="F13" s="28">
        <f t="shared" si="0"/>
        <v>40167.75</v>
      </c>
      <c r="G13" s="27">
        <v>1.17E-2</v>
      </c>
      <c r="H13" s="8">
        <f t="shared" ref="H13:H20" si="2">F13*G13</f>
        <v>469.96267499999999</v>
      </c>
      <c r="I13" s="92"/>
      <c r="J13" s="58" t="s">
        <v>18</v>
      </c>
      <c r="K13"/>
    </row>
    <row r="14" spans="2:13" ht="19.5" customHeight="1">
      <c r="B14" s="23">
        <v>2211127</v>
      </c>
      <c r="C14" s="91">
        <v>44441</v>
      </c>
      <c r="D14" s="28">
        <f>D78-D30-D46-D62</f>
        <v>68329.75</v>
      </c>
      <c r="E14" s="28"/>
      <c r="F14" s="28">
        <f t="shared" si="0"/>
        <v>68329.75</v>
      </c>
      <c r="G14" s="27">
        <v>1.17E-2</v>
      </c>
      <c r="H14" s="8">
        <f t="shared" si="2"/>
        <v>799.45807500000001</v>
      </c>
      <c r="I14" s="92"/>
      <c r="J14" s="58" t="s">
        <v>19</v>
      </c>
      <c r="K14"/>
    </row>
    <row r="15" spans="2:13" ht="19.5" customHeight="1">
      <c r="B15" s="23">
        <v>2211128</v>
      </c>
      <c r="C15" s="91">
        <v>44441</v>
      </c>
      <c r="D15" s="28">
        <f>D79-D31-D47-D63</f>
        <v>94657.25</v>
      </c>
      <c r="E15" s="28"/>
      <c r="F15" s="28">
        <f t="shared" si="0"/>
        <v>94657.25</v>
      </c>
      <c r="G15" s="27">
        <v>1.17E-2</v>
      </c>
      <c r="H15" s="8">
        <f t="shared" si="2"/>
        <v>1107.4898250000001</v>
      </c>
      <c r="I15" s="92"/>
      <c r="J15" s="58" t="s">
        <v>20</v>
      </c>
      <c r="K15"/>
    </row>
    <row r="16" spans="2:13" ht="19.5" customHeight="1">
      <c r="B16" s="23">
        <v>2211519</v>
      </c>
      <c r="C16" s="91">
        <v>44515</v>
      </c>
      <c r="D16" s="28">
        <f>D80-D32-D48-D64</f>
        <v>31728</v>
      </c>
      <c r="E16" s="28"/>
      <c r="F16" s="28">
        <f t="shared" si="0"/>
        <v>31728</v>
      </c>
      <c r="G16" s="27">
        <v>1.17E-2</v>
      </c>
      <c r="H16" s="8">
        <f t="shared" si="2"/>
        <v>371.2176</v>
      </c>
      <c r="I16" s="92"/>
      <c r="J16" s="58" t="s">
        <v>21</v>
      </c>
      <c r="K16"/>
    </row>
    <row r="17" spans="2:11" ht="19.5" customHeight="1">
      <c r="B17" s="23">
        <v>2211518</v>
      </c>
      <c r="C17" s="91">
        <v>44515</v>
      </c>
      <c r="D17" s="28">
        <f>D81-D33-D49-D65</f>
        <v>4724</v>
      </c>
      <c r="E17" s="28"/>
      <c r="F17" s="28">
        <f t="shared" si="0"/>
        <v>4724</v>
      </c>
      <c r="G17" s="27">
        <v>1.17E-2</v>
      </c>
      <c r="H17" s="8">
        <f t="shared" si="2"/>
        <v>55.270800000000001</v>
      </c>
      <c r="I17" s="92"/>
      <c r="J17" s="58" t="s">
        <v>22</v>
      </c>
      <c r="K17"/>
    </row>
    <row r="18" spans="2:11" ht="19.5" customHeight="1">
      <c r="B18" s="23">
        <v>2211546</v>
      </c>
      <c r="C18" s="91">
        <v>44517</v>
      </c>
      <c r="D18" s="28">
        <f>D82-D34-D50-D66</f>
        <v>9495</v>
      </c>
      <c r="E18" s="28"/>
      <c r="F18" s="28">
        <f t="shared" si="0"/>
        <v>9495</v>
      </c>
      <c r="G18" s="27">
        <v>1.17E-2</v>
      </c>
      <c r="H18" s="8">
        <f t="shared" si="2"/>
        <v>111.0915</v>
      </c>
      <c r="I18" s="92"/>
      <c r="J18" s="58" t="s">
        <v>23</v>
      </c>
      <c r="K18"/>
    </row>
    <row r="19" spans="2:11" ht="19.5" customHeight="1">
      <c r="B19" s="23">
        <v>2220166</v>
      </c>
      <c r="C19" s="91">
        <v>44592</v>
      </c>
      <c r="D19" s="28">
        <f>D83-D35-D51-D67</f>
        <v>15365.5</v>
      </c>
      <c r="E19" s="28"/>
      <c r="F19" s="28">
        <f t="shared" si="0"/>
        <v>15365.5</v>
      </c>
      <c r="G19" s="27">
        <v>1.17E-2</v>
      </c>
      <c r="H19" s="8">
        <f t="shared" si="2"/>
        <v>179.77635000000001</v>
      </c>
      <c r="I19" s="92"/>
      <c r="J19" t="s">
        <v>24</v>
      </c>
      <c r="K19"/>
    </row>
    <row r="20" spans="2:11" ht="19.5" customHeight="1">
      <c r="B20" s="23">
        <v>2220251</v>
      </c>
      <c r="C20" s="91">
        <v>44609</v>
      </c>
      <c r="D20" s="28">
        <f>D84-D36-D52-D68</f>
        <v>24739.25</v>
      </c>
      <c r="E20" s="28"/>
      <c r="F20" s="28">
        <f t="shared" si="0"/>
        <v>24739.25</v>
      </c>
      <c r="G20" s="27">
        <v>1.17E-2</v>
      </c>
      <c r="H20" s="8">
        <f t="shared" si="2"/>
        <v>289.44922500000001</v>
      </c>
      <c r="I20" s="92"/>
      <c r="J20" s="93" t="s">
        <v>25</v>
      </c>
      <c r="K20"/>
    </row>
    <row r="21" spans="2:11" ht="19.5" customHeight="1">
      <c r="B21" s="37" t="s">
        <v>28</v>
      </c>
      <c r="C21" s="38"/>
      <c r="D21" s="39">
        <f>SUM(D9:D20)</f>
        <v>412577.5</v>
      </c>
      <c r="E21" s="39"/>
      <c r="F21" s="39">
        <f>SUM(D21:E21)</f>
        <v>412577.5</v>
      </c>
      <c r="G21" s="38">
        <v>1.17E-2</v>
      </c>
      <c r="H21" s="21">
        <f>F21*G21</f>
        <v>4827.1567500000001</v>
      </c>
      <c r="J21"/>
      <c r="K21"/>
    </row>
    <row r="22" spans="2:11" s="17" customFormat="1" ht="15.75" customHeight="1">
      <c r="B22" s="107"/>
      <c r="C22" s="107"/>
      <c r="D22" s="108"/>
      <c r="E22" s="108"/>
      <c r="F22" s="108"/>
      <c r="G22" s="107"/>
      <c r="H22" s="109"/>
    </row>
    <row r="23" spans="2:11" ht="19.5" customHeight="1">
      <c r="B23" s="11" t="s">
        <v>52</v>
      </c>
      <c r="I23" s="13"/>
      <c r="J23"/>
      <c r="K23"/>
    </row>
    <row r="24" spans="2:11" s="43" customFormat="1" ht="19.5" customHeight="1">
      <c r="B24" s="3" t="s">
        <v>0</v>
      </c>
      <c r="C24" s="4" t="s">
        <v>1</v>
      </c>
      <c r="D24" s="4" t="s">
        <v>7</v>
      </c>
      <c r="E24" s="5" t="s">
        <v>6</v>
      </c>
      <c r="F24" s="5" t="s">
        <v>2</v>
      </c>
      <c r="G24" s="6" t="s">
        <v>3</v>
      </c>
      <c r="H24" s="7" t="s">
        <v>4</v>
      </c>
      <c r="I24" s="14"/>
      <c r="J24"/>
    </row>
    <row r="25" spans="2:11" ht="18" customHeight="1">
      <c r="B25" s="23" t="s">
        <v>8</v>
      </c>
      <c r="C25" s="91"/>
      <c r="D25" s="28">
        <v>2806</v>
      </c>
      <c r="E25" s="28"/>
      <c r="F25" s="42">
        <f>SUM(D25:E25)</f>
        <v>2806</v>
      </c>
      <c r="G25" s="27">
        <v>1.17E-2</v>
      </c>
      <c r="H25" s="8">
        <f>F25*G25</f>
        <v>32.830199999999998</v>
      </c>
      <c r="I25" s="92" t="s">
        <v>46</v>
      </c>
      <c r="J25" s="58" t="s">
        <v>15</v>
      </c>
      <c r="K25"/>
    </row>
    <row r="26" spans="2:11" ht="19.5" customHeight="1">
      <c r="B26" s="23" t="s">
        <v>8</v>
      </c>
      <c r="C26" s="91"/>
      <c r="D26" s="28">
        <v>2836.5</v>
      </c>
      <c r="E26" s="28"/>
      <c r="F26" s="28">
        <f t="shared" ref="F26:F36" si="3">SUM(D26:E26)</f>
        <v>2836.5</v>
      </c>
      <c r="G26" s="27">
        <v>1.17E-2</v>
      </c>
      <c r="H26" s="8">
        <f t="shared" ref="H26:H36" si="4">F26*G26</f>
        <v>33.187049999999999</v>
      </c>
      <c r="I26" s="92" t="s">
        <v>46</v>
      </c>
      <c r="J26" s="58" t="s">
        <v>16</v>
      </c>
      <c r="K26"/>
    </row>
    <row r="27" spans="2:11" ht="19.5" customHeight="1">
      <c r="B27" s="23" t="s">
        <v>8</v>
      </c>
      <c r="C27" s="91"/>
      <c r="D27" s="28">
        <v>2440</v>
      </c>
      <c r="E27" s="28"/>
      <c r="F27" s="28">
        <f t="shared" si="3"/>
        <v>2440</v>
      </c>
      <c r="G27" s="27">
        <v>1.17E-2</v>
      </c>
      <c r="H27" s="8">
        <f t="shared" si="4"/>
        <v>28.548000000000002</v>
      </c>
      <c r="I27" s="92" t="s">
        <v>46</v>
      </c>
      <c r="J27" s="58" t="s">
        <v>26</v>
      </c>
      <c r="K27"/>
    </row>
    <row r="28" spans="2:11" ht="19.5" customHeight="1">
      <c r="B28" s="23" t="s">
        <v>8</v>
      </c>
      <c r="C28" s="91"/>
      <c r="D28" s="28">
        <v>3355</v>
      </c>
      <c r="E28" s="28"/>
      <c r="F28" s="28">
        <f t="shared" si="3"/>
        <v>3355</v>
      </c>
      <c r="G28" s="27">
        <v>1.17E-2</v>
      </c>
      <c r="H28" s="8">
        <f t="shared" si="4"/>
        <v>39.253500000000003</v>
      </c>
      <c r="I28" s="92" t="s">
        <v>46</v>
      </c>
      <c r="J28" s="58" t="s">
        <v>17</v>
      </c>
      <c r="K28"/>
    </row>
    <row r="29" spans="2:11" ht="19.5" customHeight="1">
      <c r="B29" s="23" t="s">
        <v>8</v>
      </c>
      <c r="C29" s="91"/>
      <c r="D29" s="28">
        <v>2257</v>
      </c>
      <c r="E29" s="28"/>
      <c r="F29" s="28">
        <f t="shared" si="3"/>
        <v>2257</v>
      </c>
      <c r="G29" s="27">
        <v>1.17E-2</v>
      </c>
      <c r="H29" s="8">
        <f t="shared" si="4"/>
        <v>26.4069</v>
      </c>
      <c r="I29" s="92" t="s">
        <v>46</v>
      </c>
      <c r="J29" s="58" t="s">
        <v>18</v>
      </c>
      <c r="K29"/>
    </row>
    <row r="30" spans="2:11" ht="19.5" customHeight="1">
      <c r="B30" s="23" t="s">
        <v>8</v>
      </c>
      <c r="C30" s="91"/>
      <c r="D30" s="28">
        <v>2501</v>
      </c>
      <c r="E30" s="28"/>
      <c r="F30" s="28">
        <f t="shared" si="3"/>
        <v>2501</v>
      </c>
      <c r="G30" s="27">
        <v>1.17E-2</v>
      </c>
      <c r="H30" s="8">
        <f t="shared" si="4"/>
        <v>29.261700000000001</v>
      </c>
      <c r="I30" s="92" t="s">
        <v>46</v>
      </c>
      <c r="J30" s="58" t="s">
        <v>19</v>
      </c>
      <c r="K30"/>
    </row>
    <row r="31" spans="2:11" ht="19.5" customHeight="1">
      <c r="B31" s="23" t="s">
        <v>8</v>
      </c>
      <c r="C31" s="91"/>
      <c r="D31" s="28">
        <v>2836.5</v>
      </c>
      <c r="E31" s="28"/>
      <c r="F31" s="28">
        <f t="shared" si="3"/>
        <v>2836.5</v>
      </c>
      <c r="G31" s="27">
        <v>1.17E-2</v>
      </c>
      <c r="H31" s="8">
        <f t="shared" si="4"/>
        <v>33.187049999999999</v>
      </c>
      <c r="I31" s="92" t="s">
        <v>46</v>
      </c>
      <c r="J31" s="58" t="s">
        <v>20</v>
      </c>
      <c r="K31"/>
    </row>
    <row r="32" spans="2:11" ht="19.5" customHeight="1">
      <c r="B32" s="23" t="s">
        <v>8</v>
      </c>
      <c r="C32" s="91"/>
      <c r="D32" s="28">
        <v>1159</v>
      </c>
      <c r="E32" s="28"/>
      <c r="F32" s="28">
        <f t="shared" si="3"/>
        <v>1159</v>
      </c>
      <c r="G32" s="27">
        <v>1.17E-2</v>
      </c>
      <c r="H32" s="8">
        <f t="shared" si="4"/>
        <v>13.5603</v>
      </c>
      <c r="I32" s="92" t="s">
        <v>45</v>
      </c>
      <c r="J32" s="58" t="s">
        <v>21</v>
      </c>
      <c r="K32"/>
    </row>
    <row r="33" spans="2:11" ht="19.5" customHeight="1">
      <c r="B33" s="23" t="s">
        <v>8</v>
      </c>
      <c r="C33" s="91"/>
      <c r="D33" s="28">
        <v>2196</v>
      </c>
      <c r="E33" s="28"/>
      <c r="F33" s="28">
        <f t="shared" si="3"/>
        <v>2196</v>
      </c>
      <c r="G33" s="27">
        <v>1.17E-2</v>
      </c>
      <c r="H33" s="8">
        <f t="shared" si="4"/>
        <v>25.693200000000001</v>
      </c>
      <c r="I33" s="92" t="s">
        <v>45</v>
      </c>
      <c r="J33" s="58" t="s">
        <v>22</v>
      </c>
      <c r="K33"/>
    </row>
    <row r="34" spans="2:11" ht="19.5" customHeight="1">
      <c r="B34" s="23" t="s">
        <v>8</v>
      </c>
      <c r="C34" s="91"/>
      <c r="D34" s="28">
        <v>640.5</v>
      </c>
      <c r="E34" s="28"/>
      <c r="F34" s="28">
        <f t="shared" si="3"/>
        <v>640.5</v>
      </c>
      <c r="G34" s="27">
        <v>1.17E-2</v>
      </c>
      <c r="H34" s="8">
        <f t="shared" si="4"/>
        <v>7.4938500000000001</v>
      </c>
      <c r="I34" s="92" t="s">
        <v>45</v>
      </c>
      <c r="J34" s="58" t="s">
        <v>23</v>
      </c>
      <c r="K34"/>
    </row>
    <row r="35" spans="2:11" ht="19.5" customHeight="1">
      <c r="B35" s="23" t="s">
        <v>8</v>
      </c>
      <c r="C35" s="91"/>
      <c r="D35" s="28">
        <v>2043.5</v>
      </c>
      <c r="E35" s="28"/>
      <c r="F35" s="28">
        <f t="shared" si="3"/>
        <v>2043.5</v>
      </c>
      <c r="G35" s="27">
        <v>1.17E-2</v>
      </c>
      <c r="H35" s="8">
        <f t="shared" si="4"/>
        <v>23.908950000000001</v>
      </c>
      <c r="I35" s="92" t="s">
        <v>46</v>
      </c>
      <c r="J35" t="s">
        <v>24</v>
      </c>
      <c r="K35"/>
    </row>
    <row r="36" spans="2:11" ht="19.5" customHeight="1">
      <c r="B36" s="23" t="s">
        <v>8</v>
      </c>
      <c r="C36" s="91"/>
      <c r="D36" s="28">
        <v>2653.5</v>
      </c>
      <c r="E36" s="28"/>
      <c r="F36" s="28">
        <f t="shared" si="3"/>
        <v>2653.5</v>
      </c>
      <c r="G36" s="27">
        <v>1.17E-2</v>
      </c>
      <c r="H36" s="8">
        <f t="shared" si="4"/>
        <v>31.045950000000001</v>
      </c>
      <c r="I36" s="92" t="s">
        <v>46</v>
      </c>
      <c r="J36" s="93" t="s">
        <v>25</v>
      </c>
      <c r="K36"/>
    </row>
    <row r="37" spans="2:11" ht="19.5" customHeight="1">
      <c r="B37" s="37" t="s">
        <v>28</v>
      </c>
      <c r="C37" s="38"/>
      <c r="D37" s="39">
        <f>SUM(D25:D36)</f>
        <v>27724.5</v>
      </c>
      <c r="E37" s="39"/>
      <c r="F37" s="39">
        <f>SUM(D37:E37)</f>
        <v>27724.5</v>
      </c>
      <c r="G37" s="38">
        <v>1.17E-2</v>
      </c>
      <c r="H37" s="21">
        <f>F37*G37</f>
        <v>324.37664999999998</v>
      </c>
      <c r="J37"/>
      <c r="K37"/>
    </row>
    <row r="38" spans="2:11" s="17" customFormat="1" ht="19.5" customHeight="1">
      <c r="B38" s="107"/>
      <c r="C38" s="107"/>
      <c r="D38" s="108"/>
      <c r="E38" s="108"/>
      <c r="F38" s="108"/>
      <c r="G38" s="107"/>
      <c r="H38" s="109"/>
    </row>
    <row r="39" spans="2:11" ht="19.5" customHeight="1">
      <c r="B39" s="11" t="s">
        <v>53</v>
      </c>
      <c r="J39"/>
      <c r="K39"/>
    </row>
    <row r="40" spans="2:11" ht="19.5" customHeight="1">
      <c r="B40" s="3" t="s">
        <v>0</v>
      </c>
      <c r="C40" s="4" t="s">
        <v>1</v>
      </c>
      <c r="D40" s="4" t="s">
        <v>7</v>
      </c>
      <c r="E40" s="5" t="s">
        <v>6</v>
      </c>
      <c r="F40" s="5" t="s">
        <v>2</v>
      </c>
      <c r="G40" s="6" t="s">
        <v>3</v>
      </c>
      <c r="H40" s="7" t="s">
        <v>4</v>
      </c>
      <c r="J40"/>
      <c r="K40"/>
    </row>
    <row r="41" spans="2:11" ht="19.5" customHeight="1">
      <c r="B41" s="23" t="s">
        <v>8</v>
      </c>
      <c r="C41" s="24" t="s">
        <v>15</v>
      </c>
      <c r="D41" s="28">
        <v>19382.5</v>
      </c>
      <c r="E41" s="28"/>
      <c r="F41" s="28">
        <f t="shared" ref="F41:F52" si="5">SUM(D41:E41)</f>
        <v>19382.5</v>
      </c>
      <c r="G41" s="27">
        <v>1.17E-2</v>
      </c>
      <c r="H41" s="8">
        <f t="shared" ref="H41:H52" si="6">F41*G41</f>
        <v>226.77525</v>
      </c>
      <c r="J41" s="58" t="s">
        <v>15</v>
      </c>
      <c r="K41"/>
    </row>
    <row r="42" spans="2:11" ht="19.5" customHeight="1">
      <c r="B42" s="23" t="s">
        <v>8</v>
      </c>
      <c r="C42" s="24" t="s">
        <v>16</v>
      </c>
      <c r="D42" s="28">
        <v>11908</v>
      </c>
      <c r="E42" s="28"/>
      <c r="F42" s="28">
        <f t="shared" si="5"/>
        <v>11908</v>
      </c>
      <c r="G42" s="27">
        <v>1.17E-2</v>
      </c>
      <c r="H42" s="8">
        <f t="shared" si="6"/>
        <v>139.3236</v>
      </c>
      <c r="J42" s="58" t="s">
        <v>16</v>
      </c>
      <c r="K42"/>
    </row>
    <row r="43" spans="2:11" ht="19.5" customHeight="1">
      <c r="B43" s="23" t="s">
        <v>8</v>
      </c>
      <c r="C43" s="24" t="s">
        <v>26</v>
      </c>
      <c r="D43" s="28">
        <v>4742.5</v>
      </c>
      <c r="E43" s="28"/>
      <c r="F43" s="28">
        <f t="shared" si="5"/>
        <v>4742.5</v>
      </c>
      <c r="G43" s="27">
        <v>1.17E-2</v>
      </c>
      <c r="H43" s="8">
        <f t="shared" si="6"/>
        <v>55.487250000000003</v>
      </c>
      <c r="J43" s="58" t="s">
        <v>26</v>
      </c>
      <c r="K43"/>
    </row>
    <row r="44" spans="2:11" ht="19.5" customHeight="1">
      <c r="B44" s="23" t="s">
        <v>8</v>
      </c>
      <c r="C44" s="24" t="s">
        <v>17</v>
      </c>
      <c r="D44" s="28">
        <v>20312.75</v>
      </c>
      <c r="E44" s="28"/>
      <c r="F44" s="28">
        <f t="shared" si="5"/>
        <v>20312.75</v>
      </c>
      <c r="G44" s="27">
        <v>1.17E-2</v>
      </c>
      <c r="H44" s="8">
        <f t="shared" si="6"/>
        <v>237.659175</v>
      </c>
      <c r="J44" s="58" t="s">
        <v>17</v>
      </c>
      <c r="K44"/>
    </row>
    <row r="45" spans="2:11" ht="19.5" customHeight="1">
      <c r="B45" s="23" t="s">
        <v>8</v>
      </c>
      <c r="C45" s="24" t="s">
        <v>18</v>
      </c>
      <c r="D45" s="28">
        <v>16463.25</v>
      </c>
      <c r="E45" s="28"/>
      <c r="F45" s="28">
        <f t="shared" si="5"/>
        <v>16463.25</v>
      </c>
      <c r="G45" s="27">
        <v>1.17E-2</v>
      </c>
      <c r="H45" s="8">
        <f t="shared" si="6"/>
        <v>192.620025</v>
      </c>
      <c r="J45" s="58" t="s">
        <v>18</v>
      </c>
      <c r="K45"/>
    </row>
    <row r="46" spans="2:11" ht="19.5" customHeight="1">
      <c r="B46" s="23" t="s">
        <v>8</v>
      </c>
      <c r="C46" s="24" t="s">
        <v>19</v>
      </c>
      <c r="D46" s="28">
        <v>14776.5</v>
      </c>
      <c r="E46" s="28"/>
      <c r="F46" s="28">
        <f t="shared" si="5"/>
        <v>14776.5</v>
      </c>
      <c r="G46" s="27">
        <v>1.17E-2</v>
      </c>
      <c r="H46" s="8">
        <f t="shared" si="6"/>
        <v>172.88505000000001</v>
      </c>
      <c r="J46" s="58" t="s">
        <v>19</v>
      </c>
      <c r="K46"/>
    </row>
    <row r="47" spans="2:11" ht="19.5" customHeight="1">
      <c r="B47" s="23" t="s">
        <v>8</v>
      </c>
      <c r="C47" s="24" t="s">
        <v>20</v>
      </c>
      <c r="D47" s="28">
        <v>10086</v>
      </c>
      <c r="E47" s="28"/>
      <c r="F47" s="28">
        <f t="shared" si="5"/>
        <v>10086</v>
      </c>
      <c r="G47" s="27">
        <v>1.17E-2</v>
      </c>
      <c r="H47" s="8">
        <f t="shared" si="6"/>
        <v>118.00620000000001</v>
      </c>
      <c r="J47" s="58" t="s">
        <v>20</v>
      </c>
      <c r="K47"/>
    </row>
    <row r="48" spans="2:11" ht="19.5" customHeight="1">
      <c r="B48" s="23" t="s">
        <v>8</v>
      </c>
      <c r="C48" s="24" t="s">
        <v>21</v>
      </c>
      <c r="D48" s="28">
        <v>23439.5</v>
      </c>
      <c r="E48" s="28"/>
      <c r="F48" s="28">
        <f t="shared" si="5"/>
        <v>23439.5</v>
      </c>
      <c r="G48" s="27">
        <v>1.17E-2</v>
      </c>
      <c r="H48" s="8">
        <f t="shared" si="6"/>
        <v>274.24214999999998</v>
      </c>
      <c r="J48" s="58" t="s">
        <v>21</v>
      </c>
      <c r="K48"/>
    </row>
    <row r="49" spans="2:11" ht="19.5" customHeight="1">
      <c r="B49" s="23" t="s">
        <v>8</v>
      </c>
      <c r="C49" s="24" t="s">
        <v>22</v>
      </c>
      <c r="D49" s="28">
        <v>47945</v>
      </c>
      <c r="E49" s="28"/>
      <c r="F49" s="28">
        <f t="shared" si="5"/>
        <v>47945</v>
      </c>
      <c r="G49" s="27">
        <v>1.17E-2</v>
      </c>
      <c r="H49" s="8">
        <f t="shared" si="6"/>
        <v>560.95650000000001</v>
      </c>
      <c r="J49" s="58" t="s">
        <v>22</v>
      </c>
      <c r="K49"/>
    </row>
    <row r="50" spans="2:11" ht="19.5" customHeight="1">
      <c r="B50" s="23" t="s">
        <v>8</v>
      </c>
      <c r="C50" s="24" t="s">
        <v>23</v>
      </c>
      <c r="D50" s="28">
        <v>33326.75</v>
      </c>
      <c r="E50" s="28"/>
      <c r="F50" s="28">
        <f t="shared" si="5"/>
        <v>33326.75</v>
      </c>
      <c r="G50" s="27">
        <v>1.17E-2</v>
      </c>
      <c r="H50" s="8">
        <f t="shared" si="6"/>
        <v>389.92297500000001</v>
      </c>
      <c r="J50" s="58" t="s">
        <v>23</v>
      </c>
      <c r="K50"/>
    </row>
    <row r="51" spans="2:11" ht="19.5" customHeight="1">
      <c r="B51" s="23" t="s">
        <v>8</v>
      </c>
      <c r="C51" s="24" t="s">
        <v>24</v>
      </c>
      <c r="D51" s="28">
        <v>37280.5</v>
      </c>
      <c r="E51" s="28"/>
      <c r="F51" s="28">
        <f t="shared" si="5"/>
        <v>37280.5</v>
      </c>
      <c r="G51" s="27">
        <v>1.17E-2</v>
      </c>
      <c r="H51" s="8">
        <f t="shared" si="6"/>
        <v>436.18185</v>
      </c>
      <c r="J51" t="s">
        <v>24</v>
      </c>
      <c r="K51"/>
    </row>
    <row r="52" spans="2:11" ht="19.5" customHeight="1">
      <c r="B52" s="23" t="s">
        <v>8</v>
      </c>
      <c r="C52" s="24" t="s">
        <v>25</v>
      </c>
      <c r="D52" s="28">
        <v>23881.75</v>
      </c>
      <c r="E52" s="28"/>
      <c r="F52" s="28">
        <f t="shared" si="5"/>
        <v>23881.75</v>
      </c>
      <c r="G52" s="27">
        <v>1.17E-2</v>
      </c>
      <c r="H52" s="8">
        <f t="shared" si="6"/>
        <v>279.41647499999999</v>
      </c>
      <c r="J52" s="93" t="s">
        <v>25</v>
      </c>
      <c r="K52"/>
    </row>
    <row r="53" spans="2:11" ht="17.25" customHeight="1">
      <c r="B53" s="37" t="s">
        <v>28</v>
      </c>
      <c r="C53" s="38"/>
      <c r="D53" s="39">
        <f>SUM(D41:D52)</f>
        <v>263545</v>
      </c>
      <c r="E53" s="39"/>
      <c r="F53" s="39">
        <f>SUM(F41:F52)</f>
        <v>263545</v>
      </c>
      <c r="G53" s="38">
        <v>1.17E-2</v>
      </c>
      <c r="H53" s="21">
        <f>SUM(H41:H52)</f>
        <v>3083.4765000000002</v>
      </c>
      <c r="J53"/>
      <c r="K53"/>
    </row>
    <row r="54" spans="2:11" ht="17.25" customHeight="1">
      <c r="B54" s="32"/>
      <c r="C54" s="32"/>
      <c r="D54" s="33"/>
      <c r="E54" s="33"/>
      <c r="F54" s="33"/>
      <c r="G54" s="32"/>
      <c r="H54" s="31"/>
      <c r="J54"/>
      <c r="K54"/>
    </row>
    <row r="55" spans="2:11" ht="19.5" customHeight="1">
      <c r="B55" s="11" t="s">
        <v>54</v>
      </c>
      <c r="J55"/>
      <c r="K55"/>
    </row>
    <row r="56" spans="2:11" ht="19.5" customHeight="1">
      <c r="B56" s="3" t="s">
        <v>0</v>
      </c>
      <c r="C56" s="4" t="s">
        <v>1</v>
      </c>
      <c r="D56" s="4" t="s">
        <v>7</v>
      </c>
      <c r="E56" s="5" t="s">
        <v>6</v>
      </c>
      <c r="F56" s="5" t="s">
        <v>2</v>
      </c>
      <c r="G56" s="6" t="s">
        <v>3</v>
      </c>
      <c r="H56" s="7" t="s">
        <v>4</v>
      </c>
      <c r="J56"/>
      <c r="K56"/>
    </row>
    <row r="57" spans="2:11" ht="19.5" customHeight="1">
      <c r="B57" s="23" t="s">
        <v>8</v>
      </c>
      <c r="C57" s="24" t="s">
        <v>15</v>
      </c>
      <c r="D57" s="28"/>
      <c r="E57" s="28"/>
      <c r="F57" s="28">
        <f t="shared" ref="F57:F68" si="7">SUM(D57:E57)</f>
        <v>0</v>
      </c>
      <c r="G57" s="27">
        <v>1.17E-2</v>
      </c>
      <c r="H57" s="8">
        <f t="shared" ref="H57:H68" si="8">F57*G57</f>
        <v>0</v>
      </c>
      <c r="J57" s="58" t="s">
        <v>15</v>
      </c>
      <c r="K57"/>
    </row>
    <row r="58" spans="2:11" ht="19.5" customHeight="1">
      <c r="B58" s="23" t="s">
        <v>8</v>
      </c>
      <c r="C58" s="24" t="s">
        <v>16</v>
      </c>
      <c r="D58" s="28"/>
      <c r="E58" s="28"/>
      <c r="F58" s="28">
        <f t="shared" si="7"/>
        <v>0</v>
      </c>
      <c r="G58" s="27">
        <v>1.17E-2</v>
      </c>
      <c r="H58" s="8">
        <f t="shared" si="8"/>
        <v>0</v>
      </c>
      <c r="J58" s="58" t="s">
        <v>16</v>
      </c>
      <c r="K58"/>
    </row>
    <row r="59" spans="2:11" ht="19.5" customHeight="1">
      <c r="B59" s="23" t="s">
        <v>8</v>
      </c>
      <c r="C59" s="24" t="s">
        <v>26</v>
      </c>
      <c r="D59" s="28"/>
      <c r="E59" s="28"/>
      <c r="F59" s="28">
        <f t="shared" si="7"/>
        <v>0</v>
      </c>
      <c r="G59" s="27">
        <v>1.17E-2</v>
      </c>
      <c r="H59" s="8">
        <f t="shared" si="8"/>
        <v>0</v>
      </c>
      <c r="J59" s="58" t="s">
        <v>26</v>
      </c>
      <c r="K59"/>
    </row>
    <row r="60" spans="2:11" ht="19.5" customHeight="1">
      <c r="B60" s="23" t="s">
        <v>8</v>
      </c>
      <c r="C60" s="24" t="s">
        <v>17</v>
      </c>
      <c r="D60" s="28"/>
      <c r="E60" s="28"/>
      <c r="F60" s="28">
        <f t="shared" si="7"/>
        <v>0</v>
      </c>
      <c r="G60" s="27">
        <v>1.17E-2</v>
      </c>
      <c r="H60" s="8">
        <f t="shared" si="8"/>
        <v>0</v>
      </c>
      <c r="J60" s="58" t="s">
        <v>17</v>
      </c>
      <c r="K60"/>
    </row>
    <row r="61" spans="2:11" ht="19.5" customHeight="1">
      <c r="B61" s="23" t="s">
        <v>8</v>
      </c>
      <c r="C61" s="24" t="s">
        <v>18</v>
      </c>
      <c r="D61" s="28"/>
      <c r="E61" s="28"/>
      <c r="F61" s="28">
        <f t="shared" si="7"/>
        <v>0</v>
      </c>
      <c r="G61" s="27">
        <v>1.17E-2</v>
      </c>
      <c r="H61" s="8">
        <f t="shared" si="8"/>
        <v>0</v>
      </c>
      <c r="J61" s="58" t="s">
        <v>18</v>
      </c>
      <c r="K61"/>
    </row>
    <row r="62" spans="2:11" ht="19.5" customHeight="1">
      <c r="B62" s="23" t="s">
        <v>8</v>
      </c>
      <c r="C62" s="24" t="s">
        <v>19</v>
      </c>
      <c r="D62" s="28"/>
      <c r="E62" s="28"/>
      <c r="F62" s="28">
        <f t="shared" si="7"/>
        <v>0</v>
      </c>
      <c r="G62" s="27">
        <v>1.17E-2</v>
      </c>
      <c r="H62" s="8">
        <f t="shared" si="8"/>
        <v>0</v>
      </c>
      <c r="J62" s="58" t="s">
        <v>19</v>
      </c>
      <c r="K62"/>
    </row>
    <row r="63" spans="2:11" ht="19.5" customHeight="1">
      <c r="B63" s="23" t="s">
        <v>8</v>
      </c>
      <c r="C63" s="24" t="s">
        <v>20</v>
      </c>
      <c r="D63" s="28"/>
      <c r="E63" s="28"/>
      <c r="F63" s="28">
        <f t="shared" si="7"/>
        <v>0</v>
      </c>
      <c r="G63" s="27">
        <v>1.17E-2</v>
      </c>
      <c r="H63" s="8">
        <f t="shared" si="8"/>
        <v>0</v>
      </c>
      <c r="J63" s="58" t="s">
        <v>20</v>
      </c>
      <c r="K63"/>
    </row>
    <row r="64" spans="2:11" ht="19.5" customHeight="1">
      <c r="B64" s="23" t="s">
        <v>8</v>
      </c>
      <c r="C64" s="24" t="s">
        <v>21</v>
      </c>
      <c r="D64" s="28"/>
      <c r="E64" s="28"/>
      <c r="F64" s="28">
        <f t="shared" si="7"/>
        <v>0</v>
      </c>
      <c r="G64" s="27">
        <v>1.17E-2</v>
      </c>
      <c r="H64" s="8">
        <f t="shared" si="8"/>
        <v>0</v>
      </c>
      <c r="J64" s="58" t="s">
        <v>21</v>
      </c>
      <c r="K64"/>
    </row>
    <row r="65" spans="2:14" ht="19.5" customHeight="1">
      <c r="B65" s="23" t="s">
        <v>8</v>
      </c>
      <c r="C65" s="24" t="s">
        <v>22</v>
      </c>
      <c r="D65" s="28">
        <v>244</v>
      </c>
      <c r="E65" s="28"/>
      <c r="F65" s="28">
        <f t="shared" si="7"/>
        <v>244</v>
      </c>
      <c r="G65" s="27">
        <v>1.17E-2</v>
      </c>
      <c r="H65" s="8">
        <f t="shared" si="8"/>
        <v>2.8548</v>
      </c>
      <c r="J65" s="58" t="s">
        <v>22</v>
      </c>
      <c r="K65"/>
    </row>
    <row r="66" spans="2:14" ht="19.5" customHeight="1">
      <c r="B66" s="23" t="s">
        <v>8</v>
      </c>
      <c r="C66" s="24" t="s">
        <v>23</v>
      </c>
      <c r="D66" s="28">
        <v>1548</v>
      </c>
      <c r="E66" s="28"/>
      <c r="F66" s="28">
        <f t="shared" si="7"/>
        <v>1548</v>
      </c>
      <c r="G66" s="27">
        <v>1.17E-2</v>
      </c>
      <c r="H66" s="8">
        <f t="shared" si="8"/>
        <v>18.111599999999999</v>
      </c>
      <c r="J66" s="58" t="s">
        <v>23</v>
      </c>
      <c r="K66"/>
    </row>
    <row r="67" spans="2:14" ht="19.5" customHeight="1">
      <c r="B67" s="23" t="s">
        <v>8</v>
      </c>
      <c r="C67" s="24" t="s">
        <v>24</v>
      </c>
      <c r="D67" s="28">
        <v>267</v>
      </c>
      <c r="E67" s="28"/>
      <c r="F67" s="28">
        <f t="shared" si="7"/>
        <v>267</v>
      </c>
      <c r="G67" s="27">
        <v>1.17E-2</v>
      </c>
      <c r="H67" s="8">
        <f t="shared" si="8"/>
        <v>3.1238999999999999</v>
      </c>
      <c r="J67" t="s">
        <v>24</v>
      </c>
      <c r="K67"/>
    </row>
    <row r="68" spans="2:14" ht="19.5" customHeight="1">
      <c r="B68" s="23" t="s">
        <v>8</v>
      </c>
      <c r="C68" s="24" t="s">
        <v>25</v>
      </c>
      <c r="D68" s="28">
        <v>593.75</v>
      </c>
      <c r="E68" s="28"/>
      <c r="F68" s="28">
        <f t="shared" si="7"/>
        <v>593.75</v>
      </c>
      <c r="G68" s="27">
        <v>1.17E-2</v>
      </c>
      <c r="H68" s="8">
        <f t="shared" si="8"/>
        <v>6.9468750000000004</v>
      </c>
      <c r="J68" s="93" t="s">
        <v>25</v>
      </c>
      <c r="K68"/>
    </row>
    <row r="69" spans="2:14" ht="17.25" customHeight="1">
      <c r="B69" s="37" t="s">
        <v>28</v>
      </c>
      <c r="C69" s="38"/>
      <c r="D69" s="39">
        <f>SUM(D57:D68)</f>
        <v>2652.75</v>
      </c>
      <c r="E69" s="39"/>
      <c r="F69" s="39">
        <f>SUM(F57:F68)</f>
        <v>2652.75</v>
      </c>
      <c r="G69" s="38">
        <v>1.17E-2</v>
      </c>
      <c r="H69" s="21">
        <f>SUM(H57:H68)</f>
        <v>31.037174999999998</v>
      </c>
      <c r="J69"/>
      <c r="K69"/>
    </row>
    <row r="71" spans="2:14" ht="15.75">
      <c r="B71" s="11" t="s">
        <v>28</v>
      </c>
      <c r="I71" s="13"/>
      <c r="J71"/>
      <c r="K71"/>
    </row>
    <row r="72" spans="2:14" ht="18" customHeight="1">
      <c r="B72" s="3" t="s">
        <v>0</v>
      </c>
      <c r="C72" s="4" t="s">
        <v>1</v>
      </c>
      <c r="D72" s="4" t="s">
        <v>7</v>
      </c>
      <c r="E72" s="5" t="s">
        <v>6</v>
      </c>
      <c r="F72" s="5" t="s">
        <v>2</v>
      </c>
      <c r="G72" s="6" t="s">
        <v>3</v>
      </c>
      <c r="H72" s="7" t="s">
        <v>4</v>
      </c>
      <c r="J72"/>
      <c r="K72"/>
    </row>
    <row r="73" spans="2:14" ht="19.5" customHeight="1">
      <c r="B73" s="23">
        <v>2210532</v>
      </c>
      <c r="C73" s="91">
        <v>44319</v>
      </c>
      <c r="D73" s="28">
        <v>39497.75</v>
      </c>
      <c r="E73" s="28"/>
      <c r="F73" s="42">
        <f>SUM(D73:E73)</f>
        <v>39497.75</v>
      </c>
      <c r="G73" s="106">
        <v>1.17E-2</v>
      </c>
      <c r="H73" s="8">
        <f>F73*G73</f>
        <v>462.12367499999999</v>
      </c>
      <c r="I73" s="92"/>
      <c r="J73" s="58" t="s">
        <v>15</v>
      </c>
      <c r="K73"/>
      <c r="L73" s="42"/>
      <c r="M73" s="106"/>
      <c r="N73" s="8"/>
    </row>
    <row r="74" spans="2:14" ht="19.5" customHeight="1">
      <c r="B74" s="23">
        <v>2210557</v>
      </c>
      <c r="C74" s="91">
        <v>44327</v>
      </c>
      <c r="D74" s="28">
        <v>43938.5</v>
      </c>
      <c r="E74" s="28"/>
      <c r="F74" s="28">
        <f t="shared" ref="F74:F84" si="9">SUM(D74:E74)</f>
        <v>43938.5</v>
      </c>
      <c r="G74" s="106">
        <v>1.17E-2</v>
      </c>
      <c r="H74" s="8">
        <f t="shared" ref="H74:H75" si="10">F74*G74</f>
        <v>514.08045000000004</v>
      </c>
      <c r="I74" s="92"/>
      <c r="J74" s="58" t="s">
        <v>16</v>
      </c>
      <c r="K74"/>
    </row>
    <row r="75" spans="2:14" ht="19.5" customHeight="1">
      <c r="B75" s="23">
        <v>2211087</v>
      </c>
      <c r="C75" s="91">
        <v>44431</v>
      </c>
      <c r="D75" s="28">
        <v>50813.25</v>
      </c>
      <c r="E75" s="28"/>
      <c r="F75" s="28">
        <f t="shared" si="9"/>
        <v>50813.25</v>
      </c>
      <c r="G75" s="106">
        <v>1.17E-2</v>
      </c>
      <c r="H75" s="8">
        <f t="shared" si="10"/>
        <v>594.51502500000004</v>
      </c>
      <c r="I75" s="92"/>
      <c r="J75" s="58" t="s">
        <v>26</v>
      </c>
      <c r="K75"/>
    </row>
    <row r="76" spans="2:14" ht="19.5" customHeight="1">
      <c r="B76" s="23">
        <v>2211112</v>
      </c>
      <c r="C76" s="91">
        <v>44438</v>
      </c>
      <c r="D76" s="28">
        <v>56904.75</v>
      </c>
      <c r="E76" s="28"/>
      <c r="F76" s="28">
        <f t="shared" si="9"/>
        <v>56904.75</v>
      </c>
      <c r="G76" s="106">
        <v>1.17E-2</v>
      </c>
      <c r="H76" s="8">
        <f>F76*G76</f>
        <v>665.78557499999999</v>
      </c>
      <c r="I76" s="92"/>
      <c r="J76" s="58" t="s">
        <v>17</v>
      </c>
      <c r="K76"/>
    </row>
    <row r="77" spans="2:14" ht="19.5" customHeight="1">
      <c r="B77" s="23">
        <v>2211113</v>
      </c>
      <c r="C77" s="91">
        <v>44438</v>
      </c>
      <c r="D77" s="28">
        <v>58888</v>
      </c>
      <c r="E77" s="28"/>
      <c r="F77" s="28">
        <f t="shared" si="9"/>
        <v>58888</v>
      </c>
      <c r="G77" s="106">
        <v>1.17E-2</v>
      </c>
      <c r="H77" s="8">
        <f t="shared" ref="H77:H84" si="11">F77*G77</f>
        <v>688.9896</v>
      </c>
      <c r="I77" s="92"/>
      <c r="J77" s="58" t="s">
        <v>18</v>
      </c>
      <c r="K77"/>
    </row>
    <row r="78" spans="2:14" ht="19.5" customHeight="1">
      <c r="B78" s="23">
        <v>2211127</v>
      </c>
      <c r="C78" s="91">
        <v>44441</v>
      </c>
      <c r="D78" s="28">
        <v>85607.25</v>
      </c>
      <c r="E78" s="28"/>
      <c r="F78" s="28">
        <f t="shared" si="9"/>
        <v>85607.25</v>
      </c>
      <c r="G78" s="106">
        <v>1.17E-2</v>
      </c>
      <c r="H78" s="8">
        <f t="shared" si="11"/>
        <v>1001.604825</v>
      </c>
      <c r="I78" s="92"/>
      <c r="J78" s="58" t="s">
        <v>19</v>
      </c>
      <c r="K78"/>
    </row>
    <row r="79" spans="2:14" ht="19.5" customHeight="1">
      <c r="B79" s="23">
        <v>2211128</v>
      </c>
      <c r="C79" s="91">
        <v>44441</v>
      </c>
      <c r="D79" s="28">
        <v>107579.75</v>
      </c>
      <c r="E79" s="28"/>
      <c r="F79" s="28">
        <f t="shared" si="9"/>
        <v>107579.75</v>
      </c>
      <c r="G79" s="106">
        <v>1.17E-2</v>
      </c>
      <c r="H79" s="8">
        <f t="shared" si="11"/>
        <v>1258.6830750000001</v>
      </c>
      <c r="I79" s="92"/>
      <c r="J79" s="58" t="s">
        <v>20</v>
      </c>
      <c r="K79"/>
    </row>
    <row r="80" spans="2:14" ht="19.5" customHeight="1">
      <c r="B80" s="23">
        <v>2211519</v>
      </c>
      <c r="C80" s="91">
        <v>44515</v>
      </c>
      <c r="D80" s="28">
        <v>56326.5</v>
      </c>
      <c r="E80" s="28"/>
      <c r="F80" s="28">
        <f t="shared" si="9"/>
        <v>56326.5</v>
      </c>
      <c r="G80" s="106">
        <v>1.17E-2</v>
      </c>
      <c r="H80" s="8">
        <f t="shared" si="11"/>
        <v>659.02004999999997</v>
      </c>
      <c r="I80" s="92"/>
      <c r="J80" s="58" t="s">
        <v>21</v>
      </c>
      <c r="K80"/>
    </row>
    <row r="81" spans="2:11" ht="19.5" customHeight="1">
      <c r="B81" s="23">
        <v>2211518</v>
      </c>
      <c r="C81" s="91">
        <v>44515</v>
      </c>
      <c r="D81" s="28">
        <v>55109</v>
      </c>
      <c r="E81" s="28"/>
      <c r="F81" s="28">
        <f t="shared" si="9"/>
        <v>55109</v>
      </c>
      <c r="G81" s="106">
        <v>1.17E-2</v>
      </c>
      <c r="H81" s="8">
        <f t="shared" si="11"/>
        <v>644.77530000000002</v>
      </c>
      <c r="I81" s="92"/>
      <c r="J81" s="58" t="s">
        <v>22</v>
      </c>
      <c r="K81"/>
    </row>
    <row r="82" spans="2:11" ht="19.5" customHeight="1">
      <c r="B82" s="23">
        <v>2211546</v>
      </c>
      <c r="C82" s="91">
        <v>44517</v>
      </c>
      <c r="D82" s="28">
        <v>45010.25</v>
      </c>
      <c r="E82" s="28"/>
      <c r="F82" s="28">
        <f t="shared" si="9"/>
        <v>45010.25</v>
      </c>
      <c r="G82" s="106">
        <v>1.17E-2</v>
      </c>
      <c r="H82" s="8">
        <f t="shared" si="11"/>
        <v>526.61992499999997</v>
      </c>
      <c r="I82" s="92"/>
      <c r="J82" s="58" t="s">
        <v>23</v>
      </c>
      <c r="K82"/>
    </row>
    <row r="83" spans="2:11" ht="19.5" customHeight="1">
      <c r="B83" s="23">
        <v>2220166</v>
      </c>
      <c r="C83" s="91">
        <v>44592</v>
      </c>
      <c r="D83" s="28">
        <v>54956.5</v>
      </c>
      <c r="E83" s="28"/>
      <c r="F83" s="28">
        <f t="shared" si="9"/>
        <v>54956.5</v>
      </c>
      <c r="G83" s="106">
        <v>1.17E-2</v>
      </c>
      <c r="H83" s="8">
        <f t="shared" si="11"/>
        <v>642.99104999999997</v>
      </c>
      <c r="I83" s="92"/>
      <c r="J83" t="s">
        <v>24</v>
      </c>
      <c r="K83"/>
    </row>
    <row r="84" spans="2:11" ht="19.5" customHeight="1">
      <c r="B84" s="23">
        <v>2220251</v>
      </c>
      <c r="C84" s="91">
        <v>44609</v>
      </c>
      <c r="D84" s="28">
        <v>51868.25</v>
      </c>
      <c r="E84" s="28"/>
      <c r="F84" s="28">
        <f t="shared" si="9"/>
        <v>51868.25</v>
      </c>
      <c r="G84" s="106">
        <v>1.17E-2</v>
      </c>
      <c r="H84" s="8">
        <f t="shared" si="11"/>
        <v>606.85852499999999</v>
      </c>
      <c r="I84" s="92"/>
      <c r="J84" s="93" t="s">
        <v>25</v>
      </c>
      <c r="K84"/>
    </row>
    <row r="85" spans="2:11" ht="19.5" customHeight="1">
      <c r="B85" s="37" t="s">
        <v>28</v>
      </c>
      <c r="C85" s="38"/>
      <c r="D85" s="39">
        <f>SUM(D73:D84)</f>
        <v>706499.75</v>
      </c>
      <c r="E85" s="39"/>
      <c r="F85" s="39">
        <f>SUM(D85:E85)</f>
        <v>706499.75</v>
      </c>
      <c r="G85" s="38">
        <v>1.17E-2</v>
      </c>
      <c r="H85" s="21">
        <f>F85*G85</f>
        <v>8266.0470750000004</v>
      </c>
      <c r="J85"/>
      <c r="K85"/>
    </row>
    <row r="86" spans="2:11" s="17" customFormat="1" ht="19.5" customHeight="1">
      <c r="B86" s="107"/>
      <c r="C86" s="107"/>
      <c r="D86" s="108"/>
      <c r="E86" s="108"/>
      <c r="F86" s="108"/>
      <c r="G86" s="107"/>
      <c r="H86" s="109"/>
    </row>
  </sheetData>
  <pageMargins left="0.59055118110236227" right="0.11811023622047245" top="0.19685039370078741" bottom="0.39370078740157483" header="0.51181102362204722" footer="0.11811023622047245"/>
  <pageSetup paperSize="9" scale="80" orientation="portrait" r:id="rId1"/>
  <headerFooter alignWithMargins="0">
    <oddFooter>&amp;L&amp;8&amp;F_&amp;A&amp;R&amp;8Seite &amp;P von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1:M103"/>
  <sheetViews>
    <sheetView topLeftCell="A46" workbookViewId="0">
      <selection activeCell="C76" sqref="C76"/>
    </sheetView>
  </sheetViews>
  <sheetFormatPr baseColWidth="10" defaultRowHeight="12.75"/>
  <cols>
    <col min="1" max="1" width="6.85546875" customWidth="1"/>
    <col min="2" max="2" width="13.28515625" customWidth="1"/>
    <col min="3" max="3" width="15.85546875" customWidth="1"/>
    <col min="4" max="4" width="14.28515625" customWidth="1"/>
    <col min="5" max="5" width="11.85546875" bestFit="1" customWidth="1"/>
    <col min="6" max="6" width="16.5703125" customWidth="1"/>
    <col min="7" max="7" width="15.42578125" bestFit="1" customWidth="1"/>
    <col min="8" max="8" width="14.7109375" bestFit="1" customWidth="1"/>
    <col min="9" max="9" width="22.5703125" style="14" customWidth="1"/>
    <col min="10" max="10" width="19.5703125" style="14" customWidth="1"/>
    <col min="11" max="11" width="10.7109375" style="14" customWidth="1"/>
  </cols>
  <sheetData>
    <row r="1" spans="2:13" ht="13.5" customHeight="1">
      <c r="I1"/>
      <c r="J1"/>
      <c r="K1"/>
    </row>
    <row r="2" spans="2:13" s="16" customFormat="1" ht="15.75">
      <c r="B2" s="20" t="s">
        <v>9</v>
      </c>
      <c r="I2" s="18"/>
    </row>
    <row r="3" spans="2:13" ht="25.5" customHeight="1">
      <c r="I3"/>
      <c r="L3" s="14"/>
      <c r="M3" s="14"/>
    </row>
    <row r="4" spans="2:13" ht="15.75">
      <c r="B4" s="11" t="s">
        <v>10</v>
      </c>
    </row>
    <row r="5" spans="2:13" ht="15.75">
      <c r="B5" s="11" t="s">
        <v>50</v>
      </c>
      <c r="D5" s="2"/>
      <c r="E5" s="2"/>
    </row>
    <row r="6" spans="2:13" ht="15.75">
      <c r="B6" s="11"/>
      <c r="D6" s="2"/>
      <c r="E6" s="2"/>
    </row>
    <row r="7" spans="2:13" s="16" customFormat="1" ht="18" customHeight="1">
      <c r="B7" s="32" t="s">
        <v>45</v>
      </c>
      <c r="C7" s="32"/>
      <c r="D7" s="33"/>
      <c r="E7" s="33"/>
      <c r="F7" s="33"/>
      <c r="G7" s="31"/>
      <c r="H7" s="31"/>
      <c r="I7" s="12"/>
      <c r="J7" s="17"/>
      <c r="K7" s="17"/>
    </row>
    <row r="8" spans="2:13" ht="18" customHeight="1">
      <c r="B8" s="3" t="s">
        <v>0</v>
      </c>
      <c r="C8" s="4" t="s">
        <v>1</v>
      </c>
      <c r="D8" s="4" t="s">
        <v>7</v>
      </c>
      <c r="E8" s="5" t="s">
        <v>6</v>
      </c>
      <c r="F8" s="5" t="s">
        <v>2</v>
      </c>
      <c r="G8" s="6" t="s">
        <v>3</v>
      </c>
      <c r="H8" s="7" t="s">
        <v>4</v>
      </c>
    </row>
    <row r="9" spans="2:13" ht="18" customHeight="1">
      <c r="B9" s="26" t="s">
        <v>12</v>
      </c>
      <c r="C9" s="24" t="s">
        <v>15</v>
      </c>
      <c r="D9" s="28">
        <v>43127.75</v>
      </c>
      <c r="E9" s="28"/>
      <c r="F9" s="28">
        <f t="shared" ref="F9:F20" si="0">SUM(D9:E9)</f>
        <v>43127.75</v>
      </c>
      <c r="G9" s="27">
        <v>1.17E-2</v>
      </c>
      <c r="H9" s="8">
        <f t="shared" ref="H9:H21" si="1">F9*G9</f>
        <v>504.594675</v>
      </c>
    </row>
    <row r="10" spans="2:13" ht="18" customHeight="1">
      <c r="B10" s="26" t="s">
        <v>12</v>
      </c>
      <c r="C10" s="24" t="s">
        <v>16</v>
      </c>
      <c r="D10" s="28">
        <v>42656.25</v>
      </c>
      <c r="E10" s="28"/>
      <c r="F10" s="28">
        <f t="shared" si="0"/>
        <v>42656.25</v>
      </c>
      <c r="G10" s="27">
        <v>1.17E-2</v>
      </c>
      <c r="H10" s="8">
        <f t="shared" si="1"/>
        <v>499.078125</v>
      </c>
    </row>
    <row r="11" spans="2:13" ht="18" customHeight="1">
      <c r="B11" s="26" t="s">
        <v>12</v>
      </c>
      <c r="C11" s="24" t="s">
        <v>26</v>
      </c>
      <c r="D11" s="28">
        <v>54948.5</v>
      </c>
      <c r="E11" s="28"/>
      <c r="F11" s="28">
        <f t="shared" si="0"/>
        <v>54948.5</v>
      </c>
      <c r="G11" s="27">
        <v>1.17E-2</v>
      </c>
      <c r="H11" s="8">
        <f t="shared" si="1"/>
        <v>642.89745000000005</v>
      </c>
    </row>
    <row r="12" spans="2:13" ht="18" customHeight="1">
      <c r="B12" s="26" t="s">
        <v>12</v>
      </c>
      <c r="C12" s="24" t="s">
        <v>17</v>
      </c>
      <c r="D12" s="28">
        <v>49074</v>
      </c>
      <c r="E12" s="28"/>
      <c r="F12" s="28">
        <f t="shared" si="0"/>
        <v>49074</v>
      </c>
      <c r="G12" s="27">
        <v>1.17E-2</v>
      </c>
      <c r="H12" s="8">
        <f t="shared" si="1"/>
        <v>574.16579999999999</v>
      </c>
    </row>
    <row r="13" spans="2:13" ht="18" customHeight="1">
      <c r="B13" s="26" t="s">
        <v>12</v>
      </c>
      <c r="C13" s="24" t="s">
        <v>18</v>
      </c>
      <c r="D13" s="28">
        <v>26181.5</v>
      </c>
      <c r="E13" s="28"/>
      <c r="F13" s="28">
        <f t="shared" si="0"/>
        <v>26181.5</v>
      </c>
      <c r="G13" s="27">
        <v>1.17E-2</v>
      </c>
      <c r="H13" s="8">
        <f t="shared" si="1"/>
        <v>306.32355000000001</v>
      </c>
    </row>
    <row r="14" spans="2:13" ht="18" customHeight="1">
      <c r="B14" s="26" t="s">
        <v>12</v>
      </c>
      <c r="C14" s="24" t="s">
        <v>19</v>
      </c>
      <c r="D14" s="28">
        <v>73685.5</v>
      </c>
      <c r="E14" s="28"/>
      <c r="F14" s="28">
        <f t="shared" si="0"/>
        <v>73685.5</v>
      </c>
      <c r="G14" s="27">
        <v>1.17E-2</v>
      </c>
      <c r="H14" s="8">
        <f t="shared" si="1"/>
        <v>862.12035000000003</v>
      </c>
    </row>
    <row r="15" spans="2:13" ht="18" customHeight="1">
      <c r="B15" s="26" t="s">
        <v>12</v>
      </c>
      <c r="C15" s="24" t="s">
        <v>20</v>
      </c>
      <c r="D15" s="28">
        <v>76879.25</v>
      </c>
      <c r="E15" s="28"/>
      <c r="F15" s="28">
        <f t="shared" si="0"/>
        <v>76879.25</v>
      </c>
      <c r="G15" s="27">
        <v>1.17E-2</v>
      </c>
      <c r="H15" s="8">
        <f t="shared" si="1"/>
        <v>899.48722500000008</v>
      </c>
    </row>
    <row r="16" spans="2:13" ht="18" customHeight="1">
      <c r="B16" s="26" t="s">
        <v>12</v>
      </c>
      <c r="C16" s="24" t="s">
        <v>21</v>
      </c>
      <c r="D16" s="28">
        <v>19631</v>
      </c>
      <c r="E16" s="28"/>
      <c r="F16" s="28">
        <f t="shared" si="0"/>
        <v>19631</v>
      </c>
      <c r="G16" s="27">
        <v>1.17E-2</v>
      </c>
      <c r="H16" s="8">
        <f t="shared" si="1"/>
        <v>229.68270000000001</v>
      </c>
    </row>
    <row r="17" spans="2:8" ht="18" customHeight="1">
      <c r="B17" s="26" t="s">
        <v>12</v>
      </c>
      <c r="C17" s="110" t="s">
        <v>22</v>
      </c>
      <c r="D17" s="28">
        <v>926.25</v>
      </c>
      <c r="E17" s="28"/>
      <c r="F17" s="28">
        <f t="shared" si="0"/>
        <v>926.25</v>
      </c>
      <c r="G17" s="27">
        <v>1.17E-2</v>
      </c>
      <c r="H17" s="8">
        <f t="shared" si="1"/>
        <v>10.837125</v>
      </c>
    </row>
    <row r="18" spans="2:8" ht="18" customHeight="1">
      <c r="B18" s="26" t="s">
        <v>12</v>
      </c>
      <c r="C18" s="110" t="s">
        <v>23</v>
      </c>
      <c r="D18" s="28">
        <v>2533</v>
      </c>
      <c r="E18" s="28"/>
      <c r="F18" s="28">
        <f t="shared" si="0"/>
        <v>2533</v>
      </c>
      <c r="G18" s="27">
        <v>1.17E-2</v>
      </c>
      <c r="H18" s="8">
        <f t="shared" si="1"/>
        <v>29.636100000000003</v>
      </c>
    </row>
    <row r="19" spans="2:8" ht="18" customHeight="1">
      <c r="B19" s="26" t="s">
        <v>12</v>
      </c>
      <c r="C19" s="69" t="s">
        <v>24</v>
      </c>
      <c r="D19" s="28">
        <v>6982.75</v>
      </c>
      <c r="E19" s="28"/>
      <c r="F19" s="28">
        <f t="shared" si="0"/>
        <v>6982.75</v>
      </c>
      <c r="G19" s="27">
        <v>1.17E-2</v>
      </c>
      <c r="H19" s="8">
        <f t="shared" si="1"/>
        <v>81.698175000000006</v>
      </c>
    </row>
    <row r="20" spans="2:8" ht="18" customHeight="1">
      <c r="B20" s="26" t="s">
        <v>12</v>
      </c>
      <c r="C20" s="69" t="s">
        <v>25</v>
      </c>
      <c r="D20" s="28">
        <v>3678.25</v>
      </c>
      <c r="E20" s="28"/>
      <c r="F20" s="28">
        <f t="shared" si="0"/>
        <v>3678.25</v>
      </c>
      <c r="G20" s="27">
        <v>1.17E-2</v>
      </c>
      <c r="H20" s="8">
        <f t="shared" si="1"/>
        <v>43.035525</v>
      </c>
    </row>
    <row r="21" spans="2:8" ht="18" customHeight="1">
      <c r="B21" s="44" t="s">
        <v>28</v>
      </c>
      <c r="C21" s="69"/>
      <c r="D21" s="39">
        <f>SUM(D9:D20)</f>
        <v>400304</v>
      </c>
      <c r="E21" s="39"/>
      <c r="F21" s="39">
        <f>SUM(F9:F20)</f>
        <v>400304</v>
      </c>
      <c r="G21" s="38">
        <v>1.17E-2</v>
      </c>
      <c r="H21" s="21">
        <f t="shared" si="1"/>
        <v>4683.5568000000003</v>
      </c>
    </row>
    <row r="22" spans="2:8" s="46" customFormat="1" ht="18" customHeight="1">
      <c r="B22" s="73"/>
      <c r="C22" s="73"/>
      <c r="D22" s="111"/>
      <c r="E22" s="111"/>
      <c r="F22" s="111"/>
      <c r="G22" s="73"/>
      <c r="H22" s="112"/>
    </row>
    <row r="23" spans="2:8" s="43" customFormat="1" ht="18" customHeight="1">
      <c r="B23" s="72" t="s">
        <v>49</v>
      </c>
      <c r="C23" s="65"/>
      <c r="D23" s="66"/>
      <c r="E23" s="66"/>
      <c r="F23" s="66"/>
      <c r="G23" s="67"/>
      <c r="H23" s="68"/>
    </row>
    <row r="24" spans="2:8" ht="18" customHeight="1">
      <c r="B24" s="3" t="s">
        <v>0</v>
      </c>
      <c r="C24" s="4" t="s">
        <v>1</v>
      </c>
      <c r="D24" s="4" t="s">
        <v>7</v>
      </c>
      <c r="E24" s="5" t="s">
        <v>6</v>
      </c>
      <c r="F24" s="5" t="s">
        <v>2</v>
      </c>
      <c r="G24" s="6" t="s">
        <v>3</v>
      </c>
      <c r="H24" s="7" t="s">
        <v>4</v>
      </c>
    </row>
    <row r="25" spans="2:8" ht="18" customHeight="1">
      <c r="B25" s="26" t="s">
        <v>12</v>
      </c>
      <c r="C25" s="24" t="s">
        <v>15</v>
      </c>
      <c r="D25" s="28">
        <v>2538.25</v>
      </c>
      <c r="E25" s="28"/>
      <c r="F25" s="28">
        <f t="shared" ref="F25:F36" si="2">SUM(D25:E25)</f>
        <v>2538.25</v>
      </c>
      <c r="G25" s="27">
        <v>1.17E-2</v>
      </c>
      <c r="H25" s="8">
        <f t="shared" ref="H25:H36" si="3">F25*G25</f>
        <v>29.697525000000002</v>
      </c>
    </row>
    <row r="26" spans="2:8" ht="18" customHeight="1">
      <c r="B26" s="26" t="s">
        <v>12</v>
      </c>
      <c r="C26" s="24" t="s">
        <v>16</v>
      </c>
      <c r="D26" s="28">
        <v>220.5</v>
      </c>
      <c r="E26" s="28"/>
      <c r="F26" s="28">
        <f t="shared" si="2"/>
        <v>220.5</v>
      </c>
      <c r="G26" s="27">
        <v>1.17E-2</v>
      </c>
      <c r="H26" s="8">
        <f t="shared" si="3"/>
        <v>2.57985</v>
      </c>
    </row>
    <row r="27" spans="2:8" ht="18" customHeight="1">
      <c r="B27" s="26" t="s">
        <v>12</v>
      </c>
      <c r="C27" s="24" t="s">
        <v>26</v>
      </c>
      <c r="D27" s="28">
        <v>13204</v>
      </c>
      <c r="E27" s="28"/>
      <c r="F27" s="28">
        <f t="shared" si="2"/>
        <v>13204</v>
      </c>
      <c r="G27" s="27">
        <v>1.17E-2</v>
      </c>
      <c r="H27" s="8">
        <f t="shared" si="3"/>
        <v>154.48680000000002</v>
      </c>
    </row>
    <row r="28" spans="2:8" ht="18" customHeight="1">
      <c r="B28" s="26" t="s">
        <v>12</v>
      </c>
      <c r="C28" s="24" t="s">
        <v>17</v>
      </c>
      <c r="D28" s="28">
        <v>7917.5</v>
      </c>
      <c r="E28" s="28"/>
      <c r="F28" s="28">
        <f t="shared" si="2"/>
        <v>7917.5</v>
      </c>
      <c r="G28" s="27">
        <v>1.17E-2</v>
      </c>
      <c r="H28" s="8">
        <f t="shared" si="3"/>
        <v>92.634749999999997</v>
      </c>
    </row>
    <row r="29" spans="2:8" ht="18" customHeight="1">
      <c r="B29" s="26" t="s">
        <v>12</v>
      </c>
      <c r="C29" s="24" t="s">
        <v>18</v>
      </c>
      <c r="D29" s="28">
        <v>8962.5</v>
      </c>
      <c r="E29" s="28"/>
      <c r="F29" s="28">
        <f t="shared" si="2"/>
        <v>8962.5</v>
      </c>
      <c r="G29" s="27">
        <v>1.17E-2</v>
      </c>
      <c r="H29" s="8">
        <f t="shared" si="3"/>
        <v>104.86125</v>
      </c>
    </row>
    <row r="30" spans="2:8" ht="18" customHeight="1">
      <c r="B30" s="26" t="s">
        <v>12</v>
      </c>
      <c r="C30" s="24" t="s">
        <v>19</v>
      </c>
      <c r="D30" s="28">
        <v>262.5</v>
      </c>
      <c r="E30" s="28"/>
      <c r="F30" s="28">
        <f t="shared" si="2"/>
        <v>262.5</v>
      </c>
      <c r="G30" s="27">
        <v>1.17E-2</v>
      </c>
      <c r="H30" s="8">
        <f t="shared" si="3"/>
        <v>3.07125</v>
      </c>
    </row>
    <row r="31" spans="2:8" ht="18" customHeight="1">
      <c r="B31" s="26" t="s">
        <v>12</v>
      </c>
      <c r="C31" s="24" t="s">
        <v>20</v>
      </c>
      <c r="D31" s="28">
        <v>0</v>
      </c>
      <c r="E31" s="28"/>
      <c r="F31" s="28">
        <f t="shared" si="2"/>
        <v>0</v>
      </c>
      <c r="G31" s="27">
        <v>1.17E-2</v>
      </c>
      <c r="H31" s="8">
        <f t="shared" si="3"/>
        <v>0</v>
      </c>
    </row>
    <row r="32" spans="2:8" ht="18" customHeight="1">
      <c r="B32" s="26" t="s">
        <v>12</v>
      </c>
      <c r="C32" s="24" t="s">
        <v>21</v>
      </c>
      <c r="D32" s="28">
        <v>0</v>
      </c>
      <c r="E32" s="28"/>
      <c r="F32" s="28">
        <f t="shared" si="2"/>
        <v>0</v>
      </c>
      <c r="G32" s="27">
        <v>1.17E-2</v>
      </c>
      <c r="H32" s="8">
        <f t="shared" si="3"/>
        <v>0</v>
      </c>
    </row>
    <row r="33" spans="2:11" ht="18" customHeight="1">
      <c r="B33" s="26" t="s">
        <v>12</v>
      </c>
      <c r="C33" s="24" t="s">
        <v>22</v>
      </c>
      <c r="D33" s="28">
        <v>0</v>
      </c>
      <c r="E33" s="28"/>
      <c r="F33" s="28">
        <f t="shared" si="2"/>
        <v>0</v>
      </c>
      <c r="G33" s="27">
        <v>1.17E-2</v>
      </c>
      <c r="H33" s="8">
        <f t="shared" si="3"/>
        <v>0</v>
      </c>
    </row>
    <row r="34" spans="2:11" ht="18" customHeight="1">
      <c r="B34" s="26" t="s">
        <v>12</v>
      </c>
      <c r="C34" s="24" t="s">
        <v>23</v>
      </c>
      <c r="D34" s="28"/>
      <c r="E34" s="28"/>
      <c r="F34" s="28">
        <f t="shared" si="2"/>
        <v>0</v>
      </c>
      <c r="G34" s="27">
        <v>1.17E-2</v>
      </c>
      <c r="H34" s="8">
        <f t="shared" si="3"/>
        <v>0</v>
      </c>
    </row>
    <row r="35" spans="2:11" ht="18" customHeight="1">
      <c r="B35" s="26" t="s">
        <v>12</v>
      </c>
      <c r="C35" s="24" t="s">
        <v>24</v>
      </c>
      <c r="D35" s="28"/>
      <c r="E35" s="28"/>
      <c r="F35" s="28">
        <f t="shared" si="2"/>
        <v>0</v>
      </c>
      <c r="G35" s="27">
        <v>1.17E-2</v>
      </c>
      <c r="H35" s="8">
        <f t="shared" si="3"/>
        <v>0</v>
      </c>
    </row>
    <row r="36" spans="2:11" ht="18" customHeight="1">
      <c r="B36" s="26" t="s">
        <v>12</v>
      </c>
      <c r="C36" s="24" t="s">
        <v>25</v>
      </c>
      <c r="D36" s="28"/>
      <c r="E36" s="28"/>
      <c r="F36" s="28">
        <f t="shared" si="2"/>
        <v>0</v>
      </c>
      <c r="G36" s="27">
        <v>1.17E-2</v>
      </c>
      <c r="H36" s="8">
        <f t="shared" si="3"/>
        <v>0</v>
      </c>
    </row>
    <row r="37" spans="2:11" ht="18" customHeight="1">
      <c r="B37" s="44" t="s">
        <v>28</v>
      </c>
      <c r="C37" s="38"/>
      <c r="D37" s="39">
        <f>SUM(D25:D36)</f>
        <v>33105.25</v>
      </c>
      <c r="E37" s="39"/>
      <c r="F37" s="39">
        <f>SUM(F25:F36)</f>
        <v>33105.25</v>
      </c>
      <c r="G37" s="38">
        <v>1.17E-2</v>
      </c>
      <c r="H37" s="21">
        <f>SUM(H25:H36)+0.01</f>
        <v>387.34142500000002</v>
      </c>
    </row>
    <row r="38" spans="2:11" ht="18" customHeight="1">
      <c r="D38" s="2"/>
      <c r="H38" s="2"/>
    </row>
    <row r="39" spans="2:11" ht="18" customHeight="1">
      <c r="B39" s="72" t="s">
        <v>53</v>
      </c>
      <c r="J39"/>
      <c r="K39"/>
    </row>
    <row r="40" spans="2:11" ht="18" customHeight="1">
      <c r="B40" s="3" t="s">
        <v>0</v>
      </c>
      <c r="C40" s="4" t="s">
        <v>1</v>
      </c>
      <c r="D40" s="4" t="s">
        <v>7</v>
      </c>
      <c r="E40" s="5" t="s">
        <v>6</v>
      </c>
      <c r="F40" s="5" t="s">
        <v>2</v>
      </c>
      <c r="G40" s="6" t="s">
        <v>3</v>
      </c>
      <c r="H40" s="7" t="s">
        <v>4</v>
      </c>
      <c r="J40"/>
      <c r="K40"/>
    </row>
    <row r="41" spans="2:11" ht="18" customHeight="1">
      <c r="B41" s="26" t="s">
        <v>12</v>
      </c>
      <c r="C41" s="24"/>
      <c r="D41" s="28">
        <v>570</v>
      </c>
      <c r="E41" s="28"/>
      <c r="F41" s="28">
        <f t="shared" ref="F41:F52" si="4">SUM(D41:E41)</f>
        <v>570</v>
      </c>
      <c r="G41" s="27">
        <v>1.17E-2</v>
      </c>
      <c r="H41" s="8">
        <f t="shared" ref="H41:H52" si="5">F41*G41</f>
        <v>6.6690000000000005</v>
      </c>
      <c r="J41" s="58" t="s">
        <v>15</v>
      </c>
      <c r="K41"/>
    </row>
    <row r="42" spans="2:11" ht="18" customHeight="1">
      <c r="B42" s="26" t="s">
        <v>12</v>
      </c>
      <c r="C42" s="24"/>
      <c r="D42" s="28">
        <v>0</v>
      </c>
      <c r="E42" s="28"/>
      <c r="F42" s="28">
        <f t="shared" si="4"/>
        <v>0</v>
      </c>
      <c r="G42" s="27">
        <v>1.17E-2</v>
      </c>
      <c r="H42" s="8">
        <f t="shared" si="5"/>
        <v>0</v>
      </c>
      <c r="J42" s="58" t="s">
        <v>16</v>
      </c>
      <c r="K42"/>
    </row>
    <row r="43" spans="2:11" ht="18" customHeight="1">
      <c r="B43" s="26" t="s">
        <v>12</v>
      </c>
      <c r="C43" s="24"/>
      <c r="D43" s="28">
        <v>658.5</v>
      </c>
      <c r="E43" s="28"/>
      <c r="F43" s="28">
        <f t="shared" si="4"/>
        <v>658.5</v>
      </c>
      <c r="G43" s="27">
        <v>1.17E-2</v>
      </c>
      <c r="H43" s="8">
        <f t="shared" si="5"/>
        <v>7.7044500000000005</v>
      </c>
      <c r="J43" s="58" t="s">
        <v>26</v>
      </c>
      <c r="K43"/>
    </row>
    <row r="44" spans="2:11" ht="18" customHeight="1">
      <c r="B44" s="26" t="s">
        <v>12</v>
      </c>
      <c r="C44" s="24"/>
      <c r="D44" s="28">
        <v>142.5</v>
      </c>
      <c r="E44" s="28"/>
      <c r="F44" s="28">
        <f t="shared" si="4"/>
        <v>142.5</v>
      </c>
      <c r="G44" s="27">
        <v>1.17E-2</v>
      </c>
      <c r="H44" s="8">
        <f t="shared" si="5"/>
        <v>1.6672500000000001</v>
      </c>
      <c r="J44" s="58" t="s">
        <v>17</v>
      </c>
      <c r="K44"/>
    </row>
    <row r="45" spans="2:11" ht="18" customHeight="1">
      <c r="B45" s="26" t="s">
        <v>12</v>
      </c>
      <c r="C45" s="24"/>
      <c r="D45" s="28">
        <v>47.5</v>
      </c>
      <c r="E45" s="28"/>
      <c r="F45" s="28">
        <f t="shared" si="4"/>
        <v>47.5</v>
      </c>
      <c r="G45" s="27">
        <v>1.17E-2</v>
      </c>
      <c r="H45" s="8">
        <f t="shared" si="5"/>
        <v>0.55574999999999997</v>
      </c>
      <c r="J45" s="58" t="s">
        <v>18</v>
      </c>
      <c r="K45"/>
    </row>
    <row r="46" spans="2:11" ht="18" customHeight="1">
      <c r="B46" s="26" t="s">
        <v>12</v>
      </c>
      <c r="C46" s="24"/>
      <c r="D46" s="28">
        <v>0</v>
      </c>
      <c r="E46" s="28"/>
      <c r="F46" s="28">
        <f t="shared" si="4"/>
        <v>0</v>
      </c>
      <c r="G46" s="27">
        <v>1.17E-2</v>
      </c>
      <c r="H46" s="8">
        <f t="shared" si="5"/>
        <v>0</v>
      </c>
      <c r="J46" s="58" t="s">
        <v>19</v>
      </c>
      <c r="K46"/>
    </row>
    <row r="47" spans="2:11" ht="18" customHeight="1">
      <c r="B47" s="26" t="s">
        <v>12</v>
      </c>
      <c r="C47" s="24"/>
      <c r="D47" s="28">
        <v>0</v>
      </c>
      <c r="E47" s="28"/>
      <c r="F47" s="28">
        <f t="shared" si="4"/>
        <v>0</v>
      </c>
      <c r="G47" s="27">
        <v>1.17E-2</v>
      </c>
      <c r="H47" s="8">
        <f t="shared" si="5"/>
        <v>0</v>
      </c>
      <c r="J47" s="58" t="s">
        <v>20</v>
      </c>
      <c r="K47"/>
    </row>
    <row r="48" spans="2:11" ht="18" customHeight="1">
      <c r="B48" s="26" t="s">
        <v>12</v>
      </c>
      <c r="C48" s="24"/>
      <c r="D48" s="28">
        <v>302</v>
      </c>
      <c r="E48" s="28"/>
      <c r="F48" s="28">
        <f t="shared" si="4"/>
        <v>302</v>
      </c>
      <c r="G48" s="27">
        <v>1.17E-2</v>
      </c>
      <c r="H48" s="8">
        <f t="shared" si="5"/>
        <v>3.5334000000000003</v>
      </c>
      <c r="J48" s="58" t="s">
        <v>21</v>
      </c>
      <c r="K48"/>
    </row>
    <row r="49" spans="2:11" ht="18" customHeight="1">
      <c r="B49" s="26" t="s">
        <v>12</v>
      </c>
      <c r="C49" s="24"/>
      <c r="D49" s="28">
        <v>0</v>
      </c>
      <c r="E49" s="28"/>
      <c r="F49" s="28">
        <f t="shared" si="4"/>
        <v>0</v>
      </c>
      <c r="G49" s="27">
        <v>1.17E-2</v>
      </c>
      <c r="H49" s="8">
        <f t="shared" si="5"/>
        <v>0</v>
      </c>
      <c r="J49" s="58" t="s">
        <v>22</v>
      </c>
      <c r="K49"/>
    </row>
    <row r="50" spans="2:11" ht="18" customHeight="1">
      <c r="B50" s="26" t="s">
        <v>12</v>
      </c>
      <c r="C50" s="24"/>
      <c r="D50" s="28">
        <v>356.25</v>
      </c>
      <c r="E50" s="28"/>
      <c r="F50" s="28">
        <f t="shared" si="4"/>
        <v>356.25</v>
      </c>
      <c r="G50" s="27">
        <v>1.17E-2</v>
      </c>
      <c r="H50" s="8">
        <f t="shared" si="5"/>
        <v>4.1681249999999999</v>
      </c>
      <c r="J50" s="58" t="s">
        <v>23</v>
      </c>
      <c r="K50"/>
    </row>
    <row r="51" spans="2:11" ht="18" customHeight="1">
      <c r="B51" s="26" t="s">
        <v>12</v>
      </c>
      <c r="C51" s="24"/>
      <c r="D51" s="28">
        <v>475</v>
      </c>
      <c r="E51" s="28"/>
      <c r="F51" s="28">
        <f t="shared" si="4"/>
        <v>475</v>
      </c>
      <c r="G51" s="27">
        <v>1.17E-2</v>
      </c>
      <c r="H51" s="8">
        <f t="shared" si="5"/>
        <v>5.5575000000000001</v>
      </c>
      <c r="J51" t="s">
        <v>24</v>
      </c>
      <c r="K51"/>
    </row>
    <row r="52" spans="2:11" ht="18" customHeight="1">
      <c r="B52" s="26" t="s">
        <v>12</v>
      </c>
      <c r="C52" s="24"/>
      <c r="D52" s="28">
        <v>2557.5</v>
      </c>
      <c r="E52" s="28"/>
      <c r="F52" s="28">
        <f t="shared" si="4"/>
        <v>2557.5</v>
      </c>
      <c r="G52" s="27">
        <v>1.17E-2</v>
      </c>
      <c r="H52" s="8">
        <f t="shared" si="5"/>
        <v>29.922750000000001</v>
      </c>
      <c r="J52" s="93" t="s">
        <v>25</v>
      </c>
      <c r="K52"/>
    </row>
    <row r="53" spans="2:11" ht="18" customHeight="1">
      <c r="B53" s="44" t="s">
        <v>28</v>
      </c>
      <c r="C53" s="38"/>
      <c r="D53" s="39">
        <f>SUM(D41:D52)</f>
        <v>5109.25</v>
      </c>
      <c r="E53" s="39"/>
      <c r="F53" s="39">
        <f>SUM(F41:F52)</f>
        <v>5109.25</v>
      </c>
      <c r="G53" s="38">
        <v>1.17E-2</v>
      </c>
      <c r="H53" s="21">
        <f>SUM(H41:H52)</f>
        <v>59.778225000000006</v>
      </c>
      <c r="J53"/>
      <c r="K53"/>
    </row>
    <row r="54" spans="2:11" ht="18" customHeight="1">
      <c r="B54" s="104"/>
      <c r="C54" s="104"/>
      <c r="D54" s="105"/>
      <c r="E54" s="33"/>
      <c r="F54" s="33"/>
      <c r="G54" s="104"/>
      <c r="H54" s="105"/>
      <c r="J54"/>
      <c r="K54"/>
    </row>
    <row r="55" spans="2:11" ht="18" customHeight="1">
      <c r="B55" s="72" t="s">
        <v>54</v>
      </c>
      <c r="J55"/>
      <c r="K55"/>
    </row>
    <row r="56" spans="2:11" ht="18" customHeight="1">
      <c r="B56" s="3" t="s">
        <v>0</v>
      </c>
      <c r="C56" s="4" t="s">
        <v>1</v>
      </c>
      <c r="D56" s="4" t="s">
        <v>7</v>
      </c>
      <c r="E56" s="5" t="s">
        <v>6</v>
      </c>
      <c r="F56" s="5" t="s">
        <v>2</v>
      </c>
      <c r="G56" s="6" t="s">
        <v>3</v>
      </c>
      <c r="H56" s="7" t="s">
        <v>4</v>
      </c>
      <c r="J56"/>
      <c r="K56"/>
    </row>
    <row r="57" spans="2:11" ht="18" customHeight="1">
      <c r="B57" s="26" t="s">
        <v>12</v>
      </c>
      <c r="C57" s="24"/>
      <c r="D57" s="28"/>
      <c r="E57" s="28"/>
      <c r="F57" s="28">
        <f t="shared" ref="F57:F68" si="6">SUM(D57:E57)</f>
        <v>0</v>
      </c>
      <c r="G57" s="27">
        <v>1.17E-2</v>
      </c>
      <c r="H57" s="8">
        <f t="shared" ref="H57:H68" si="7">F57*G57</f>
        <v>0</v>
      </c>
      <c r="J57" s="58" t="s">
        <v>15</v>
      </c>
      <c r="K57"/>
    </row>
    <row r="58" spans="2:11" ht="18" customHeight="1">
      <c r="B58" s="26" t="s">
        <v>12</v>
      </c>
      <c r="C58" s="24"/>
      <c r="D58" s="28"/>
      <c r="E58" s="28"/>
      <c r="F58" s="28">
        <f t="shared" si="6"/>
        <v>0</v>
      </c>
      <c r="G58" s="27">
        <v>1.17E-2</v>
      </c>
      <c r="H58" s="8">
        <f t="shared" si="7"/>
        <v>0</v>
      </c>
      <c r="J58" s="58" t="s">
        <v>16</v>
      </c>
      <c r="K58"/>
    </row>
    <row r="59" spans="2:11" ht="18" customHeight="1">
      <c r="B59" s="26" t="s">
        <v>12</v>
      </c>
      <c r="C59" s="24"/>
      <c r="D59" s="28"/>
      <c r="E59" s="28"/>
      <c r="F59" s="28">
        <f t="shared" si="6"/>
        <v>0</v>
      </c>
      <c r="G59" s="27">
        <v>1.17E-2</v>
      </c>
      <c r="H59" s="8">
        <f t="shared" si="7"/>
        <v>0</v>
      </c>
      <c r="J59" s="58" t="s">
        <v>26</v>
      </c>
      <c r="K59"/>
    </row>
    <row r="60" spans="2:11" ht="18" customHeight="1">
      <c r="B60" s="26" t="s">
        <v>12</v>
      </c>
      <c r="C60" s="24"/>
      <c r="D60" s="28"/>
      <c r="E60" s="28"/>
      <c r="F60" s="28">
        <f t="shared" si="6"/>
        <v>0</v>
      </c>
      <c r="G60" s="27">
        <v>1.17E-2</v>
      </c>
      <c r="H60" s="8">
        <f t="shared" si="7"/>
        <v>0</v>
      </c>
      <c r="J60" s="58" t="s">
        <v>17</v>
      </c>
      <c r="K60"/>
    </row>
    <row r="61" spans="2:11" ht="18" customHeight="1">
      <c r="B61" s="26" t="s">
        <v>12</v>
      </c>
      <c r="C61" s="24"/>
      <c r="D61" s="28"/>
      <c r="E61" s="28"/>
      <c r="F61" s="28">
        <f t="shared" si="6"/>
        <v>0</v>
      </c>
      <c r="G61" s="27">
        <v>1.17E-2</v>
      </c>
      <c r="H61" s="8">
        <f t="shared" si="7"/>
        <v>0</v>
      </c>
      <c r="J61" s="58" t="s">
        <v>18</v>
      </c>
      <c r="K61"/>
    </row>
    <row r="62" spans="2:11" ht="18" customHeight="1">
      <c r="B62" s="26" t="s">
        <v>12</v>
      </c>
      <c r="C62" s="24"/>
      <c r="D62" s="28"/>
      <c r="E62" s="28"/>
      <c r="F62" s="28">
        <f t="shared" si="6"/>
        <v>0</v>
      </c>
      <c r="G62" s="27">
        <v>1.17E-2</v>
      </c>
      <c r="H62" s="8">
        <f t="shared" si="7"/>
        <v>0</v>
      </c>
      <c r="J62" s="58" t="s">
        <v>19</v>
      </c>
      <c r="K62"/>
    </row>
    <row r="63" spans="2:11" ht="18" customHeight="1">
      <c r="B63" s="26" t="s">
        <v>12</v>
      </c>
      <c r="C63" s="24"/>
      <c r="D63" s="28"/>
      <c r="E63" s="28"/>
      <c r="F63" s="28">
        <f t="shared" si="6"/>
        <v>0</v>
      </c>
      <c r="G63" s="27">
        <v>1.17E-2</v>
      </c>
      <c r="H63" s="8">
        <f t="shared" si="7"/>
        <v>0</v>
      </c>
      <c r="J63" s="58" t="s">
        <v>20</v>
      </c>
      <c r="K63"/>
    </row>
    <row r="64" spans="2:11" ht="18" customHeight="1">
      <c r="B64" s="26" t="s">
        <v>12</v>
      </c>
      <c r="C64" s="24"/>
      <c r="D64" s="28">
        <v>1514.75</v>
      </c>
      <c r="E64" s="28"/>
      <c r="F64" s="28">
        <f t="shared" si="6"/>
        <v>1514.75</v>
      </c>
      <c r="G64" s="27">
        <v>1.17E-2</v>
      </c>
      <c r="H64" s="8">
        <f t="shared" si="7"/>
        <v>17.722574999999999</v>
      </c>
      <c r="J64" s="58" t="s">
        <v>21</v>
      </c>
      <c r="K64"/>
    </row>
    <row r="65" spans="2:11" ht="18" customHeight="1">
      <c r="B65" s="26" t="s">
        <v>12</v>
      </c>
      <c r="C65" s="24"/>
      <c r="D65" s="28">
        <v>7298.25</v>
      </c>
      <c r="E65" s="28"/>
      <c r="F65" s="28">
        <f t="shared" si="6"/>
        <v>7298.25</v>
      </c>
      <c r="G65" s="27">
        <v>1.17E-2</v>
      </c>
      <c r="H65" s="8">
        <f t="shared" si="7"/>
        <v>85.389525000000006</v>
      </c>
      <c r="J65" s="58" t="s">
        <v>22</v>
      </c>
      <c r="K65"/>
    </row>
    <row r="66" spans="2:11" ht="18" customHeight="1">
      <c r="B66" s="26" t="s">
        <v>12</v>
      </c>
      <c r="C66" s="24"/>
      <c r="D66" s="28">
        <v>6271.25</v>
      </c>
      <c r="E66" s="28"/>
      <c r="F66" s="28">
        <f t="shared" si="6"/>
        <v>6271.25</v>
      </c>
      <c r="G66" s="27">
        <v>1.17E-2</v>
      </c>
      <c r="H66" s="8">
        <f t="shared" si="7"/>
        <v>73.373625000000004</v>
      </c>
      <c r="J66" s="58" t="s">
        <v>23</v>
      </c>
      <c r="K66"/>
    </row>
    <row r="67" spans="2:11" ht="18" customHeight="1">
      <c r="B67" s="26" t="s">
        <v>12</v>
      </c>
      <c r="C67" s="24"/>
      <c r="D67" s="28">
        <v>14275</v>
      </c>
      <c r="E67" s="28"/>
      <c r="F67" s="28">
        <f t="shared" si="6"/>
        <v>14275</v>
      </c>
      <c r="G67" s="27">
        <v>1.17E-2</v>
      </c>
      <c r="H67" s="8">
        <f t="shared" si="7"/>
        <v>167.01750000000001</v>
      </c>
      <c r="J67" t="s">
        <v>24</v>
      </c>
      <c r="K67"/>
    </row>
    <row r="68" spans="2:11" ht="18" customHeight="1">
      <c r="B68" s="26" t="s">
        <v>12</v>
      </c>
      <c r="C68" s="24"/>
      <c r="D68" s="28">
        <v>7433.25</v>
      </c>
      <c r="E68" s="28"/>
      <c r="F68" s="28">
        <f t="shared" si="6"/>
        <v>7433.25</v>
      </c>
      <c r="G68" s="27">
        <v>1.17E-2</v>
      </c>
      <c r="H68" s="8">
        <f t="shared" si="7"/>
        <v>86.969025000000002</v>
      </c>
      <c r="J68" s="93" t="s">
        <v>25</v>
      </c>
      <c r="K68"/>
    </row>
    <row r="69" spans="2:11" ht="18" customHeight="1">
      <c r="B69" s="44" t="s">
        <v>28</v>
      </c>
      <c r="C69" s="38"/>
      <c r="D69" s="39">
        <f>SUM(D57:D68)</f>
        <v>36792.5</v>
      </c>
      <c r="E69" s="39"/>
      <c r="F69" s="39">
        <f>SUM(F57:F68)</f>
        <v>36792.5</v>
      </c>
      <c r="G69" s="38">
        <v>1.17E-2</v>
      </c>
      <c r="H69" s="21">
        <f>SUM(H57:H68)</f>
        <v>430.47225000000003</v>
      </c>
      <c r="J69"/>
      <c r="K69"/>
    </row>
    <row r="70" spans="2:11" ht="18" customHeight="1">
      <c r="B70" s="104"/>
      <c r="C70" s="104"/>
      <c r="D70" s="105"/>
      <c r="E70" s="33"/>
      <c r="F70" s="33"/>
      <c r="G70" s="104"/>
      <c r="H70" s="105"/>
      <c r="J70"/>
      <c r="K70"/>
    </row>
    <row r="71" spans="2:11" ht="18" customHeight="1">
      <c r="B71" s="72" t="s">
        <v>55</v>
      </c>
      <c r="J71"/>
      <c r="K71"/>
    </row>
    <row r="72" spans="2:11" ht="18" customHeight="1">
      <c r="B72" s="3" t="s">
        <v>0</v>
      </c>
      <c r="C72" s="4" t="s">
        <v>1</v>
      </c>
      <c r="D72" s="4" t="s">
        <v>7</v>
      </c>
      <c r="E72" s="5" t="s">
        <v>6</v>
      </c>
      <c r="F72" s="5" t="s">
        <v>2</v>
      </c>
      <c r="G72" s="6" t="s">
        <v>3</v>
      </c>
      <c r="H72" s="7" t="s">
        <v>4</v>
      </c>
      <c r="J72"/>
      <c r="K72"/>
    </row>
    <row r="73" spans="2:11" ht="18" customHeight="1">
      <c r="B73" s="26" t="s">
        <v>12</v>
      </c>
      <c r="C73" s="24"/>
      <c r="D73" s="28"/>
      <c r="E73" s="28"/>
      <c r="F73" s="28">
        <f t="shared" ref="F73:F84" si="8">SUM(D73:E73)</f>
        <v>0</v>
      </c>
      <c r="G73" s="106">
        <v>1.17E-2</v>
      </c>
      <c r="H73" s="8">
        <f t="shared" ref="H73:H84" si="9">F73*G73</f>
        <v>0</v>
      </c>
      <c r="J73" s="58" t="s">
        <v>15</v>
      </c>
      <c r="K73"/>
    </row>
    <row r="74" spans="2:11" ht="18" customHeight="1">
      <c r="B74" s="26" t="s">
        <v>12</v>
      </c>
      <c r="C74" s="24"/>
      <c r="D74" s="28"/>
      <c r="E74" s="28"/>
      <c r="F74" s="28">
        <f t="shared" si="8"/>
        <v>0</v>
      </c>
      <c r="G74" s="106">
        <v>1.17E-2</v>
      </c>
      <c r="H74" s="8">
        <f t="shared" si="9"/>
        <v>0</v>
      </c>
      <c r="J74" s="58" t="s">
        <v>16</v>
      </c>
      <c r="K74"/>
    </row>
    <row r="75" spans="2:11" ht="18" customHeight="1">
      <c r="B75" s="26" t="s">
        <v>12</v>
      </c>
      <c r="C75" s="24"/>
      <c r="D75" s="28"/>
      <c r="E75" s="28"/>
      <c r="F75" s="28">
        <f t="shared" si="8"/>
        <v>0</v>
      </c>
      <c r="G75" s="106">
        <v>1.17E-2</v>
      </c>
      <c r="H75" s="8">
        <f t="shared" si="9"/>
        <v>0</v>
      </c>
      <c r="J75" s="58" t="s">
        <v>26</v>
      </c>
      <c r="K75"/>
    </row>
    <row r="76" spans="2:11" ht="18" customHeight="1">
      <c r="B76" s="26" t="s">
        <v>12</v>
      </c>
      <c r="C76" s="24"/>
      <c r="D76" s="28"/>
      <c r="E76" s="28"/>
      <c r="F76" s="28">
        <f t="shared" si="8"/>
        <v>0</v>
      </c>
      <c r="G76" s="106">
        <v>1.17E-2</v>
      </c>
      <c r="H76" s="8">
        <f t="shared" si="9"/>
        <v>0</v>
      </c>
      <c r="J76" s="58" t="s">
        <v>17</v>
      </c>
      <c r="K76"/>
    </row>
    <row r="77" spans="2:11" ht="18" customHeight="1">
      <c r="B77" s="26" t="s">
        <v>12</v>
      </c>
      <c r="C77" s="24"/>
      <c r="D77" s="28"/>
      <c r="E77" s="28"/>
      <c r="F77" s="28">
        <f t="shared" si="8"/>
        <v>0</v>
      </c>
      <c r="G77" s="106">
        <v>1.17E-2</v>
      </c>
      <c r="H77" s="8">
        <f t="shared" si="9"/>
        <v>0</v>
      </c>
      <c r="J77" s="58" t="s">
        <v>18</v>
      </c>
      <c r="K77"/>
    </row>
    <row r="78" spans="2:11" ht="18" customHeight="1">
      <c r="B78" s="26" t="s">
        <v>12</v>
      </c>
      <c r="C78" s="24"/>
      <c r="D78" s="28"/>
      <c r="E78" s="28"/>
      <c r="F78" s="28">
        <f t="shared" si="8"/>
        <v>0</v>
      </c>
      <c r="G78" s="106">
        <v>1.17E-2</v>
      </c>
      <c r="H78" s="8">
        <f t="shared" si="9"/>
        <v>0</v>
      </c>
      <c r="J78" s="58" t="s">
        <v>19</v>
      </c>
      <c r="K78"/>
    </row>
    <row r="79" spans="2:11" ht="18" customHeight="1">
      <c r="B79" s="26" t="s">
        <v>12</v>
      </c>
      <c r="C79" s="24"/>
      <c r="D79" s="28"/>
      <c r="E79" s="28"/>
      <c r="F79" s="28">
        <f t="shared" si="8"/>
        <v>0</v>
      </c>
      <c r="G79" s="106">
        <v>1.17E-2</v>
      </c>
      <c r="H79" s="8">
        <f t="shared" si="9"/>
        <v>0</v>
      </c>
      <c r="J79" s="58" t="s">
        <v>20</v>
      </c>
      <c r="K79"/>
    </row>
    <row r="80" spans="2:11" ht="18" customHeight="1">
      <c r="B80" s="26" t="s">
        <v>12</v>
      </c>
      <c r="C80" s="24"/>
      <c r="D80" s="28">
        <v>261.25</v>
      </c>
      <c r="E80" s="28"/>
      <c r="F80" s="28">
        <f t="shared" si="8"/>
        <v>261.25</v>
      </c>
      <c r="G80" s="106">
        <v>1.17E-2</v>
      </c>
      <c r="H80" s="8">
        <f t="shared" si="9"/>
        <v>3.0566249999999999</v>
      </c>
      <c r="J80" s="58" t="s">
        <v>21</v>
      </c>
      <c r="K80"/>
    </row>
    <row r="81" spans="2:11" ht="18" customHeight="1">
      <c r="B81" s="26" t="s">
        <v>12</v>
      </c>
      <c r="C81" s="24"/>
      <c r="D81" s="28">
        <v>546.25</v>
      </c>
      <c r="E81" s="28"/>
      <c r="F81" s="28">
        <f t="shared" si="8"/>
        <v>546.25</v>
      </c>
      <c r="G81" s="106">
        <v>1.17E-2</v>
      </c>
      <c r="H81" s="8">
        <f t="shared" si="9"/>
        <v>6.3911250000000006</v>
      </c>
      <c r="J81" s="58" t="s">
        <v>22</v>
      </c>
      <c r="K81"/>
    </row>
    <row r="82" spans="2:11" ht="18" customHeight="1">
      <c r="B82" s="26" t="s">
        <v>12</v>
      </c>
      <c r="C82" s="24"/>
      <c r="D82" s="28">
        <v>6111</v>
      </c>
      <c r="E82" s="28"/>
      <c r="F82" s="28">
        <f t="shared" si="8"/>
        <v>6111</v>
      </c>
      <c r="G82" s="106">
        <v>1.17E-2</v>
      </c>
      <c r="H82" s="8">
        <f t="shared" si="9"/>
        <v>71.498699999999999</v>
      </c>
      <c r="J82" s="58" t="s">
        <v>23</v>
      </c>
      <c r="K82"/>
    </row>
    <row r="83" spans="2:11" ht="18" customHeight="1">
      <c r="B83" s="26" t="s">
        <v>12</v>
      </c>
      <c r="C83" s="24"/>
      <c r="D83" s="28">
        <v>4743.75</v>
      </c>
      <c r="E83" s="28"/>
      <c r="F83" s="28">
        <f t="shared" si="8"/>
        <v>4743.75</v>
      </c>
      <c r="G83" s="106">
        <v>1.17E-2</v>
      </c>
      <c r="H83" s="8">
        <f t="shared" si="9"/>
        <v>55.501874999999998</v>
      </c>
      <c r="J83" t="s">
        <v>24</v>
      </c>
      <c r="K83"/>
    </row>
    <row r="84" spans="2:11" ht="18" customHeight="1">
      <c r="B84" s="26" t="s">
        <v>12</v>
      </c>
      <c r="C84" s="24"/>
      <c r="D84" s="28">
        <v>5655.25</v>
      </c>
      <c r="E84" s="28"/>
      <c r="F84" s="28">
        <f t="shared" si="8"/>
        <v>5655.25</v>
      </c>
      <c r="G84" s="106">
        <v>1.17E-2</v>
      </c>
      <c r="H84" s="8">
        <f t="shared" si="9"/>
        <v>66.166425000000004</v>
      </c>
      <c r="J84" s="93" t="s">
        <v>25</v>
      </c>
      <c r="K84"/>
    </row>
    <row r="85" spans="2:11" ht="18" customHeight="1">
      <c r="B85" s="44" t="s">
        <v>28</v>
      </c>
      <c r="C85" s="38"/>
      <c r="D85" s="39">
        <f>SUM(D73:D84)</f>
        <v>17317.5</v>
      </c>
      <c r="E85" s="39"/>
      <c r="F85" s="39">
        <f>SUM(F73:F84)</f>
        <v>17317.5</v>
      </c>
      <c r="G85" s="106">
        <v>1.17E-2</v>
      </c>
      <c r="H85" s="21">
        <f>SUM(H73:H84)</f>
        <v>202.61475000000002</v>
      </c>
      <c r="J85"/>
      <c r="K85"/>
    </row>
    <row r="86" spans="2:11" ht="18" customHeight="1">
      <c r="B86" s="104"/>
      <c r="C86" s="104"/>
      <c r="D86" s="105"/>
      <c r="E86" s="33"/>
      <c r="F86" s="33"/>
      <c r="G86" s="104"/>
      <c r="H86" s="105"/>
      <c r="J86"/>
      <c r="K86"/>
    </row>
    <row r="87" spans="2:11" ht="18" customHeight="1">
      <c r="B87" s="72" t="s">
        <v>56</v>
      </c>
      <c r="J87"/>
      <c r="K87"/>
    </row>
    <row r="88" spans="2:11" ht="18" customHeight="1">
      <c r="B88" s="3" t="s">
        <v>0</v>
      </c>
      <c r="C88" s="4" t="s">
        <v>1</v>
      </c>
      <c r="D88" s="4" t="s">
        <v>7</v>
      </c>
      <c r="E88" s="5" t="s">
        <v>6</v>
      </c>
      <c r="F88" s="5" t="s">
        <v>2</v>
      </c>
      <c r="G88" s="6" t="s">
        <v>3</v>
      </c>
      <c r="H88" s="7" t="s">
        <v>4</v>
      </c>
      <c r="J88"/>
      <c r="K88"/>
    </row>
    <row r="89" spans="2:11" ht="18" customHeight="1">
      <c r="B89" s="26" t="s">
        <v>12</v>
      </c>
      <c r="C89" s="24"/>
      <c r="D89" s="28"/>
      <c r="E89" s="28"/>
      <c r="F89" s="28">
        <f t="shared" ref="F89:F100" si="10">SUM(D89:E89)</f>
        <v>0</v>
      </c>
      <c r="G89" s="27">
        <v>1.17E-2</v>
      </c>
      <c r="H89" s="8">
        <f t="shared" ref="H89:H100" si="11">F89*G89</f>
        <v>0</v>
      </c>
      <c r="J89" s="58" t="s">
        <v>15</v>
      </c>
      <c r="K89"/>
    </row>
    <row r="90" spans="2:11" ht="18" customHeight="1">
      <c r="B90" s="26" t="s">
        <v>12</v>
      </c>
      <c r="C90" s="24"/>
      <c r="D90" s="28"/>
      <c r="E90" s="28"/>
      <c r="F90" s="28">
        <f t="shared" si="10"/>
        <v>0</v>
      </c>
      <c r="G90" s="27">
        <v>1.17E-2</v>
      </c>
      <c r="H90" s="8">
        <f t="shared" si="11"/>
        <v>0</v>
      </c>
      <c r="J90" s="58" t="s">
        <v>16</v>
      </c>
      <c r="K90"/>
    </row>
    <row r="91" spans="2:11" ht="18" customHeight="1">
      <c r="B91" s="26" t="s">
        <v>12</v>
      </c>
      <c r="C91" s="24"/>
      <c r="D91" s="28"/>
      <c r="E91" s="28"/>
      <c r="F91" s="28">
        <f t="shared" si="10"/>
        <v>0</v>
      </c>
      <c r="G91" s="27">
        <v>1.17E-2</v>
      </c>
      <c r="H91" s="8">
        <f t="shared" si="11"/>
        <v>0</v>
      </c>
      <c r="J91" s="58" t="s">
        <v>26</v>
      </c>
      <c r="K91"/>
    </row>
    <row r="92" spans="2:11" ht="18" customHeight="1">
      <c r="B92" s="26" t="s">
        <v>12</v>
      </c>
      <c r="C92" s="24"/>
      <c r="D92" s="28"/>
      <c r="E92" s="28"/>
      <c r="F92" s="28">
        <f t="shared" si="10"/>
        <v>0</v>
      </c>
      <c r="G92" s="27">
        <v>1.17E-2</v>
      </c>
      <c r="H92" s="8">
        <f t="shared" si="11"/>
        <v>0</v>
      </c>
      <c r="J92" s="58" t="s">
        <v>17</v>
      </c>
      <c r="K92"/>
    </row>
    <row r="93" spans="2:11" ht="18" customHeight="1">
      <c r="B93" s="26" t="s">
        <v>12</v>
      </c>
      <c r="C93" s="24"/>
      <c r="D93" s="28"/>
      <c r="E93" s="28"/>
      <c r="F93" s="28">
        <f t="shared" si="10"/>
        <v>0</v>
      </c>
      <c r="G93" s="27">
        <v>1.17E-2</v>
      </c>
      <c r="H93" s="8">
        <f t="shared" si="11"/>
        <v>0</v>
      </c>
      <c r="J93" s="58" t="s">
        <v>18</v>
      </c>
      <c r="K93"/>
    </row>
    <row r="94" spans="2:11" ht="18" customHeight="1">
      <c r="B94" s="26" t="s">
        <v>12</v>
      </c>
      <c r="C94" s="24"/>
      <c r="D94" s="28"/>
      <c r="E94" s="28"/>
      <c r="F94" s="28">
        <f t="shared" si="10"/>
        <v>0</v>
      </c>
      <c r="G94" s="27">
        <v>1.17E-2</v>
      </c>
      <c r="H94" s="8">
        <f t="shared" si="11"/>
        <v>0</v>
      </c>
      <c r="J94" s="58" t="s">
        <v>19</v>
      </c>
      <c r="K94"/>
    </row>
    <row r="95" spans="2:11" ht="18" customHeight="1">
      <c r="B95" s="26" t="s">
        <v>12</v>
      </c>
      <c r="C95" s="24"/>
      <c r="D95" s="28"/>
      <c r="E95" s="28"/>
      <c r="F95" s="28">
        <f t="shared" si="10"/>
        <v>0</v>
      </c>
      <c r="G95" s="27">
        <v>1.17E-2</v>
      </c>
      <c r="H95" s="8">
        <f t="shared" si="11"/>
        <v>0</v>
      </c>
      <c r="J95" s="58" t="s">
        <v>20</v>
      </c>
      <c r="K95"/>
    </row>
    <row r="96" spans="2:11" ht="18" customHeight="1">
      <c r="B96" s="26" t="s">
        <v>12</v>
      </c>
      <c r="C96" s="24"/>
      <c r="D96" s="28">
        <v>3085.25</v>
      </c>
      <c r="E96" s="28"/>
      <c r="F96" s="28">
        <f t="shared" si="10"/>
        <v>3085.25</v>
      </c>
      <c r="G96" s="27">
        <v>1.17E-2</v>
      </c>
      <c r="H96" s="8">
        <f t="shared" si="11"/>
        <v>36.097425000000001</v>
      </c>
      <c r="J96" s="58" t="s">
        <v>21</v>
      </c>
      <c r="K96"/>
    </row>
    <row r="97" spans="2:11" ht="18" customHeight="1">
      <c r="B97" s="26" t="s">
        <v>12</v>
      </c>
      <c r="C97" s="24"/>
      <c r="D97" s="28">
        <v>2499</v>
      </c>
      <c r="E97" s="28"/>
      <c r="F97" s="28">
        <f t="shared" si="10"/>
        <v>2499</v>
      </c>
      <c r="G97" s="27">
        <v>1.17E-2</v>
      </c>
      <c r="H97" s="8">
        <f t="shared" si="11"/>
        <v>29.238300000000002</v>
      </c>
      <c r="J97" s="58" t="s">
        <v>22</v>
      </c>
      <c r="K97"/>
    </row>
    <row r="98" spans="2:11" ht="18" customHeight="1">
      <c r="B98" s="26" t="s">
        <v>12</v>
      </c>
      <c r="C98" s="24"/>
      <c r="D98" s="28">
        <v>7188.5</v>
      </c>
      <c r="E98" s="28"/>
      <c r="F98" s="28">
        <f t="shared" si="10"/>
        <v>7188.5</v>
      </c>
      <c r="G98" s="27">
        <v>1.17E-2</v>
      </c>
      <c r="H98" s="8">
        <f t="shared" si="11"/>
        <v>84.105450000000005</v>
      </c>
      <c r="J98" s="58" t="s">
        <v>23</v>
      </c>
      <c r="K98"/>
    </row>
    <row r="99" spans="2:11" ht="18" customHeight="1">
      <c r="B99" s="26" t="s">
        <v>12</v>
      </c>
      <c r="C99" s="24"/>
      <c r="D99" s="28">
        <v>6061.75</v>
      </c>
      <c r="E99" s="28"/>
      <c r="F99" s="28">
        <f t="shared" si="10"/>
        <v>6061.75</v>
      </c>
      <c r="G99" s="27">
        <v>1.17E-2</v>
      </c>
      <c r="H99" s="8">
        <f t="shared" si="11"/>
        <v>70.922475000000006</v>
      </c>
      <c r="J99" t="s">
        <v>24</v>
      </c>
      <c r="K99"/>
    </row>
    <row r="100" spans="2:11" ht="18" customHeight="1">
      <c r="B100" s="26" t="s">
        <v>12</v>
      </c>
      <c r="C100" s="24"/>
      <c r="D100" s="28">
        <v>2784.25</v>
      </c>
      <c r="E100" s="28"/>
      <c r="F100" s="28">
        <f t="shared" si="10"/>
        <v>2784.25</v>
      </c>
      <c r="G100" s="27">
        <v>1.17E-2</v>
      </c>
      <c r="H100" s="8">
        <f t="shared" si="11"/>
        <v>32.575724999999998</v>
      </c>
      <c r="J100" s="93" t="s">
        <v>25</v>
      </c>
      <c r="K100"/>
    </row>
    <row r="101" spans="2:11" ht="18" customHeight="1">
      <c r="B101" s="44" t="s">
        <v>28</v>
      </c>
      <c r="C101" s="38"/>
      <c r="D101" s="39">
        <f>SUM(D89:D100)</f>
        <v>21618.75</v>
      </c>
      <c r="E101" s="39"/>
      <c r="F101" s="39">
        <f>SUM(F89:F100)</f>
        <v>21618.75</v>
      </c>
      <c r="G101" s="38">
        <v>1.17E-2</v>
      </c>
      <c r="H101" s="21">
        <f>SUM(H89:H100)</f>
        <v>252.93937500000001</v>
      </c>
      <c r="J101"/>
      <c r="K101"/>
    </row>
    <row r="103" spans="2:11" ht="18" customHeight="1">
      <c r="B103" s="44" t="s">
        <v>29</v>
      </c>
      <c r="C103" s="38"/>
      <c r="D103" s="39">
        <f>D101+D85+D69+D53+D37+D21</f>
        <v>514247.25</v>
      </c>
      <c r="E103" s="39"/>
      <c r="F103" s="39">
        <f>F101+F85+F69+F53+F37+F21</f>
        <v>514247.25</v>
      </c>
      <c r="G103" s="38">
        <v>1.17E-2</v>
      </c>
      <c r="H103" s="39">
        <f>H101+H85+H69+H53+H37+H21</f>
        <v>6016.7028250000003</v>
      </c>
      <c r="J103"/>
      <c r="K103"/>
    </row>
  </sheetData>
  <pageMargins left="0.59055118110236227" right="0.11811023622047245" top="0.19685039370078741" bottom="0.39370078740157483" header="0.51181102362204722" footer="0.11811023622047245"/>
  <pageSetup paperSize="9" scale="80" orientation="portrait" r:id="rId1"/>
  <headerFooter alignWithMargins="0">
    <oddFooter>&amp;L&amp;8&amp;F_&amp;A&amp;R&amp;8Seite &amp;P von &amp;N</oddFooter>
  </headerFooter>
  <rowBreaks count="1" manualBreakCount="1">
    <brk id="5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10</vt:i4>
      </vt:variant>
    </vt:vector>
  </HeadingPairs>
  <TitlesOfParts>
    <vt:vector size="15" baseType="lpstr">
      <vt:lpstr>Teuerung 2021</vt:lpstr>
      <vt:lpstr>Teuerung Leipert</vt:lpstr>
      <vt:lpstr>Teuerung Holinger</vt:lpstr>
      <vt:lpstr>Teuerung AeBo</vt:lpstr>
      <vt:lpstr>Teuerung Jauslin Stebler</vt:lpstr>
      <vt:lpstr>'Teuerung 2021'!Druckbereich</vt:lpstr>
      <vt:lpstr>'Teuerung AeBo'!Druckbereich</vt:lpstr>
      <vt:lpstr>'Teuerung Holinger'!Druckbereich</vt:lpstr>
      <vt:lpstr>'Teuerung Jauslin Stebler'!Druckbereich</vt:lpstr>
      <vt:lpstr>'Teuerung Leipert'!Druckbereich</vt:lpstr>
      <vt:lpstr>'Teuerung 2021'!Drucktitel</vt:lpstr>
      <vt:lpstr>'Teuerung AeBo'!Drucktitel</vt:lpstr>
      <vt:lpstr>'Teuerung Holinger'!Drucktitel</vt:lpstr>
      <vt:lpstr>'Teuerung Jauslin Stebler'!Drucktitel</vt:lpstr>
      <vt:lpstr>'Teuerung Leipert'!Drucktitel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Weider Noelle</dc:creator>
  <cp:lastModifiedBy>Martin Noelle</cp:lastModifiedBy>
  <cp:lastPrinted>2023-10-31T11:13:40Z</cp:lastPrinted>
  <dcterms:created xsi:type="dcterms:W3CDTF">2009-12-15T13:20:55Z</dcterms:created>
  <dcterms:modified xsi:type="dcterms:W3CDTF">2023-10-31T11:15:41Z</dcterms:modified>
</cp:coreProperties>
</file>