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8_Teuerung\2022\"/>
    </mc:Choice>
  </mc:AlternateContent>
  <bookViews>
    <workbookView xWindow="240" yWindow="90" windowWidth="19320" windowHeight="11895" activeTab="3"/>
  </bookViews>
  <sheets>
    <sheet name="Teuerung 2022" sheetId="9" r:id="rId1"/>
    <sheet name="Teuerung Leipert" sheetId="11" r:id="rId2"/>
    <sheet name="Teuerung Holinger" sheetId="12" r:id="rId3"/>
    <sheet name="Teuerung AeBo" sheetId="13" r:id="rId4"/>
    <sheet name="Teuerung Jauslin Stebler" sheetId="14" r:id="rId5"/>
  </sheets>
  <externalReferences>
    <externalReference r:id="rId6"/>
  </externalReferences>
  <definedNames>
    <definedName name="Abrechnungsart">'[1]Dropdowns Bau'!$H$7:$H$11</definedName>
    <definedName name="_xlnm.Print_Area" localSheetId="0">'Teuerung 2022'!$A$1:$H$21</definedName>
    <definedName name="_xlnm.Print_Area" localSheetId="3">'Teuerung AeBo'!$A$1:$H$78</definedName>
    <definedName name="_xlnm.Print_Area" localSheetId="2">'Teuerung Holinger'!$A$1:$H$23</definedName>
    <definedName name="_xlnm.Print_Area" localSheetId="4">'Teuerung Jauslin Stebler'!$A$1:$H$92</definedName>
    <definedName name="_xlnm.Print_Area" localSheetId="1">'Teuerung Leipert'!$A$1:$H$52</definedName>
    <definedName name="_xlnm.Print_Titles" localSheetId="0">'Teuerung 2022'!$22:$22</definedName>
    <definedName name="_xlnm.Print_Titles" localSheetId="3">'Teuerung AeBo'!$1:$6</definedName>
    <definedName name="_xlnm.Print_Titles" localSheetId="2">'Teuerung Holinger'!$1:$6</definedName>
    <definedName name="_xlnm.Print_Titles" localSheetId="4">'Teuerung Jauslin Stebler'!$1:$6</definedName>
    <definedName name="_xlnm.Print_Titles" localSheetId="1">'Teuerung Leipert'!$1:$6</definedName>
  </definedNames>
  <calcPr calcId="162913"/>
</workbook>
</file>

<file path=xl/calcChain.xml><?xml version="1.0" encoding="utf-8"?>
<calcChain xmlns="http://schemas.openxmlformats.org/spreadsheetml/2006/main">
  <c r="E62" i="13" l="1"/>
  <c r="E34" i="13"/>
  <c r="E61" i="14" l="1"/>
  <c r="E47" i="14"/>
  <c r="E33" i="14"/>
  <c r="E19" i="14"/>
  <c r="E32" i="9"/>
  <c r="E19" i="9"/>
  <c r="D33" i="14"/>
  <c r="F19" i="9" l="1"/>
  <c r="F44" i="11"/>
  <c r="D67" i="13"/>
  <c r="D21" i="12" l="1"/>
  <c r="D32" i="9" s="1"/>
  <c r="D19" i="9"/>
  <c r="E89" i="14"/>
  <c r="E75" i="14"/>
  <c r="D75" i="14"/>
  <c r="E20" i="11"/>
  <c r="E34" i="11"/>
  <c r="E48" i="11"/>
  <c r="F18" i="9"/>
  <c r="H18" i="9"/>
  <c r="E68" i="13"/>
  <c r="E69" i="13"/>
  <c r="E70" i="13"/>
  <c r="E71" i="13"/>
  <c r="E72" i="13"/>
  <c r="E73" i="13"/>
  <c r="E75" i="13"/>
  <c r="E76" i="13"/>
  <c r="E67" i="13"/>
  <c r="E48" i="13"/>
  <c r="D20" i="13"/>
  <c r="F11" i="11"/>
  <c r="F12" i="11"/>
  <c r="F13" i="11"/>
  <c r="F14" i="11"/>
  <c r="F15" i="11"/>
  <c r="F16" i="11"/>
  <c r="F17" i="11"/>
  <c r="F18" i="11"/>
  <c r="F19" i="11"/>
  <c r="F10" i="11"/>
  <c r="D48" i="11"/>
  <c r="E17" i="13"/>
  <c r="E20" i="13" s="1"/>
  <c r="D27" i="11"/>
  <c r="D34" i="11" s="1"/>
  <c r="E91" i="14" l="1"/>
  <c r="E34" i="9" s="1"/>
  <c r="E50" i="11"/>
  <c r="E31" i="9" s="1"/>
  <c r="F20" i="13"/>
  <c r="E74" i="13"/>
  <c r="E77" i="13" s="1"/>
  <c r="E33" i="9" s="1"/>
  <c r="F11" i="12"/>
  <c r="H11" i="12" s="1"/>
  <c r="D76" i="13"/>
  <c r="D75" i="13"/>
  <c r="D74" i="13"/>
  <c r="D73" i="13"/>
  <c r="D72" i="13"/>
  <c r="D71" i="13"/>
  <c r="D70" i="13"/>
  <c r="D69" i="13"/>
  <c r="D68" i="13"/>
  <c r="D34" i="13"/>
  <c r="F34" i="13" s="1"/>
  <c r="H34" i="13" s="1"/>
  <c r="F33" i="13"/>
  <c r="H33" i="13" s="1"/>
  <c r="F32" i="13"/>
  <c r="H32" i="13" s="1"/>
  <c r="F31" i="13"/>
  <c r="H31" i="13" s="1"/>
  <c r="F30" i="13"/>
  <c r="H30" i="13" s="1"/>
  <c r="F29" i="13"/>
  <c r="H29" i="13" s="1"/>
  <c r="F28" i="13"/>
  <c r="H28" i="13" s="1"/>
  <c r="F27" i="13"/>
  <c r="H27" i="13" s="1"/>
  <c r="F26" i="13"/>
  <c r="H26" i="13" s="1"/>
  <c r="F25" i="13"/>
  <c r="H25" i="13" s="1"/>
  <c r="F24" i="13"/>
  <c r="H24" i="13" s="1"/>
  <c r="H20" i="13"/>
  <c r="F19" i="13"/>
  <c r="H19" i="13" s="1"/>
  <c r="F18" i="13"/>
  <c r="H18" i="13" s="1"/>
  <c r="F17" i="13"/>
  <c r="H17" i="13" s="1"/>
  <c r="F16" i="13"/>
  <c r="H16" i="13" s="1"/>
  <c r="F15" i="13"/>
  <c r="H15" i="13" s="1"/>
  <c r="F14" i="13"/>
  <c r="H14" i="13" s="1"/>
  <c r="F13" i="13"/>
  <c r="H13" i="13" s="1"/>
  <c r="F12" i="13"/>
  <c r="H12" i="13" s="1"/>
  <c r="F11" i="13"/>
  <c r="H11" i="13" s="1"/>
  <c r="F10" i="13"/>
  <c r="H10" i="13" s="1"/>
  <c r="E36" i="9" l="1"/>
  <c r="D77" i="13"/>
  <c r="D33" i="9" s="1"/>
  <c r="F77" i="13"/>
  <c r="F33" i="9" s="1"/>
  <c r="F9" i="9"/>
  <c r="H9" i="9" s="1"/>
  <c r="D62" i="13" l="1"/>
  <c r="F61" i="13"/>
  <c r="H61" i="13" s="1"/>
  <c r="F60" i="13"/>
  <c r="H60" i="13" s="1"/>
  <c r="F59" i="13"/>
  <c r="H59" i="13" s="1"/>
  <c r="F58" i="13"/>
  <c r="H58" i="13" s="1"/>
  <c r="F57" i="13"/>
  <c r="H57" i="13" s="1"/>
  <c r="F56" i="13"/>
  <c r="H56" i="13" s="1"/>
  <c r="F55" i="13"/>
  <c r="H55" i="13" s="1"/>
  <c r="F54" i="13"/>
  <c r="H54" i="13" s="1"/>
  <c r="F53" i="13"/>
  <c r="H53" i="13" s="1"/>
  <c r="F52" i="13"/>
  <c r="D48" i="13"/>
  <c r="F47" i="13"/>
  <c r="H47" i="13" s="1"/>
  <c r="F46" i="13"/>
  <c r="H46" i="13" s="1"/>
  <c r="F45" i="13"/>
  <c r="H45" i="13" s="1"/>
  <c r="F44" i="13"/>
  <c r="H44" i="13" s="1"/>
  <c r="F43" i="13"/>
  <c r="H43" i="13" s="1"/>
  <c r="F42" i="13"/>
  <c r="H42" i="13" s="1"/>
  <c r="F41" i="13"/>
  <c r="H41" i="13" s="1"/>
  <c r="F40" i="13"/>
  <c r="H40" i="13" s="1"/>
  <c r="F39" i="13"/>
  <c r="H39" i="13" s="1"/>
  <c r="F38" i="13"/>
  <c r="H77" i="13"/>
  <c r="F76" i="13"/>
  <c r="H76" i="13" s="1"/>
  <c r="F75" i="13"/>
  <c r="H75" i="13" s="1"/>
  <c r="F74" i="13"/>
  <c r="H74" i="13" s="1"/>
  <c r="F73" i="13"/>
  <c r="H73" i="13" s="1"/>
  <c r="F72" i="13"/>
  <c r="H72" i="13" s="1"/>
  <c r="F71" i="13"/>
  <c r="H71" i="13" s="1"/>
  <c r="F70" i="13"/>
  <c r="H70" i="13" s="1"/>
  <c r="F69" i="13"/>
  <c r="H69" i="13" s="1"/>
  <c r="F68" i="13"/>
  <c r="H68" i="13" s="1"/>
  <c r="F67" i="13"/>
  <c r="H67" i="13" s="1"/>
  <c r="D89" i="14"/>
  <c r="F88" i="14"/>
  <c r="H88" i="14" s="1"/>
  <c r="F87" i="14"/>
  <c r="H87" i="14" s="1"/>
  <c r="F86" i="14"/>
  <c r="H86" i="14" s="1"/>
  <c r="F85" i="14"/>
  <c r="H85" i="14" s="1"/>
  <c r="F84" i="14"/>
  <c r="H84" i="14" s="1"/>
  <c r="F83" i="14"/>
  <c r="H83" i="14" s="1"/>
  <c r="F82" i="14"/>
  <c r="H82" i="14" s="1"/>
  <c r="F81" i="14"/>
  <c r="H81" i="14" s="1"/>
  <c r="F80" i="14"/>
  <c r="H80" i="14" s="1"/>
  <c r="F79" i="14"/>
  <c r="H79" i="14" s="1"/>
  <c r="F74" i="14"/>
  <c r="H74" i="14" s="1"/>
  <c r="F73" i="14"/>
  <c r="H73" i="14" s="1"/>
  <c r="F72" i="14"/>
  <c r="H72" i="14" s="1"/>
  <c r="F71" i="14"/>
  <c r="H71" i="14" s="1"/>
  <c r="F70" i="14"/>
  <c r="H70" i="14" s="1"/>
  <c r="F69" i="14"/>
  <c r="H69" i="14" s="1"/>
  <c r="F68" i="14"/>
  <c r="H68" i="14" s="1"/>
  <c r="F67" i="14"/>
  <c r="H67" i="14" s="1"/>
  <c r="F66" i="14"/>
  <c r="H66" i="14" s="1"/>
  <c r="F65" i="14"/>
  <c r="H65" i="14" s="1"/>
  <c r="D61" i="14"/>
  <c r="F60" i="14"/>
  <c r="H60" i="14" s="1"/>
  <c r="F59" i="14"/>
  <c r="H59" i="14" s="1"/>
  <c r="F58" i="14"/>
  <c r="H58" i="14" s="1"/>
  <c r="F57" i="14"/>
  <c r="H57" i="14" s="1"/>
  <c r="F56" i="14"/>
  <c r="H56" i="14" s="1"/>
  <c r="F55" i="14"/>
  <c r="H55" i="14" s="1"/>
  <c r="F54" i="14"/>
  <c r="H54" i="14" s="1"/>
  <c r="F53" i="14"/>
  <c r="H53" i="14" s="1"/>
  <c r="F52" i="14"/>
  <c r="H52" i="14" s="1"/>
  <c r="F51" i="14"/>
  <c r="H51" i="14" s="1"/>
  <c r="D47" i="14"/>
  <c r="F46" i="14"/>
  <c r="H46" i="14" s="1"/>
  <c r="F45" i="14"/>
  <c r="H45" i="14" s="1"/>
  <c r="F44" i="14"/>
  <c r="H44" i="14" s="1"/>
  <c r="F43" i="14"/>
  <c r="H43" i="14" s="1"/>
  <c r="F42" i="14"/>
  <c r="H42" i="14" s="1"/>
  <c r="F41" i="14"/>
  <c r="H41" i="14" s="1"/>
  <c r="F40" i="14"/>
  <c r="H40" i="14" s="1"/>
  <c r="F39" i="14"/>
  <c r="H39" i="14" s="1"/>
  <c r="F38" i="14"/>
  <c r="H38" i="14" s="1"/>
  <c r="F37" i="14"/>
  <c r="H37" i="14" s="1"/>
  <c r="F32" i="14"/>
  <c r="H32" i="14" s="1"/>
  <c r="F31" i="14"/>
  <c r="H31" i="14" s="1"/>
  <c r="F30" i="14"/>
  <c r="H30" i="14" s="1"/>
  <c r="F29" i="14"/>
  <c r="H29" i="14" s="1"/>
  <c r="F28" i="14"/>
  <c r="H28" i="14" s="1"/>
  <c r="F27" i="14"/>
  <c r="H27" i="14" s="1"/>
  <c r="F26" i="14"/>
  <c r="H26" i="14" s="1"/>
  <c r="F25" i="14"/>
  <c r="H25" i="14" s="1"/>
  <c r="F24" i="14"/>
  <c r="H24" i="14" s="1"/>
  <c r="F23" i="14"/>
  <c r="H23" i="14" s="1"/>
  <c r="D19" i="14"/>
  <c r="F18" i="14"/>
  <c r="H18" i="14" s="1"/>
  <c r="F17" i="14"/>
  <c r="H17" i="14" s="1"/>
  <c r="F16" i="14"/>
  <c r="H16" i="14" s="1"/>
  <c r="F15" i="14"/>
  <c r="H15" i="14" s="1"/>
  <c r="F14" i="14"/>
  <c r="H14" i="14" s="1"/>
  <c r="F13" i="14"/>
  <c r="H13" i="14" s="1"/>
  <c r="F12" i="14"/>
  <c r="H12" i="14" s="1"/>
  <c r="F11" i="14"/>
  <c r="H11" i="14" s="1"/>
  <c r="F10" i="14"/>
  <c r="H10" i="14" s="1"/>
  <c r="F9" i="14"/>
  <c r="F20" i="12"/>
  <c r="H20" i="12" s="1"/>
  <c r="F19" i="12"/>
  <c r="H19" i="12" s="1"/>
  <c r="F18" i="12"/>
  <c r="H18" i="12" s="1"/>
  <c r="F17" i="12"/>
  <c r="H17" i="12" s="1"/>
  <c r="F16" i="12"/>
  <c r="H16" i="12" s="1"/>
  <c r="F15" i="12"/>
  <c r="H15" i="12" s="1"/>
  <c r="F14" i="12"/>
  <c r="H14" i="12" s="1"/>
  <c r="F13" i="12"/>
  <c r="F12" i="12"/>
  <c r="H12" i="12" s="1"/>
  <c r="H47" i="11"/>
  <c r="H46" i="11"/>
  <c r="H45" i="11"/>
  <c r="H44" i="11"/>
  <c r="H43" i="11"/>
  <c r="H42" i="11"/>
  <c r="H41" i="11"/>
  <c r="F40" i="11"/>
  <c r="H40" i="11" s="1"/>
  <c r="H39" i="11"/>
  <c r="H33" i="11"/>
  <c r="H32" i="11"/>
  <c r="H31" i="11"/>
  <c r="H30" i="11"/>
  <c r="H29" i="11"/>
  <c r="H28" i="11"/>
  <c r="F27" i="11"/>
  <c r="H27" i="11" s="1"/>
  <c r="H26" i="11"/>
  <c r="H25" i="11"/>
  <c r="H24" i="11"/>
  <c r="D20" i="11"/>
  <c r="D50" i="11" s="1"/>
  <c r="D31" i="9" s="1"/>
  <c r="H19" i="11"/>
  <c r="H18" i="11"/>
  <c r="H17" i="11"/>
  <c r="H16" i="11"/>
  <c r="H15" i="11"/>
  <c r="H14" i="11"/>
  <c r="H13" i="11"/>
  <c r="H12" i="11"/>
  <c r="H11" i="11"/>
  <c r="D91" i="14" l="1"/>
  <c r="D34" i="9" s="1"/>
  <c r="D36" i="9" s="1"/>
  <c r="F19" i="14"/>
  <c r="H19" i="14" s="1"/>
  <c r="H9" i="14"/>
  <c r="F75" i="14"/>
  <c r="H75" i="14" s="1"/>
  <c r="F48" i="13"/>
  <c r="H38" i="13"/>
  <c r="H48" i="13" s="1"/>
  <c r="F62" i="13"/>
  <c r="H52" i="13"/>
  <c r="H62" i="13" s="1"/>
  <c r="F89" i="14"/>
  <c r="H89" i="14" s="1"/>
  <c r="F61" i="14"/>
  <c r="H61" i="14" s="1"/>
  <c r="F33" i="14"/>
  <c r="H33" i="14" s="1"/>
  <c r="F47" i="14"/>
  <c r="H47" i="14" s="1"/>
  <c r="F21" i="12"/>
  <c r="F32" i="9" s="1"/>
  <c r="H13" i="12"/>
  <c r="H21" i="12" s="1"/>
  <c r="F20" i="11"/>
  <c r="F34" i="11"/>
  <c r="F48" i="11"/>
  <c r="H34" i="11"/>
  <c r="H10" i="11"/>
  <c r="H20" i="11" s="1"/>
  <c r="H38" i="11"/>
  <c r="H48" i="11" s="1"/>
  <c r="F50" i="11" l="1"/>
  <c r="F31" i="9" s="1"/>
  <c r="H50" i="11"/>
  <c r="F91" i="14"/>
  <c r="F34" i="9" s="1"/>
  <c r="F12" i="9"/>
  <c r="H12" i="9" s="1"/>
  <c r="F36" i="9" l="1"/>
  <c r="H91" i="14"/>
  <c r="F15" i="9"/>
  <c r="H15" i="9" s="1"/>
  <c r="F10" i="9"/>
  <c r="H10" i="9" s="1"/>
  <c r="F11" i="9" l="1"/>
  <c r="H11" i="9" s="1"/>
  <c r="F17" i="9" l="1"/>
  <c r="H17" i="9" s="1"/>
  <c r="F16" i="9"/>
  <c r="H16" i="9" s="1"/>
  <c r="F14" i="9"/>
  <c r="H14" i="9" s="1"/>
  <c r="F13" i="9"/>
  <c r="H13" i="9" s="1"/>
  <c r="H19" i="9" l="1"/>
</calcChain>
</file>

<file path=xl/sharedStrings.xml><?xml version="1.0" encoding="utf-8"?>
<sst xmlns="http://schemas.openxmlformats.org/spreadsheetml/2006/main" count="546" uniqueCount="42">
  <si>
    <t>Rechnung</t>
  </si>
  <si>
    <t>Datum</t>
  </si>
  <si>
    <t>Rechnungs-Betrag</t>
  </si>
  <si>
    <t>Teuerungsfaktor</t>
  </si>
  <si>
    <t>Teuerungsbetrag</t>
  </si>
  <si>
    <t>Total Rechnungen:</t>
  </si>
  <si>
    <t>Nebenkosten</t>
  </si>
  <si>
    <t>Honorar</t>
  </si>
  <si>
    <t>AeBo</t>
  </si>
  <si>
    <t>N3 EP Rheinfelden - Frick und Einzelmassnahmen</t>
  </si>
  <si>
    <t>090069 - EP RHE FRI</t>
  </si>
  <si>
    <t>Jauslin Stebler</t>
  </si>
  <si>
    <t>Leipert</t>
  </si>
  <si>
    <t>Holinger</t>
  </si>
  <si>
    <t>Januar</t>
  </si>
  <si>
    <t>Februar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</si>
  <si>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</si>
  <si>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</si>
  <si>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</si>
  <si>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</si>
  <si>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</si>
  <si>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</si>
  <si>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</si>
  <si>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</si>
  <si>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</si>
  <si>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März</t>
  </si>
  <si>
    <t>Total</t>
  </si>
  <si>
    <t>Gesamttotal</t>
  </si>
  <si>
    <t>Leipert AG</t>
  </si>
  <si>
    <t>Holinger AG</t>
  </si>
  <si>
    <t>MK</t>
  </si>
  <si>
    <t>AP Lärm</t>
  </si>
  <si>
    <t>PL</t>
  </si>
  <si>
    <t>SABA</t>
  </si>
  <si>
    <t>GHGW</t>
  </si>
  <si>
    <t>Installationen</t>
  </si>
  <si>
    <t>Bypass</t>
  </si>
  <si>
    <t>Teuerungsabrechnung Leistungen vom 01.01.2022 - 31.12.2022</t>
  </si>
  <si>
    <t>Juli - September</t>
  </si>
  <si>
    <t>Teuerung 2022 :</t>
  </si>
  <si>
    <t>holinger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</si>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</sst>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4" fontId="3" fillId="2" borderId="1" xfId="0" applyNumberFormat="1" applyFont="1" applyFill="1" applyBorder="1" applyAlignment="1">
      <alignment horizontal="right"/>
    </xf>
    <xf numFmtId="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right"/>
    </xf>
    <xf numFmtId="0" fontId="3" fillId="2" borderId="1" xfId="0" applyFont="1" applyFill="1" applyBorder="1"/>
    <xf numFmtId="4" fontId="3" fillId="2" borderId="3" xfId="0" applyNumberFormat="1" applyFont="1" applyFill="1" applyBorder="1"/>
    <xf numFmtId="0" fontId="4" fillId="0" borderId="0" xfId="0" applyFont="1"/>
    <xf numFmtId="4" fontId="0" fillId="0" borderId="0" xfId="0" applyNumberForma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3" fillId="2" borderId="4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Border="1" applyAlignment="1">
      <alignment horizontal="left" wrapText="1"/>
    </xf>
    <xf numFmtId="4" fontId="3" fillId="2" borderId="2" xfId="0" applyNumberFormat="1" applyFont="1" applyFill="1" applyBorder="1"/>
    <xf numFmtId="0" fontId="4" fillId="0" borderId="0" xfId="0" applyFont="1" applyFill="1"/>
    <xf numFmtId="4" fontId="3" fillId="0" borderId="2" xfId="0" applyNumberFormat="1" applyFont="1" applyFill="1" applyBorder="1" applyAlignment="1">
      <alignment horizontal="right"/>
    </xf>
    <xf numFmtId="4" fontId="0" fillId="0" borderId="2" xfId="0" applyNumberFormat="1" applyFill="1" applyBorder="1" applyAlignment="1">
      <alignment horizontal="right" vertical="center" wrapText="1"/>
    </xf>
    <xf numFmtId="0" fontId="5" fillId="4" borderId="2" xfId="0" applyFont="1" applyFill="1" applyBorder="1"/>
    <xf numFmtId="0" fontId="5" fillId="0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0" fillId="0" borderId="2" xfId="0" applyFill="1" applyBorder="1"/>
    <xf numFmtId="4" fontId="0" fillId="0" borderId="2" xfId="0" applyNumberFormat="1" applyFill="1" applyBorder="1"/>
    <xf numFmtId="0" fontId="5" fillId="7" borderId="2" xfId="0" applyFont="1" applyFill="1" applyBorder="1"/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4" fontId="3" fillId="0" borderId="0" xfId="0" applyNumberFormat="1" applyFont="1" applyFill="1" applyBorder="1"/>
    <xf numFmtId="0" fontId="5" fillId="0" borderId="2" xfId="1" quotePrefix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left" vertical="center" indent="2"/>
    </xf>
    <xf numFmtId="0" fontId="3" fillId="4" borderId="2" xfId="0" applyFont="1" applyFill="1" applyBorder="1"/>
    <xf numFmtId="0" fontId="3" fillId="0" borderId="2" xfId="0" applyFont="1" applyFill="1" applyBorder="1"/>
    <xf numFmtId="4" fontId="3" fillId="0" borderId="2" xfId="0" applyNumberFormat="1" applyFont="1" applyFill="1" applyBorder="1"/>
    <xf numFmtId="4" fontId="1" fillId="8" borderId="2" xfId="0" applyNumberFormat="1" applyFont="1" applyFill="1" applyBorder="1" applyAlignment="1">
      <alignment horizontal="right"/>
    </xf>
    <xf numFmtId="4" fontId="3" fillId="2" borderId="2" xfId="0" applyNumberFormat="1" applyFont="1" applyFill="1" applyBorder="1" applyAlignment="1">
      <alignment horizontal="right"/>
    </xf>
    <xf numFmtId="4" fontId="5" fillId="0" borderId="2" xfId="0" applyNumberFormat="1" applyFont="1" applyFill="1" applyBorder="1"/>
    <xf numFmtId="0" fontId="0" fillId="8" borderId="0" xfId="0" applyFill="1" applyBorder="1"/>
    <xf numFmtId="0" fontId="3" fillId="6" borderId="2" xfId="0" applyFont="1" applyFill="1" applyBorder="1"/>
    <xf numFmtId="0" fontId="3" fillId="7" borderId="2" xfId="0" applyFont="1" applyFill="1" applyBorder="1"/>
    <xf numFmtId="0" fontId="5" fillId="8" borderId="0" xfId="0" applyFont="1" applyFill="1" applyBorder="1"/>
    <xf numFmtId="0" fontId="3" fillId="5" borderId="2" xfId="0" applyFont="1" applyFill="1" applyBorder="1"/>
    <xf numFmtId="0" fontId="3" fillId="8" borderId="4" xfId="0" applyFont="1" applyFill="1" applyBorder="1"/>
    <xf numFmtId="0" fontId="5" fillId="8" borderId="4" xfId="0" applyFont="1" applyFill="1" applyBorder="1"/>
    <xf numFmtId="4" fontId="5" fillId="8" borderId="4" xfId="0" applyNumberFormat="1" applyFont="1" applyFill="1" applyBorder="1"/>
    <xf numFmtId="4" fontId="5" fillId="8" borderId="4" xfId="0" applyNumberFormat="1" applyFont="1" applyFill="1" applyBorder="1" applyAlignment="1">
      <alignment horizontal="right"/>
    </xf>
    <xf numFmtId="10" fontId="5" fillId="0" borderId="2" xfId="1" applyNumberFormat="1" applyFont="1" applyFill="1" applyBorder="1" applyAlignment="1">
      <alignment horizontal="right" vertical="center" indent="3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right" vertical="center" wrapText="1"/>
    </xf>
    <xf numFmtId="4" fontId="3" fillId="8" borderId="2" xfId="0" applyNumberFormat="1" applyFont="1" applyFill="1" applyBorder="1" applyAlignment="1">
      <alignment horizontal="right"/>
    </xf>
    <xf numFmtId="0" fontId="5" fillId="8" borderId="6" xfId="0" applyFont="1" applyFill="1" applyBorder="1"/>
    <xf numFmtId="4" fontId="0" fillId="8" borderId="6" xfId="0" applyNumberFormat="1" applyFill="1" applyBorder="1"/>
    <xf numFmtId="0" fontId="0" fillId="8" borderId="6" xfId="0" applyFill="1" applyBorder="1"/>
    <xf numFmtId="4" fontId="1" fillId="8" borderId="6" xfId="0" applyNumberFormat="1" applyFont="1" applyFill="1" applyBorder="1" applyAlignment="1">
      <alignment horizontal="right"/>
    </xf>
    <xf numFmtId="0" fontId="1" fillId="0" borderId="2" xfId="0" applyFont="1" applyFill="1" applyBorder="1"/>
    <xf numFmtId="4" fontId="5" fillId="8" borderId="6" xfId="0" applyNumberFormat="1" applyFont="1" applyFill="1" applyBorder="1"/>
    <xf numFmtId="4" fontId="5" fillId="8" borderId="6" xfId="0" applyNumberFormat="1" applyFont="1" applyFill="1" applyBorder="1" applyAlignment="1">
      <alignment horizontal="right"/>
    </xf>
    <xf numFmtId="0" fontId="3" fillId="8" borderId="6" xfId="0" applyFont="1" applyFill="1" applyBorder="1"/>
    <xf numFmtId="0" fontId="5" fillId="8" borderId="7" xfId="0" applyFont="1" applyFill="1" applyBorder="1"/>
    <xf numFmtId="0" fontId="3" fillId="8" borderId="0" xfId="0" applyFont="1" applyFill="1" applyBorder="1"/>
    <xf numFmtId="4" fontId="5" fillId="8" borderId="0" xfId="0" applyNumberFormat="1" applyFont="1" applyFill="1" applyBorder="1"/>
    <xf numFmtId="4" fontId="5" fillId="8" borderId="0" xfId="0" applyNumberFormat="1" applyFont="1" applyFill="1" applyBorder="1" applyAlignment="1">
      <alignment horizontal="right"/>
    </xf>
    <xf numFmtId="4" fontId="0" fillId="8" borderId="0" xfId="0" applyNumberFormat="1" applyFill="1" applyBorder="1"/>
    <xf numFmtId="4" fontId="1" fillId="8" borderId="0" xfId="0" applyNumberFormat="1" applyFont="1" applyFill="1" applyBorder="1" applyAlignment="1">
      <alignment horizontal="right"/>
    </xf>
    <xf numFmtId="14" fontId="5" fillId="0" borderId="2" xfId="0" applyNumberFormat="1" applyFont="1" applyFill="1" applyBorder="1"/>
    <xf numFmtId="0" fontId="1" fillId="0" borderId="0" xfId="0" applyFont="1" applyBorder="1"/>
    <xf numFmtId="4" fontId="1" fillId="0" borderId="0" xfId="0" applyNumberFormat="1" applyFont="1" applyFill="1" applyBorder="1"/>
    <xf numFmtId="40" fontId="0" fillId="0" borderId="0" xfId="0" applyNumberFormat="1"/>
    <xf numFmtId="0" fontId="3" fillId="0" borderId="0" xfId="0" applyFont="1" applyBorder="1"/>
    <xf numFmtId="4" fontId="3" fillId="0" borderId="0" xfId="0" applyNumberFormat="1" applyFont="1" applyBorder="1"/>
    <xf numFmtId="0" fontId="1" fillId="0" borderId="2" xfId="0" applyNumberFormat="1" applyFont="1" applyFill="1" applyBorder="1"/>
    <xf numFmtId="0" fontId="3" fillId="0" borderId="7" xfId="0" applyFont="1" applyFill="1" applyBorder="1"/>
    <xf numFmtId="4" fontId="3" fillId="0" borderId="7" xfId="0" applyNumberFormat="1" applyFont="1" applyFill="1" applyBorder="1"/>
    <xf numFmtId="4" fontId="3" fillId="0" borderId="7" xfId="0" applyNumberFormat="1" applyFont="1" applyFill="1" applyBorder="1" applyAlignment="1">
      <alignment horizontal="right"/>
    </xf>
    <xf numFmtId="0" fontId="1" fillId="0" borderId="5" xfId="0" applyFont="1" applyFill="1" applyBorder="1"/>
    <xf numFmtId="4" fontId="5" fillId="8" borderId="7" xfId="0" applyNumberFormat="1" applyFont="1" applyFill="1" applyBorder="1"/>
    <xf numFmtId="4" fontId="5" fillId="8" borderId="7" xfId="0" applyNumberFormat="1" applyFont="1" applyFill="1" applyBorder="1" applyAlignment="1">
      <alignment horizontal="right"/>
    </xf>
    <xf numFmtId="4" fontId="1" fillId="0" borderId="2" xfId="0" applyNumberFormat="1" applyFont="1" applyFill="1" applyBorder="1"/>
    <xf numFmtId="0" fontId="3" fillId="6" borderId="6" xfId="0" applyFont="1" applyFill="1" applyBorder="1"/>
    <xf numFmtId="0" fontId="3" fillId="0" borderId="6" xfId="0" applyFont="1" applyFill="1" applyBorder="1"/>
    <xf numFmtId="4" fontId="3" fillId="0" borderId="6" xfId="0" applyNumberFormat="1" applyFont="1" applyFill="1" applyBorder="1"/>
    <xf numFmtId="4" fontId="3" fillId="0" borderId="6" xfId="0" applyNumberFormat="1" applyFont="1" applyFill="1" applyBorder="1" applyAlignment="1">
      <alignment horizontal="right"/>
    </xf>
    <xf numFmtId="0" fontId="1" fillId="0" borderId="2" xfId="0" applyFont="1" applyBorder="1"/>
  </cellXfs>
  <cellStyles count="2">
    <cellStyle name="Normale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Rechnungen_Rapporte/Rechnungsdeckblatt/20200229_RDB%20V_090069_000003_16_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B Dienstleistungen"/>
      <sheetName val="Kostenmatrix Nachträge"/>
      <sheetName val="Merkblatt Mindestanforderungen"/>
      <sheetName val="Muster RDB Dienstleistungen"/>
      <sheetName val="Dropdowns Bau"/>
      <sheetName val="Dropdowns DL"/>
      <sheetName val="Projektstruktur"/>
      <sheetName val="Projektdaten"/>
    </sheetNames>
    <sheetDataSet>
      <sheetData sheetId="0"/>
      <sheetData sheetId="1"/>
      <sheetData sheetId="2"/>
      <sheetData sheetId="3"/>
      <sheetData sheetId="4">
        <row r="7">
          <cell r="H7" t="str">
            <v>---</v>
          </cell>
        </row>
        <row r="8">
          <cell r="H8" t="str">
            <v>Teilrechnung</v>
          </cell>
        </row>
        <row r="9">
          <cell r="H9" t="str">
            <v>Rückbehaltszlg</v>
          </cell>
        </row>
        <row r="10">
          <cell r="H10" t="str">
            <v>Schlussrechn.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K36"/>
  <sheetViews>
    <sheetView zoomScaleNormal="100" workbookViewId="0">
      <selection activeCell="F36" sqref="F36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</cols>
  <sheetData>
    <row r="1" spans="2:11" ht="15.75" customHeight="1">
      <c r="I1"/>
    </row>
    <row r="2" spans="2:11" s="16" customFormat="1" ht="14.25" customHeight="1">
      <c r="B2" s="20" t="s">
        <v>9</v>
      </c>
      <c r="I2" s="18"/>
    </row>
    <row r="3" spans="2:11" ht="25.5" customHeight="1">
      <c r="I3"/>
      <c r="J3" s="14"/>
      <c r="K3" s="14"/>
    </row>
    <row r="4" spans="2:11" ht="15.75">
      <c r="B4" s="11" t="s">
        <v>10</v>
      </c>
    </row>
    <row r="5" spans="2:11" ht="15.75">
      <c r="B5" s="11" t="s">
        <v>37</v>
      </c>
      <c r="D5" s="2"/>
      <c r="E5" s="2"/>
    </row>
    <row r="6" spans="2:11">
      <c r="D6" s="2"/>
      <c r="E6" s="2"/>
    </row>
    <row r="7" spans="2:11">
      <c r="D7" s="2"/>
      <c r="E7" s="2"/>
    </row>
    <row r="8" spans="2:11" ht="18" customHeight="1">
      <c r="B8" s="3" t="s">
        <v>0</v>
      </c>
      <c r="C8" s="4" t="s">
        <v>1</v>
      </c>
      <c r="D8" s="52" t="s">
        <v>7</v>
      </c>
      <c r="E8" s="5" t="s">
        <v>6</v>
      </c>
      <c r="F8" s="5" t="s">
        <v>2</v>
      </c>
      <c r="G8" s="6" t="s">
        <v>3</v>
      </c>
      <c r="H8" s="6" t="s">
        <v>4</v>
      </c>
    </row>
    <row r="9" spans="2:11" s="16" customFormat="1" ht="20.25" customHeight="1">
      <c r="B9" s="33">
        <v>41</v>
      </c>
      <c r="C9" s="34">
        <v>44658</v>
      </c>
      <c r="D9" s="53">
        <v>149928.5</v>
      </c>
      <c r="E9" s="22">
        <v>0</v>
      </c>
      <c r="F9" s="22">
        <f>SUM(D9:E9)</f>
        <v>149928.5</v>
      </c>
      <c r="G9" s="50">
        <v>2.7400000000000001E-2</v>
      </c>
      <c r="H9" s="8">
        <f>F9*G9</f>
        <v>4108.0409</v>
      </c>
      <c r="I9" s="71" t="s">
        <v>14</v>
      </c>
    </row>
    <row r="10" spans="2:11" s="16" customFormat="1" ht="20.25" customHeight="1">
      <c r="B10" s="33">
        <v>42</v>
      </c>
      <c r="C10" s="34">
        <v>44684</v>
      </c>
      <c r="D10" s="53">
        <v>166506</v>
      </c>
      <c r="E10" s="22">
        <v>0</v>
      </c>
      <c r="F10" s="22">
        <f t="shared" ref="F10:F17" si="0">SUM(D10:E10)</f>
        <v>166506</v>
      </c>
      <c r="G10" s="50">
        <v>2.7400000000000001E-2</v>
      </c>
      <c r="H10" s="8">
        <f t="shared" ref="H10:H17" si="1">F10*G10</f>
        <v>4562.2644</v>
      </c>
      <c r="I10" s="71" t="s">
        <v>15</v>
      </c>
    </row>
    <row r="11" spans="2:11" s="16" customFormat="1" ht="20.25" customHeight="1">
      <c r="B11" s="33">
        <v>43</v>
      </c>
      <c r="C11" s="34">
        <v>44691</v>
      </c>
      <c r="D11" s="53">
        <v>22297</v>
      </c>
      <c r="E11" s="22">
        <v>0</v>
      </c>
      <c r="F11" s="22">
        <f t="shared" si="0"/>
        <v>22297</v>
      </c>
      <c r="G11" s="50">
        <v>2.7400000000000001E-2</v>
      </c>
      <c r="H11" s="8">
        <f t="shared" si="1"/>
        <v>610.93780000000004</v>
      </c>
      <c r="I11" s="71" t="s">
        <v>25</v>
      </c>
    </row>
    <row r="12" spans="2:11" ht="20.25" customHeight="1">
      <c r="B12" s="33">
        <v>44</v>
      </c>
      <c r="C12" s="34">
        <v>44728</v>
      </c>
      <c r="D12" s="54">
        <v>21034.25</v>
      </c>
      <c r="E12" s="38">
        <v>0</v>
      </c>
      <c r="F12" s="38">
        <f>SUM(D12:E12)</f>
        <v>21034.25</v>
      </c>
      <c r="G12" s="50">
        <v>2.7400000000000001E-2</v>
      </c>
      <c r="H12" s="8">
        <f t="shared" si="1"/>
        <v>576.33844999999997</v>
      </c>
      <c r="I12" s="71" t="s">
        <v>16</v>
      </c>
    </row>
    <row r="13" spans="2:11" ht="20.25" customHeight="1">
      <c r="B13" s="33">
        <v>45</v>
      </c>
      <c r="C13" s="34">
        <v>44734</v>
      </c>
      <c r="D13" s="54">
        <v>44928</v>
      </c>
      <c r="E13" s="38">
        <v>0</v>
      </c>
      <c r="F13" s="38">
        <f t="shared" si="0"/>
        <v>44928</v>
      </c>
      <c r="G13" s="50">
        <v>2.7400000000000001E-2</v>
      </c>
      <c r="H13" s="8">
        <f t="shared" si="1"/>
        <v>1231.0272</v>
      </c>
      <c r="I13" s="71" t="s">
        <v>17</v>
      </c>
    </row>
    <row r="14" spans="2:11" ht="20.25" customHeight="1">
      <c r="B14" s="33">
        <v>46</v>
      </c>
      <c r="C14" s="34">
        <v>44749</v>
      </c>
      <c r="D14" s="54">
        <v>81892.5</v>
      </c>
      <c r="E14" s="38">
        <v>0</v>
      </c>
      <c r="F14" s="38">
        <f t="shared" si="0"/>
        <v>81892.5</v>
      </c>
      <c r="G14" s="50">
        <v>2.7400000000000001E-2</v>
      </c>
      <c r="H14" s="8">
        <f t="shared" si="1"/>
        <v>2243.8544999999999</v>
      </c>
      <c r="I14" s="71" t="s">
        <v>18</v>
      </c>
    </row>
    <row r="15" spans="2:11" ht="20.25" customHeight="1">
      <c r="B15" s="33">
        <v>47</v>
      </c>
      <c r="C15" s="34">
        <v>44876</v>
      </c>
      <c r="D15" s="54">
        <v>84447</v>
      </c>
      <c r="E15" s="38">
        <v>6357.71</v>
      </c>
      <c r="F15" s="38">
        <f t="shared" si="0"/>
        <v>90804.71</v>
      </c>
      <c r="G15" s="50">
        <v>2.7400000000000001E-2</v>
      </c>
      <c r="H15" s="8">
        <f t="shared" si="1"/>
        <v>2488.0490540000001</v>
      </c>
      <c r="I15" s="71" t="s">
        <v>38</v>
      </c>
    </row>
    <row r="16" spans="2:11" ht="20.25" customHeight="1">
      <c r="B16" s="33">
        <v>48</v>
      </c>
      <c r="C16" s="34">
        <v>44897</v>
      </c>
      <c r="D16" s="54">
        <v>13710.25</v>
      </c>
      <c r="E16" s="38">
        <v>3442.2</v>
      </c>
      <c r="F16" s="38">
        <f t="shared" si="0"/>
        <v>17152.45</v>
      </c>
      <c r="G16" s="50">
        <v>2.7400000000000001E-2</v>
      </c>
      <c r="H16" s="8">
        <f t="shared" si="1"/>
        <v>469.97713000000005</v>
      </c>
      <c r="I16" s="71" t="s">
        <v>22</v>
      </c>
    </row>
    <row r="17" spans="2:10" ht="20.25" customHeight="1">
      <c r="B17" s="33">
        <v>49</v>
      </c>
      <c r="C17" s="34">
        <v>44903</v>
      </c>
      <c r="D17" s="54">
        <v>18264.5</v>
      </c>
      <c r="E17" s="38">
        <v>0</v>
      </c>
      <c r="F17" s="38">
        <f t="shared" si="0"/>
        <v>18264.5</v>
      </c>
      <c r="G17" s="50">
        <v>2.7400000000000001E-2</v>
      </c>
      <c r="H17" s="8">
        <f t="shared" si="1"/>
        <v>500.44730000000004</v>
      </c>
      <c r="I17" s="71" t="s">
        <v>23</v>
      </c>
    </row>
    <row r="18" spans="2:10" ht="20.25" customHeight="1">
      <c r="B18" s="33">
        <v>50</v>
      </c>
      <c r="C18" s="34">
        <v>44950</v>
      </c>
      <c r="D18" s="54">
        <v>15788</v>
      </c>
      <c r="E18" s="38">
        <v>115.74</v>
      </c>
      <c r="F18" s="38">
        <f>SUM(D18:E18)</f>
        <v>15903.74</v>
      </c>
      <c r="G18" s="50">
        <v>2.7400000000000001E-2</v>
      </c>
      <c r="H18" s="8">
        <f>F18*G18</f>
        <v>435.76247599999999</v>
      </c>
      <c r="I18" s="71" t="s">
        <v>24</v>
      </c>
    </row>
    <row r="19" spans="2:10" ht="18.75" customHeight="1">
      <c r="B19" s="9" t="s">
        <v>5</v>
      </c>
      <c r="C19" s="15"/>
      <c r="D19" s="19">
        <f>SUM(D9:D18)</f>
        <v>618796</v>
      </c>
      <c r="E19" s="19">
        <f>SUM(E9:E18)</f>
        <v>9915.65</v>
      </c>
      <c r="F19" s="10">
        <f>SUM(F9:F18)</f>
        <v>628711.64999999991</v>
      </c>
      <c r="G19" s="1" t="s">
        <v>39</v>
      </c>
      <c r="H19" s="39">
        <f>ROUND((H9+H10+H11+H12+H13+H14+H15+H16+H17+H18)*20,)/20</f>
        <v>17226.7</v>
      </c>
      <c r="I19" s="12"/>
    </row>
    <row r="20" spans="2:10" s="16" customFormat="1" ht="18.75" customHeight="1">
      <c r="B20" s="31"/>
      <c r="C20" s="31"/>
      <c r="D20" s="32"/>
      <c r="E20" s="32"/>
      <c r="F20" s="32"/>
      <c r="G20" s="30"/>
      <c r="H20" s="30"/>
      <c r="I20" s="12"/>
    </row>
    <row r="21" spans="2:10" ht="15.75" customHeight="1">
      <c r="I21"/>
    </row>
    <row r="22" spans="2:10" ht="13.5" customHeight="1">
      <c r="I22"/>
    </row>
    <row r="25" spans="2:10">
      <c r="J25" s="72"/>
    </row>
    <row r="31" spans="2:10">
      <c r="C31" s="51" t="s">
        <v>12</v>
      </c>
      <c r="D31" s="2">
        <f>'Teuerung Leipert'!D50</f>
        <v>65313.5</v>
      </c>
      <c r="E31" s="2">
        <f>'Teuerung Leipert'!E50</f>
        <v>658.15</v>
      </c>
      <c r="F31" s="2">
        <f>'Teuerung Leipert'!F50</f>
        <v>65971.649999999994</v>
      </c>
    </row>
    <row r="32" spans="2:10">
      <c r="C32" s="51" t="s">
        <v>40</v>
      </c>
      <c r="D32" s="2">
        <f>'Teuerung Holinger'!D21</f>
        <v>64991</v>
      </c>
      <c r="E32" s="2">
        <f>'Teuerung Holinger'!E21</f>
        <v>0</v>
      </c>
      <c r="F32" s="2">
        <f>'Teuerung Holinger'!F21</f>
        <v>64991</v>
      </c>
    </row>
    <row r="33" spans="3:6">
      <c r="C33" s="51" t="s">
        <v>8</v>
      </c>
      <c r="D33" s="2">
        <f>'Teuerung AeBo'!D77</f>
        <v>356188</v>
      </c>
      <c r="E33" s="2">
        <f>'Teuerung AeBo'!E77</f>
        <v>7576.76</v>
      </c>
      <c r="F33" s="2">
        <f>'Teuerung AeBo'!F77</f>
        <v>363764.76</v>
      </c>
    </row>
    <row r="34" spans="3:6">
      <c r="C34" s="51" t="s">
        <v>41</v>
      </c>
      <c r="D34" s="2">
        <f>'Teuerung Jauslin Stebler'!D91</f>
        <v>132303.5</v>
      </c>
      <c r="E34" s="2">
        <f>'Teuerung Jauslin Stebler'!E91</f>
        <v>1680.74</v>
      </c>
      <c r="F34" s="2">
        <f>'Teuerung Jauslin Stebler'!F91</f>
        <v>133984.24</v>
      </c>
    </row>
    <row r="36" spans="3:6">
      <c r="D36" s="2">
        <f>SUM(D31:D35)</f>
        <v>618796</v>
      </c>
      <c r="E36" s="2">
        <f t="shared" ref="E36:F36" si="2">SUM(E31:E35)</f>
        <v>9915.65</v>
      </c>
      <c r="F36" s="2">
        <f t="shared" si="2"/>
        <v>628711.65</v>
      </c>
    </row>
  </sheetData>
  <phoneticPr fontId="2" type="noConversion"/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50"/>
  <sheetViews>
    <sheetView topLeftCell="A16" workbookViewId="0">
      <selection activeCell="C57" sqref="C57"/>
    </sheetView>
  </sheetViews>
  <sheetFormatPr baseColWidth="10" defaultRowHeight="12.75" outlineLevelCol="1"/>
  <cols>
    <col min="1" max="1" width="6.85546875" customWidth="1"/>
    <col min="2" max="2" width="13.28515625" customWidth="1"/>
    <col min="3" max="3" width="15.85546875" customWidth="1"/>
    <col min="4" max="4" width="14.28515625" customWidth="1" outlineLevel="1"/>
    <col min="5" max="5" width="11.85546875" customWidth="1" outlineLevel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37</v>
      </c>
      <c r="D5" s="2"/>
      <c r="E5" s="2"/>
    </row>
    <row r="6" spans="2:13" s="16" customFormat="1" ht="12" customHeight="1">
      <c r="B6" s="31"/>
      <c r="C6" s="31"/>
      <c r="D6" s="32"/>
      <c r="E6" s="32"/>
      <c r="F6" s="32"/>
      <c r="G6" s="30"/>
      <c r="H6" s="30"/>
      <c r="I6" s="12"/>
      <c r="J6" s="17"/>
      <c r="K6" s="17"/>
    </row>
    <row r="7" spans="2:13" s="44" customFormat="1" ht="19.5" customHeight="1">
      <c r="B7" s="64" t="s">
        <v>28</v>
      </c>
      <c r="D7" s="65"/>
      <c r="E7" s="65"/>
      <c r="F7" s="65"/>
      <c r="H7" s="66"/>
    </row>
    <row r="8" spans="2:13" ht="26.25" customHeight="1">
      <c r="B8" s="46" t="s">
        <v>30</v>
      </c>
      <c r="C8" s="47"/>
      <c r="D8" s="48"/>
      <c r="E8" s="48"/>
      <c r="F8" s="48"/>
      <c r="G8" s="47"/>
      <c r="H8" s="49"/>
    </row>
    <row r="9" spans="2:13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</row>
    <row r="10" spans="2:13">
      <c r="B10" s="29" t="s">
        <v>12</v>
      </c>
      <c r="C10" s="24" t="s">
        <v>14</v>
      </c>
      <c r="D10" s="28">
        <v>0</v>
      </c>
      <c r="E10" s="28"/>
      <c r="F10" s="28">
        <f>SUM(D10:E10)</f>
        <v>0</v>
      </c>
      <c r="G10" s="27">
        <v>2.7400000000000001E-2</v>
      </c>
      <c r="H10" s="8">
        <f t="shared" ref="H10:H19" si="0">F10*G10</f>
        <v>0</v>
      </c>
    </row>
    <row r="11" spans="2:13">
      <c r="B11" s="29" t="s">
        <v>12</v>
      </c>
      <c r="C11" s="24" t="s">
        <v>15</v>
      </c>
      <c r="D11" s="28">
        <v>0</v>
      </c>
      <c r="E11" s="28"/>
      <c r="F11" s="28">
        <f t="shared" ref="F11:F19" si="1">SUM(D11:E11)</f>
        <v>0</v>
      </c>
      <c r="G11" s="27">
        <v>2.7400000000000001E-2</v>
      </c>
      <c r="H11" s="8">
        <f t="shared" si="0"/>
        <v>0</v>
      </c>
    </row>
    <row r="12" spans="2:13">
      <c r="B12" s="29" t="s">
        <v>12</v>
      </c>
      <c r="C12" s="24" t="s">
        <v>25</v>
      </c>
      <c r="D12" s="28">
        <v>0</v>
      </c>
      <c r="E12" s="28"/>
      <c r="F12" s="28">
        <f t="shared" si="1"/>
        <v>0</v>
      </c>
      <c r="G12" s="27">
        <v>2.7400000000000001E-2</v>
      </c>
      <c r="H12" s="8">
        <f t="shared" si="0"/>
        <v>0</v>
      </c>
    </row>
    <row r="13" spans="2:13">
      <c r="B13" s="29" t="s">
        <v>12</v>
      </c>
      <c r="C13" s="24" t="s">
        <v>16</v>
      </c>
      <c r="D13" s="28">
        <v>0</v>
      </c>
      <c r="E13" s="28"/>
      <c r="F13" s="28">
        <f t="shared" si="1"/>
        <v>0</v>
      </c>
      <c r="G13" s="27">
        <v>2.7400000000000001E-2</v>
      </c>
      <c r="H13" s="8">
        <f t="shared" si="0"/>
        <v>0</v>
      </c>
    </row>
    <row r="14" spans="2:13">
      <c r="B14" s="29" t="s">
        <v>12</v>
      </c>
      <c r="C14" s="24" t="s">
        <v>17</v>
      </c>
      <c r="D14" s="28">
        <v>0</v>
      </c>
      <c r="E14" s="28"/>
      <c r="F14" s="28">
        <f t="shared" si="1"/>
        <v>0</v>
      </c>
      <c r="G14" s="27">
        <v>2.7400000000000001E-2</v>
      </c>
      <c r="H14" s="8">
        <f t="shared" si="0"/>
        <v>0</v>
      </c>
    </row>
    <row r="15" spans="2:13">
      <c r="B15" s="29" t="s">
        <v>12</v>
      </c>
      <c r="C15" s="24" t="s">
        <v>18</v>
      </c>
      <c r="D15" s="28">
        <v>0</v>
      </c>
      <c r="E15" s="28"/>
      <c r="F15" s="28">
        <f t="shared" si="1"/>
        <v>0</v>
      </c>
      <c r="G15" s="27">
        <v>2.7400000000000001E-2</v>
      </c>
      <c r="H15" s="8">
        <f t="shared" si="0"/>
        <v>0</v>
      </c>
    </row>
    <row r="16" spans="2:13">
      <c r="B16" s="29" t="s">
        <v>12</v>
      </c>
      <c r="C16" s="59" t="s">
        <v>38</v>
      </c>
      <c r="D16" s="28">
        <v>0</v>
      </c>
      <c r="E16" s="28"/>
      <c r="F16" s="28">
        <f t="shared" si="1"/>
        <v>0</v>
      </c>
      <c r="G16" s="27">
        <v>2.7400000000000001E-2</v>
      </c>
      <c r="H16" s="8">
        <f t="shared" si="0"/>
        <v>0</v>
      </c>
    </row>
    <row r="17" spans="2:8">
      <c r="B17" s="29" t="s">
        <v>12</v>
      </c>
      <c r="C17" s="59" t="s">
        <v>22</v>
      </c>
      <c r="D17" s="28">
        <v>0</v>
      </c>
      <c r="E17" s="28"/>
      <c r="F17" s="28">
        <f t="shared" si="1"/>
        <v>0</v>
      </c>
      <c r="G17" s="27">
        <v>2.7400000000000001E-2</v>
      </c>
      <c r="H17" s="8">
        <f t="shared" si="0"/>
        <v>0</v>
      </c>
    </row>
    <row r="18" spans="2:8">
      <c r="B18" s="29" t="s">
        <v>12</v>
      </c>
      <c r="C18" s="59" t="s">
        <v>23</v>
      </c>
      <c r="D18" s="28">
        <v>0</v>
      </c>
      <c r="E18" s="28"/>
      <c r="F18" s="28">
        <f t="shared" si="1"/>
        <v>0</v>
      </c>
      <c r="G18" s="27">
        <v>2.7400000000000001E-2</v>
      </c>
      <c r="H18" s="8">
        <f t="shared" si="0"/>
        <v>0</v>
      </c>
    </row>
    <row r="19" spans="2:8">
      <c r="B19" s="29" t="s">
        <v>12</v>
      </c>
      <c r="C19" s="59" t="s">
        <v>24</v>
      </c>
      <c r="D19" s="28">
        <v>0</v>
      </c>
      <c r="E19" s="28"/>
      <c r="F19" s="28">
        <f t="shared" si="1"/>
        <v>0</v>
      </c>
      <c r="G19" s="27">
        <v>2.7400000000000001E-2</v>
      </c>
      <c r="H19" s="8">
        <f t="shared" si="0"/>
        <v>0</v>
      </c>
    </row>
    <row r="20" spans="2:8">
      <c r="B20" s="43" t="s">
        <v>26</v>
      </c>
      <c r="C20" s="36"/>
      <c r="D20" s="37">
        <f>SUM(D10:D19)</f>
        <v>0</v>
      </c>
      <c r="E20" s="37">
        <f>SUM(E10:E19)</f>
        <v>0</v>
      </c>
      <c r="F20" s="37">
        <f>SUM(F10:F19)</f>
        <v>0</v>
      </c>
      <c r="G20" s="36">
        <v>2.7400000000000001E-2</v>
      </c>
      <c r="H20" s="21">
        <f>SUM(H10:H19)</f>
        <v>0</v>
      </c>
    </row>
    <row r="21" spans="2:8" s="17" customFormat="1">
      <c r="B21" s="76"/>
      <c r="C21" s="76"/>
      <c r="D21" s="77"/>
      <c r="E21" s="77"/>
      <c r="F21" s="77"/>
      <c r="G21" s="76"/>
      <c r="H21" s="78"/>
    </row>
    <row r="22" spans="2:8">
      <c r="B22" s="62" t="s">
        <v>33</v>
      </c>
      <c r="C22" s="55"/>
      <c r="D22" s="60"/>
      <c r="E22" s="60"/>
      <c r="F22" s="60"/>
      <c r="G22" s="55"/>
      <c r="H22" s="61"/>
    </row>
    <row r="23" spans="2:8">
      <c r="B23" s="3" t="s">
        <v>0</v>
      </c>
      <c r="C23" s="4" t="s">
        <v>1</v>
      </c>
      <c r="D23" s="4" t="s">
        <v>7</v>
      </c>
      <c r="E23" s="5" t="s">
        <v>6</v>
      </c>
      <c r="F23" s="5" t="s">
        <v>2</v>
      </c>
      <c r="G23" s="6" t="s">
        <v>3</v>
      </c>
      <c r="H23" s="7" t="s">
        <v>4</v>
      </c>
    </row>
    <row r="24" spans="2:8">
      <c r="B24" s="29" t="s">
        <v>12</v>
      </c>
      <c r="C24" s="24" t="s">
        <v>14</v>
      </c>
      <c r="D24" s="28">
        <v>8497</v>
      </c>
      <c r="E24" s="28"/>
      <c r="F24" s="28">
        <v>8497</v>
      </c>
      <c r="G24" s="27">
        <v>2.7400000000000001E-2</v>
      </c>
      <c r="H24" s="8">
        <f t="shared" ref="H24:H33" si="2">F24*G24</f>
        <v>232.81780000000001</v>
      </c>
    </row>
    <row r="25" spans="2:8">
      <c r="B25" s="29" t="s">
        <v>12</v>
      </c>
      <c r="C25" s="24" t="s">
        <v>15</v>
      </c>
      <c r="D25" s="28">
        <v>9562</v>
      </c>
      <c r="E25" s="28"/>
      <c r="F25" s="28">
        <v>9562</v>
      </c>
      <c r="G25" s="27">
        <v>2.7400000000000001E-2</v>
      </c>
      <c r="H25" s="8">
        <f t="shared" si="2"/>
        <v>261.99880000000002</v>
      </c>
    </row>
    <row r="26" spans="2:8">
      <c r="B26" s="29" t="s">
        <v>12</v>
      </c>
      <c r="C26" s="24" t="s">
        <v>25</v>
      </c>
      <c r="D26" s="28">
        <v>0</v>
      </c>
      <c r="E26" s="28"/>
      <c r="F26" s="28">
        <v>0</v>
      </c>
      <c r="G26" s="27">
        <v>2.7400000000000001E-2</v>
      </c>
      <c r="H26" s="8">
        <f t="shared" si="2"/>
        <v>0</v>
      </c>
    </row>
    <row r="27" spans="2:8">
      <c r="B27" s="29" t="s">
        <v>12</v>
      </c>
      <c r="C27" s="24" t="s">
        <v>16</v>
      </c>
      <c r="D27" s="28">
        <f t="shared" ref="D27:F27" si="3">SUM(B27:C27)</f>
        <v>0</v>
      </c>
      <c r="E27" s="28"/>
      <c r="F27" s="28">
        <f t="shared" si="3"/>
        <v>0</v>
      </c>
      <c r="G27" s="27">
        <v>2.7400000000000001E-2</v>
      </c>
      <c r="H27" s="8">
        <f t="shared" si="2"/>
        <v>0</v>
      </c>
    </row>
    <row r="28" spans="2:8">
      <c r="B28" s="29" t="s">
        <v>12</v>
      </c>
      <c r="C28" s="24" t="s">
        <v>17</v>
      </c>
      <c r="D28" s="28">
        <v>1464</v>
      </c>
      <c r="E28" s="28"/>
      <c r="F28" s="28">
        <v>1464</v>
      </c>
      <c r="G28" s="27">
        <v>2.7400000000000001E-2</v>
      </c>
      <c r="H28" s="8">
        <f t="shared" si="2"/>
        <v>40.113599999999998</v>
      </c>
    </row>
    <row r="29" spans="2:8">
      <c r="B29" s="29" t="s">
        <v>12</v>
      </c>
      <c r="C29" s="24" t="s">
        <v>18</v>
      </c>
      <c r="D29" s="28">
        <v>6047</v>
      </c>
      <c r="E29" s="28"/>
      <c r="F29" s="28">
        <v>6047</v>
      </c>
      <c r="G29" s="27">
        <v>2.7400000000000001E-2</v>
      </c>
      <c r="H29" s="8">
        <f t="shared" si="2"/>
        <v>165.68780000000001</v>
      </c>
    </row>
    <row r="30" spans="2:8">
      <c r="B30" s="29" t="s">
        <v>12</v>
      </c>
      <c r="C30" s="59" t="s">
        <v>38</v>
      </c>
      <c r="D30" s="28">
        <v>8587</v>
      </c>
      <c r="E30" s="28"/>
      <c r="F30" s="28">
        <v>8587</v>
      </c>
      <c r="G30" s="27">
        <v>2.7400000000000001E-2</v>
      </c>
      <c r="H30" s="8">
        <f t="shared" si="2"/>
        <v>235.28380000000001</v>
      </c>
    </row>
    <row r="31" spans="2:8">
      <c r="B31" s="29" t="s">
        <v>12</v>
      </c>
      <c r="C31" s="59" t="s">
        <v>22</v>
      </c>
      <c r="D31" s="28">
        <v>183</v>
      </c>
      <c r="E31" s="28"/>
      <c r="F31" s="28">
        <v>183</v>
      </c>
      <c r="G31" s="27">
        <v>2.7400000000000001E-2</v>
      </c>
      <c r="H31" s="8">
        <f t="shared" si="2"/>
        <v>5.0141999999999998</v>
      </c>
    </row>
    <row r="32" spans="2:8">
      <c r="B32" s="29" t="s">
        <v>12</v>
      </c>
      <c r="C32" s="59" t="s">
        <v>23</v>
      </c>
      <c r="D32" s="28">
        <v>1464</v>
      </c>
      <c r="E32" s="28"/>
      <c r="F32" s="28">
        <v>1464</v>
      </c>
      <c r="G32" s="27">
        <v>2.7400000000000001E-2</v>
      </c>
      <c r="H32" s="8">
        <f t="shared" si="2"/>
        <v>40.113599999999998</v>
      </c>
    </row>
    <row r="33" spans="2:8">
      <c r="B33" s="29" t="s">
        <v>12</v>
      </c>
      <c r="C33" s="59" t="s">
        <v>24</v>
      </c>
      <c r="D33" s="28">
        <v>1650</v>
      </c>
      <c r="E33" s="28"/>
      <c r="F33" s="28">
        <v>1650</v>
      </c>
      <c r="G33" s="27">
        <v>2.7400000000000001E-2</v>
      </c>
      <c r="H33" s="8">
        <f t="shared" si="2"/>
        <v>45.21</v>
      </c>
    </row>
    <row r="34" spans="2:8">
      <c r="B34" s="43" t="s">
        <v>26</v>
      </c>
      <c r="C34" s="36"/>
      <c r="D34" s="37">
        <f>SUM(D24:D33)</f>
        <v>37454</v>
      </c>
      <c r="E34" s="37">
        <f>SUM(E24:E33)</f>
        <v>0</v>
      </c>
      <c r="F34" s="37">
        <f>SUM(F24:F33)</f>
        <v>37454</v>
      </c>
      <c r="G34" s="36">
        <v>2.7400000000000001E-2</v>
      </c>
      <c r="H34" s="21">
        <f>SUM(H24:H33)</f>
        <v>1026.2396000000001</v>
      </c>
    </row>
    <row r="35" spans="2:8" s="17" customFormat="1">
      <c r="B35" s="76"/>
      <c r="C35" s="76"/>
      <c r="D35" s="77"/>
      <c r="E35" s="77"/>
      <c r="F35" s="77"/>
      <c r="G35" s="76"/>
      <c r="H35" s="78"/>
    </row>
    <row r="36" spans="2:8">
      <c r="B36" s="62" t="s">
        <v>34</v>
      </c>
      <c r="C36" s="55"/>
      <c r="D36" s="60"/>
      <c r="E36" s="60"/>
      <c r="F36" s="60"/>
      <c r="G36" s="55"/>
      <c r="H36" s="61"/>
    </row>
    <row r="37" spans="2:8">
      <c r="B37" s="3" t="s">
        <v>0</v>
      </c>
      <c r="C37" s="4" t="s">
        <v>1</v>
      </c>
      <c r="D37" s="4" t="s">
        <v>7</v>
      </c>
      <c r="E37" s="5" t="s">
        <v>6</v>
      </c>
      <c r="F37" s="5" t="s">
        <v>2</v>
      </c>
      <c r="G37" s="6" t="s">
        <v>3</v>
      </c>
      <c r="H37" s="7" t="s">
        <v>4</v>
      </c>
    </row>
    <row r="38" spans="2:8">
      <c r="B38" s="29" t="s">
        <v>12</v>
      </c>
      <c r="C38" s="24" t="s">
        <v>14</v>
      </c>
      <c r="D38" s="28">
        <v>6297</v>
      </c>
      <c r="E38" s="28"/>
      <c r="F38" s="28">
        <v>6297</v>
      </c>
      <c r="G38" s="27">
        <v>2.7400000000000001E-2</v>
      </c>
      <c r="H38" s="8">
        <f t="shared" ref="H38:H47" si="4">F38*G38</f>
        <v>172.5378</v>
      </c>
    </row>
    <row r="39" spans="2:8">
      <c r="B39" s="29" t="s">
        <v>12</v>
      </c>
      <c r="C39" s="24" t="s">
        <v>15</v>
      </c>
      <c r="D39" s="28">
        <v>3996.5</v>
      </c>
      <c r="E39" s="28"/>
      <c r="F39" s="28">
        <v>3996.5</v>
      </c>
      <c r="G39" s="27">
        <v>2.7400000000000001E-2</v>
      </c>
      <c r="H39" s="8">
        <f t="shared" si="4"/>
        <v>109.50410000000001</v>
      </c>
    </row>
    <row r="40" spans="2:8">
      <c r="B40" s="29" t="s">
        <v>12</v>
      </c>
      <c r="C40" s="24" t="s">
        <v>25</v>
      </c>
      <c r="D40" s="28">
        <v>122</v>
      </c>
      <c r="E40" s="28"/>
      <c r="F40" s="28">
        <f t="shared" ref="F40" si="5">SUM(D40:E40)</f>
        <v>122</v>
      </c>
      <c r="G40" s="27">
        <v>2.7400000000000001E-2</v>
      </c>
      <c r="H40" s="8">
        <f t="shared" si="4"/>
        <v>3.3428</v>
      </c>
    </row>
    <row r="41" spans="2:8">
      <c r="B41" s="29" t="s">
        <v>12</v>
      </c>
      <c r="C41" s="24" t="s">
        <v>16</v>
      </c>
      <c r="D41" s="28">
        <v>1342</v>
      </c>
      <c r="E41" s="28"/>
      <c r="F41" s="28">
        <v>1342</v>
      </c>
      <c r="G41" s="27">
        <v>2.7400000000000001E-2</v>
      </c>
      <c r="H41" s="8">
        <f t="shared" si="4"/>
        <v>36.770800000000001</v>
      </c>
    </row>
    <row r="42" spans="2:8">
      <c r="B42" s="29" t="s">
        <v>12</v>
      </c>
      <c r="C42" s="24" t="s">
        <v>17</v>
      </c>
      <c r="D42" s="28">
        <v>1647</v>
      </c>
      <c r="E42" s="28"/>
      <c r="F42" s="28">
        <v>1647</v>
      </c>
      <c r="G42" s="27">
        <v>2.7400000000000001E-2</v>
      </c>
      <c r="H42" s="8">
        <f t="shared" si="4"/>
        <v>45.127800000000001</v>
      </c>
    </row>
    <row r="43" spans="2:8">
      <c r="B43" s="29" t="s">
        <v>12</v>
      </c>
      <c r="C43" s="24" t="s">
        <v>18</v>
      </c>
      <c r="D43" s="28">
        <v>793</v>
      </c>
      <c r="E43" s="28"/>
      <c r="F43" s="28">
        <v>793</v>
      </c>
      <c r="G43" s="27">
        <v>2.7400000000000001E-2</v>
      </c>
      <c r="H43" s="8">
        <f t="shared" si="4"/>
        <v>21.728200000000001</v>
      </c>
    </row>
    <row r="44" spans="2:8">
      <c r="B44" s="29" t="s">
        <v>12</v>
      </c>
      <c r="C44" s="59" t="s">
        <v>38</v>
      </c>
      <c r="D44" s="28">
        <v>12503</v>
      </c>
      <c r="E44" s="28">
        <v>658.15</v>
      </c>
      <c r="F44" s="28">
        <f>SUM(D44:E44)</f>
        <v>13161.15</v>
      </c>
      <c r="G44" s="27">
        <v>2.7400000000000001E-2</v>
      </c>
      <c r="H44" s="8">
        <f t="shared" si="4"/>
        <v>360.61550999999997</v>
      </c>
    </row>
    <row r="45" spans="2:8">
      <c r="B45" s="29" t="s">
        <v>12</v>
      </c>
      <c r="C45" s="59" t="s">
        <v>22</v>
      </c>
      <c r="D45" s="28">
        <v>122</v>
      </c>
      <c r="E45" s="28"/>
      <c r="F45" s="28">
        <v>122</v>
      </c>
      <c r="G45" s="27">
        <v>2.7400000000000001E-2</v>
      </c>
      <c r="H45" s="8">
        <f t="shared" si="4"/>
        <v>3.3428</v>
      </c>
    </row>
    <row r="46" spans="2:8">
      <c r="B46" s="29" t="s">
        <v>12</v>
      </c>
      <c r="C46" s="59" t="s">
        <v>23</v>
      </c>
      <c r="D46" s="28">
        <v>1037</v>
      </c>
      <c r="E46" s="28"/>
      <c r="F46" s="28">
        <v>1037</v>
      </c>
      <c r="G46" s="27">
        <v>2.7400000000000001E-2</v>
      </c>
      <c r="H46" s="8">
        <f t="shared" si="4"/>
        <v>28.413800000000002</v>
      </c>
    </row>
    <row r="47" spans="2:8">
      <c r="B47" s="29" t="s">
        <v>12</v>
      </c>
      <c r="C47" s="59" t="s">
        <v>24</v>
      </c>
      <c r="D47" s="28">
        <v>0</v>
      </c>
      <c r="E47" s="28"/>
      <c r="F47" s="28">
        <v>0</v>
      </c>
      <c r="G47" s="27">
        <v>2.7400000000000001E-2</v>
      </c>
      <c r="H47" s="8">
        <f t="shared" si="4"/>
        <v>0</v>
      </c>
    </row>
    <row r="48" spans="2:8">
      <c r="B48" s="43" t="s">
        <v>26</v>
      </c>
      <c r="C48" s="36"/>
      <c r="D48" s="37">
        <f>SUM(D38:D47)</f>
        <v>27859.5</v>
      </c>
      <c r="E48" s="37">
        <f>SUM(E44:E47)</f>
        <v>658.15</v>
      </c>
      <c r="F48" s="37">
        <f>SUM(F38:F47)</f>
        <v>28517.65</v>
      </c>
      <c r="G48" s="36">
        <v>2.7400000000000001E-2</v>
      </c>
      <c r="H48" s="21">
        <f>SUM(H38:H47)</f>
        <v>781.38360999999998</v>
      </c>
    </row>
    <row r="50" spans="2:8">
      <c r="B50" s="43" t="s">
        <v>27</v>
      </c>
      <c r="C50" s="36"/>
      <c r="D50" s="37">
        <f>SUM(D20+D34+D48)</f>
        <v>65313.5</v>
      </c>
      <c r="E50" s="37">
        <f>SUM(E20+E34+E48)</f>
        <v>658.15</v>
      </c>
      <c r="F50" s="37">
        <f>SUM(F20+F34+F48)</f>
        <v>65971.649999999994</v>
      </c>
      <c r="G50" s="36">
        <v>2.7400000000000001E-2</v>
      </c>
      <c r="H50" s="21">
        <f>H48+H34+H20</f>
        <v>1807.6232100000002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21"/>
  <sheetViews>
    <sheetView workbookViewId="0">
      <selection activeCell="C28" sqref="C28"/>
    </sheetView>
  </sheetViews>
  <sheetFormatPr baseColWidth="10" defaultRowHeight="12.75" outlineLevelCol="1"/>
  <cols>
    <col min="1" max="1" width="6.85546875" customWidth="1"/>
    <col min="2" max="3" width="15.85546875" customWidth="1"/>
    <col min="4" max="4" width="14.28515625" customWidth="1" outlineLevel="1"/>
    <col min="5" max="5" width="11.85546875" customWidth="1" outlineLevel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37</v>
      </c>
      <c r="D5" s="2"/>
      <c r="E5" s="2"/>
    </row>
    <row r="6" spans="2:13" s="16" customFormat="1" ht="12" customHeight="1">
      <c r="B6" s="31"/>
      <c r="C6" s="31"/>
      <c r="D6" s="32"/>
      <c r="E6" s="32"/>
      <c r="F6" s="32"/>
      <c r="G6" s="30"/>
      <c r="H6" s="30"/>
      <c r="I6" s="12"/>
      <c r="J6" s="17"/>
      <c r="K6" s="17"/>
    </row>
    <row r="7" spans="2:13" s="41" customFormat="1" ht="12.75" customHeight="1">
      <c r="B7" s="64" t="s">
        <v>29</v>
      </c>
      <c r="C7" s="44"/>
      <c r="D7" s="67"/>
      <c r="E7" s="67"/>
      <c r="F7" s="67"/>
      <c r="H7" s="68"/>
    </row>
    <row r="8" spans="2:13" s="41" customFormat="1" ht="12.75" customHeight="1">
      <c r="B8" s="62"/>
      <c r="C8" s="55"/>
      <c r="D8" s="56"/>
      <c r="E8" s="56"/>
      <c r="F8" s="56"/>
      <c r="G8" s="57"/>
      <c r="H8" s="58"/>
    </row>
    <row r="10" spans="2:13" ht="19.5" customHeight="1">
      <c r="B10" s="3" t="s">
        <v>0</v>
      </c>
      <c r="C10" s="4" t="s">
        <v>1</v>
      </c>
      <c r="D10" s="4" t="s">
        <v>7</v>
      </c>
      <c r="E10" s="5" t="s">
        <v>6</v>
      </c>
      <c r="F10" s="5" t="s">
        <v>2</v>
      </c>
      <c r="G10" s="6" t="s">
        <v>3</v>
      </c>
      <c r="H10" s="7" t="s">
        <v>4</v>
      </c>
      <c r="J10"/>
      <c r="K10"/>
    </row>
    <row r="11" spans="2:13" ht="19.5" customHeight="1">
      <c r="B11" s="25" t="s">
        <v>13</v>
      </c>
      <c r="C11" s="24" t="s">
        <v>14</v>
      </c>
      <c r="D11" s="28">
        <v>11437.5</v>
      </c>
      <c r="E11" s="28"/>
      <c r="F11" s="28">
        <f>SUM(D11:E11)</f>
        <v>11437.5</v>
      </c>
      <c r="G11" s="27">
        <v>2.7400000000000001E-2</v>
      </c>
      <c r="H11" s="8">
        <f>F11*G11</f>
        <v>313.38749999999999</v>
      </c>
      <c r="J11"/>
      <c r="K11"/>
    </row>
    <row r="12" spans="2:13" ht="19.5" customHeight="1">
      <c r="B12" s="25" t="s">
        <v>13</v>
      </c>
      <c r="C12" s="24" t="s">
        <v>15</v>
      </c>
      <c r="D12" s="28">
        <v>12701</v>
      </c>
      <c r="E12" s="28"/>
      <c r="F12" s="28">
        <f t="shared" ref="F12:F20" si="0">SUM(D12:E12)</f>
        <v>12701</v>
      </c>
      <c r="G12" s="27">
        <v>2.7400000000000001E-2</v>
      </c>
      <c r="H12" s="8">
        <f t="shared" ref="H12:H20" si="1">F12*G12</f>
        <v>348.00740000000002</v>
      </c>
      <c r="J12"/>
      <c r="K12"/>
    </row>
    <row r="13" spans="2:13" ht="19.5" customHeight="1">
      <c r="B13" s="25" t="s">
        <v>13</v>
      </c>
      <c r="C13" s="24" t="s">
        <v>25</v>
      </c>
      <c r="D13" s="28">
        <v>3070</v>
      </c>
      <c r="E13" s="28"/>
      <c r="F13" s="28">
        <f t="shared" si="0"/>
        <v>3070</v>
      </c>
      <c r="G13" s="27">
        <v>2.7400000000000001E-2</v>
      </c>
      <c r="H13" s="8">
        <f t="shared" si="1"/>
        <v>84.118000000000009</v>
      </c>
      <c r="J13"/>
      <c r="K13"/>
    </row>
    <row r="14" spans="2:13" ht="19.5" customHeight="1">
      <c r="B14" s="25" t="s">
        <v>13</v>
      </c>
      <c r="C14" s="24" t="s">
        <v>16</v>
      </c>
      <c r="D14" s="28">
        <v>6660</v>
      </c>
      <c r="E14" s="28"/>
      <c r="F14" s="28">
        <f t="shared" si="0"/>
        <v>6660</v>
      </c>
      <c r="G14" s="27">
        <v>2.7400000000000001E-2</v>
      </c>
      <c r="H14" s="8">
        <f t="shared" si="1"/>
        <v>182.48400000000001</v>
      </c>
      <c r="J14"/>
      <c r="K14"/>
    </row>
    <row r="15" spans="2:13" ht="19.5" customHeight="1">
      <c r="B15" s="25" t="s">
        <v>13</v>
      </c>
      <c r="C15" s="24" t="s">
        <v>17</v>
      </c>
      <c r="D15" s="28">
        <v>4467.5</v>
      </c>
      <c r="E15" s="28"/>
      <c r="F15" s="28">
        <f t="shared" si="0"/>
        <v>4467.5</v>
      </c>
      <c r="G15" s="27">
        <v>2.7400000000000001E-2</v>
      </c>
      <c r="H15" s="8">
        <f t="shared" si="1"/>
        <v>122.40950000000001</v>
      </c>
      <c r="J15"/>
      <c r="K15"/>
    </row>
    <row r="16" spans="2:13" ht="19.5" customHeight="1">
      <c r="B16" s="25" t="s">
        <v>13</v>
      </c>
      <c r="C16" s="24" t="s">
        <v>18</v>
      </c>
      <c r="D16" s="28">
        <v>12812</v>
      </c>
      <c r="E16" s="28"/>
      <c r="F16" s="28">
        <f t="shared" si="0"/>
        <v>12812</v>
      </c>
      <c r="G16" s="27">
        <v>2.7400000000000001E-2</v>
      </c>
      <c r="H16" s="8">
        <f t="shared" si="1"/>
        <v>351.04880000000003</v>
      </c>
      <c r="J16"/>
      <c r="K16"/>
    </row>
    <row r="17" spans="2:11" ht="19.5" customHeight="1">
      <c r="B17" s="25" t="s">
        <v>13</v>
      </c>
      <c r="C17" s="59" t="s">
        <v>38</v>
      </c>
      <c r="D17" s="28">
        <v>5629.5</v>
      </c>
      <c r="E17" s="28"/>
      <c r="F17" s="28">
        <f t="shared" si="0"/>
        <v>5629.5</v>
      </c>
      <c r="G17" s="27">
        <v>2.7400000000000001E-2</v>
      </c>
      <c r="H17" s="8">
        <f t="shared" si="1"/>
        <v>154.2483</v>
      </c>
      <c r="J17"/>
      <c r="K17"/>
    </row>
    <row r="18" spans="2:11" ht="19.5" customHeight="1">
      <c r="B18" s="25" t="s">
        <v>13</v>
      </c>
      <c r="C18" s="59" t="s">
        <v>22</v>
      </c>
      <c r="D18" s="28">
        <v>1682</v>
      </c>
      <c r="E18" s="28"/>
      <c r="F18" s="28">
        <f t="shared" si="0"/>
        <v>1682</v>
      </c>
      <c r="G18" s="27">
        <v>2.7400000000000001E-2</v>
      </c>
      <c r="H18" s="8">
        <f t="shared" si="1"/>
        <v>46.086800000000004</v>
      </c>
      <c r="J18"/>
      <c r="K18"/>
    </row>
    <row r="19" spans="2:11" ht="19.5" customHeight="1">
      <c r="B19" s="25" t="s">
        <v>13</v>
      </c>
      <c r="C19" s="59" t="s">
        <v>23</v>
      </c>
      <c r="D19" s="28">
        <v>1015</v>
      </c>
      <c r="E19" s="28"/>
      <c r="F19" s="28">
        <f t="shared" si="0"/>
        <v>1015</v>
      </c>
      <c r="G19" s="27">
        <v>2.7400000000000001E-2</v>
      </c>
      <c r="H19" s="8">
        <f t="shared" si="1"/>
        <v>27.811</v>
      </c>
      <c r="J19"/>
      <c r="K19"/>
    </row>
    <row r="20" spans="2:11" ht="19.5" customHeight="1">
      <c r="B20" s="25" t="s">
        <v>13</v>
      </c>
      <c r="C20" s="59" t="s">
        <v>24</v>
      </c>
      <c r="D20" s="28">
        <v>5516.5</v>
      </c>
      <c r="E20" s="28"/>
      <c r="F20" s="28">
        <f t="shared" si="0"/>
        <v>5516.5</v>
      </c>
      <c r="G20" s="27">
        <v>2.7400000000000001E-2</v>
      </c>
      <c r="H20" s="8">
        <f t="shared" si="1"/>
        <v>151.15209999999999</v>
      </c>
      <c r="J20"/>
      <c r="K20"/>
    </row>
    <row r="21" spans="2:11" ht="20.25" customHeight="1">
      <c r="B21" s="45" t="s">
        <v>26</v>
      </c>
      <c r="C21" s="36"/>
      <c r="D21" s="37">
        <f>SUM(D11:D20)</f>
        <v>64991</v>
      </c>
      <c r="E21" s="37"/>
      <c r="F21" s="37">
        <f>SUM(F11:F20)</f>
        <v>64991</v>
      </c>
      <c r="G21" s="36">
        <v>2.7400000000000001E-2</v>
      </c>
      <c r="H21" s="21">
        <f>SUM(H11:H20)</f>
        <v>1780.7534000000001</v>
      </c>
      <c r="J21"/>
      <c r="K21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N77"/>
  <sheetViews>
    <sheetView tabSelected="1" workbookViewId="0">
      <selection activeCell="E83" sqref="E83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37</v>
      </c>
      <c r="D5" s="2"/>
      <c r="E5" s="2"/>
    </row>
    <row r="6" spans="2:13" s="16" customFormat="1" ht="12" customHeight="1">
      <c r="B6" s="31"/>
      <c r="C6" s="31"/>
      <c r="D6" s="32"/>
      <c r="E6" s="32"/>
      <c r="F6" s="32"/>
      <c r="G6" s="30"/>
      <c r="H6" s="30"/>
      <c r="I6" s="12"/>
      <c r="J6" s="17"/>
      <c r="K6" s="17"/>
    </row>
    <row r="7" spans="2:13" s="17" customFormat="1" ht="12" customHeight="1">
      <c r="B7" s="76"/>
      <c r="C7" s="76"/>
      <c r="D7" s="77"/>
      <c r="E7" s="77"/>
      <c r="F7" s="77"/>
      <c r="G7" s="76"/>
      <c r="H7" s="78"/>
    </row>
    <row r="8" spans="2:13" ht="21.75" customHeight="1">
      <c r="B8" s="11" t="s">
        <v>30</v>
      </c>
      <c r="I8" s="13"/>
      <c r="J8"/>
      <c r="K8"/>
    </row>
    <row r="9" spans="2:13" ht="18" customHeight="1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  <c r="J9"/>
      <c r="K9"/>
    </row>
    <row r="10" spans="2:13" ht="19.5" customHeight="1">
      <c r="B10" s="23" t="s">
        <v>8</v>
      </c>
      <c r="C10" s="51" t="s">
        <v>14</v>
      </c>
      <c r="D10" s="28">
        <v>31219.5</v>
      </c>
      <c r="E10" s="28"/>
      <c r="F10" s="40">
        <f>SUM(D10:E10)</f>
        <v>31219.5</v>
      </c>
      <c r="G10" s="27">
        <v>2.7400000000000001E-2</v>
      </c>
      <c r="H10" s="8">
        <f>F10*G10</f>
        <v>855.41430000000003</v>
      </c>
      <c r="I10" s="70"/>
      <c r="J10" s="51" t="s">
        <v>14</v>
      </c>
      <c r="K10"/>
    </row>
    <row r="11" spans="2:13" ht="19.5" customHeight="1">
      <c r="B11" s="23" t="s">
        <v>8</v>
      </c>
      <c r="C11" s="87" t="s">
        <v>15</v>
      </c>
      <c r="D11" s="28">
        <v>41903.25</v>
      </c>
      <c r="E11" s="28"/>
      <c r="F11" s="28">
        <f t="shared" ref="F11:F19" si="0">SUM(D11:E11)</f>
        <v>41903.25</v>
      </c>
      <c r="G11" s="27">
        <v>2.7400000000000001E-2</v>
      </c>
      <c r="H11" s="8">
        <f t="shared" ref="H11:H12" si="1">F11*G11</f>
        <v>1148.14905</v>
      </c>
      <c r="I11" s="70"/>
      <c r="J11" s="51" t="s">
        <v>15</v>
      </c>
      <c r="K11"/>
    </row>
    <row r="12" spans="2:13" ht="19.5" customHeight="1">
      <c r="B12" s="23" t="s">
        <v>8</v>
      </c>
      <c r="C12" s="87" t="s">
        <v>25</v>
      </c>
      <c r="D12" s="28">
        <v>4354.25</v>
      </c>
      <c r="E12" s="28"/>
      <c r="F12" s="28">
        <f t="shared" si="0"/>
        <v>4354.25</v>
      </c>
      <c r="G12" s="27">
        <v>2.7400000000000001E-2</v>
      </c>
      <c r="H12" s="8">
        <f t="shared" si="1"/>
        <v>119.30645</v>
      </c>
      <c r="I12" s="70"/>
      <c r="J12" s="51" t="s">
        <v>25</v>
      </c>
      <c r="K12"/>
    </row>
    <row r="13" spans="2:13" ht="19.5" customHeight="1">
      <c r="B13" s="23" t="s">
        <v>8</v>
      </c>
      <c r="C13" s="87" t="s">
        <v>16</v>
      </c>
      <c r="D13" s="28">
        <v>275.25</v>
      </c>
      <c r="E13" s="28"/>
      <c r="F13" s="28">
        <f t="shared" si="0"/>
        <v>275.25</v>
      </c>
      <c r="G13" s="27">
        <v>2.7400000000000001E-2</v>
      </c>
      <c r="H13" s="8">
        <f>F13*G13</f>
        <v>7.5418500000000002</v>
      </c>
      <c r="I13" s="70"/>
      <c r="J13" s="51" t="s">
        <v>16</v>
      </c>
      <c r="K13"/>
    </row>
    <row r="14" spans="2:13" ht="19.5" customHeight="1">
      <c r="B14" s="23" t="s">
        <v>8</v>
      </c>
      <c r="C14" s="87" t="s">
        <v>17</v>
      </c>
      <c r="D14" s="28">
        <v>6166</v>
      </c>
      <c r="E14" s="28"/>
      <c r="F14" s="28">
        <f t="shared" si="0"/>
        <v>6166</v>
      </c>
      <c r="G14" s="27">
        <v>2.7400000000000001E-2</v>
      </c>
      <c r="H14" s="8">
        <f t="shared" ref="H14:H19" si="2">F14*G14</f>
        <v>168.94839999999999</v>
      </c>
      <c r="I14" s="70"/>
      <c r="J14" s="51" t="s">
        <v>17</v>
      </c>
      <c r="K14"/>
    </row>
    <row r="15" spans="2:13" ht="19.5" customHeight="1">
      <c r="B15" s="23" t="s">
        <v>8</v>
      </c>
      <c r="C15" s="87" t="s">
        <v>18</v>
      </c>
      <c r="D15" s="28">
        <v>6195.5</v>
      </c>
      <c r="E15" s="28"/>
      <c r="F15" s="28">
        <f t="shared" si="0"/>
        <v>6195.5</v>
      </c>
      <c r="G15" s="27">
        <v>2.7400000000000001E-2</v>
      </c>
      <c r="H15" s="8">
        <f t="shared" si="2"/>
        <v>169.7567</v>
      </c>
      <c r="I15" s="70"/>
      <c r="J15" s="51" t="s">
        <v>18</v>
      </c>
      <c r="K15"/>
    </row>
    <row r="16" spans="2:13" ht="19.5" customHeight="1">
      <c r="B16" s="23" t="s">
        <v>8</v>
      </c>
      <c r="C16" s="87" t="s">
        <v>38</v>
      </c>
      <c r="D16" s="28">
        <v>14134</v>
      </c>
      <c r="E16" s="28">
        <v>4134.5600000000004</v>
      </c>
      <c r="F16" s="28">
        <f t="shared" si="0"/>
        <v>18268.560000000001</v>
      </c>
      <c r="G16" s="27">
        <v>2.7400000000000001E-2</v>
      </c>
      <c r="H16" s="8">
        <f t="shared" si="2"/>
        <v>500.55854400000004</v>
      </c>
      <c r="I16" s="70"/>
      <c r="J16" s="51" t="s">
        <v>19</v>
      </c>
      <c r="K16"/>
    </row>
    <row r="17" spans="2:11" ht="19.5" customHeight="1">
      <c r="B17" s="23" t="s">
        <v>8</v>
      </c>
      <c r="C17" s="87" t="s">
        <v>22</v>
      </c>
      <c r="D17" s="28">
        <v>1511</v>
      </c>
      <c r="E17" s="28">
        <f>1427+468.9</f>
        <v>1895.9</v>
      </c>
      <c r="F17" s="28">
        <f t="shared" si="0"/>
        <v>3406.9</v>
      </c>
      <c r="G17" s="27">
        <v>2.7400000000000001E-2</v>
      </c>
      <c r="H17" s="8">
        <f t="shared" si="2"/>
        <v>93.349060000000009</v>
      </c>
      <c r="I17" s="70"/>
      <c r="J17" s="51" t="s">
        <v>20</v>
      </c>
      <c r="K17"/>
    </row>
    <row r="18" spans="2:11" ht="19.5" customHeight="1">
      <c r="B18" s="23" t="s">
        <v>8</v>
      </c>
      <c r="C18" s="87" t="s">
        <v>23</v>
      </c>
      <c r="D18" s="28">
        <v>3471.75</v>
      </c>
      <c r="E18" s="28"/>
      <c r="F18" s="28">
        <f t="shared" si="0"/>
        <v>3471.75</v>
      </c>
      <c r="G18" s="27">
        <v>2.7400000000000001E-2</v>
      </c>
      <c r="H18" s="8">
        <f t="shared" si="2"/>
        <v>95.125950000000003</v>
      </c>
      <c r="I18" s="70"/>
      <c r="J18" s="51" t="s">
        <v>21</v>
      </c>
      <c r="K18"/>
    </row>
    <row r="19" spans="2:11" ht="19.5" customHeight="1">
      <c r="B19" s="23" t="s">
        <v>8</v>
      </c>
      <c r="C19" s="87" t="s">
        <v>24</v>
      </c>
      <c r="D19" s="28">
        <v>418.5</v>
      </c>
      <c r="E19" s="28"/>
      <c r="F19" s="28">
        <f t="shared" si="0"/>
        <v>418.5</v>
      </c>
      <c r="G19" s="27">
        <v>2.7400000000000001E-2</v>
      </c>
      <c r="H19" s="8">
        <f t="shared" si="2"/>
        <v>11.466900000000001</v>
      </c>
      <c r="I19" s="70"/>
      <c r="J19" s="51" t="s">
        <v>22</v>
      </c>
      <c r="K19"/>
    </row>
    <row r="20" spans="2:11" ht="19.5" customHeight="1">
      <c r="B20" s="35" t="s">
        <v>26</v>
      </c>
      <c r="C20" s="36"/>
      <c r="D20" s="37">
        <f>SUM(D10:D19)</f>
        <v>109649</v>
      </c>
      <c r="E20" s="37">
        <f>SUM(E16:E19)</f>
        <v>6030.4600000000009</v>
      </c>
      <c r="F20" s="37">
        <f>SUM(D20:E20)</f>
        <v>115679.46</v>
      </c>
      <c r="G20" s="36">
        <v>2.7400000000000001E-2</v>
      </c>
      <c r="H20" s="21">
        <f>F20*G20</f>
        <v>3169.6172040000001</v>
      </c>
      <c r="J20"/>
      <c r="K20"/>
    </row>
    <row r="21" spans="2:11" s="17" customFormat="1" ht="15" customHeight="1">
      <c r="B21" s="76"/>
      <c r="C21" s="76"/>
      <c r="D21" s="77"/>
      <c r="E21" s="77"/>
      <c r="F21" s="77"/>
      <c r="G21" s="76"/>
      <c r="H21" s="78"/>
    </row>
    <row r="22" spans="2:11" ht="19.5" customHeight="1">
      <c r="B22" s="11" t="s">
        <v>32</v>
      </c>
      <c r="I22" s="13"/>
      <c r="J22"/>
      <c r="K22"/>
    </row>
    <row r="23" spans="2:11" s="41" customFormat="1" ht="19.5" customHeight="1">
      <c r="B23" s="3" t="s">
        <v>0</v>
      </c>
      <c r="C23" s="4" t="s">
        <v>1</v>
      </c>
      <c r="D23" s="4" t="s">
        <v>7</v>
      </c>
      <c r="E23" s="5" t="s">
        <v>6</v>
      </c>
      <c r="F23" s="5" t="s">
        <v>2</v>
      </c>
      <c r="G23" s="6" t="s">
        <v>3</v>
      </c>
      <c r="H23" s="7" t="s">
        <v>4</v>
      </c>
      <c r="I23" s="14"/>
      <c r="J23"/>
    </row>
    <row r="24" spans="2:11" ht="18" customHeight="1">
      <c r="B24" s="23" t="s">
        <v>8</v>
      </c>
      <c r="C24" s="51" t="s">
        <v>14</v>
      </c>
      <c r="D24" s="28">
        <v>1891</v>
      </c>
      <c r="E24" s="28"/>
      <c r="F24" s="40">
        <f>SUM(D24:E24)</f>
        <v>1891</v>
      </c>
      <c r="G24" s="27">
        <v>2.7400000000000001E-2</v>
      </c>
      <c r="H24" s="8">
        <f>F24*G24</f>
        <v>51.813400000000001</v>
      </c>
      <c r="I24" s="70"/>
      <c r="J24" s="51" t="s">
        <v>14</v>
      </c>
      <c r="K24"/>
    </row>
    <row r="25" spans="2:11" ht="19.5" customHeight="1">
      <c r="B25" s="23" t="s">
        <v>8</v>
      </c>
      <c r="C25" s="87" t="s">
        <v>15</v>
      </c>
      <c r="D25" s="28">
        <v>4819</v>
      </c>
      <c r="E25" s="28"/>
      <c r="F25" s="28">
        <f t="shared" ref="F25:F33" si="3">SUM(D25:E25)</f>
        <v>4819</v>
      </c>
      <c r="G25" s="27">
        <v>2.7400000000000001E-2</v>
      </c>
      <c r="H25" s="8">
        <f t="shared" ref="H25:H33" si="4">F25*G25</f>
        <v>132.04060000000001</v>
      </c>
      <c r="I25" s="70"/>
      <c r="J25" s="51" t="s">
        <v>15</v>
      </c>
      <c r="K25"/>
    </row>
    <row r="26" spans="2:11" ht="19.5" customHeight="1">
      <c r="B26" s="23" t="s">
        <v>8</v>
      </c>
      <c r="C26" s="87" t="s">
        <v>25</v>
      </c>
      <c r="D26" s="28">
        <v>2684</v>
      </c>
      <c r="E26" s="28"/>
      <c r="F26" s="28">
        <f t="shared" si="3"/>
        <v>2684</v>
      </c>
      <c r="G26" s="27">
        <v>2.7400000000000001E-2</v>
      </c>
      <c r="H26" s="8">
        <f t="shared" si="4"/>
        <v>73.541600000000003</v>
      </c>
      <c r="I26" s="70"/>
      <c r="J26" s="51" t="s">
        <v>25</v>
      </c>
      <c r="K26"/>
    </row>
    <row r="27" spans="2:11" ht="19.5" customHeight="1">
      <c r="B27" s="23" t="s">
        <v>8</v>
      </c>
      <c r="C27" s="87" t="s">
        <v>16</v>
      </c>
      <c r="D27" s="28">
        <v>1982.5</v>
      </c>
      <c r="E27" s="28"/>
      <c r="F27" s="28">
        <f t="shared" si="3"/>
        <v>1982.5</v>
      </c>
      <c r="G27" s="27">
        <v>2.7400000000000001E-2</v>
      </c>
      <c r="H27" s="8">
        <f t="shared" si="4"/>
        <v>54.320500000000003</v>
      </c>
      <c r="I27" s="70"/>
      <c r="J27" s="51" t="s">
        <v>16</v>
      </c>
      <c r="K27"/>
    </row>
    <row r="28" spans="2:11" ht="19.5" customHeight="1">
      <c r="B28" s="23" t="s">
        <v>8</v>
      </c>
      <c r="C28" s="87" t="s">
        <v>17</v>
      </c>
      <c r="D28" s="28">
        <v>2678.5</v>
      </c>
      <c r="E28" s="28"/>
      <c r="F28" s="28">
        <f t="shared" si="3"/>
        <v>2678.5</v>
      </c>
      <c r="G28" s="27">
        <v>2.7400000000000001E-2</v>
      </c>
      <c r="H28" s="8">
        <f t="shared" si="4"/>
        <v>73.390900000000002</v>
      </c>
      <c r="I28" s="70"/>
      <c r="J28" s="51" t="s">
        <v>17</v>
      </c>
      <c r="K28"/>
    </row>
    <row r="29" spans="2:11" ht="19.5" customHeight="1">
      <c r="B29" s="23" t="s">
        <v>8</v>
      </c>
      <c r="C29" s="87" t="s">
        <v>18</v>
      </c>
      <c r="D29" s="28">
        <v>1650.5</v>
      </c>
      <c r="E29" s="28"/>
      <c r="F29" s="28">
        <f t="shared" si="3"/>
        <v>1650.5</v>
      </c>
      <c r="G29" s="27">
        <v>2.7400000000000001E-2</v>
      </c>
      <c r="H29" s="8">
        <f t="shared" si="4"/>
        <v>45.223700000000001</v>
      </c>
      <c r="I29" s="70"/>
      <c r="J29" s="51" t="s">
        <v>18</v>
      </c>
      <c r="K29"/>
    </row>
    <row r="30" spans="2:11" ht="19.5" customHeight="1">
      <c r="B30" s="23" t="s">
        <v>8</v>
      </c>
      <c r="C30" s="87" t="s">
        <v>38</v>
      </c>
      <c r="D30" s="28">
        <v>3721</v>
      </c>
      <c r="E30" s="28"/>
      <c r="F30" s="28">
        <f t="shared" si="3"/>
        <v>3721</v>
      </c>
      <c r="G30" s="27">
        <v>2.7400000000000001E-2</v>
      </c>
      <c r="H30" s="8">
        <f t="shared" si="4"/>
        <v>101.9554</v>
      </c>
      <c r="I30" s="70"/>
      <c r="J30" s="51" t="s">
        <v>19</v>
      </c>
      <c r="K30"/>
    </row>
    <row r="31" spans="2:11" ht="19.5" customHeight="1">
      <c r="B31" s="23" t="s">
        <v>8</v>
      </c>
      <c r="C31" s="87" t="s">
        <v>22</v>
      </c>
      <c r="D31" s="28">
        <v>1214.5</v>
      </c>
      <c r="E31" s="28"/>
      <c r="F31" s="28">
        <f t="shared" si="3"/>
        <v>1214.5</v>
      </c>
      <c r="G31" s="27">
        <v>2.7400000000000001E-2</v>
      </c>
      <c r="H31" s="8">
        <f t="shared" si="4"/>
        <v>33.277300000000004</v>
      </c>
      <c r="I31" s="70"/>
      <c r="J31" s="51" t="s">
        <v>20</v>
      </c>
      <c r="K31"/>
    </row>
    <row r="32" spans="2:11" ht="19.5" customHeight="1">
      <c r="B32" s="23" t="s">
        <v>8</v>
      </c>
      <c r="C32" s="87" t="s">
        <v>23</v>
      </c>
      <c r="D32" s="28">
        <v>3477</v>
      </c>
      <c r="E32" s="28"/>
      <c r="F32" s="28">
        <f t="shared" si="3"/>
        <v>3477</v>
      </c>
      <c r="G32" s="27">
        <v>2.7400000000000001E-2</v>
      </c>
      <c r="H32" s="8">
        <f t="shared" si="4"/>
        <v>95.269800000000004</v>
      </c>
      <c r="I32" s="70"/>
      <c r="J32" s="51" t="s">
        <v>21</v>
      </c>
      <c r="K32"/>
    </row>
    <row r="33" spans="2:11" ht="19.5" customHeight="1">
      <c r="B33" s="23" t="s">
        <v>8</v>
      </c>
      <c r="C33" s="87" t="s">
        <v>24</v>
      </c>
      <c r="D33" s="28">
        <v>2989</v>
      </c>
      <c r="E33" s="28"/>
      <c r="F33" s="28">
        <f t="shared" si="3"/>
        <v>2989</v>
      </c>
      <c r="G33" s="27">
        <v>2.7400000000000001E-2</v>
      </c>
      <c r="H33" s="8">
        <f t="shared" si="4"/>
        <v>81.898600000000002</v>
      </c>
      <c r="I33" s="70"/>
      <c r="J33" s="51" t="s">
        <v>22</v>
      </c>
      <c r="K33"/>
    </row>
    <row r="34" spans="2:11" ht="19.5" customHeight="1">
      <c r="B34" s="35" t="s">
        <v>26</v>
      </c>
      <c r="C34" s="36"/>
      <c r="D34" s="37">
        <f>SUM(D24:D33)</f>
        <v>27107</v>
      </c>
      <c r="E34" s="37">
        <f>SUM(E24:E33)</f>
        <v>0</v>
      </c>
      <c r="F34" s="37">
        <f>SUM(D34:E34)</f>
        <v>27107</v>
      </c>
      <c r="G34" s="36">
        <v>2.7400000000000001E-2</v>
      </c>
      <c r="H34" s="21">
        <f>F34*G34</f>
        <v>742.73180000000002</v>
      </c>
      <c r="J34"/>
      <c r="K34"/>
    </row>
    <row r="36" spans="2:11" ht="19.5" customHeight="1">
      <c r="B36" s="11" t="s">
        <v>33</v>
      </c>
      <c r="J36"/>
      <c r="K36"/>
    </row>
    <row r="37" spans="2:11" ht="19.5" customHeight="1">
      <c r="B37" s="3" t="s">
        <v>0</v>
      </c>
      <c r="C37" s="4" t="s">
        <v>1</v>
      </c>
      <c r="D37" s="4" t="s">
        <v>7</v>
      </c>
      <c r="E37" s="5" t="s">
        <v>6</v>
      </c>
      <c r="F37" s="5" t="s">
        <v>2</v>
      </c>
      <c r="G37" s="6" t="s">
        <v>3</v>
      </c>
      <c r="H37" s="7" t="s">
        <v>4</v>
      </c>
      <c r="J37"/>
      <c r="K37"/>
    </row>
    <row r="38" spans="2:11" ht="19.5" customHeight="1">
      <c r="B38" s="23" t="s">
        <v>8</v>
      </c>
      <c r="C38" s="51" t="s">
        <v>14</v>
      </c>
      <c r="D38" s="28">
        <v>43272.25</v>
      </c>
      <c r="E38" s="28"/>
      <c r="F38" s="28">
        <f t="shared" ref="F38:F47" si="5">SUM(D38:E38)</f>
        <v>43272.25</v>
      </c>
      <c r="G38" s="27">
        <v>2.7400000000000001E-2</v>
      </c>
      <c r="H38" s="8">
        <f t="shared" ref="H38:H47" si="6">F38*G38</f>
        <v>1185.6596500000001</v>
      </c>
      <c r="J38" s="51" t="s">
        <v>14</v>
      </c>
      <c r="K38"/>
    </row>
    <row r="39" spans="2:11" ht="19.5" customHeight="1">
      <c r="B39" s="23" t="s">
        <v>8</v>
      </c>
      <c r="C39" s="87" t="s">
        <v>15</v>
      </c>
      <c r="D39" s="28">
        <v>54241.5</v>
      </c>
      <c r="E39" s="28"/>
      <c r="F39" s="28">
        <f t="shared" si="5"/>
        <v>54241.5</v>
      </c>
      <c r="G39" s="27">
        <v>2.7400000000000001E-2</v>
      </c>
      <c r="H39" s="8">
        <f t="shared" si="6"/>
        <v>1486.2171000000001</v>
      </c>
      <c r="J39" s="51" t="s">
        <v>15</v>
      </c>
      <c r="K39"/>
    </row>
    <row r="40" spans="2:11" ht="19.5" customHeight="1">
      <c r="B40" s="23" t="s">
        <v>8</v>
      </c>
      <c r="C40" s="87" t="s">
        <v>25</v>
      </c>
      <c r="D40" s="82">
        <v>9549.25</v>
      </c>
      <c r="E40" s="28"/>
      <c r="F40" s="28">
        <f t="shared" si="5"/>
        <v>9549.25</v>
      </c>
      <c r="G40" s="27">
        <v>2.7400000000000001E-2</v>
      </c>
      <c r="H40" s="8">
        <f t="shared" si="6"/>
        <v>261.64945</v>
      </c>
      <c r="J40" s="51" t="s">
        <v>25</v>
      </c>
      <c r="K40"/>
    </row>
    <row r="41" spans="2:11" ht="19.5" customHeight="1">
      <c r="B41" s="23" t="s">
        <v>8</v>
      </c>
      <c r="C41" s="87" t="s">
        <v>16</v>
      </c>
      <c r="D41" s="28">
        <v>9833.5</v>
      </c>
      <c r="E41" s="28"/>
      <c r="F41" s="28">
        <f t="shared" si="5"/>
        <v>9833.5</v>
      </c>
      <c r="G41" s="27">
        <v>2.7400000000000001E-2</v>
      </c>
      <c r="H41" s="8">
        <f t="shared" si="6"/>
        <v>269.43790000000001</v>
      </c>
      <c r="J41" s="51" t="s">
        <v>16</v>
      </c>
      <c r="K41"/>
    </row>
    <row r="42" spans="2:11" ht="19.5" customHeight="1">
      <c r="B42" s="23" t="s">
        <v>8</v>
      </c>
      <c r="C42" s="87" t="s">
        <v>17</v>
      </c>
      <c r="D42" s="28">
        <v>26798.25</v>
      </c>
      <c r="E42" s="28"/>
      <c r="F42" s="28">
        <f t="shared" si="5"/>
        <v>26798.25</v>
      </c>
      <c r="G42" s="27">
        <v>2.7400000000000001E-2</v>
      </c>
      <c r="H42" s="8">
        <f t="shared" si="6"/>
        <v>734.27205000000004</v>
      </c>
      <c r="J42" s="51" t="s">
        <v>17</v>
      </c>
      <c r="K42"/>
    </row>
    <row r="43" spans="2:11" ht="19.5" customHeight="1">
      <c r="B43" s="23" t="s">
        <v>8</v>
      </c>
      <c r="C43" s="87" t="s">
        <v>18</v>
      </c>
      <c r="D43" s="28">
        <v>46769.25</v>
      </c>
      <c r="E43" s="28"/>
      <c r="F43" s="28">
        <f t="shared" si="5"/>
        <v>46769.25</v>
      </c>
      <c r="G43" s="27">
        <v>2.7400000000000001E-2</v>
      </c>
      <c r="H43" s="8">
        <f t="shared" si="6"/>
        <v>1281.4774500000001</v>
      </c>
      <c r="J43" s="51" t="s">
        <v>18</v>
      </c>
      <c r="K43"/>
    </row>
    <row r="44" spans="2:11" ht="19.5" customHeight="1">
      <c r="B44" s="23" t="s">
        <v>8</v>
      </c>
      <c r="C44" s="87" t="s">
        <v>38</v>
      </c>
      <c r="D44" s="28">
        <v>19451</v>
      </c>
      <c r="E44" s="28"/>
      <c r="F44" s="28">
        <f t="shared" si="5"/>
        <v>19451</v>
      </c>
      <c r="G44" s="27">
        <v>2.7400000000000001E-2</v>
      </c>
      <c r="H44" s="8">
        <f t="shared" si="6"/>
        <v>532.95740000000001</v>
      </c>
      <c r="J44" s="51" t="s">
        <v>19</v>
      </c>
      <c r="K44"/>
    </row>
    <row r="45" spans="2:11" ht="19.5" customHeight="1">
      <c r="B45" s="23" t="s">
        <v>8</v>
      </c>
      <c r="C45" s="87" t="s">
        <v>22</v>
      </c>
      <c r="D45" s="28">
        <v>5222.75</v>
      </c>
      <c r="E45" s="28">
        <v>1546.3</v>
      </c>
      <c r="F45" s="28">
        <f t="shared" si="5"/>
        <v>6769.05</v>
      </c>
      <c r="G45" s="27">
        <v>2.7400000000000001E-2</v>
      </c>
      <c r="H45" s="8">
        <f>F45*G45</f>
        <v>185.47197</v>
      </c>
      <c r="J45" s="51" t="s">
        <v>20</v>
      </c>
      <c r="K45"/>
    </row>
    <row r="46" spans="2:11" ht="19.5" customHeight="1">
      <c r="B46" s="23" t="s">
        <v>8</v>
      </c>
      <c r="C46" s="87" t="s">
        <v>23</v>
      </c>
      <c r="D46" s="28">
        <v>61</v>
      </c>
      <c r="E46" s="28"/>
      <c r="F46" s="28">
        <f t="shared" si="5"/>
        <v>61</v>
      </c>
      <c r="G46" s="27">
        <v>2.7400000000000001E-2</v>
      </c>
      <c r="H46" s="8">
        <f t="shared" si="6"/>
        <v>1.6714</v>
      </c>
      <c r="J46" s="51" t="s">
        <v>21</v>
      </c>
      <c r="K46"/>
    </row>
    <row r="47" spans="2:11" ht="19.5" customHeight="1">
      <c r="B47" s="23" t="s">
        <v>8</v>
      </c>
      <c r="C47" s="87" t="s">
        <v>24</v>
      </c>
      <c r="D47" s="28">
        <v>2620.75</v>
      </c>
      <c r="E47" s="28"/>
      <c r="F47" s="28">
        <f t="shared" si="5"/>
        <v>2620.75</v>
      </c>
      <c r="G47" s="27">
        <v>2.7400000000000001E-2</v>
      </c>
      <c r="H47" s="8">
        <f t="shared" si="6"/>
        <v>71.808549999999997</v>
      </c>
      <c r="J47" s="51" t="s">
        <v>22</v>
      </c>
      <c r="K47"/>
    </row>
    <row r="48" spans="2:11" ht="17.25" customHeight="1">
      <c r="B48" s="35" t="s">
        <v>26</v>
      </c>
      <c r="C48" s="36"/>
      <c r="D48" s="37">
        <f>SUM(D38:D47)</f>
        <v>217819.5</v>
      </c>
      <c r="E48" s="37">
        <f>SUM(E38:E47)</f>
        <v>1546.3</v>
      </c>
      <c r="F48" s="37">
        <f>SUM(F38:F47)</f>
        <v>219365.8</v>
      </c>
      <c r="G48" s="36">
        <v>2.7400000000000001E-2</v>
      </c>
      <c r="H48" s="21">
        <f>SUM(H38:H47)</f>
        <v>6010.6229199999998</v>
      </c>
      <c r="J48"/>
      <c r="K48"/>
    </row>
    <row r="49" spans="2:11" ht="17.25" customHeight="1">
      <c r="B49" s="31"/>
      <c r="C49" s="31"/>
      <c r="D49" s="32"/>
      <c r="E49" s="32"/>
      <c r="F49" s="32"/>
      <c r="G49" s="31"/>
      <c r="H49" s="30"/>
      <c r="J49"/>
      <c r="K49"/>
    </row>
    <row r="50" spans="2:11" ht="19.5" customHeight="1">
      <c r="B50" s="11" t="s">
        <v>34</v>
      </c>
      <c r="J50"/>
      <c r="K50"/>
    </row>
    <row r="51" spans="2:11" ht="19.5" customHeight="1">
      <c r="B51" s="3" t="s">
        <v>0</v>
      </c>
      <c r="C51" s="4" t="s">
        <v>1</v>
      </c>
      <c r="D51" s="4" t="s">
        <v>7</v>
      </c>
      <c r="E51" s="5" t="s">
        <v>6</v>
      </c>
      <c r="F51" s="5" t="s">
        <v>2</v>
      </c>
      <c r="G51" s="6" t="s">
        <v>3</v>
      </c>
      <c r="H51" s="7" t="s">
        <v>4</v>
      </c>
      <c r="J51"/>
      <c r="K51"/>
    </row>
    <row r="52" spans="2:11" ht="19.5" customHeight="1">
      <c r="B52" s="23" t="s">
        <v>8</v>
      </c>
      <c r="C52" s="51" t="s">
        <v>14</v>
      </c>
      <c r="D52" s="28">
        <v>1526.5</v>
      </c>
      <c r="E52" s="28"/>
      <c r="F52" s="28">
        <f t="shared" ref="F52:F61" si="7">SUM(D52:E52)</f>
        <v>1526.5</v>
      </c>
      <c r="G52" s="27">
        <v>2.7400000000000001E-2</v>
      </c>
      <c r="H52" s="8">
        <f t="shared" ref="H52:H61" si="8">F52*G52</f>
        <v>41.826100000000004</v>
      </c>
      <c r="J52" s="51" t="s">
        <v>14</v>
      </c>
      <c r="K52"/>
    </row>
    <row r="53" spans="2:11" ht="19.5" customHeight="1">
      <c r="B53" s="23" t="s">
        <v>8</v>
      </c>
      <c r="C53" s="87" t="s">
        <v>15</v>
      </c>
      <c r="D53" s="28">
        <v>0</v>
      </c>
      <c r="E53" s="28"/>
      <c r="F53" s="28">
        <f t="shared" si="7"/>
        <v>0</v>
      </c>
      <c r="G53" s="27">
        <v>2.7400000000000001E-2</v>
      </c>
      <c r="H53" s="8">
        <f t="shared" si="8"/>
        <v>0</v>
      </c>
      <c r="J53" s="51" t="s">
        <v>15</v>
      </c>
      <c r="K53"/>
    </row>
    <row r="54" spans="2:11" ht="19.5" customHeight="1">
      <c r="B54" s="23" t="s">
        <v>8</v>
      </c>
      <c r="C54" s="87" t="s">
        <v>25</v>
      </c>
      <c r="D54" s="28">
        <v>0</v>
      </c>
      <c r="E54" s="28"/>
      <c r="F54" s="28">
        <f t="shared" si="7"/>
        <v>0</v>
      </c>
      <c r="G54" s="27">
        <v>2.7400000000000001E-2</v>
      </c>
      <c r="H54" s="8">
        <f t="shared" si="8"/>
        <v>0</v>
      </c>
      <c r="J54" s="51" t="s">
        <v>25</v>
      </c>
      <c r="K54"/>
    </row>
    <row r="55" spans="2:11" ht="19.5" customHeight="1">
      <c r="B55" s="23" t="s">
        <v>8</v>
      </c>
      <c r="C55" s="87" t="s">
        <v>16</v>
      </c>
      <c r="D55" s="28">
        <v>0</v>
      </c>
      <c r="E55" s="28"/>
      <c r="F55" s="28">
        <f t="shared" si="7"/>
        <v>0</v>
      </c>
      <c r="G55" s="27">
        <v>2.7400000000000001E-2</v>
      </c>
      <c r="H55" s="8">
        <f t="shared" si="8"/>
        <v>0</v>
      </c>
      <c r="J55" s="51" t="s">
        <v>16</v>
      </c>
      <c r="K55"/>
    </row>
    <row r="56" spans="2:11" ht="19.5" customHeight="1">
      <c r="B56" s="23" t="s">
        <v>8</v>
      </c>
      <c r="C56" s="87" t="s">
        <v>17</v>
      </c>
      <c r="D56" s="28">
        <v>0</v>
      </c>
      <c r="E56" s="28"/>
      <c r="F56" s="28">
        <f t="shared" si="7"/>
        <v>0</v>
      </c>
      <c r="G56" s="27">
        <v>2.7400000000000001E-2</v>
      </c>
      <c r="H56" s="8">
        <f t="shared" si="8"/>
        <v>0</v>
      </c>
      <c r="J56" s="51" t="s">
        <v>17</v>
      </c>
      <c r="K56"/>
    </row>
    <row r="57" spans="2:11" ht="19.5" customHeight="1">
      <c r="B57" s="23" t="s">
        <v>8</v>
      </c>
      <c r="C57" s="87" t="s">
        <v>18</v>
      </c>
      <c r="D57" s="28">
        <v>0</v>
      </c>
      <c r="E57" s="28"/>
      <c r="F57" s="28">
        <f t="shared" si="7"/>
        <v>0</v>
      </c>
      <c r="G57" s="27">
        <v>2.7400000000000001E-2</v>
      </c>
      <c r="H57" s="8">
        <f t="shared" si="8"/>
        <v>0</v>
      </c>
      <c r="J57" s="51" t="s">
        <v>18</v>
      </c>
      <c r="K57"/>
    </row>
    <row r="58" spans="2:11" ht="19.5" customHeight="1">
      <c r="B58" s="23" t="s">
        <v>8</v>
      </c>
      <c r="C58" s="87" t="s">
        <v>38</v>
      </c>
      <c r="D58" s="28">
        <v>0</v>
      </c>
      <c r="E58" s="28"/>
      <c r="F58" s="28">
        <f t="shared" si="7"/>
        <v>0</v>
      </c>
      <c r="G58" s="27">
        <v>2.7400000000000001E-2</v>
      </c>
      <c r="H58" s="8">
        <f t="shared" si="8"/>
        <v>0</v>
      </c>
      <c r="J58" s="51" t="s">
        <v>19</v>
      </c>
      <c r="K58"/>
    </row>
    <row r="59" spans="2:11" ht="19.5" customHeight="1">
      <c r="B59" s="23" t="s">
        <v>8</v>
      </c>
      <c r="C59" s="87" t="s">
        <v>22</v>
      </c>
      <c r="D59" s="28">
        <v>0</v>
      </c>
      <c r="E59" s="28"/>
      <c r="F59" s="28">
        <f t="shared" si="7"/>
        <v>0</v>
      </c>
      <c r="G59" s="27">
        <v>2.7400000000000001E-2</v>
      </c>
      <c r="H59" s="8">
        <f t="shared" si="8"/>
        <v>0</v>
      </c>
      <c r="J59" s="51" t="s">
        <v>20</v>
      </c>
      <c r="K59"/>
    </row>
    <row r="60" spans="2:11" ht="19.5" customHeight="1">
      <c r="B60" s="23" t="s">
        <v>8</v>
      </c>
      <c r="C60" s="87" t="s">
        <v>23</v>
      </c>
      <c r="D60" s="28">
        <v>86</v>
      </c>
      <c r="E60" s="28"/>
      <c r="F60" s="28">
        <f t="shared" si="7"/>
        <v>86</v>
      </c>
      <c r="G60" s="27">
        <v>2.7400000000000001E-2</v>
      </c>
      <c r="H60" s="8">
        <f t="shared" si="8"/>
        <v>2.3564000000000003</v>
      </c>
      <c r="J60" s="51" t="s">
        <v>21</v>
      </c>
      <c r="K60"/>
    </row>
    <row r="61" spans="2:11" ht="19.5" customHeight="1">
      <c r="B61" s="23" t="s">
        <v>8</v>
      </c>
      <c r="C61" s="87" t="s">
        <v>24</v>
      </c>
      <c r="D61" s="28">
        <v>0</v>
      </c>
      <c r="E61" s="28"/>
      <c r="F61" s="28">
        <f t="shared" si="7"/>
        <v>0</v>
      </c>
      <c r="G61" s="27">
        <v>2.7400000000000001E-2</v>
      </c>
      <c r="H61" s="8">
        <f t="shared" si="8"/>
        <v>0</v>
      </c>
      <c r="J61" s="51" t="s">
        <v>22</v>
      </c>
      <c r="K61"/>
    </row>
    <row r="62" spans="2:11" ht="17.25" customHeight="1">
      <c r="B62" s="35" t="s">
        <v>26</v>
      </c>
      <c r="C62" s="36"/>
      <c r="D62" s="37">
        <f>SUM(D52:D61)</f>
        <v>1612.5</v>
      </c>
      <c r="E62" s="37">
        <f>SUM(E52:E61)</f>
        <v>0</v>
      </c>
      <c r="F62" s="37">
        <f>SUM(F52:F61)</f>
        <v>1612.5</v>
      </c>
      <c r="G62" s="36">
        <v>2.7400000000000001E-2</v>
      </c>
      <c r="H62" s="21">
        <f>SUM(H52:H61)</f>
        <v>44.182500000000005</v>
      </c>
      <c r="J62"/>
      <c r="K62"/>
    </row>
    <row r="65" spans="2:14" ht="15.75">
      <c r="B65" s="11" t="s">
        <v>26</v>
      </c>
      <c r="I65" s="13"/>
      <c r="J65"/>
      <c r="K65"/>
    </row>
    <row r="66" spans="2:14" ht="18" customHeight="1">
      <c r="B66" s="3" t="s">
        <v>0</v>
      </c>
      <c r="C66" s="4" t="s">
        <v>1</v>
      </c>
      <c r="D66" s="4" t="s">
        <v>7</v>
      </c>
      <c r="E66" s="5" t="s">
        <v>6</v>
      </c>
      <c r="F66" s="5" t="s">
        <v>2</v>
      </c>
      <c r="G66" s="6" t="s">
        <v>3</v>
      </c>
      <c r="H66" s="7" t="s">
        <v>4</v>
      </c>
      <c r="J66"/>
      <c r="K66"/>
    </row>
    <row r="67" spans="2:14" ht="19.5" customHeight="1">
      <c r="B67" s="23">
        <v>2220492</v>
      </c>
      <c r="C67" s="69">
        <v>44663</v>
      </c>
      <c r="D67" s="28">
        <f t="shared" ref="D67:E76" si="9">D10+D24+D38+D52</f>
        <v>77909.25</v>
      </c>
      <c r="E67" s="28">
        <f t="shared" si="9"/>
        <v>0</v>
      </c>
      <c r="F67" s="40">
        <f>SUM(D67:E67)</f>
        <v>77909.25</v>
      </c>
      <c r="G67" s="75">
        <v>2.7400000000000001E-2</v>
      </c>
      <c r="H67" s="8">
        <f>F67*G67</f>
        <v>2134.7134500000002</v>
      </c>
      <c r="I67" s="70"/>
      <c r="J67" s="51" t="s">
        <v>14</v>
      </c>
      <c r="K67"/>
      <c r="L67" s="40"/>
      <c r="M67" s="75"/>
      <c r="N67" s="8"/>
    </row>
    <row r="68" spans="2:14" ht="19.5" customHeight="1">
      <c r="B68" s="23">
        <v>2220646</v>
      </c>
      <c r="C68" s="69">
        <v>44697</v>
      </c>
      <c r="D68" s="28">
        <f t="shared" si="9"/>
        <v>100963.75</v>
      </c>
      <c r="E68" s="28">
        <f t="shared" si="9"/>
        <v>0</v>
      </c>
      <c r="F68" s="28">
        <f t="shared" ref="F68:F76" si="10">SUM(D68:E68)</f>
        <v>100963.75</v>
      </c>
      <c r="G68" s="75">
        <v>2.7400000000000001E-2</v>
      </c>
      <c r="H68" s="8">
        <f t="shared" ref="H68:H69" si="11">F68*G68</f>
        <v>2766.4067500000001</v>
      </c>
      <c r="I68" s="70"/>
      <c r="J68" s="51" t="s">
        <v>15</v>
      </c>
      <c r="K68"/>
    </row>
    <row r="69" spans="2:14" ht="19.5" customHeight="1">
      <c r="B69" s="23">
        <v>2220647</v>
      </c>
      <c r="C69" s="69">
        <v>44697</v>
      </c>
      <c r="D69" s="28">
        <f t="shared" si="9"/>
        <v>16587.5</v>
      </c>
      <c r="E69" s="28">
        <f t="shared" si="9"/>
        <v>0</v>
      </c>
      <c r="F69" s="28">
        <f t="shared" si="10"/>
        <v>16587.5</v>
      </c>
      <c r="G69" s="75">
        <v>2.7400000000000001E-2</v>
      </c>
      <c r="H69" s="8">
        <f t="shared" si="11"/>
        <v>454.4975</v>
      </c>
      <c r="I69" s="70"/>
      <c r="J69" s="51" t="s">
        <v>25</v>
      </c>
      <c r="K69"/>
    </row>
    <row r="70" spans="2:14" ht="19.5" customHeight="1">
      <c r="B70" s="23">
        <v>2220814</v>
      </c>
      <c r="C70" s="69">
        <v>44732</v>
      </c>
      <c r="D70" s="28">
        <f t="shared" si="9"/>
        <v>12091.25</v>
      </c>
      <c r="E70" s="28">
        <f t="shared" si="9"/>
        <v>0</v>
      </c>
      <c r="F70" s="28">
        <f t="shared" si="10"/>
        <v>12091.25</v>
      </c>
      <c r="G70" s="75">
        <v>2.7400000000000001E-2</v>
      </c>
      <c r="H70" s="8">
        <f>F70*G70</f>
        <v>331.30025000000001</v>
      </c>
      <c r="I70" s="70"/>
      <c r="J70" s="51" t="s">
        <v>16</v>
      </c>
      <c r="K70"/>
    </row>
    <row r="71" spans="2:14" ht="19.5" customHeight="1">
      <c r="B71" s="23">
        <v>2220821</v>
      </c>
      <c r="C71" s="69">
        <v>44735</v>
      </c>
      <c r="D71" s="28">
        <f t="shared" si="9"/>
        <v>35642.75</v>
      </c>
      <c r="E71" s="28">
        <f t="shared" si="9"/>
        <v>0</v>
      </c>
      <c r="F71" s="28">
        <f t="shared" si="10"/>
        <v>35642.75</v>
      </c>
      <c r="G71" s="75">
        <v>2.7400000000000001E-2</v>
      </c>
      <c r="H71" s="8">
        <f t="shared" ref="H71:H76" si="12">F71*G71</f>
        <v>976.61135000000002</v>
      </c>
      <c r="I71" s="70"/>
      <c r="J71" s="51" t="s">
        <v>17</v>
      </c>
      <c r="K71"/>
    </row>
    <row r="72" spans="2:14" ht="19.5" customHeight="1">
      <c r="B72" s="23">
        <v>2220953</v>
      </c>
      <c r="C72" s="69">
        <v>44750</v>
      </c>
      <c r="D72" s="28">
        <f t="shared" si="9"/>
        <v>54615.25</v>
      </c>
      <c r="E72" s="28">
        <f t="shared" si="9"/>
        <v>0</v>
      </c>
      <c r="F72" s="28">
        <f t="shared" si="10"/>
        <v>54615.25</v>
      </c>
      <c r="G72" s="75">
        <v>2.7400000000000001E-2</v>
      </c>
      <c r="H72" s="8">
        <f t="shared" si="12"/>
        <v>1496.45785</v>
      </c>
      <c r="I72" s="70"/>
      <c r="J72" s="51" t="s">
        <v>18</v>
      </c>
      <c r="K72"/>
    </row>
    <row r="73" spans="2:14" ht="19.5" customHeight="1">
      <c r="B73" s="23">
        <v>2221814</v>
      </c>
      <c r="C73" s="69">
        <v>44880</v>
      </c>
      <c r="D73" s="28">
        <f t="shared" si="9"/>
        <v>37306</v>
      </c>
      <c r="E73" s="28">
        <f t="shared" si="9"/>
        <v>4134.5600000000004</v>
      </c>
      <c r="F73" s="28">
        <f t="shared" si="10"/>
        <v>41440.559999999998</v>
      </c>
      <c r="G73" s="75">
        <v>2.7400000000000001E-2</v>
      </c>
      <c r="H73" s="8">
        <f t="shared" si="12"/>
        <v>1135.471344</v>
      </c>
      <c r="I73" s="70"/>
      <c r="J73" s="51" t="s">
        <v>19</v>
      </c>
      <c r="K73"/>
    </row>
    <row r="74" spans="2:14" ht="19.5" customHeight="1">
      <c r="B74" s="23">
        <v>2222102</v>
      </c>
      <c r="C74" s="69">
        <v>44907</v>
      </c>
      <c r="D74" s="28">
        <f t="shared" si="9"/>
        <v>7948.25</v>
      </c>
      <c r="E74" s="28">
        <f t="shared" si="9"/>
        <v>3442.2</v>
      </c>
      <c r="F74" s="28">
        <f t="shared" si="10"/>
        <v>11390.45</v>
      </c>
      <c r="G74" s="75">
        <v>2.7400000000000001E-2</v>
      </c>
      <c r="H74" s="8">
        <f t="shared" si="12"/>
        <v>312.09833000000003</v>
      </c>
      <c r="I74" s="70"/>
      <c r="J74" s="51" t="s">
        <v>20</v>
      </c>
      <c r="K74"/>
    </row>
    <row r="75" spans="2:14" ht="19.5" customHeight="1">
      <c r="B75" s="23">
        <v>2222161</v>
      </c>
      <c r="C75" s="69">
        <v>44909</v>
      </c>
      <c r="D75" s="28">
        <f t="shared" si="9"/>
        <v>7095.75</v>
      </c>
      <c r="E75" s="28">
        <f t="shared" si="9"/>
        <v>0</v>
      </c>
      <c r="F75" s="28">
        <f t="shared" si="10"/>
        <v>7095.75</v>
      </c>
      <c r="G75" s="75">
        <v>2.7400000000000001E-2</v>
      </c>
      <c r="H75" s="8">
        <f t="shared" si="12"/>
        <v>194.42355000000001</v>
      </c>
      <c r="I75" s="70"/>
      <c r="J75" s="51" t="s">
        <v>21</v>
      </c>
      <c r="K75"/>
    </row>
    <row r="76" spans="2:14" ht="19.5" customHeight="1">
      <c r="B76" s="23">
        <v>2230144</v>
      </c>
      <c r="C76" s="69">
        <v>44956</v>
      </c>
      <c r="D76" s="28">
        <f t="shared" si="9"/>
        <v>6028.25</v>
      </c>
      <c r="E76" s="28">
        <f t="shared" si="9"/>
        <v>0</v>
      </c>
      <c r="F76" s="28">
        <f t="shared" si="10"/>
        <v>6028.25</v>
      </c>
      <c r="G76" s="75">
        <v>2.7400000000000001E-2</v>
      </c>
      <c r="H76" s="8">
        <f t="shared" si="12"/>
        <v>165.17404999999999</v>
      </c>
      <c r="I76" s="70"/>
      <c r="J76" s="51" t="s">
        <v>22</v>
      </c>
      <c r="K76"/>
    </row>
    <row r="77" spans="2:14" ht="19.5" customHeight="1">
      <c r="B77" s="35" t="s">
        <v>26</v>
      </c>
      <c r="C77" s="36"/>
      <c r="D77" s="37">
        <f>SUM(D67:D76)</f>
        <v>356188</v>
      </c>
      <c r="E77" s="37">
        <f>SUM(E67:E76)</f>
        <v>7576.76</v>
      </c>
      <c r="F77" s="37">
        <f>SUM(D77:E77)</f>
        <v>363764.76</v>
      </c>
      <c r="G77" s="36">
        <v>2.7400000000000001E-2</v>
      </c>
      <c r="H77" s="21">
        <f>F77*G77</f>
        <v>9967.1544240000003</v>
      </c>
      <c r="J77"/>
      <c r="K77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4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91"/>
  <sheetViews>
    <sheetView workbookViewId="0">
      <selection activeCell="K73" sqref="K73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37</v>
      </c>
      <c r="D5" s="2"/>
      <c r="E5" s="2"/>
    </row>
    <row r="6" spans="2:13" ht="15.75">
      <c r="B6" s="11"/>
      <c r="D6" s="2"/>
      <c r="E6" s="2"/>
    </row>
    <row r="7" spans="2:13" s="16" customFormat="1" ht="18" customHeight="1">
      <c r="B7" s="31" t="s">
        <v>30</v>
      </c>
      <c r="C7" s="31"/>
      <c r="D7" s="32"/>
      <c r="E7" s="32"/>
      <c r="F7" s="32"/>
      <c r="G7" s="30"/>
      <c r="H7" s="30"/>
      <c r="I7" s="12"/>
      <c r="J7" s="17"/>
      <c r="K7" s="17"/>
    </row>
    <row r="8" spans="2:13" ht="18" customHeight="1">
      <c r="B8" s="3" t="s">
        <v>0</v>
      </c>
      <c r="C8" s="4" t="s">
        <v>1</v>
      </c>
      <c r="D8" s="4" t="s">
        <v>7</v>
      </c>
      <c r="E8" s="5" t="s">
        <v>6</v>
      </c>
      <c r="F8" s="5" t="s">
        <v>2</v>
      </c>
      <c r="G8" s="6" t="s">
        <v>3</v>
      </c>
      <c r="H8" s="7" t="s">
        <v>4</v>
      </c>
    </row>
    <row r="9" spans="2:13" ht="18" customHeight="1">
      <c r="B9" s="26" t="s">
        <v>11</v>
      </c>
      <c r="C9" s="24" t="s">
        <v>14</v>
      </c>
      <c r="D9" s="28">
        <v>18110</v>
      </c>
      <c r="E9" s="28"/>
      <c r="F9" s="28">
        <f t="shared" ref="F9:F18" si="0">SUM(D9:E9)</f>
        <v>18110</v>
      </c>
      <c r="G9" s="27">
        <v>2.7400000000000001E-2</v>
      </c>
      <c r="H9" s="8">
        <f t="shared" ref="H9:H19" si="1">F9*G9</f>
        <v>496.214</v>
      </c>
    </row>
    <row r="10" spans="2:13" ht="18" customHeight="1">
      <c r="B10" s="26" t="s">
        <v>11</v>
      </c>
      <c r="C10" s="24" t="s">
        <v>15</v>
      </c>
      <c r="D10" s="28">
        <v>12891.75</v>
      </c>
      <c r="E10" s="28"/>
      <c r="F10" s="28">
        <f t="shared" si="0"/>
        <v>12891.75</v>
      </c>
      <c r="G10" s="27">
        <v>2.7400000000000001E-2</v>
      </c>
      <c r="H10" s="8">
        <f t="shared" si="1"/>
        <v>353.23394999999999</v>
      </c>
    </row>
    <row r="11" spans="2:13" ht="18" customHeight="1">
      <c r="B11" s="26" t="s">
        <v>11</v>
      </c>
      <c r="C11" s="24" t="s">
        <v>25</v>
      </c>
      <c r="D11" s="28">
        <v>1021.25</v>
      </c>
      <c r="E11" s="28"/>
      <c r="F11" s="28">
        <f t="shared" si="0"/>
        <v>1021.25</v>
      </c>
      <c r="G11" s="27">
        <v>2.7400000000000001E-2</v>
      </c>
      <c r="H11" s="8">
        <f t="shared" si="1"/>
        <v>27.982250000000001</v>
      </c>
    </row>
    <row r="12" spans="2:13" ht="18" customHeight="1">
      <c r="B12" s="26" t="s">
        <v>11</v>
      </c>
      <c r="C12" s="24" t="s">
        <v>16</v>
      </c>
      <c r="D12" s="28">
        <v>656</v>
      </c>
      <c r="E12" s="28"/>
      <c r="F12" s="28">
        <f t="shared" si="0"/>
        <v>656</v>
      </c>
      <c r="G12" s="27">
        <v>2.7400000000000001E-2</v>
      </c>
      <c r="H12" s="8">
        <f t="shared" si="1"/>
        <v>17.974399999999999</v>
      </c>
    </row>
    <row r="13" spans="2:13" ht="18" customHeight="1">
      <c r="B13" s="26" t="s">
        <v>11</v>
      </c>
      <c r="C13" s="24" t="s">
        <v>17</v>
      </c>
      <c r="D13" s="28">
        <v>1493</v>
      </c>
      <c r="E13" s="28"/>
      <c r="F13" s="28">
        <f t="shared" si="0"/>
        <v>1493</v>
      </c>
      <c r="G13" s="27">
        <v>2.7400000000000001E-2</v>
      </c>
      <c r="H13" s="8">
        <f t="shared" si="1"/>
        <v>40.908200000000001</v>
      </c>
    </row>
    <row r="14" spans="2:13" ht="18" customHeight="1">
      <c r="B14" s="26" t="s">
        <v>11</v>
      </c>
      <c r="C14" s="24" t="s">
        <v>18</v>
      </c>
      <c r="D14" s="28">
        <v>4972</v>
      </c>
      <c r="E14" s="28"/>
      <c r="F14" s="28">
        <f t="shared" si="0"/>
        <v>4972</v>
      </c>
      <c r="G14" s="27">
        <v>2.7400000000000001E-2</v>
      </c>
      <c r="H14" s="8">
        <f t="shared" si="1"/>
        <v>136.2328</v>
      </c>
    </row>
    <row r="15" spans="2:13" ht="18" customHeight="1">
      <c r="B15" s="26" t="s">
        <v>11</v>
      </c>
      <c r="C15" s="59" t="s">
        <v>38</v>
      </c>
      <c r="D15" s="28">
        <v>10426.5</v>
      </c>
      <c r="E15" s="28"/>
      <c r="F15" s="28">
        <f t="shared" si="0"/>
        <v>10426.5</v>
      </c>
      <c r="G15" s="27">
        <v>2.7400000000000001E-2</v>
      </c>
      <c r="H15" s="8">
        <f t="shared" si="1"/>
        <v>285.68610000000001</v>
      </c>
    </row>
    <row r="16" spans="2:13" ht="18" customHeight="1">
      <c r="B16" s="26" t="s">
        <v>11</v>
      </c>
      <c r="C16" s="59" t="s">
        <v>22</v>
      </c>
      <c r="D16" s="28">
        <v>3632.5</v>
      </c>
      <c r="E16" s="28"/>
      <c r="F16" s="28">
        <f t="shared" si="0"/>
        <v>3632.5</v>
      </c>
      <c r="G16" s="27">
        <v>2.7400000000000001E-2</v>
      </c>
      <c r="H16" s="8">
        <f t="shared" si="1"/>
        <v>99.530500000000004</v>
      </c>
    </row>
    <row r="17" spans="2:11" ht="18" customHeight="1">
      <c r="B17" s="26" t="s">
        <v>11</v>
      </c>
      <c r="C17" s="59" t="s">
        <v>23</v>
      </c>
      <c r="D17" s="28">
        <v>3985.5</v>
      </c>
      <c r="E17" s="28"/>
      <c r="F17" s="28">
        <f t="shared" si="0"/>
        <v>3985.5</v>
      </c>
      <c r="G17" s="27">
        <v>2.7400000000000001E-2</v>
      </c>
      <c r="H17" s="8">
        <f t="shared" si="1"/>
        <v>109.20270000000001</v>
      </c>
    </row>
    <row r="18" spans="2:11" ht="18" customHeight="1">
      <c r="B18" s="26" t="s">
        <v>11</v>
      </c>
      <c r="C18" s="79" t="s">
        <v>24</v>
      </c>
      <c r="D18" s="28">
        <v>898</v>
      </c>
      <c r="E18" s="28">
        <v>115.74</v>
      </c>
      <c r="F18" s="28">
        <f t="shared" si="0"/>
        <v>1013.74</v>
      </c>
      <c r="G18" s="27">
        <v>2.7400000000000001E-2</v>
      </c>
      <c r="H18" s="8">
        <f t="shared" si="1"/>
        <v>27.776476000000002</v>
      </c>
    </row>
    <row r="19" spans="2:11" ht="18" customHeight="1">
      <c r="B19" s="42" t="s">
        <v>26</v>
      </c>
      <c r="C19" s="59"/>
      <c r="D19" s="37">
        <f>SUM(D9:D18)</f>
        <v>58086.5</v>
      </c>
      <c r="E19" s="37">
        <f>SUM(E9:E18)</f>
        <v>115.74</v>
      </c>
      <c r="F19" s="37">
        <f>SUM(F9:F18)</f>
        <v>58202.239999999998</v>
      </c>
      <c r="G19" s="36">
        <v>2.7400000000000001E-2</v>
      </c>
      <c r="H19" s="21">
        <f t="shared" si="1"/>
        <v>1594.7413759999999</v>
      </c>
    </row>
    <row r="20" spans="2:11" s="44" customFormat="1" ht="18" customHeight="1">
      <c r="B20" s="63"/>
      <c r="C20" s="63"/>
      <c r="D20" s="80"/>
      <c r="E20" s="80"/>
      <c r="F20" s="80"/>
      <c r="G20" s="63"/>
      <c r="H20" s="81"/>
    </row>
    <row r="21" spans="2:11" ht="18" customHeight="1">
      <c r="B21" s="62" t="s">
        <v>33</v>
      </c>
      <c r="J21"/>
      <c r="K21"/>
    </row>
    <row r="22" spans="2:11" ht="18" customHeight="1">
      <c r="B22" s="3" t="s">
        <v>0</v>
      </c>
      <c r="C22" s="4" t="s">
        <v>1</v>
      </c>
      <c r="D22" s="4" t="s">
        <v>7</v>
      </c>
      <c r="E22" s="5" t="s">
        <v>6</v>
      </c>
      <c r="F22" s="5" t="s">
        <v>2</v>
      </c>
      <c r="G22" s="6" t="s">
        <v>3</v>
      </c>
      <c r="H22" s="7" t="s">
        <v>4</v>
      </c>
      <c r="J22"/>
      <c r="K22"/>
    </row>
    <row r="23" spans="2:11" ht="18" customHeight="1">
      <c r="B23" s="26" t="s">
        <v>11</v>
      </c>
      <c r="C23" s="24" t="s">
        <v>14</v>
      </c>
      <c r="D23" s="28">
        <v>3051.25</v>
      </c>
      <c r="E23" s="28"/>
      <c r="F23" s="28">
        <f t="shared" ref="F23:F32" si="2">SUM(D23:E23)</f>
        <v>3051.25</v>
      </c>
      <c r="G23" s="27">
        <v>2.7400000000000001E-2</v>
      </c>
      <c r="H23" s="8">
        <f t="shared" ref="H23:H33" si="3">F23*G23</f>
        <v>83.604250000000008</v>
      </c>
      <c r="J23" s="51" t="s">
        <v>14</v>
      </c>
      <c r="K23"/>
    </row>
    <row r="24" spans="2:11" ht="18" customHeight="1">
      <c r="B24" s="26" t="s">
        <v>11</v>
      </c>
      <c r="C24" s="24" t="s">
        <v>15</v>
      </c>
      <c r="D24" s="28">
        <v>9845</v>
      </c>
      <c r="E24" s="28"/>
      <c r="F24" s="28">
        <f t="shared" si="2"/>
        <v>9845</v>
      </c>
      <c r="G24" s="27">
        <v>2.7400000000000001E-2</v>
      </c>
      <c r="H24" s="8">
        <f t="shared" si="3"/>
        <v>269.75299999999999</v>
      </c>
      <c r="J24" s="51" t="s">
        <v>15</v>
      </c>
      <c r="K24"/>
    </row>
    <row r="25" spans="2:11" ht="18" customHeight="1">
      <c r="B25" s="26" t="s">
        <v>11</v>
      </c>
      <c r="C25" s="24" t="s">
        <v>25</v>
      </c>
      <c r="D25" s="28">
        <v>1496.25</v>
      </c>
      <c r="E25" s="28"/>
      <c r="F25" s="28">
        <f t="shared" si="2"/>
        <v>1496.25</v>
      </c>
      <c r="G25" s="27">
        <v>2.7400000000000001E-2</v>
      </c>
      <c r="H25" s="8">
        <f t="shared" si="3"/>
        <v>40.997250000000001</v>
      </c>
      <c r="J25" s="51" t="s">
        <v>25</v>
      </c>
      <c r="K25"/>
    </row>
    <row r="26" spans="2:11" ht="18" customHeight="1">
      <c r="B26" s="26" t="s">
        <v>11</v>
      </c>
      <c r="C26" s="24" t="s">
        <v>16</v>
      </c>
      <c r="D26" s="28">
        <v>285</v>
      </c>
      <c r="E26" s="28"/>
      <c r="F26" s="28">
        <f t="shared" si="2"/>
        <v>285</v>
      </c>
      <c r="G26" s="27">
        <v>2.7400000000000001E-2</v>
      </c>
      <c r="H26" s="8">
        <f t="shared" si="3"/>
        <v>7.8090000000000002</v>
      </c>
      <c r="J26" s="51" t="s">
        <v>16</v>
      </c>
      <c r="K26"/>
    </row>
    <row r="27" spans="2:11" ht="18" customHeight="1">
      <c r="B27" s="26" t="s">
        <v>11</v>
      </c>
      <c r="C27" s="24" t="s">
        <v>17</v>
      </c>
      <c r="D27" s="28">
        <v>213.75</v>
      </c>
      <c r="E27" s="28"/>
      <c r="F27" s="28">
        <f t="shared" si="2"/>
        <v>213.75</v>
      </c>
      <c r="G27" s="27">
        <v>2.7400000000000001E-2</v>
      </c>
      <c r="H27" s="8">
        <f t="shared" si="3"/>
        <v>5.8567499999999999</v>
      </c>
      <c r="J27" s="51" t="s">
        <v>17</v>
      </c>
      <c r="K27"/>
    </row>
    <row r="28" spans="2:11" ht="18" customHeight="1">
      <c r="B28" s="26" t="s">
        <v>11</v>
      </c>
      <c r="C28" s="24" t="s">
        <v>18</v>
      </c>
      <c r="D28" s="28">
        <v>1589.5</v>
      </c>
      <c r="E28" s="28"/>
      <c r="F28" s="28">
        <f t="shared" si="2"/>
        <v>1589.5</v>
      </c>
      <c r="G28" s="27">
        <v>2.7400000000000001E-2</v>
      </c>
      <c r="H28" s="8">
        <f t="shared" si="3"/>
        <v>43.552300000000002</v>
      </c>
      <c r="J28" s="51" t="s">
        <v>18</v>
      </c>
      <c r="K28"/>
    </row>
    <row r="29" spans="2:11" ht="18" customHeight="1">
      <c r="B29" s="26" t="s">
        <v>11</v>
      </c>
      <c r="C29" s="59" t="s">
        <v>38</v>
      </c>
      <c r="D29" s="28">
        <v>2082.25</v>
      </c>
      <c r="E29" s="28"/>
      <c r="F29" s="28">
        <f t="shared" si="2"/>
        <v>2082.25</v>
      </c>
      <c r="G29" s="27">
        <v>2.7400000000000001E-2</v>
      </c>
      <c r="H29" s="8">
        <f t="shared" si="3"/>
        <v>57.053650000000005</v>
      </c>
      <c r="J29" s="51" t="s">
        <v>19</v>
      </c>
      <c r="K29"/>
    </row>
    <row r="30" spans="2:11" ht="18" customHeight="1">
      <c r="B30" s="26" t="s">
        <v>11</v>
      </c>
      <c r="C30" s="59" t="s">
        <v>22</v>
      </c>
      <c r="D30" s="28">
        <v>0</v>
      </c>
      <c r="E30" s="28"/>
      <c r="F30" s="28">
        <f t="shared" si="2"/>
        <v>0</v>
      </c>
      <c r="G30" s="27">
        <v>2.7400000000000001E-2</v>
      </c>
      <c r="H30" s="8">
        <f t="shared" si="3"/>
        <v>0</v>
      </c>
      <c r="J30" s="51" t="s">
        <v>20</v>
      </c>
      <c r="K30"/>
    </row>
    <row r="31" spans="2:11" ht="18" customHeight="1">
      <c r="B31" s="26" t="s">
        <v>11</v>
      </c>
      <c r="C31" s="59" t="s">
        <v>23</v>
      </c>
      <c r="D31" s="28">
        <v>1140</v>
      </c>
      <c r="E31" s="28"/>
      <c r="F31" s="28">
        <f t="shared" si="2"/>
        <v>1140</v>
      </c>
      <c r="G31" s="27">
        <v>2.7400000000000001E-2</v>
      </c>
      <c r="H31" s="8">
        <f t="shared" si="3"/>
        <v>31.236000000000001</v>
      </c>
      <c r="J31" s="51" t="s">
        <v>21</v>
      </c>
      <c r="K31"/>
    </row>
    <row r="32" spans="2:11" ht="18" customHeight="1">
      <c r="B32" s="26" t="s">
        <v>11</v>
      </c>
      <c r="C32" s="79" t="s">
        <v>24</v>
      </c>
      <c r="D32" s="28">
        <v>16</v>
      </c>
      <c r="E32" s="28"/>
      <c r="F32" s="28">
        <f t="shared" si="2"/>
        <v>16</v>
      </c>
      <c r="G32" s="27">
        <v>2.7400000000000001E-2</v>
      </c>
      <c r="H32" s="8">
        <f t="shared" si="3"/>
        <v>0.43840000000000001</v>
      </c>
      <c r="J32" s="51" t="s">
        <v>22</v>
      </c>
      <c r="K32"/>
    </row>
    <row r="33" spans="2:11" ht="18" customHeight="1">
      <c r="B33" s="42" t="s">
        <v>26</v>
      </c>
      <c r="C33" s="36"/>
      <c r="D33" s="37">
        <f>SUM(D23:D32)</f>
        <v>19719</v>
      </c>
      <c r="E33" s="37">
        <f>SUM(E23:E32)</f>
        <v>0</v>
      </c>
      <c r="F33" s="37">
        <f>SUM(F23:F32)</f>
        <v>19719</v>
      </c>
      <c r="G33" s="36">
        <v>2.7400000000000001E-2</v>
      </c>
      <c r="H33" s="21">
        <f t="shared" si="3"/>
        <v>540.30060000000003</v>
      </c>
      <c r="J33"/>
      <c r="K33"/>
    </row>
    <row r="34" spans="2:11" ht="18" customHeight="1">
      <c r="B34" s="73"/>
      <c r="C34" s="73"/>
      <c r="D34" s="74"/>
      <c r="E34" s="32"/>
      <c r="F34" s="32"/>
      <c r="G34" s="73"/>
      <c r="H34" s="74"/>
      <c r="J34"/>
      <c r="K34"/>
    </row>
    <row r="35" spans="2:11" ht="18" customHeight="1">
      <c r="B35" s="62" t="s">
        <v>34</v>
      </c>
      <c r="J35"/>
      <c r="K35"/>
    </row>
    <row r="36" spans="2:11" ht="18" customHeight="1">
      <c r="B36" s="3" t="s">
        <v>0</v>
      </c>
      <c r="C36" s="4" t="s">
        <v>1</v>
      </c>
      <c r="D36" s="4" t="s">
        <v>7</v>
      </c>
      <c r="E36" s="5" t="s">
        <v>6</v>
      </c>
      <c r="F36" s="5" t="s">
        <v>2</v>
      </c>
      <c r="G36" s="6" t="s">
        <v>3</v>
      </c>
      <c r="H36" s="7" t="s">
        <v>4</v>
      </c>
      <c r="J36"/>
      <c r="K36"/>
    </row>
    <row r="37" spans="2:11" ht="18" customHeight="1">
      <c r="B37" s="26" t="s">
        <v>11</v>
      </c>
      <c r="C37" s="24" t="s">
        <v>14</v>
      </c>
      <c r="D37" s="28">
        <v>11817.25</v>
      </c>
      <c r="E37" s="28"/>
      <c r="F37" s="28">
        <f t="shared" ref="F37:F46" si="4">SUM(D37:E37)</f>
        <v>11817.25</v>
      </c>
      <c r="G37" s="27">
        <v>2.7400000000000001E-2</v>
      </c>
      <c r="H37" s="8">
        <f t="shared" ref="H37:H47" si="5">F37*G37</f>
        <v>323.79264999999998</v>
      </c>
      <c r="J37" s="51" t="s">
        <v>14</v>
      </c>
      <c r="K37"/>
    </row>
    <row r="38" spans="2:11" ht="18" customHeight="1">
      <c r="B38" s="26" t="s">
        <v>11</v>
      </c>
      <c r="C38" s="24" t="s">
        <v>15</v>
      </c>
      <c r="D38" s="28">
        <v>2523.5</v>
      </c>
      <c r="E38" s="28"/>
      <c r="F38" s="28">
        <f t="shared" si="4"/>
        <v>2523.5</v>
      </c>
      <c r="G38" s="27">
        <v>2.7400000000000001E-2</v>
      </c>
      <c r="H38" s="8">
        <f t="shared" si="5"/>
        <v>69.143900000000002</v>
      </c>
      <c r="J38" s="51" t="s">
        <v>15</v>
      </c>
      <c r="K38"/>
    </row>
    <row r="39" spans="2:11" ht="18" customHeight="1">
      <c r="B39" s="26" t="s">
        <v>11</v>
      </c>
      <c r="C39" s="24" t="s">
        <v>25</v>
      </c>
      <c r="D39" s="28">
        <v>0</v>
      </c>
      <c r="E39" s="28"/>
      <c r="F39" s="28">
        <f t="shared" si="4"/>
        <v>0</v>
      </c>
      <c r="G39" s="27">
        <v>2.7400000000000001E-2</v>
      </c>
      <c r="H39" s="8">
        <f t="shared" si="5"/>
        <v>0</v>
      </c>
      <c r="J39" s="51" t="s">
        <v>25</v>
      </c>
      <c r="K39"/>
    </row>
    <row r="40" spans="2:11" ht="18" customHeight="1">
      <c r="B40" s="26" t="s">
        <v>11</v>
      </c>
      <c r="C40" s="24" t="s">
        <v>16</v>
      </c>
      <c r="D40" s="28">
        <v>0</v>
      </c>
      <c r="E40" s="28"/>
      <c r="F40" s="28">
        <f t="shared" si="4"/>
        <v>0</v>
      </c>
      <c r="G40" s="27">
        <v>2.7400000000000001E-2</v>
      </c>
      <c r="H40" s="8">
        <f t="shared" si="5"/>
        <v>0</v>
      </c>
      <c r="J40" s="51" t="s">
        <v>16</v>
      </c>
      <c r="K40"/>
    </row>
    <row r="41" spans="2:11" ht="18" customHeight="1">
      <c r="B41" s="26" t="s">
        <v>11</v>
      </c>
      <c r="C41" s="24" t="s">
        <v>17</v>
      </c>
      <c r="D41" s="28">
        <v>0</v>
      </c>
      <c r="E41" s="28"/>
      <c r="F41" s="28">
        <f t="shared" si="4"/>
        <v>0</v>
      </c>
      <c r="G41" s="27">
        <v>2.7400000000000001E-2</v>
      </c>
      <c r="H41" s="8">
        <f t="shared" si="5"/>
        <v>0</v>
      </c>
      <c r="J41" s="51" t="s">
        <v>17</v>
      </c>
      <c r="K41"/>
    </row>
    <row r="42" spans="2:11" ht="18" customHeight="1">
      <c r="B42" s="26" t="s">
        <v>11</v>
      </c>
      <c r="C42" s="24" t="s">
        <v>18</v>
      </c>
      <c r="D42" s="28">
        <v>0</v>
      </c>
      <c r="E42" s="28"/>
      <c r="F42" s="28">
        <f t="shared" si="4"/>
        <v>0</v>
      </c>
      <c r="G42" s="27">
        <v>2.7400000000000001E-2</v>
      </c>
      <c r="H42" s="8">
        <f t="shared" si="5"/>
        <v>0</v>
      </c>
      <c r="J42" s="51" t="s">
        <v>18</v>
      </c>
      <c r="K42"/>
    </row>
    <row r="43" spans="2:11" ht="18" customHeight="1">
      <c r="B43" s="26" t="s">
        <v>11</v>
      </c>
      <c r="C43" s="59" t="s">
        <v>38</v>
      </c>
      <c r="D43" s="28">
        <v>0</v>
      </c>
      <c r="E43" s="28"/>
      <c r="F43" s="28">
        <f t="shared" si="4"/>
        <v>0</v>
      </c>
      <c r="G43" s="27">
        <v>2.7400000000000001E-2</v>
      </c>
      <c r="H43" s="8">
        <f t="shared" si="5"/>
        <v>0</v>
      </c>
      <c r="J43" s="51" t="s">
        <v>19</v>
      </c>
      <c r="K43"/>
    </row>
    <row r="44" spans="2:11" ht="18" customHeight="1">
      <c r="B44" s="26" t="s">
        <v>11</v>
      </c>
      <c r="C44" s="59" t="s">
        <v>22</v>
      </c>
      <c r="D44" s="28">
        <v>0</v>
      </c>
      <c r="E44" s="28"/>
      <c r="F44" s="28">
        <f t="shared" si="4"/>
        <v>0</v>
      </c>
      <c r="G44" s="27">
        <v>2.7400000000000001E-2</v>
      </c>
      <c r="H44" s="8">
        <f t="shared" si="5"/>
        <v>0</v>
      </c>
      <c r="J44" s="51" t="s">
        <v>20</v>
      </c>
      <c r="K44"/>
    </row>
    <row r="45" spans="2:11" ht="18" customHeight="1">
      <c r="B45" s="26" t="s">
        <v>11</v>
      </c>
      <c r="C45" s="59" t="s">
        <v>23</v>
      </c>
      <c r="D45" s="28">
        <v>0</v>
      </c>
      <c r="E45" s="28"/>
      <c r="F45" s="28">
        <f t="shared" si="4"/>
        <v>0</v>
      </c>
      <c r="G45" s="27">
        <v>2.7400000000000001E-2</v>
      </c>
      <c r="H45" s="8">
        <f t="shared" si="5"/>
        <v>0</v>
      </c>
      <c r="J45" s="51" t="s">
        <v>21</v>
      </c>
      <c r="K45"/>
    </row>
    <row r="46" spans="2:11" ht="18" customHeight="1">
      <c r="B46" s="26" t="s">
        <v>11</v>
      </c>
      <c r="C46" s="79" t="s">
        <v>24</v>
      </c>
      <c r="D46" s="28">
        <v>0</v>
      </c>
      <c r="E46" s="28"/>
      <c r="F46" s="28">
        <f t="shared" si="4"/>
        <v>0</v>
      </c>
      <c r="G46" s="27">
        <v>2.7400000000000001E-2</v>
      </c>
      <c r="H46" s="8">
        <f t="shared" si="5"/>
        <v>0</v>
      </c>
      <c r="J46" s="51" t="s">
        <v>22</v>
      </c>
      <c r="K46"/>
    </row>
    <row r="47" spans="2:11" ht="18" customHeight="1">
      <c r="B47" s="42" t="s">
        <v>26</v>
      </c>
      <c r="C47" s="36"/>
      <c r="D47" s="37">
        <f>SUM(D37:D46)</f>
        <v>14340.75</v>
      </c>
      <c r="E47" s="37">
        <f>SUM(E37:E46)</f>
        <v>0</v>
      </c>
      <c r="F47" s="37">
        <f>SUM(F37:F46)</f>
        <v>14340.75</v>
      </c>
      <c r="G47" s="36">
        <v>2.7400000000000001E-2</v>
      </c>
      <c r="H47" s="21">
        <f t="shared" si="5"/>
        <v>392.93655000000001</v>
      </c>
      <c r="J47"/>
      <c r="K47"/>
    </row>
    <row r="48" spans="2:11" ht="18" customHeight="1">
      <c r="B48" s="73"/>
      <c r="C48" s="73"/>
      <c r="D48" s="74"/>
      <c r="E48" s="32"/>
      <c r="F48" s="32"/>
      <c r="G48" s="73"/>
      <c r="H48" s="74"/>
      <c r="J48"/>
      <c r="K48"/>
    </row>
    <row r="49" spans="2:11" ht="18" customHeight="1">
      <c r="B49" s="62" t="s">
        <v>35</v>
      </c>
      <c r="J49"/>
      <c r="K49"/>
    </row>
    <row r="50" spans="2:11" ht="18" customHeight="1">
      <c r="B50" s="3" t="s">
        <v>0</v>
      </c>
      <c r="C50" s="4" t="s">
        <v>1</v>
      </c>
      <c r="D50" s="4" t="s">
        <v>7</v>
      </c>
      <c r="E50" s="5" t="s">
        <v>6</v>
      </c>
      <c r="F50" s="5" t="s">
        <v>2</v>
      </c>
      <c r="G50" s="6" t="s">
        <v>3</v>
      </c>
      <c r="H50" s="7" t="s">
        <v>4</v>
      </c>
      <c r="J50"/>
      <c r="K50"/>
    </row>
    <row r="51" spans="2:11" ht="18" customHeight="1">
      <c r="B51" s="26" t="s">
        <v>11</v>
      </c>
      <c r="C51" s="24" t="s">
        <v>14</v>
      </c>
      <c r="D51" s="28">
        <v>7247.25</v>
      </c>
      <c r="E51" s="28"/>
      <c r="F51" s="28">
        <f t="shared" ref="F51:F60" si="6">SUM(D51:E51)</f>
        <v>7247.25</v>
      </c>
      <c r="G51" s="75">
        <v>2.7400000000000001E-2</v>
      </c>
      <c r="H51" s="8">
        <f t="shared" ref="H51:H61" si="7">F51*G51</f>
        <v>198.57464999999999</v>
      </c>
      <c r="J51" s="51" t="s">
        <v>14</v>
      </c>
      <c r="K51"/>
    </row>
    <row r="52" spans="2:11" ht="18" customHeight="1">
      <c r="B52" s="26" t="s">
        <v>11</v>
      </c>
      <c r="C52" s="24" t="s">
        <v>15</v>
      </c>
      <c r="D52" s="28">
        <v>6552.25</v>
      </c>
      <c r="E52" s="28"/>
      <c r="F52" s="28">
        <f t="shared" si="6"/>
        <v>6552.25</v>
      </c>
      <c r="G52" s="75">
        <v>2.7400000000000001E-2</v>
      </c>
      <c r="H52" s="8">
        <f t="shared" si="7"/>
        <v>179.53165000000001</v>
      </c>
      <c r="J52" s="51" t="s">
        <v>15</v>
      </c>
      <c r="K52"/>
    </row>
    <row r="53" spans="2:11" ht="18" customHeight="1">
      <c r="B53" s="26" t="s">
        <v>11</v>
      </c>
      <c r="C53" s="24" t="s">
        <v>25</v>
      </c>
      <c r="D53" s="28">
        <v>0</v>
      </c>
      <c r="E53" s="28"/>
      <c r="F53" s="28">
        <f t="shared" si="6"/>
        <v>0</v>
      </c>
      <c r="G53" s="75">
        <v>2.7400000000000001E-2</v>
      </c>
      <c r="H53" s="8">
        <f t="shared" si="7"/>
        <v>0</v>
      </c>
      <c r="J53" s="51" t="s">
        <v>25</v>
      </c>
      <c r="K53"/>
    </row>
    <row r="54" spans="2:11" ht="18" customHeight="1">
      <c r="B54" s="26" t="s">
        <v>11</v>
      </c>
      <c r="C54" s="24" t="s">
        <v>16</v>
      </c>
      <c r="D54" s="28">
        <v>0</v>
      </c>
      <c r="E54" s="28"/>
      <c r="F54" s="28">
        <f t="shared" si="6"/>
        <v>0</v>
      </c>
      <c r="G54" s="75">
        <v>2.7400000000000001E-2</v>
      </c>
      <c r="H54" s="8">
        <f t="shared" si="7"/>
        <v>0</v>
      </c>
      <c r="J54" s="51" t="s">
        <v>16</v>
      </c>
      <c r="K54"/>
    </row>
    <row r="55" spans="2:11" ht="18" customHeight="1">
      <c r="B55" s="26" t="s">
        <v>11</v>
      </c>
      <c r="C55" s="24" t="s">
        <v>17</v>
      </c>
      <c r="D55" s="28">
        <v>0</v>
      </c>
      <c r="E55" s="28"/>
      <c r="F55" s="28">
        <f t="shared" si="6"/>
        <v>0</v>
      </c>
      <c r="G55" s="75">
        <v>2.7400000000000001E-2</v>
      </c>
      <c r="H55" s="8">
        <f t="shared" si="7"/>
        <v>0</v>
      </c>
      <c r="J55" s="51" t="s">
        <v>17</v>
      </c>
      <c r="K55"/>
    </row>
    <row r="56" spans="2:11" ht="18" customHeight="1">
      <c r="B56" s="26" t="s">
        <v>11</v>
      </c>
      <c r="C56" s="24" t="s">
        <v>18</v>
      </c>
      <c r="D56" s="28">
        <v>683.75</v>
      </c>
      <c r="E56" s="28"/>
      <c r="F56" s="28">
        <f t="shared" si="6"/>
        <v>683.75</v>
      </c>
      <c r="G56" s="75">
        <v>2.7400000000000001E-2</v>
      </c>
      <c r="H56" s="8">
        <f t="shared" si="7"/>
        <v>18.734750000000002</v>
      </c>
      <c r="J56" s="51" t="s">
        <v>18</v>
      </c>
      <c r="K56"/>
    </row>
    <row r="57" spans="2:11" ht="18" customHeight="1">
      <c r="B57" s="26" t="s">
        <v>11</v>
      </c>
      <c r="C57" s="59" t="s">
        <v>38</v>
      </c>
      <c r="D57" s="28">
        <v>1231.5</v>
      </c>
      <c r="E57" s="28"/>
      <c r="F57" s="28">
        <f t="shared" si="6"/>
        <v>1231.5</v>
      </c>
      <c r="G57" s="75">
        <v>2.7400000000000001E-2</v>
      </c>
      <c r="H57" s="8">
        <f t="shared" si="7"/>
        <v>33.743099999999998</v>
      </c>
      <c r="J57" s="51" t="s">
        <v>19</v>
      </c>
      <c r="K57"/>
    </row>
    <row r="58" spans="2:11" ht="18" customHeight="1">
      <c r="B58" s="26" t="s">
        <v>11</v>
      </c>
      <c r="C58" s="59" t="s">
        <v>22</v>
      </c>
      <c r="D58" s="28">
        <v>0</v>
      </c>
      <c r="E58" s="28"/>
      <c r="F58" s="28">
        <f t="shared" si="6"/>
        <v>0</v>
      </c>
      <c r="G58" s="75">
        <v>2.7400000000000001E-2</v>
      </c>
      <c r="H58" s="8">
        <f t="shared" si="7"/>
        <v>0</v>
      </c>
      <c r="J58" s="51" t="s">
        <v>20</v>
      </c>
      <c r="K58"/>
    </row>
    <row r="59" spans="2:11" ht="18" customHeight="1">
      <c r="B59" s="26" t="s">
        <v>11</v>
      </c>
      <c r="C59" s="59" t="s">
        <v>23</v>
      </c>
      <c r="D59" s="28">
        <v>1707.25</v>
      </c>
      <c r="E59" s="28"/>
      <c r="F59" s="28">
        <f t="shared" si="6"/>
        <v>1707.25</v>
      </c>
      <c r="G59" s="75">
        <v>2.7400000000000001E-2</v>
      </c>
      <c r="H59" s="8">
        <f t="shared" si="7"/>
        <v>46.778649999999999</v>
      </c>
      <c r="J59" s="51" t="s">
        <v>21</v>
      </c>
      <c r="K59"/>
    </row>
    <row r="60" spans="2:11" ht="18" customHeight="1">
      <c r="B60" s="26" t="s">
        <v>11</v>
      </c>
      <c r="C60" s="79" t="s">
        <v>24</v>
      </c>
      <c r="D60" s="28">
        <v>1664.25</v>
      </c>
      <c r="E60" s="28"/>
      <c r="F60" s="28">
        <f t="shared" si="6"/>
        <v>1664.25</v>
      </c>
      <c r="G60" s="75">
        <v>2.7400000000000001E-2</v>
      </c>
      <c r="H60" s="8">
        <f t="shared" si="7"/>
        <v>45.600450000000002</v>
      </c>
      <c r="J60" s="51" t="s">
        <v>22</v>
      </c>
      <c r="K60"/>
    </row>
    <row r="61" spans="2:11" ht="18" customHeight="1">
      <c r="B61" s="42" t="s">
        <v>26</v>
      </c>
      <c r="C61" s="36"/>
      <c r="D61" s="37">
        <f>SUM(D51:D60)</f>
        <v>19086.25</v>
      </c>
      <c r="E61" s="37">
        <f>SUM(E51:E60)</f>
        <v>0</v>
      </c>
      <c r="F61" s="37">
        <f>SUM(F51:F60)</f>
        <v>19086.25</v>
      </c>
      <c r="G61" s="75">
        <v>2.7400000000000001E-2</v>
      </c>
      <c r="H61" s="21">
        <f t="shared" si="7"/>
        <v>522.96325000000002</v>
      </c>
      <c r="J61"/>
      <c r="K61"/>
    </row>
    <row r="62" spans="2:11" ht="18" customHeight="1">
      <c r="B62" s="73"/>
      <c r="C62" s="73"/>
      <c r="D62" s="74"/>
      <c r="E62" s="32"/>
      <c r="F62" s="32"/>
      <c r="G62" s="73"/>
      <c r="H62" s="74"/>
      <c r="J62"/>
      <c r="K62"/>
    </row>
    <row r="63" spans="2:11" ht="18" customHeight="1">
      <c r="B63" s="62" t="s">
        <v>36</v>
      </c>
      <c r="J63"/>
      <c r="K63"/>
    </row>
    <row r="64" spans="2:11" ht="18" customHeight="1">
      <c r="B64" s="3" t="s">
        <v>0</v>
      </c>
      <c r="C64" s="4" t="s">
        <v>1</v>
      </c>
      <c r="D64" s="4" t="s">
        <v>7</v>
      </c>
      <c r="E64" s="5" t="s">
        <v>6</v>
      </c>
      <c r="F64" s="5" t="s">
        <v>2</v>
      </c>
      <c r="G64" s="6" t="s">
        <v>3</v>
      </c>
      <c r="H64" s="7" t="s">
        <v>4</v>
      </c>
      <c r="J64"/>
      <c r="K64"/>
    </row>
    <row r="65" spans="2:11" ht="18" customHeight="1">
      <c r="B65" s="26" t="s">
        <v>11</v>
      </c>
      <c r="C65" s="24" t="s">
        <v>14</v>
      </c>
      <c r="D65" s="28">
        <v>5562</v>
      </c>
      <c r="E65" s="28"/>
      <c r="F65" s="28">
        <f t="shared" ref="F65:F74" si="8">SUM(D65:E65)</f>
        <v>5562</v>
      </c>
      <c r="G65" s="27">
        <v>2.7400000000000001E-2</v>
      </c>
      <c r="H65" s="8">
        <f>F65*G65</f>
        <v>152.39879999999999</v>
      </c>
      <c r="J65" s="51" t="s">
        <v>14</v>
      </c>
      <c r="K65"/>
    </row>
    <row r="66" spans="2:11" ht="18" customHeight="1">
      <c r="B66" s="26" t="s">
        <v>11</v>
      </c>
      <c r="C66" s="24" t="s">
        <v>15</v>
      </c>
      <c r="D66" s="28">
        <v>7470.25</v>
      </c>
      <c r="E66" s="28"/>
      <c r="F66" s="28">
        <f t="shared" si="8"/>
        <v>7470.25</v>
      </c>
      <c r="G66" s="27">
        <v>2.7400000000000001E-2</v>
      </c>
      <c r="H66" s="8">
        <f t="shared" ref="H66:H75" si="9">F66*G66</f>
        <v>204.68485000000001</v>
      </c>
      <c r="J66" s="51" t="s">
        <v>15</v>
      </c>
      <c r="K66"/>
    </row>
    <row r="67" spans="2:11" ht="18" customHeight="1">
      <c r="B67" s="26" t="s">
        <v>11</v>
      </c>
      <c r="C67" s="24" t="s">
        <v>25</v>
      </c>
      <c r="D67" s="28">
        <v>0</v>
      </c>
      <c r="E67" s="28"/>
      <c r="F67" s="28">
        <f t="shared" si="8"/>
        <v>0</v>
      </c>
      <c r="G67" s="27">
        <v>2.7400000000000001E-2</v>
      </c>
      <c r="H67" s="8">
        <f t="shared" si="9"/>
        <v>0</v>
      </c>
      <c r="J67" s="51" t="s">
        <v>25</v>
      </c>
      <c r="K67"/>
    </row>
    <row r="68" spans="2:11" ht="18" customHeight="1">
      <c r="B68" s="26" t="s">
        <v>11</v>
      </c>
      <c r="C68" s="24" t="s">
        <v>16</v>
      </c>
      <c r="D68" s="28">
        <v>0</v>
      </c>
      <c r="E68" s="28"/>
      <c r="F68" s="28">
        <f t="shared" si="8"/>
        <v>0</v>
      </c>
      <c r="G68" s="27">
        <v>2.7400000000000001E-2</v>
      </c>
      <c r="H68" s="8">
        <f t="shared" si="9"/>
        <v>0</v>
      </c>
      <c r="J68" s="51" t="s">
        <v>16</v>
      </c>
      <c r="K68"/>
    </row>
    <row r="69" spans="2:11" ht="18" customHeight="1">
      <c r="B69" s="26" t="s">
        <v>11</v>
      </c>
      <c r="C69" s="24" t="s">
        <v>17</v>
      </c>
      <c r="D69" s="28">
        <v>0</v>
      </c>
      <c r="E69" s="28"/>
      <c r="F69" s="28">
        <f t="shared" si="8"/>
        <v>0</v>
      </c>
      <c r="G69" s="27">
        <v>2.7400000000000001E-2</v>
      </c>
      <c r="H69" s="8">
        <f t="shared" si="9"/>
        <v>0</v>
      </c>
      <c r="J69" s="51" t="s">
        <v>17</v>
      </c>
      <c r="K69"/>
    </row>
    <row r="70" spans="2:11" ht="18" customHeight="1">
      <c r="B70" s="26" t="s">
        <v>11</v>
      </c>
      <c r="C70" s="24" t="s">
        <v>18</v>
      </c>
      <c r="D70" s="28">
        <v>285</v>
      </c>
      <c r="E70" s="28"/>
      <c r="F70" s="28">
        <f t="shared" si="8"/>
        <v>285</v>
      </c>
      <c r="G70" s="27">
        <v>2.7400000000000001E-2</v>
      </c>
      <c r="H70" s="8">
        <f t="shared" si="9"/>
        <v>7.8090000000000002</v>
      </c>
      <c r="J70" s="51" t="s">
        <v>18</v>
      </c>
      <c r="K70"/>
    </row>
    <row r="71" spans="2:11" ht="18" customHeight="1">
      <c r="B71" s="26" t="s">
        <v>11</v>
      </c>
      <c r="C71" s="59" t="s">
        <v>38</v>
      </c>
      <c r="D71" s="28">
        <v>1532</v>
      </c>
      <c r="E71" s="28">
        <v>158</v>
      </c>
      <c r="F71" s="28">
        <f t="shared" si="8"/>
        <v>1690</v>
      </c>
      <c r="G71" s="27">
        <v>2.7400000000000001E-2</v>
      </c>
      <c r="H71" s="8">
        <f t="shared" si="9"/>
        <v>46.306000000000004</v>
      </c>
      <c r="J71" s="51" t="s">
        <v>19</v>
      </c>
      <c r="K71"/>
    </row>
    <row r="72" spans="2:11" ht="18" customHeight="1">
      <c r="B72" s="26" t="s">
        <v>11</v>
      </c>
      <c r="C72" s="59" t="s">
        <v>22</v>
      </c>
      <c r="D72" s="28">
        <v>0</v>
      </c>
      <c r="E72" s="28"/>
      <c r="F72" s="28">
        <f t="shared" si="8"/>
        <v>0</v>
      </c>
      <c r="G72" s="27">
        <v>2.7400000000000001E-2</v>
      </c>
      <c r="H72" s="8">
        <f t="shared" si="9"/>
        <v>0</v>
      </c>
      <c r="J72" s="51" t="s">
        <v>20</v>
      </c>
      <c r="K72"/>
    </row>
    <row r="73" spans="2:11" ht="18" customHeight="1">
      <c r="B73" s="26" t="s">
        <v>11</v>
      </c>
      <c r="C73" s="59" t="s">
        <v>23</v>
      </c>
      <c r="D73" s="28">
        <v>665</v>
      </c>
      <c r="E73" s="28"/>
      <c r="F73" s="28">
        <f t="shared" si="8"/>
        <v>665</v>
      </c>
      <c r="G73" s="27">
        <v>2.7400000000000001E-2</v>
      </c>
      <c r="H73" s="8">
        <f t="shared" si="9"/>
        <v>18.221</v>
      </c>
      <c r="J73" s="51" t="s">
        <v>21</v>
      </c>
      <c r="K73"/>
    </row>
    <row r="74" spans="2:11" ht="18" customHeight="1">
      <c r="B74" s="26" t="s">
        <v>11</v>
      </c>
      <c r="C74" s="79" t="s">
        <v>24</v>
      </c>
      <c r="D74" s="28">
        <v>15</v>
      </c>
      <c r="E74" s="28"/>
      <c r="F74" s="28">
        <f t="shared" si="8"/>
        <v>15</v>
      </c>
      <c r="G74" s="27">
        <v>2.7400000000000001E-2</v>
      </c>
      <c r="H74" s="8">
        <f t="shared" si="9"/>
        <v>0.41100000000000003</v>
      </c>
      <c r="J74" s="51" t="s">
        <v>22</v>
      </c>
      <c r="K74"/>
    </row>
    <row r="75" spans="2:11" ht="18" customHeight="1">
      <c r="B75" s="42" t="s">
        <v>26</v>
      </c>
      <c r="C75" s="36"/>
      <c r="D75" s="37">
        <f>SUM(D65:D74)</f>
        <v>15529.25</v>
      </c>
      <c r="E75" s="37">
        <f>SUM(E65:E74)</f>
        <v>158</v>
      </c>
      <c r="F75" s="37">
        <f>SUM(F65:F74)</f>
        <v>15687.25</v>
      </c>
      <c r="G75" s="36">
        <v>2.7400000000000001E-2</v>
      </c>
      <c r="H75" s="21">
        <f t="shared" si="9"/>
        <v>429.83064999999999</v>
      </c>
      <c r="J75"/>
      <c r="K75"/>
    </row>
    <row r="76" spans="2:11" ht="18" customHeight="1">
      <c r="B76" s="83"/>
      <c r="C76" s="84"/>
      <c r="D76" s="85"/>
      <c r="E76" s="85"/>
      <c r="F76" s="85"/>
      <c r="G76" s="84"/>
      <c r="H76" s="86"/>
      <c r="J76"/>
      <c r="K76"/>
    </row>
    <row r="77" spans="2:11" s="41" customFormat="1" ht="18" customHeight="1">
      <c r="B77" s="62" t="s">
        <v>31</v>
      </c>
      <c r="C77" s="55"/>
      <c r="D77" s="56"/>
      <c r="E77" s="56"/>
      <c r="F77" s="56"/>
      <c r="G77" s="57"/>
      <c r="H77" s="58"/>
    </row>
    <row r="78" spans="2:11" ht="18" customHeight="1">
      <c r="B78" s="3" t="s">
        <v>0</v>
      </c>
      <c r="C78" s="4" t="s">
        <v>1</v>
      </c>
      <c r="D78" s="4" t="s">
        <v>7</v>
      </c>
      <c r="E78" s="5" t="s">
        <v>6</v>
      </c>
      <c r="F78" s="5" t="s">
        <v>2</v>
      </c>
      <c r="G78" s="6" t="s">
        <v>3</v>
      </c>
      <c r="H78" s="7" t="s">
        <v>4</v>
      </c>
    </row>
    <row r="79" spans="2:11" ht="18" customHeight="1">
      <c r="B79" s="26" t="s">
        <v>11</v>
      </c>
      <c r="C79" s="24" t="s">
        <v>14</v>
      </c>
      <c r="D79" s="28">
        <v>0</v>
      </c>
      <c r="E79" s="28"/>
      <c r="F79" s="28">
        <f t="shared" ref="F79:F88" si="10">SUM(D79:E79)</f>
        <v>0</v>
      </c>
      <c r="G79" s="27">
        <v>2.7400000000000001E-2</v>
      </c>
      <c r="H79" s="8">
        <f>F79*G79</f>
        <v>0</v>
      </c>
    </row>
    <row r="80" spans="2:11" ht="18" customHeight="1">
      <c r="B80" s="26" t="s">
        <v>11</v>
      </c>
      <c r="C80" s="24" t="s">
        <v>15</v>
      </c>
      <c r="D80" s="28">
        <v>0</v>
      </c>
      <c r="E80" s="28"/>
      <c r="F80" s="28">
        <f t="shared" si="10"/>
        <v>0</v>
      </c>
      <c r="G80" s="27">
        <v>2.7400000000000001E-2</v>
      </c>
      <c r="H80" s="8">
        <f t="shared" ref="H80:H89" si="11">F80*G80</f>
        <v>0</v>
      </c>
    </row>
    <row r="81" spans="2:11" ht="18" customHeight="1">
      <c r="B81" s="26" t="s">
        <v>11</v>
      </c>
      <c r="C81" s="24" t="s">
        <v>25</v>
      </c>
      <c r="D81" s="28">
        <v>0</v>
      </c>
      <c r="E81" s="28"/>
      <c r="F81" s="28">
        <f t="shared" si="10"/>
        <v>0</v>
      </c>
      <c r="G81" s="27">
        <v>2.7400000000000001E-2</v>
      </c>
      <c r="H81" s="8">
        <f t="shared" si="11"/>
        <v>0</v>
      </c>
    </row>
    <row r="82" spans="2:11" ht="18" customHeight="1">
      <c r="B82" s="26" t="s">
        <v>11</v>
      </c>
      <c r="C82" s="24" t="s">
        <v>16</v>
      </c>
      <c r="D82" s="28">
        <v>0</v>
      </c>
      <c r="E82" s="28"/>
      <c r="F82" s="28">
        <f t="shared" si="10"/>
        <v>0</v>
      </c>
      <c r="G82" s="27">
        <v>2.7400000000000001E-2</v>
      </c>
      <c r="H82" s="8">
        <f t="shared" si="11"/>
        <v>0</v>
      </c>
    </row>
    <row r="83" spans="2:11" ht="18" customHeight="1">
      <c r="B83" s="26" t="s">
        <v>11</v>
      </c>
      <c r="C83" s="24" t="s">
        <v>17</v>
      </c>
      <c r="D83" s="28">
        <v>0</v>
      </c>
      <c r="E83" s="28"/>
      <c r="F83" s="28">
        <f t="shared" si="10"/>
        <v>0</v>
      </c>
      <c r="G83" s="27">
        <v>2.7400000000000001E-2</v>
      </c>
      <c r="H83" s="8">
        <f t="shared" si="11"/>
        <v>0</v>
      </c>
    </row>
    <row r="84" spans="2:11" ht="18" customHeight="1">
      <c r="B84" s="26" t="s">
        <v>11</v>
      </c>
      <c r="C84" s="24" t="s">
        <v>18</v>
      </c>
      <c r="D84" s="28">
        <v>95</v>
      </c>
      <c r="E84" s="28"/>
      <c r="F84" s="28">
        <f t="shared" si="10"/>
        <v>95</v>
      </c>
      <c r="G84" s="27">
        <v>2.7400000000000001E-2</v>
      </c>
      <c r="H84" s="8">
        <f t="shared" si="11"/>
        <v>2.6030000000000002</v>
      </c>
    </row>
    <row r="85" spans="2:11" ht="18" customHeight="1">
      <c r="B85" s="26" t="s">
        <v>11</v>
      </c>
      <c r="C85" s="59" t="s">
        <v>38</v>
      </c>
      <c r="D85" s="28">
        <v>5149.25</v>
      </c>
      <c r="E85" s="28">
        <v>1407</v>
      </c>
      <c r="F85" s="28">
        <f t="shared" si="10"/>
        <v>6556.25</v>
      </c>
      <c r="G85" s="27">
        <v>2.7400000000000001E-2</v>
      </c>
      <c r="H85" s="8">
        <f t="shared" si="11"/>
        <v>179.64125000000001</v>
      </c>
    </row>
    <row r="86" spans="2:11" ht="18" customHeight="1">
      <c r="B86" s="26" t="s">
        <v>11</v>
      </c>
      <c r="C86" s="59" t="s">
        <v>22</v>
      </c>
      <c r="D86" s="28">
        <v>142.5</v>
      </c>
      <c r="E86" s="28"/>
      <c r="F86" s="28">
        <f t="shared" si="10"/>
        <v>142.5</v>
      </c>
      <c r="G86" s="27">
        <v>2.7400000000000001E-2</v>
      </c>
      <c r="H86" s="8">
        <f t="shared" si="11"/>
        <v>3.9045000000000001</v>
      </c>
    </row>
    <row r="87" spans="2:11" ht="18" customHeight="1">
      <c r="B87" s="26" t="s">
        <v>11</v>
      </c>
      <c r="C87" s="59" t="s">
        <v>23</v>
      </c>
      <c r="D87" s="28">
        <v>155</v>
      </c>
      <c r="E87" s="28"/>
      <c r="F87" s="28">
        <f t="shared" si="10"/>
        <v>155</v>
      </c>
      <c r="G87" s="27">
        <v>2.7400000000000001E-2</v>
      </c>
      <c r="H87" s="8">
        <f t="shared" si="11"/>
        <v>4.2469999999999999</v>
      </c>
    </row>
    <row r="88" spans="2:11" ht="18" customHeight="1">
      <c r="B88" s="26" t="s">
        <v>11</v>
      </c>
      <c r="C88" s="79" t="s">
        <v>24</v>
      </c>
      <c r="D88" s="28">
        <v>0</v>
      </c>
      <c r="E88" s="28"/>
      <c r="F88" s="28">
        <f t="shared" si="10"/>
        <v>0</v>
      </c>
      <c r="G88" s="27">
        <v>2.7400000000000001E-2</v>
      </c>
      <c r="H88" s="8">
        <f t="shared" si="11"/>
        <v>0</v>
      </c>
    </row>
    <row r="89" spans="2:11" ht="18" customHeight="1">
      <c r="B89" s="42" t="s">
        <v>26</v>
      </c>
      <c r="C89" s="36"/>
      <c r="D89" s="37">
        <f>SUM(D79:D88)</f>
        <v>5541.75</v>
      </c>
      <c r="E89" s="37">
        <f>SUM(E79:E88)</f>
        <v>1407</v>
      </c>
      <c r="F89" s="37">
        <f>SUM(F79:F88)</f>
        <v>6948.75</v>
      </c>
      <c r="G89" s="36">
        <v>2.7400000000000001E-2</v>
      </c>
      <c r="H89" s="21">
        <f t="shared" si="11"/>
        <v>190.39574999999999</v>
      </c>
    </row>
    <row r="91" spans="2:11" ht="18" customHeight="1">
      <c r="B91" s="42" t="s">
        <v>27</v>
      </c>
      <c r="C91" s="36"/>
      <c r="D91" s="37">
        <f>D75+D61+D47+D33+D89+D19</f>
        <v>132303.5</v>
      </c>
      <c r="E91" s="37">
        <f>E75+E61+E47+E33+E89+E19</f>
        <v>1680.74</v>
      </c>
      <c r="F91" s="37">
        <f>F75+F61+F47+F33+F89+F19</f>
        <v>133984.24</v>
      </c>
      <c r="G91" s="36">
        <v>2.7400000000000001E-2</v>
      </c>
      <c r="H91" s="37">
        <f>H75+H61+H47+H33+H89+H19</f>
        <v>3671.1681760000001</v>
      </c>
      <c r="J91"/>
      <c r="K91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Teuerung 2022</vt:lpstr>
      <vt:lpstr>Teuerung Leipert</vt:lpstr>
      <vt:lpstr>Teuerung Holinger</vt:lpstr>
      <vt:lpstr>Teuerung AeBo</vt:lpstr>
      <vt:lpstr>Teuerung Jauslin Stebler</vt:lpstr>
      <vt:lpstr>'Teuerung 2022'!Druckbereich</vt:lpstr>
      <vt:lpstr>'Teuerung AeBo'!Druckbereich</vt:lpstr>
      <vt:lpstr>'Teuerung Holinger'!Druckbereich</vt:lpstr>
      <vt:lpstr>'Teuerung Jauslin Stebler'!Druckbereich</vt:lpstr>
      <vt:lpstr>'Teuerung Leipert'!Druckbereich</vt:lpstr>
      <vt:lpstr>'Teuerung 2022'!Drucktitel</vt:lpstr>
      <vt:lpstr>'Teuerung AeBo'!Drucktitel</vt:lpstr>
      <vt:lpstr>'Teuerung Holinger'!Drucktitel</vt:lpstr>
      <vt:lpstr>'Teuerung Jauslin Stebler'!Drucktitel</vt:lpstr>
      <vt:lpstr>'Teuerung Leipert'!Drucktitel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Martin Noelle</cp:lastModifiedBy>
  <cp:lastPrinted>2023-10-31T11:31:02Z</cp:lastPrinted>
  <dcterms:created xsi:type="dcterms:W3CDTF">2009-12-15T13:20:55Z</dcterms:created>
  <dcterms:modified xsi:type="dcterms:W3CDTF">2023-10-31T11:33:41Z</dcterms:modified>
</cp:coreProperties>
</file>