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S040\ProjekteExtern\9000\9890_Shd_EP_Rheinfelden_Frick_Kt_AG\P100_Projektschluessel\P120_Internes_Kostenmanagement\09_Bewertung\2020\"/>
    </mc:Choice>
  </mc:AlternateContent>
  <bookViews>
    <workbookView xWindow="0" yWindow="0" windowWidth="28800" windowHeight="1429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H9" i="1" l="1"/>
  <c r="I9" i="1"/>
  <c r="E9" i="1"/>
  <c r="J9" i="1" l="1"/>
  <c r="H11" i="1"/>
  <c r="E11" i="1"/>
  <c r="J11" i="1" s="1"/>
  <c r="G16" i="1" l="1"/>
  <c r="F16" i="1"/>
  <c r="H15" i="1"/>
  <c r="E15" i="1"/>
  <c r="C16" i="1"/>
  <c r="H14" i="1"/>
  <c r="H13" i="1"/>
  <c r="J15" i="1" l="1"/>
  <c r="I15" i="1"/>
  <c r="D16" i="1"/>
  <c r="E10" i="1"/>
  <c r="E13" i="1"/>
  <c r="E14" i="1"/>
  <c r="I14" i="1" s="1"/>
  <c r="H10" i="1"/>
  <c r="H8" i="1"/>
  <c r="E8" i="1"/>
  <c r="J8" i="1" l="1"/>
  <c r="H16" i="1"/>
  <c r="J14" i="1"/>
  <c r="J13" i="1"/>
  <c r="I8" i="1"/>
  <c r="I10" i="1"/>
  <c r="J10" i="1"/>
  <c r="J16" i="1" l="1"/>
  <c r="I16" i="1"/>
</calcChain>
</file>

<file path=xl/sharedStrings.xml><?xml version="1.0" encoding="utf-8"?>
<sst xmlns="http://schemas.openxmlformats.org/spreadsheetml/2006/main" count="32" uniqueCount="29">
  <si>
    <t>Bewertung per 30.04.2020</t>
  </si>
  <si>
    <t>Index</t>
  </si>
  <si>
    <t>Was</t>
  </si>
  <si>
    <t>Honorar</t>
  </si>
  <si>
    <t>aufgel.</t>
  </si>
  <si>
    <t>Rest</t>
  </si>
  <si>
    <t>int. Aufwand</t>
  </si>
  <si>
    <t>Total</t>
  </si>
  <si>
    <t>Prognose</t>
  </si>
  <si>
    <t>Bemerkung</t>
  </si>
  <si>
    <t>int/ext</t>
  </si>
  <si>
    <t>Faktor</t>
  </si>
  <si>
    <t>bisher verr.</t>
  </si>
  <si>
    <t>Aufgeführt sind aktive Indizes (Indizes mit Restaufwand 0 sind nicht berücksichtigt)</t>
  </si>
  <si>
    <t>Spalte Honorar bisher verrechnet mit z.T. Differenzen zu Tabelle abgegrenztem Honorar aufgelaufen extern</t>
  </si>
  <si>
    <t>NK vb.</t>
  </si>
  <si>
    <t>NK nvb.</t>
  </si>
  <si>
    <t>FF</t>
  </si>
  <si>
    <t>N03, EP Rh-Fr</t>
  </si>
  <si>
    <t>EK</t>
  </si>
  <si>
    <t>50% von Grundvertrag plus NO2, GIS / Aufw. um Fakt. 1.24 eröht</t>
  </si>
  <si>
    <t>Dig. Archiv</t>
  </si>
  <si>
    <t>Dig. Archiv NK</t>
  </si>
  <si>
    <t>NO1+3; 314'777.- Hon, Anteil AeBo 175'000.-</t>
  </si>
  <si>
    <t>NK vb. 28'056.-</t>
  </si>
  <si>
    <t>Ant. AeBo 42.5% bzw. 57.5 an Partner verrechenbar</t>
  </si>
  <si>
    <t>Nach Aufteilung EK-MK/AP neue Indizes eröffnen</t>
  </si>
  <si>
    <t>MK</t>
  </si>
  <si>
    <t>1. Teil Budget MK, ist mit Budgetzuteilung je Fachbereich zu differenzieren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</si>
</sst>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0.000"/>
    <numFmt numFmtId="165" formatCode="_ * #,##0_ ;_ * \-#,##0_ ;_ * &quot;-&quot;??_ ;_ @_ "/>
  </numFmts>
  <fonts count="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5" fontId="0" fillId="0" borderId="0" xfId="1" applyNumberFormat="1" applyFont="1"/>
    <xf numFmtId="164" fontId="0" fillId="0" borderId="2" xfId="0" applyNumberFormat="1" applyBorder="1"/>
    <xf numFmtId="0" fontId="0" fillId="0" borderId="3" xfId="0" applyBorder="1"/>
    <xf numFmtId="0" fontId="0" fillId="0" borderId="6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5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165" fontId="0" fillId="0" borderId="1" xfId="1" applyNumberFormat="1" applyFont="1" applyBorder="1"/>
    <xf numFmtId="0" fontId="6" fillId="0" borderId="1" xfId="0" applyFont="1" applyBorder="1"/>
    <xf numFmtId="0" fontId="0" fillId="0" borderId="1" xfId="0" applyFill="1" applyBorder="1"/>
    <xf numFmtId="164" fontId="0" fillId="0" borderId="1" xfId="0" applyNumberFormat="1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165" fontId="0" fillId="0" borderId="10" xfId="1" applyNumberFormat="1" applyFont="1" applyBorder="1"/>
    <xf numFmtId="43" fontId="0" fillId="0" borderId="10" xfId="1" applyNumberFormat="1" applyFont="1" applyBorder="1"/>
    <xf numFmtId="0" fontId="6" fillId="0" borderId="10" xfId="0" applyFont="1" applyBorder="1"/>
    <xf numFmtId="0" fontId="0" fillId="0" borderId="11" xfId="0" applyFill="1" applyBorder="1"/>
    <xf numFmtId="165" fontId="0" fillId="0" borderId="11" xfId="1" applyNumberFormat="1" applyFont="1" applyBorder="1"/>
    <xf numFmtId="43" fontId="0" fillId="0" borderId="11" xfId="1" applyNumberFormat="1" applyFont="1" applyBorder="1"/>
    <xf numFmtId="0" fontId="6" fillId="0" borderId="11" xfId="0" applyFont="1" applyBorder="1"/>
    <xf numFmtId="164" fontId="0" fillId="0" borderId="10" xfId="0" applyNumberFormat="1" applyBorder="1"/>
    <xf numFmtId="164" fontId="0" fillId="0" borderId="11" xfId="0" applyNumberFormat="1" applyBorder="1"/>
    <xf numFmtId="0" fontId="0" fillId="0" borderId="11" xfId="0" applyBorder="1"/>
    <xf numFmtId="0" fontId="5" fillId="0" borderId="11" xfId="0" applyFont="1" applyBorder="1"/>
    <xf numFmtId="0" fontId="0" fillId="2" borderId="10" xfId="0" applyFill="1" applyBorder="1"/>
    <xf numFmtId="165" fontId="0" fillId="2" borderId="10" xfId="1" applyNumberFormat="1" applyFont="1" applyFill="1" applyBorder="1"/>
    <xf numFmtId="43" fontId="0" fillId="2" borderId="10" xfId="1" applyNumberFormat="1" applyFont="1" applyFill="1" applyBorder="1"/>
    <xf numFmtId="0" fontId="6" fillId="2" borderId="10" xfId="0" applyFont="1" applyFill="1" applyBorder="1"/>
    <xf numFmtId="0" fontId="0" fillId="0" borderId="3" xfId="0" applyBorder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tabSelected="1" workbookViewId="0">
      <selection activeCell="N8" sqref="N8"/>
    </sheetView>
  </sheetViews>
  <sheetFormatPr baseColWidth="10" defaultRowHeight="12.75" x14ac:dyDescent="0.2"/>
  <cols>
    <col min="1" max="1" width="5.7109375" customWidth="1"/>
    <col min="2" max="2" width="13" customWidth="1"/>
    <col min="3" max="3" width="10.28515625" customWidth="1"/>
    <col min="4" max="4" width="8.7109375" customWidth="1"/>
    <col min="5" max="8" width="10.28515625" customWidth="1"/>
    <col min="9" max="9" width="6.5703125" customWidth="1"/>
    <col min="10" max="10" width="9.85546875" customWidth="1"/>
    <col min="11" max="11" width="46.7109375" customWidth="1"/>
  </cols>
  <sheetData>
    <row r="1" spans="1:11" ht="15.75" x14ac:dyDescent="0.25">
      <c r="A1" s="2" t="s">
        <v>18</v>
      </c>
    </row>
    <row r="2" spans="1:11" x14ac:dyDescent="0.2">
      <c r="A2" s="1"/>
    </row>
    <row r="3" spans="1:11" ht="18" x14ac:dyDescent="0.25">
      <c r="A3" s="3" t="s">
        <v>0</v>
      </c>
    </row>
    <row r="5" spans="1:11" x14ac:dyDescent="0.2">
      <c r="A5" s="8" t="s">
        <v>1</v>
      </c>
      <c r="B5" s="6" t="s">
        <v>2</v>
      </c>
      <c r="C5" s="38" t="s">
        <v>3</v>
      </c>
      <c r="D5" s="38"/>
      <c r="E5" s="38"/>
      <c r="F5" s="38" t="s">
        <v>6</v>
      </c>
      <c r="G5" s="38"/>
      <c r="H5" s="38"/>
      <c r="I5" s="9" t="s">
        <v>11</v>
      </c>
      <c r="J5" s="9" t="s">
        <v>8</v>
      </c>
      <c r="K5" s="10" t="s">
        <v>9</v>
      </c>
    </row>
    <row r="6" spans="1:11" x14ac:dyDescent="0.2">
      <c r="A6" s="11"/>
      <c r="B6" s="7"/>
      <c r="C6" s="12" t="s">
        <v>12</v>
      </c>
      <c r="D6" s="13" t="s">
        <v>5</v>
      </c>
      <c r="E6" s="13" t="s">
        <v>7</v>
      </c>
      <c r="F6" s="13" t="s">
        <v>4</v>
      </c>
      <c r="G6" s="13" t="s">
        <v>5</v>
      </c>
      <c r="H6" s="13" t="s">
        <v>7</v>
      </c>
      <c r="I6" s="13" t="s">
        <v>10</v>
      </c>
      <c r="J6" s="7"/>
      <c r="K6" s="14"/>
    </row>
    <row r="7" spans="1:11" x14ac:dyDescent="0.2">
      <c r="A7" s="19"/>
      <c r="B7" s="20"/>
      <c r="C7" s="20"/>
      <c r="D7" s="20"/>
      <c r="E7" s="20"/>
      <c r="F7" s="20"/>
      <c r="G7" s="20"/>
      <c r="H7" s="20"/>
      <c r="I7" s="20"/>
      <c r="J7" s="20"/>
      <c r="K7" s="21"/>
    </row>
    <row r="8" spans="1:11" ht="13.5" x14ac:dyDescent="0.25">
      <c r="A8" s="5">
        <v>0.2</v>
      </c>
      <c r="B8" s="22" t="s">
        <v>19</v>
      </c>
      <c r="C8" s="23">
        <v>356600</v>
      </c>
      <c r="D8" s="23">
        <v>193400</v>
      </c>
      <c r="E8" s="23">
        <f>C8+D8</f>
        <v>550000</v>
      </c>
      <c r="F8" s="23">
        <v>544600</v>
      </c>
      <c r="G8" s="23">
        <v>137400</v>
      </c>
      <c r="H8" s="23">
        <f>F8+G8</f>
        <v>682000</v>
      </c>
      <c r="I8" s="24">
        <f>H8/E8</f>
        <v>1.24</v>
      </c>
      <c r="J8" s="23">
        <f>E8-H8</f>
        <v>-132000</v>
      </c>
      <c r="K8" s="25" t="s">
        <v>20</v>
      </c>
    </row>
    <row r="9" spans="1:11" ht="13.5" x14ac:dyDescent="0.25">
      <c r="A9" s="5">
        <v>0.3</v>
      </c>
      <c r="B9" s="34" t="s">
        <v>27</v>
      </c>
      <c r="C9" s="35">
        <v>0</v>
      </c>
      <c r="D9" s="35">
        <v>120000</v>
      </c>
      <c r="E9" s="35">
        <f>C9+D9</f>
        <v>120000</v>
      </c>
      <c r="F9" s="35">
        <v>0</v>
      </c>
      <c r="G9" s="35">
        <v>144000</v>
      </c>
      <c r="H9" s="35">
        <f>F9+G9</f>
        <v>144000</v>
      </c>
      <c r="I9" s="36">
        <f>H9/E9</f>
        <v>1.2</v>
      </c>
      <c r="J9" s="35">
        <f>E9-H9</f>
        <v>-24000</v>
      </c>
      <c r="K9" s="37" t="s">
        <v>28</v>
      </c>
    </row>
    <row r="10" spans="1:11" ht="13.5" x14ac:dyDescent="0.25">
      <c r="A10" s="30">
        <v>0.5</v>
      </c>
      <c r="B10" s="22" t="s">
        <v>21</v>
      </c>
      <c r="C10" s="23">
        <v>175000</v>
      </c>
      <c r="D10" s="23">
        <v>1000</v>
      </c>
      <c r="E10" s="23">
        <f t="shared" ref="E10:E15" si="0">C10+D10</f>
        <v>176000</v>
      </c>
      <c r="F10" s="23">
        <v>221700</v>
      </c>
      <c r="G10" s="23">
        <v>2000</v>
      </c>
      <c r="H10" s="23">
        <f t="shared" ref="H10:H14" si="1">F10+G10</f>
        <v>223700</v>
      </c>
      <c r="I10" s="24">
        <f t="shared" ref="I10:I14" si="2">H10/E10</f>
        <v>1.2710227272727272</v>
      </c>
      <c r="J10" s="23">
        <f t="shared" ref="J10:J14" si="3">E10-H10</f>
        <v>-47700</v>
      </c>
      <c r="K10" s="25" t="s">
        <v>23</v>
      </c>
    </row>
    <row r="11" spans="1:11" ht="13.5" x14ac:dyDescent="0.25">
      <c r="A11" s="30">
        <v>0.5</v>
      </c>
      <c r="B11" s="22" t="s">
        <v>22</v>
      </c>
      <c r="C11" s="23">
        <v>28056</v>
      </c>
      <c r="D11" s="23">
        <v>0</v>
      </c>
      <c r="E11" s="23">
        <f t="shared" si="0"/>
        <v>28056</v>
      </c>
      <c r="F11" s="23">
        <v>0</v>
      </c>
      <c r="G11" s="23">
        <v>0</v>
      </c>
      <c r="H11" s="23">
        <f t="shared" si="1"/>
        <v>0</v>
      </c>
      <c r="I11" s="24"/>
      <c r="J11" s="23">
        <f t="shared" si="3"/>
        <v>28056</v>
      </c>
      <c r="K11" s="25" t="s">
        <v>24</v>
      </c>
    </row>
    <row r="12" spans="1:11" ht="13.5" x14ac:dyDescent="0.25">
      <c r="A12" s="30"/>
      <c r="B12" s="22"/>
      <c r="C12" s="23"/>
      <c r="D12" s="23"/>
      <c r="E12" s="23"/>
      <c r="F12" s="23"/>
      <c r="G12" s="23"/>
      <c r="H12" s="23"/>
      <c r="I12" s="24"/>
      <c r="J12" s="23"/>
      <c r="K12" s="25" t="s">
        <v>26</v>
      </c>
    </row>
    <row r="13" spans="1:11" ht="13.5" x14ac:dyDescent="0.25">
      <c r="A13" s="18">
        <v>0.9</v>
      </c>
      <c r="B13" s="17" t="s">
        <v>16</v>
      </c>
      <c r="C13" s="15"/>
      <c r="D13" s="15"/>
      <c r="E13" s="15">
        <f t="shared" si="0"/>
        <v>0</v>
      </c>
      <c r="F13" s="15">
        <v>10200</v>
      </c>
      <c r="G13" s="15">
        <v>5800</v>
      </c>
      <c r="H13" s="15">
        <f t="shared" si="1"/>
        <v>16000</v>
      </c>
      <c r="I13" s="15"/>
      <c r="J13" s="15">
        <f t="shared" si="3"/>
        <v>-16000</v>
      </c>
      <c r="K13" s="16"/>
    </row>
    <row r="14" spans="1:11" ht="13.5" x14ac:dyDescent="0.25">
      <c r="A14" s="31">
        <v>0.91</v>
      </c>
      <c r="B14" s="26" t="s">
        <v>15</v>
      </c>
      <c r="C14" s="27">
        <v>3500</v>
      </c>
      <c r="D14" s="27">
        <v>3000</v>
      </c>
      <c r="E14" s="27">
        <f t="shared" si="0"/>
        <v>6500</v>
      </c>
      <c r="F14" s="27">
        <v>6700</v>
      </c>
      <c r="G14" s="27">
        <v>0</v>
      </c>
      <c r="H14" s="27">
        <f t="shared" si="1"/>
        <v>6700</v>
      </c>
      <c r="I14" s="28">
        <f t="shared" si="2"/>
        <v>1.0307692307692307</v>
      </c>
      <c r="J14" s="27">
        <f t="shared" si="3"/>
        <v>-200</v>
      </c>
      <c r="K14" s="29"/>
    </row>
    <row r="15" spans="1:11" ht="13.5" x14ac:dyDescent="0.25">
      <c r="A15" s="18">
        <v>0.99</v>
      </c>
      <c r="B15" s="17" t="s">
        <v>17</v>
      </c>
      <c r="C15" s="15">
        <v>0</v>
      </c>
      <c r="D15" s="15">
        <v>20125</v>
      </c>
      <c r="E15" s="27">
        <f t="shared" si="0"/>
        <v>20125</v>
      </c>
      <c r="F15" s="15">
        <v>8700</v>
      </c>
      <c r="G15" s="15">
        <v>26300</v>
      </c>
      <c r="H15" s="27">
        <f t="shared" ref="H15" si="4">F15+G15</f>
        <v>35000</v>
      </c>
      <c r="I15" s="28">
        <f t="shared" ref="I15" si="5">H15/E15</f>
        <v>1.7391304347826086</v>
      </c>
      <c r="J15" s="27">
        <f t="shared" ref="J15" si="6">E15-H15</f>
        <v>-14875</v>
      </c>
      <c r="K15" s="16" t="s">
        <v>25</v>
      </c>
    </row>
    <row r="16" spans="1:11" x14ac:dyDescent="0.2">
      <c r="A16" s="11"/>
      <c r="B16" s="32" t="s">
        <v>7</v>
      </c>
      <c r="C16" s="27">
        <f>SUM(C8:C15)</f>
        <v>563156</v>
      </c>
      <c r="D16" s="27">
        <f t="shared" ref="D16:H16" si="7">SUM(D8:D14)</f>
        <v>317400</v>
      </c>
      <c r="E16" s="27">
        <f>SUM(E8:E14)</f>
        <v>880556</v>
      </c>
      <c r="F16" s="27">
        <f>SUM(F8:F15)</f>
        <v>791900</v>
      </c>
      <c r="G16" s="27">
        <f>SUM(G8:G15)</f>
        <v>315500</v>
      </c>
      <c r="H16" s="27">
        <f t="shared" si="7"/>
        <v>1072400</v>
      </c>
      <c r="I16" s="28">
        <f>H16/E16</f>
        <v>1.2178668931902117</v>
      </c>
      <c r="J16" s="27">
        <f>E16-H16</f>
        <v>-191844</v>
      </c>
      <c r="K16" s="33"/>
    </row>
    <row r="17" spans="1:10" x14ac:dyDescent="0.2">
      <c r="C17" s="4"/>
      <c r="D17" s="4"/>
      <c r="E17" s="4"/>
      <c r="F17" s="4"/>
      <c r="G17" s="4"/>
      <c r="H17" s="4"/>
      <c r="I17" s="4"/>
      <c r="J17" s="4"/>
    </row>
    <row r="20" spans="1:10" x14ac:dyDescent="0.2">
      <c r="A20" t="s">
        <v>13</v>
      </c>
    </row>
    <row r="22" spans="1:10" x14ac:dyDescent="0.2">
      <c r="A22" t="s">
        <v>14</v>
      </c>
    </row>
  </sheetData>
  <mergeCells count="2">
    <mergeCell ref="C5:E5"/>
    <mergeCell ref="F5:H5"/>
  </mergeCells>
  <pageMargins left="0.70866141732283472" right="0.70866141732283472" top="0.78740157480314965" bottom="0.78740157480314965" header="0.31496062992125984" footer="0.31496062992125984"/>
  <pageSetup paperSize="9" scale="94" orientation="landscape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Fuchs Christian</cp:lastModifiedBy>
  <cp:lastPrinted>2020-05-19T12:15:06Z</cp:lastPrinted>
  <dcterms:created xsi:type="dcterms:W3CDTF">2020-05-15T13:53:54Z</dcterms:created>
  <dcterms:modified xsi:type="dcterms:W3CDTF">2022-05-18T15:15:15Z</dcterms:modified>
</cp:coreProperties>
</file>