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Bewertung\Aug 20\"/>
    </mc:Choice>
  </mc:AlternateContent>
  <bookViews>
    <workbookView xWindow="120" yWindow="120" windowWidth="24915" windowHeight="11820" activeTab="2"/>
  </bookViews>
  <sheets>
    <sheet name="Ausgangslage - Triage" sheetId="2" r:id="rId1"/>
    <sheet name="Budget EK-MK-AP (2-2020)" sheetId="3" r:id="rId2"/>
    <sheet name="Budget EK-MK-AP (3-2020)" sheetId="4" r:id="rId3"/>
  </sheets>
  <definedNames>
    <definedName name="_xlnm.Print_Area" localSheetId="2">'Budget EK-MK-AP (3-2020)'!$A$36:$U$65</definedName>
  </definedNames>
  <calcPr calcId="162913"/>
</workbook>
</file>

<file path=xl/calcChain.xml><?xml version="1.0" encoding="utf-8"?>
<calcChain xmlns="http://schemas.openxmlformats.org/spreadsheetml/2006/main">
  <c r="H51" i="4" l="1"/>
  <c r="H52" i="4"/>
  <c r="E52" i="4"/>
  <c r="E50" i="4"/>
  <c r="F52" i="4"/>
  <c r="O50" i="4"/>
  <c r="M52" i="4"/>
  <c r="N52" i="4" s="1"/>
  <c r="P52" i="4" s="1"/>
  <c r="S52" i="4" s="1"/>
  <c r="T52" i="4" s="1"/>
  <c r="K52" i="4"/>
  <c r="K72" i="4" s="1"/>
  <c r="K71" i="4"/>
  <c r="K73" i="4"/>
  <c r="K74" i="4"/>
  <c r="K75" i="4"/>
  <c r="K76" i="4"/>
  <c r="K68" i="4"/>
  <c r="K69" i="4"/>
  <c r="K70" i="4"/>
  <c r="K67" i="4"/>
  <c r="T53" i="4"/>
  <c r="R52" i="4"/>
  <c r="P53" i="4"/>
  <c r="O53" i="4"/>
  <c r="O52" i="4"/>
  <c r="F54" i="4"/>
  <c r="N27" i="4"/>
  <c r="P27" i="4"/>
  <c r="P25" i="4"/>
  <c r="P24" i="4"/>
  <c r="O25" i="4"/>
  <c r="N25" i="4"/>
  <c r="N24" i="4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7" i="4"/>
  <c r="O26" i="3"/>
  <c r="N24" i="3"/>
  <c r="N27" i="3"/>
  <c r="J52" i="4"/>
  <c r="G69" i="4"/>
  <c r="G70" i="4"/>
  <c r="G75" i="4"/>
  <c r="G77" i="4"/>
  <c r="G67" i="4"/>
  <c r="F47" i="4" l="1"/>
  <c r="M47" i="4"/>
  <c r="K61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T59" i="4" s="1"/>
  <c r="J59" i="4"/>
  <c r="R58" i="4"/>
  <c r="O58" i="4"/>
  <c r="M58" i="4"/>
  <c r="J58" i="4"/>
  <c r="H58" i="4"/>
  <c r="E58" i="4"/>
  <c r="L57" i="4"/>
  <c r="L61" i="4" s="1"/>
  <c r="K57" i="4"/>
  <c r="K77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R56" i="4" s="1"/>
  <c r="M55" i="4"/>
  <c r="J55" i="4"/>
  <c r="H55" i="4"/>
  <c r="F55" i="4"/>
  <c r="O55" i="4" s="1"/>
  <c r="E55" i="4"/>
  <c r="R54" i="4"/>
  <c r="O54" i="4"/>
  <c r="M54" i="4"/>
  <c r="J54" i="4"/>
  <c r="H54" i="4"/>
  <c r="E54" i="4"/>
  <c r="M53" i="4"/>
  <c r="H53" i="4"/>
  <c r="M51" i="4"/>
  <c r="J51" i="4"/>
  <c r="N51" i="4"/>
  <c r="F51" i="4"/>
  <c r="R51" i="4" s="1"/>
  <c r="R50" i="4"/>
  <c r="M50" i="4"/>
  <c r="J50" i="4"/>
  <c r="H50" i="4"/>
  <c r="F50" i="4"/>
  <c r="R49" i="4"/>
  <c r="O49" i="4"/>
  <c r="M49" i="4"/>
  <c r="J49" i="4"/>
  <c r="H49" i="4"/>
  <c r="F49" i="4"/>
  <c r="E49" i="4"/>
  <c r="O48" i="4"/>
  <c r="M48" i="4"/>
  <c r="J48" i="4"/>
  <c r="H48" i="4"/>
  <c r="F48" i="4"/>
  <c r="R48" i="4" s="1"/>
  <c r="J47" i="4"/>
  <c r="H47" i="4"/>
  <c r="R47" i="4"/>
  <c r="I27" i="4"/>
  <c r="H27" i="4"/>
  <c r="G27" i="4"/>
  <c r="F27" i="4"/>
  <c r="D27" i="4"/>
  <c r="C27" i="4"/>
  <c r="O26" i="4"/>
  <c r="N26" i="4"/>
  <c r="P26" i="4" s="1"/>
  <c r="J24" i="4"/>
  <c r="J27" i="4" s="1"/>
  <c r="O22" i="4"/>
  <c r="E22" i="4"/>
  <c r="O21" i="4"/>
  <c r="E21" i="4"/>
  <c r="O20" i="4"/>
  <c r="E20" i="4"/>
  <c r="O19" i="4"/>
  <c r="E19" i="4"/>
  <c r="O18" i="4"/>
  <c r="E18" i="4"/>
  <c r="I17" i="4"/>
  <c r="H17" i="4"/>
  <c r="G17" i="4"/>
  <c r="F17" i="4"/>
  <c r="O17" i="4" s="1"/>
  <c r="E17" i="4"/>
  <c r="E27" i="4" s="1"/>
  <c r="O9" i="4"/>
  <c r="O10" i="4" s="1"/>
  <c r="N9" i="4"/>
  <c r="P9" i="4" s="1"/>
  <c r="D9" i="4"/>
  <c r="C9" i="4"/>
  <c r="C61" i="4" l="1"/>
  <c r="G76" i="4"/>
  <c r="N55" i="4"/>
  <c r="P55" i="4" s="1"/>
  <c r="S55" i="4" s="1"/>
  <c r="N58" i="4"/>
  <c r="P58" i="4" s="1"/>
  <c r="S58" i="4" s="1"/>
  <c r="T58" i="4" s="1"/>
  <c r="N17" i="4"/>
  <c r="R55" i="4"/>
  <c r="N54" i="4"/>
  <c r="P54" i="4" s="1"/>
  <c r="S54" i="4" s="1"/>
  <c r="T54" i="4" s="1"/>
  <c r="N48" i="4"/>
  <c r="N60" i="4"/>
  <c r="P60" i="4" s="1"/>
  <c r="S60" i="4" s="1"/>
  <c r="T60" i="4" s="1"/>
  <c r="N53" i="4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17" i="4"/>
  <c r="M57" i="4"/>
  <c r="M61" i="4" s="1"/>
  <c r="O56" i="4"/>
  <c r="F57" i="4"/>
  <c r="O47" i="4"/>
  <c r="P48" i="4"/>
  <c r="S48" i="4" s="1"/>
  <c r="T48" i="4" s="1"/>
  <c r="O51" i="4"/>
  <c r="P47" i="4"/>
  <c r="S47" i="4" s="1"/>
  <c r="T47" i="4" s="1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F47" i="3"/>
  <c r="E47" i="3" s="1"/>
  <c r="C56" i="3"/>
  <c r="J59" i="3"/>
  <c r="H59" i="3"/>
  <c r="E59" i="3"/>
  <c r="M47" i="3"/>
  <c r="J47" i="3"/>
  <c r="H47" i="3"/>
  <c r="T55" i="4" l="1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R61" i="4" l="1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sharedStrings.xml><?xml version="1.0" encoding="utf-8"?>
<sst xmlns="http://schemas.openxmlformats.org/spreadsheetml/2006/main" count="299" uniqueCount="109">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</sst>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22" workbookViewId="0">
      <selection activeCell="F50" sqref="F50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22" workbookViewId="0">
      <selection activeCell="C34" sqref="C34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3" t="s">
        <v>42</v>
      </c>
      <c r="D6" s="123"/>
      <c r="E6" s="123" t="s">
        <v>43</v>
      </c>
      <c r="F6" s="123"/>
      <c r="G6" s="123"/>
      <c r="H6" s="123"/>
      <c r="I6" s="123"/>
      <c r="J6" s="124" t="s">
        <v>73</v>
      </c>
      <c r="K6" s="125"/>
      <c r="L6" s="124" t="s">
        <v>74</v>
      </c>
      <c r="M6" s="125"/>
      <c r="N6" s="123" t="s">
        <v>97</v>
      </c>
      <c r="O6" s="123"/>
      <c r="P6" s="123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2" t="s">
        <v>102</v>
      </c>
      <c r="S10" s="122"/>
      <c r="T10" s="122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R41" s="115" t="s">
        <v>24</v>
      </c>
      <c r="S41" s="115"/>
      <c r="T41" s="115"/>
    </row>
    <row r="42" spans="1:20" x14ac:dyDescent="0.2">
      <c r="A42" s="15" t="s">
        <v>0</v>
      </c>
      <c r="B42" s="31" t="s">
        <v>1</v>
      </c>
      <c r="C42" s="116" t="s">
        <v>2</v>
      </c>
      <c r="D42" s="117"/>
      <c r="E42" s="117"/>
      <c r="F42" s="117"/>
      <c r="G42" s="117"/>
      <c r="H42" s="118"/>
      <c r="I42" s="119" t="s">
        <v>11</v>
      </c>
      <c r="J42" s="117"/>
      <c r="K42" s="117"/>
      <c r="L42" s="117"/>
      <c r="M42" s="118"/>
      <c r="N42" s="38" t="s">
        <v>10</v>
      </c>
      <c r="O42" s="38" t="s">
        <v>2</v>
      </c>
      <c r="P42" s="102" t="s">
        <v>11</v>
      </c>
      <c r="R42" s="115" t="s">
        <v>5</v>
      </c>
      <c r="S42" s="115"/>
      <c r="T42" s="115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0" t="s">
        <v>17</v>
      </c>
      <c r="K44" s="121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3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4">F48-D48</f>
        <v>84585</v>
      </c>
      <c r="F48" s="37">
        <f>D9-D11</f>
        <v>603474</v>
      </c>
      <c r="G48" s="20">
        <v>90000</v>
      </c>
      <c r="H48" s="33">
        <f t="shared" si="3"/>
        <v>664174</v>
      </c>
      <c r="I48" s="19">
        <v>706973</v>
      </c>
      <c r="J48" s="37">
        <f t="shared" ref="J48:J58" si="5">K48-I48</f>
        <v>35027</v>
      </c>
      <c r="K48" s="20">
        <v>742000</v>
      </c>
      <c r="L48" s="37">
        <v>112000</v>
      </c>
      <c r="M48" s="33">
        <f t="shared" ref="M48:M59" si="6">I48+L48</f>
        <v>818973</v>
      </c>
      <c r="N48" s="42">
        <f t="shared" ref="N48:N59" si="7">H48-M48</f>
        <v>-154799</v>
      </c>
      <c r="O48" s="49">
        <f t="shared" ref="O48:O59" si="8">F48-D48</f>
        <v>84585</v>
      </c>
      <c r="P48" s="105">
        <f t="shared" ref="P48:P59" si="9">F48-N48-I48</f>
        <v>51300</v>
      </c>
      <c r="R48" s="100">
        <f t="shared" ref="R48:R59" si="10">F48</f>
        <v>603474</v>
      </c>
      <c r="S48" s="100">
        <f t="shared" ref="S48:S59" si="11">P48+I48</f>
        <v>758273</v>
      </c>
      <c r="T48" s="50">
        <f t="shared" ref="T48:T59" si="12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4"/>
        <v>320809</v>
      </c>
      <c r="F49" s="37">
        <f>F19</f>
        <v>320809</v>
      </c>
      <c r="G49" s="20">
        <v>160000</v>
      </c>
      <c r="H49" s="33">
        <f t="shared" si="3"/>
        <v>161360</v>
      </c>
      <c r="I49" s="19">
        <v>1726</v>
      </c>
      <c r="J49" s="37">
        <f t="shared" si="5"/>
        <v>398274</v>
      </c>
      <c r="K49" s="20">
        <v>400000</v>
      </c>
      <c r="L49" s="37">
        <v>200000</v>
      </c>
      <c r="M49" s="33">
        <f t="shared" si="6"/>
        <v>201726</v>
      </c>
      <c r="N49" s="42">
        <f t="shared" si="7"/>
        <v>-40366</v>
      </c>
      <c r="O49" s="49">
        <f t="shared" si="8"/>
        <v>320809</v>
      </c>
      <c r="P49" s="105">
        <f t="shared" si="9"/>
        <v>359449</v>
      </c>
      <c r="R49" s="100">
        <f t="shared" si="10"/>
        <v>320809</v>
      </c>
      <c r="S49" s="100">
        <f t="shared" si="11"/>
        <v>361175</v>
      </c>
      <c r="T49" s="50">
        <f t="shared" si="12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4"/>
        <v>242455</v>
      </c>
      <c r="F50" s="37">
        <f>F20</f>
        <v>242455</v>
      </c>
      <c r="G50" s="20">
        <v>120000</v>
      </c>
      <c r="H50" s="33">
        <f t="shared" si="3"/>
        <v>133652</v>
      </c>
      <c r="I50" s="19">
        <v>16885</v>
      </c>
      <c r="J50" s="37">
        <f t="shared" si="5"/>
        <v>283115</v>
      </c>
      <c r="K50" s="20">
        <v>300000</v>
      </c>
      <c r="L50" s="37">
        <v>150000</v>
      </c>
      <c r="M50" s="33">
        <f t="shared" si="6"/>
        <v>166885</v>
      </c>
      <c r="N50" s="42">
        <f t="shared" si="7"/>
        <v>-33233</v>
      </c>
      <c r="O50" s="49">
        <f t="shared" si="8"/>
        <v>242455</v>
      </c>
      <c r="P50" s="105">
        <f t="shared" si="9"/>
        <v>258803</v>
      </c>
      <c r="R50" s="100">
        <f t="shared" si="10"/>
        <v>242455</v>
      </c>
      <c r="S50" s="100">
        <f t="shared" si="11"/>
        <v>275688</v>
      </c>
      <c r="T50" s="50">
        <f t="shared" si="12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4"/>
        <v>0</v>
      </c>
      <c r="F51" s="37">
        <f>F21</f>
        <v>0</v>
      </c>
      <c r="G51" s="20"/>
      <c r="H51" s="33">
        <f t="shared" si="3"/>
        <v>0</v>
      </c>
      <c r="I51" s="19"/>
      <c r="J51" s="37">
        <f t="shared" si="5"/>
        <v>0</v>
      </c>
      <c r="K51" s="20"/>
      <c r="L51" s="37"/>
      <c r="M51" s="33">
        <f t="shared" si="6"/>
        <v>0</v>
      </c>
      <c r="N51" s="42">
        <f t="shared" si="7"/>
        <v>0</v>
      </c>
      <c r="O51" s="49">
        <f t="shared" si="8"/>
        <v>0</v>
      </c>
      <c r="P51" s="105">
        <f t="shared" si="9"/>
        <v>0</v>
      </c>
      <c r="R51" s="100">
        <f t="shared" si="10"/>
        <v>0</v>
      </c>
      <c r="S51" s="100">
        <f t="shared" si="11"/>
        <v>0</v>
      </c>
      <c r="T51" s="50">
        <f t="shared" si="12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4"/>
        <v>0</v>
      </c>
      <c r="F52" s="37">
        <f>M25</f>
        <v>0</v>
      </c>
      <c r="G52" s="20"/>
      <c r="H52" s="33">
        <f t="shared" si="3"/>
        <v>0</v>
      </c>
      <c r="I52" s="19"/>
      <c r="J52" s="37">
        <f t="shared" si="5"/>
        <v>0</v>
      </c>
      <c r="K52" s="20"/>
      <c r="L52" s="37"/>
      <c r="M52" s="33">
        <f t="shared" si="6"/>
        <v>0</v>
      </c>
      <c r="N52" s="42">
        <f t="shared" si="7"/>
        <v>0</v>
      </c>
      <c r="O52" s="49">
        <f t="shared" si="8"/>
        <v>0</v>
      </c>
      <c r="P52" s="105">
        <f t="shared" si="9"/>
        <v>0</v>
      </c>
      <c r="R52" s="100">
        <f t="shared" si="10"/>
        <v>0</v>
      </c>
      <c r="S52" s="100">
        <f t="shared" si="11"/>
        <v>0</v>
      </c>
      <c r="T52" s="50">
        <f t="shared" si="12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4"/>
        <v>95</v>
      </c>
      <c r="F53" s="37">
        <f>D11</f>
        <v>177148</v>
      </c>
      <c r="G53" s="20">
        <v>0</v>
      </c>
      <c r="H53" s="33">
        <f t="shared" si="3"/>
        <v>178011</v>
      </c>
      <c r="I53" s="19">
        <v>223095</v>
      </c>
      <c r="J53" s="37">
        <f t="shared" si="5"/>
        <v>0</v>
      </c>
      <c r="K53" s="20">
        <v>223095</v>
      </c>
      <c r="L53" s="37">
        <v>0</v>
      </c>
      <c r="M53" s="33">
        <f t="shared" si="6"/>
        <v>223095</v>
      </c>
      <c r="N53" s="42">
        <f t="shared" si="7"/>
        <v>-45084</v>
      </c>
      <c r="O53" s="49">
        <f t="shared" si="8"/>
        <v>95</v>
      </c>
      <c r="P53" s="105">
        <f t="shared" si="9"/>
        <v>-863</v>
      </c>
      <c r="R53" s="100">
        <f t="shared" si="10"/>
        <v>177148</v>
      </c>
      <c r="S53" s="100">
        <f t="shared" si="11"/>
        <v>222232</v>
      </c>
      <c r="T53" s="50">
        <f t="shared" si="12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4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3"/>
        <v>30116</v>
      </c>
      <c r="I54" s="19">
        <v>380</v>
      </c>
      <c r="J54" s="37">
        <f t="shared" si="5"/>
        <v>173098</v>
      </c>
      <c r="K54" s="20">
        <v>173478</v>
      </c>
      <c r="L54" s="20">
        <v>0</v>
      </c>
      <c r="M54" s="33">
        <f t="shared" si="6"/>
        <v>380</v>
      </c>
      <c r="N54" s="42">
        <f t="shared" si="7"/>
        <v>29736</v>
      </c>
      <c r="O54" s="49">
        <f t="shared" si="8"/>
        <v>-0.40000000000145519</v>
      </c>
      <c r="P54" s="105">
        <f t="shared" si="9"/>
        <v>-0.40000000000145519</v>
      </c>
      <c r="R54" s="100">
        <f t="shared" si="10"/>
        <v>30115.599999999999</v>
      </c>
      <c r="S54" s="100">
        <f t="shared" si="11"/>
        <v>379.59999999999854</v>
      </c>
      <c r="T54" s="50">
        <f t="shared" si="12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3"/>
        <v>6958</v>
      </c>
      <c r="I55" s="19">
        <v>6700</v>
      </c>
      <c r="J55" s="37">
        <f t="shared" si="5"/>
        <v>0</v>
      </c>
      <c r="K55" s="20">
        <v>6700</v>
      </c>
      <c r="L55" s="20">
        <v>3000</v>
      </c>
      <c r="M55" s="33">
        <f t="shared" si="6"/>
        <v>9700</v>
      </c>
      <c r="N55" s="42">
        <f t="shared" si="7"/>
        <v>-2742</v>
      </c>
      <c r="O55" s="49">
        <f t="shared" si="8"/>
        <v>16280.5</v>
      </c>
      <c r="P55" s="105">
        <f t="shared" si="9"/>
        <v>15804.5</v>
      </c>
      <c r="R55" s="100">
        <f t="shared" si="10"/>
        <v>19762.5</v>
      </c>
      <c r="S55" s="100">
        <f t="shared" si="11"/>
        <v>22504.5</v>
      </c>
      <c r="T55" s="50">
        <f t="shared" si="12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3">SUM(D47:D55)</f>
        <v>729540</v>
      </c>
      <c r="E56" s="43">
        <f t="shared" si="13"/>
        <v>746402.1</v>
      </c>
      <c r="F56" s="43">
        <f t="shared" si="13"/>
        <v>1475942.1</v>
      </c>
      <c r="G56" s="43">
        <f t="shared" si="13"/>
        <v>408000</v>
      </c>
      <c r="H56" s="43">
        <f t="shared" si="13"/>
        <v>1211406</v>
      </c>
      <c r="I56" s="43">
        <f t="shared" ref="I56" si="14">SUM(I47:I55)</f>
        <v>958846</v>
      </c>
      <c r="J56" s="43">
        <f t="shared" ref="J56" si="15">SUM(J47:J55)</f>
        <v>996427</v>
      </c>
      <c r="K56" s="43">
        <f t="shared" ref="K56" si="16">SUM(K47:K55)</f>
        <v>1955273</v>
      </c>
      <c r="L56" s="43">
        <f t="shared" ref="L56" si="17">SUM(L47:L55)</f>
        <v>511000</v>
      </c>
      <c r="M56" s="107">
        <f t="shared" si="6"/>
        <v>1469846</v>
      </c>
      <c r="N56" s="42">
        <f t="shared" si="7"/>
        <v>-258440</v>
      </c>
      <c r="O56" s="108">
        <f t="shared" si="8"/>
        <v>746402.10000000009</v>
      </c>
      <c r="P56" s="109">
        <f t="shared" si="9"/>
        <v>775536.10000000009</v>
      </c>
      <c r="Q56" s="43"/>
      <c r="R56" s="110">
        <f t="shared" si="10"/>
        <v>1475942.1</v>
      </c>
      <c r="S56" s="110">
        <f t="shared" si="11"/>
        <v>1734382.1</v>
      </c>
      <c r="T56" s="58">
        <f t="shared" si="12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3"/>
        <v>1756</v>
      </c>
      <c r="I57" s="19">
        <v>0</v>
      </c>
      <c r="J57" s="37">
        <f t="shared" si="5"/>
        <v>0</v>
      </c>
      <c r="K57" s="20">
        <v>0</v>
      </c>
      <c r="L57" s="20">
        <v>0</v>
      </c>
      <c r="M57" s="33">
        <f t="shared" si="6"/>
        <v>0</v>
      </c>
      <c r="N57" s="42">
        <f t="shared" si="7"/>
        <v>1756</v>
      </c>
      <c r="O57" s="49">
        <f t="shared" si="8"/>
        <v>8244</v>
      </c>
      <c r="P57" s="105">
        <f t="shared" si="9"/>
        <v>8244</v>
      </c>
      <c r="R57" s="100">
        <f t="shared" si="10"/>
        <v>10000</v>
      </c>
      <c r="S57" s="100">
        <f t="shared" si="11"/>
        <v>8244</v>
      </c>
      <c r="T57" s="50">
        <f t="shared" si="12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5"/>
        <v>12048</v>
      </c>
      <c r="K58" s="20">
        <v>25000</v>
      </c>
      <c r="L58" s="20">
        <v>5000</v>
      </c>
      <c r="M58" s="33">
        <f t="shared" si="6"/>
        <v>17952</v>
      </c>
      <c r="N58" s="42">
        <f t="shared" si="7"/>
        <v>-17952</v>
      </c>
      <c r="O58" s="49">
        <f t="shared" si="8"/>
        <v>0</v>
      </c>
      <c r="P58" s="105">
        <f t="shared" si="9"/>
        <v>5000</v>
      </c>
      <c r="R58" s="100">
        <f t="shared" si="10"/>
        <v>0</v>
      </c>
      <c r="S58" s="100">
        <f t="shared" si="11"/>
        <v>17952</v>
      </c>
      <c r="T58" s="50">
        <f t="shared" si="12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8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19">K59-I59</f>
        <v>19249</v>
      </c>
      <c r="K59" s="20">
        <v>30000</v>
      </c>
      <c r="L59" s="37">
        <v>15000</v>
      </c>
      <c r="M59" s="33">
        <f t="shared" si="6"/>
        <v>25751</v>
      </c>
      <c r="N59" s="42">
        <f t="shared" si="7"/>
        <v>-6592</v>
      </c>
      <c r="O59" s="49">
        <f t="shared" si="8"/>
        <v>20125</v>
      </c>
      <c r="P59" s="105">
        <f t="shared" si="9"/>
        <v>15966</v>
      </c>
      <c r="R59" s="100">
        <f t="shared" si="10"/>
        <v>20125</v>
      </c>
      <c r="S59" s="100">
        <f t="shared" si="11"/>
        <v>26717</v>
      </c>
      <c r="T59" s="50">
        <f t="shared" si="12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0">SUM(D56:D59)</f>
        <v>731296</v>
      </c>
      <c r="E60" s="34">
        <f t="shared" si="20"/>
        <v>774771.1</v>
      </c>
      <c r="F60" s="34">
        <f t="shared" si="20"/>
        <v>1506067.1</v>
      </c>
      <c r="G60" s="34">
        <f t="shared" si="20"/>
        <v>418000</v>
      </c>
      <c r="H60" s="34">
        <f t="shared" si="20"/>
        <v>1232321</v>
      </c>
      <c r="I60" s="34">
        <f t="shared" si="20"/>
        <v>982549</v>
      </c>
      <c r="J60" s="34">
        <f t="shared" si="20"/>
        <v>1027724</v>
      </c>
      <c r="K60" s="34">
        <f t="shared" si="20"/>
        <v>2010273</v>
      </c>
      <c r="L60" s="34">
        <f t="shared" si="20"/>
        <v>531000</v>
      </c>
      <c r="M60" s="34">
        <f t="shared" si="20"/>
        <v>1513549</v>
      </c>
      <c r="N60" s="34">
        <f t="shared" si="20"/>
        <v>-281228</v>
      </c>
      <c r="O60" s="34">
        <f t="shared" si="20"/>
        <v>774771.10000000009</v>
      </c>
      <c r="P60" s="34">
        <f t="shared" si="20"/>
        <v>804746.10000000009</v>
      </c>
      <c r="R60" s="34">
        <f t="shared" si="20"/>
        <v>1506067.1</v>
      </c>
      <c r="S60" s="34">
        <f t="shared" ref="S60" si="21">SUM(S56:S59)</f>
        <v>1787295.1</v>
      </c>
      <c r="T60" s="34">
        <f t="shared" ref="T60" si="22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10:T10"/>
    <mergeCell ref="C6:D6"/>
    <mergeCell ref="J6:K6"/>
    <mergeCell ref="L6:M6"/>
    <mergeCell ref="E6:I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abSelected="1" view="pageBreakPreview" zoomScale="60" zoomScaleNormal="100" workbookViewId="0">
      <selection activeCell="N69" sqref="N69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3" t="s">
        <v>42</v>
      </c>
      <c r="D6" s="123"/>
      <c r="E6" s="123" t="s">
        <v>43</v>
      </c>
      <c r="F6" s="123"/>
      <c r="G6" s="123"/>
      <c r="H6" s="123"/>
      <c r="I6" s="123"/>
      <c r="J6" s="124" t="s">
        <v>73</v>
      </c>
      <c r="K6" s="125"/>
      <c r="L6" s="124" t="s">
        <v>74</v>
      </c>
      <c r="M6" s="125"/>
      <c r="N6" s="123" t="s">
        <v>97</v>
      </c>
      <c r="O6" s="123"/>
      <c r="P6" s="123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2" t="s">
        <v>102</v>
      </c>
      <c r="S10" s="122"/>
      <c r="T10" s="122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15" t="s">
        <v>24</v>
      </c>
      <c r="S41" s="115"/>
      <c r="T41" s="115"/>
    </row>
    <row r="42" spans="1:20" x14ac:dyDescent="0.2">
      <c r="A42" s="15" t="s">
        <v>0</v>
      </c>
      <c r="B42" s="31" t="s">
        <v>1</v>
      </c>
      <c r="C42" s="116" t="s">
        <v>2</v>
      </c>
      <c r="D42" s="117"/>
      <c r="E42" s="117"/>
      <c r="F42" s="117"/>
      <c r="G42" s="117"/>
      <c r="H42" s="118"/>
      <c r="I42" s="119" t="s">
        <v>11</v>
      </c>
      <c r="J42" s="117"/>
      <c r="K42" s="117"/>
      <c r="L42" s="117"/>
      <c r="M42" s="118"/>
      <c r="N42" s="38" t="s">
        <v>10</v>
      </c>
      <c r="O42" s="38" t="s">
        <v>2</v>
      </c>
      <c r="P42" s="102" t="s">
        <v>11</v>
      </c>
      <c r="R42" s="115" t="s">
        <v>5</v>
      </c>
      <c r="S42" s="115"/>
      <c r="T42" s="115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0" t="s">
        <v>17</v>
      </c>
      <c r="K44" s="121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>SUM(C47:C56)</f>
        <v>929501.22</v>
      </c>
      <c r="D57" s="43">
        <f t="shared" ref="D57:L57" si="17">SUM(D47:D56)</f>
        <v>871296.5</v>
      </c>
      <c r="E57" s="43">
        <f t="shared" si="17"/>
        <v>1004645.6</v>
      </c>
      <c r="F57" s="43">
        <f t="shared" si="17"/>
        <v>1875942.1</v>
      </c>
      <c r="G57" s="43">
        <f t="shared" si="17"/>
        <v>668000</v>
      </c>
      <c r="H57" s="43">
        <f t="shared" si="17"/>
        <v>1597501.22</v>
      </c>
      <c r="I57" s="43">
        <f t="shared" si="17"/>
        <v>1113039.3699999999</v>
      </c>
      <c r="J57" s="43">
        <f t="shared" si="17"/>
        <v>1342233.6300000001</v>
      </c>
      <c r="K57" s="43">
        <f t="shared" si="17"/>
        <v>2455273</v>
      </c>
      <c r="L57" s="43">
        <f t="shared" si="17"/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8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9">SUM(D57:D60)</f>
        <v>877890</v>
      </c>
      <c r="E61" s="34">
        <f t="shared" si="19"/>
        <v>1028177.1</v>
      </c>
      <c r="F61" s="34">
        <f t="shared" si="19"/>
        <v>1906067.1</v>
      </c>
      <c r="G61" s="34">
        <f t="shared" si="19"/>
        <v>678000</v>
      </c>
      <c r="H61" s="34">
        <f t="shared" si="19"/>
        <v>1622673.22</v>
      </c>
      <c r="I61" s="34">
        <f t="shared" si="19"/>
        <v>1144666.0099999998</v>
      </c>
      <c r="J61" s="34">
        <f t="shared" si="19"/>
        <v>1365606.9900000002</v>
      </c>
      <c r="K61" s="34">
        <f t="shared" si="19"/>
        <v>2510273</v>
      </c>
      <c r="L61" s="34">
        <f t="shared" si="19"/>
        <v>864000</v>
      </c>
      <c r="M61" s="34">
        <f t="shared" si="19"/>
        <v>2008666.0099999998</v>
      </c>
      <c r="N61" s="34">
        <f t="shared" si="19"/>
        <v>-385992.78999999992</v>
      </c>
      <c r="O61" s="34">
        <f t="shared" si="19"/>
        <v>1028177.1000000001</v>
      </c>
      <c r="P61" s="34">
        <f t="shared" si="19"/>
        <v>1147393.8800000001</v>
      </c>
      <c r="R61" s="34">
        <f t="shared" si="19"/>
        <v>1906067.1</v>
      </c>
      <c r="S61" s="34">
        <f t="shared" si="19"/>
        <v>2292059.89</v>
      </c>
      <c r="T61" s="34">
        <f t="shared" si="19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-284100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>K47/F47</f>
        <v>1.3385577648519069</v>
      </c>
    </row>
    <row r="68" spans="2:14" x14ac:dyDescent="0.2">
      <c r="G68" s="114"/>
      <c r="K68">
        <f t="shared" ref="K68:K77" si="20">K48/F48</f>
        <v>1.2295475861428993</v>
      </c>
    </row>
    <row r="69" spans="2:14" x14ac:dyDescent="0.2">
      <c r="G69" s="114">
        <f>G49/C49</f>
        <v>4.8606733551557317</v>
      </c>
      <c r="K69">
        <f t="shared" si="20"/>
        <v>1.2468478128730802</v>
      </c>
    </row>
    <row r="70" spans="2:14" x14ac:dyDescent="0.2">
      <c r="G70" s="114">
        <f>G50/C50</f>
        <v>2.1636240703177823</v>
      </c>
      <c r="K70">
        <f t="shared" si="20"/>
        <v>1.237343012105339</v>
      </c>
    </row>
    <row r="71" spans="2:14" x14ac:dyDescent="0.2">
      <c r="G71" s="114"/>
      <c r="K71" t="e">
        <f t="shared" si="20"/>
        <v>#DIV/0!</v>
      </c>
    </row>
    <row r="72" spans="2:14" x14ac:dyDescent="0.2">
      <c r="G72" s="114"/>
      <c r="K72">
        <f t="shared" si="20"/>
        <v>1.25</v>
      </c>
    </row>
    <row r="73" spans="2:14" x14ac:dyDescent="0.2">
      <c r="G73" s="114"/>
      <c r="K73" t="e">
        <f t="shared" si="20"/>
        <v>#DIV/0!</v>
      </c>
    </row>
    <row r="74" spans="2:14" x14ac:dyDescent="0.2">
      <c r="G74" s="114"/>
      <c r="K74">
        <f t="shared" si="20"/>
        <v>1.2593706956894799</v>
      </c>
    </row>
    <row r="75" spans="2:14" x14ac:dyDescent="0.2">
      <c r="G75" s="114">
        <f t="shared" ref="G75:G77" si="21">G56/C56</f>
        <v>0.75795856493178371</v>
      </c>
      <c r="K75">
        <f t="shared" si="20"/>
        <v>5.7604032461581376</v>
      </c>
    </row>
    <row r="76" spans="2:14" x14ac:dyDescent="0.2">
      <c r="G76" s="114">
        <f t="shared" si="21"/>
        <v>0.71866500616319795</v>
      </c>
      <c r="K76">
        <f t="shared" si="20"/>
        <v>0.33902593295382671</v>
      </c>
    </row>
    <row r="77" spans="2:14" x14ac:dyDescent="0.2">
      <c r="G77" s="114">
        <f t="shared" si="21"/>
        <v>0</v>
      </c>
      <c r="K77">
        <f t="shared" si="20"/>
        <v>1.3088213117025307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Ausgangslage - Triage</vt:lpstr>
      <vt:lpstr>Budget EK-MK-AP (2-2020)</vt:lpstr>
      <vt:lpstr>Budget EK-MK-AP (3-2020)</vt:lpstr>
      <vt:lpstr>'Budget EK-MK-AP (3-2020)'!Druckbereich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2021-01-19T07:46:02Z</cp:lastPrinted>
  <dcterms:created xsi:type="dcterms:W3CDTF">2017-05-17T09:35:26Z</dcterms:created>
  <dcterms:modified xsi:type="dcterms:W3CDTF">2021-01-19T08:32:52Z</dcterms:modified>
</cp:coreProperties>
</file>