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PL-Daten\"/>
    </mc:Choice>
  </mc:AlternateContent>
  <bookViews>
    <workbookView xWindow="0" yWindow="0" windowWidth="28800" windowHeight="118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7" i="1"/>
  <c r="Q6" i="1"/>
  <c r="O7" i="1"/>
  <c r="O8" i="1"/>
  <c r="O6" i="1"/>
  <c r="Q5" i="1"/>
  <c r="H26" i="1"/>
  <c r="H21" i="1"/>
  <c r="H22" i="1"/>
  <c r="G26" i="1"/>
  <c r="F9" i="1" l="1"/>
  <c r="O9" i="1" s="1"/>
  <c r="O5" i="1"/>
  <c r="O4" i="1"/>
  <c r="M5" i="1" l="1"/>
  <c r="M6" i="1"/>
  <c r="M7" i="1"/>
  <c r="M8" i="1"/>
  <c r="M9" i="1"/>
  <c r="M4" i="1"/>
  <c r="B3" i="1" l="1"/>
  <c r="Q4" i="1"/>
  <c r="R4" i="1" s="1"/>
  <c r="S5" i="1"/>
  <c r="F7" i="1"/>
  <c r="Q9" i="1"/>
  <c r="S9" i="1" l="1"/>
  <c r="S4" i="1"/>
  <c r="R9" i="1" l="1"/>
  <c r="R5" i="1"/>
</calcChain>
</file>

<file path=xl/comments1.xml><?xml version="1.0" encoding="utf-8"?>
<comments xmlns="http://schemas.openxmlformats.org/spreadsheetml/2006/main">
  <authors>
    <author>Fuchs Christian</author>
  </authors>
  <commentList>
    <comment ref="F5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NO1-NO3 annähernd berücksichtigt</t>
        </r>
      </text>
    </comment>
  </commentList>
</comments>
</file>

<file path=xl/sharedStrings.xml><?xml version="1.0" encoding="utf-8"?>
<sst xmlns="http://schemas.openxmlformats.org/spreadsheetml/2006/main" count="38" uniqueCount="32">
  <si>
    <t>Grundvertrag</t>
  </si>
  <si>
    <t>Nachtrag 01</t>
  </si>
  <si>
    <t>Nachtrag 02</t>
  </si>
  <si>
    <t>Nachtrag 03</t>
  </si>
  <si>
    <t>Vertragliche Basis</t>
  </si>
  <si>
    <t>Aufteilung nach Phasen</t>
  </si>
  <si>
    <t>EK</t>
  </si>
  <si>
    <t>MK</t>
  </si>
  <si>
    <t>Betr.Zeitpunkt</t>
  </si>
  <si>
    <t>Summe</t>
  </si>
  <si>
    <t>Rest</t>
  </si>
  <si>
    <t>Option Lärm</t>
  </si>
  <si>
    <t>Option SABA</t>
  </si>
  <si>
    <t>PGV</t>
  </si>
  <si>
    <t>Nachtzuschläge Option</t>
  </si>
  <si>
    <t>Nebenkosten</t>
  </si>
  <si>
    <t>Gesamt inkl MwSt.</t>
  </si>
  <si>
    <t>Nacht-zuschläge</t>
  </si>
  <si>
    <t>Honorarreserve ASTRA</t>
  </si>
  <si>
    <t>Zwischen-summe</t>
  </si>
  <si>
    <t>Bem.</t>
  </si>
  <si>
    <t>NO1</t>
  </si>
  <si>
    <t>NO2</t>
  </si>
  <si>
    <t>NO3</t>
  </si>
  <si>
    <t>Shd</t>
  </si>
  <si>
    <t>FCh</t>
  </si>
  <si>
    <t>Basis</t>
  </si>
  <si>
    <t>Zwischen-summe 1</t>
  </si>
  <si>
    <t>Lärm</t>
  </si>
  <si>
    <t>SABA</t>
  </si>
  <si>
    <t>NOs ohne NK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</si>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</sst>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Arial"/>
      <family val="2"/>
    </font>
    <font>
      <sz val="10"/>
      <color rgb="FF006100"/>
      <name val="Arial"/>
      <family val="2"/>
    </font>
    <font>
      <b/>
      <sz val="10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4" fontId="0" fillId="0" borderId="0" xfId="0" applyNumberFormat="1"/>
    <xf numFmtId="4" fontId="2" fillId="3" borderId="0" xfId="0" applyNumberFormat="1" applyFont="1" applyFill="1" applyAlignment="1">
      <alignment vertical="center"/>
    </xf>
    <xf numFmtId="0" fontId="2" fillId="0" borderId="0" xfId="0" applyFont="1"/>
    <xf numFmtId="14" fontId="0" fillId="0" borderId="0" xfId="0" applyNumberFormat="1"/>
    <xf numFmtId="4" fontId="0" fillId="4" borderId="0" xfId="0" applyNumberFormat="1" applyFill="1"/>
    <xf numFmtId="4" fontId="2" fillId="0" borderId="0" xfId="0" applyNumberFormat="1" applyFont="1"/>
    <xf numFmtId="4" fontId="0" fillId="0" borderId="0" xfId="0" applyNumberFormat="1" applyFill="1"/>
    <xf numFmtId="4" fontId="2" fillId="4" borderId="0" xfId="0" applyNumberFormat="1" applyFont="1" applyFill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4" fontId="1" fillId="2" borderId="0" xfId="1" applyNumberFormat="1"/>
    <xf numFmtId="4" fontId="0" fillId="5" borderId="0" xfId="0" applyNumberFormat="1" applyFill="1"/>
    <xf numFmtId="4" fontId="0" fillId="6" borderId="0" xfId="0" applyNumberFormat="1" applyFill="1"/>
    <xf numFmtId="14" fontId="0" fillId="6" borderId="0" xfId="0" applyNumberFormat="1" applyFill="1"/>
    <xf numFmtId="14" fontId="0" fillId="5" borderId="0" xfId="0" applyNumberFormat="1" applyFill="1"/>
    <xf numFmtId="0" fontId="2" fillId="3" borderId="0" xfId="0" applyFont="1" applyFill="1" applyAlignment="1">
      <alignment vertical="center"/>
    </xf>
    <xf numFmtId="0" fontId="0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 wrapText="1"/>
    </xf>
    <xf numFmtId="4" fontId="2" fillId="6" borderId="0" xfId="0" applyNumberFormat="1" applyFont="1" applyFill="1"/>
    <xf numFmtId="4" fontId="0" fillId="8" borderId="0" xfId="0" applyNumberFormat="1" applyFill="1"/>
    <xf numFmtId="0" fontId="6" fillId="0" borderId="0" xfId="0" applyFont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5" fillId="0" borderId="0" xfId="0" applyFont="1"/>
    <xf numFmtId="0" fontId="7" fillId="0" borderId="0" xfId="0" applyFont="1" applyAlignment="1">
      <alignment vertical="center"/>
    </xf>
    <xf numFmtId="4" fontId="7" fillId="0" borderId="0" xfId="0" applyNumberFormat="1" applyFont="1" applyAlignment="1">
      <alignment horizontal="right" vertical="center"/>
    </xf>
    <xf numFmtId="0" fontId="0" fillId="7" borderId="0" xfId="0" applyFill="1" applyAlignment="1">
      <alignment horizontal="center"/>
    </xf>
    <xf numFmtId="2" fontId="0" fillId="0" borderId="0" xfId="0" applyNumberFormat="1"/>
    <xf numFmtId="2" fontId="0" fillId="7" borderId="0" xfId="0" applyNumberFormat="1" applyFill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C17" sqref="C17"/>
    </sheetView>
  </sheetViews>
  <sheetFormatPr baseColWidth="10" defaultRowHeight="12.75" x14ac:dyDescent="0.2"/>
  <cols>
    <col min="1" max="1" width="18.5703125" customWidth="1"/>
    <col min="2" max="2" width="13.42578125" customWidth="1"/>
    <col min="3" max="3" width="8.5703125" customWidth="1"/>
    <col min="4" max="4" width="13.5703125" customWidth="1"/>
    <col min="5" max="5" width="7.42578125" customWidth="1"/>
    <col min="6" max="11" width="12.140625" customWidth="1"/>
    <col min="12" max="14" width="14" customWidth="1"/>
    <col min="15" max="19" width="12.140625" customWidth="1"/>
  </cols>
  <sheetData>
    <row r="1" spans="1:19" x14ac:dyDescent="0.2">
      <c r="A1" s="3" t="s">
        <v>4</v>
      </c>
      <c r="F1" s="29" t="s">
        <v>5</v>
      </c>
      <c r="G1" s="29"/>
      <c r="H1" s="29"/>
      <c r="I1" s="29"/>
      <c r="J1" s="29"/>
      <c r="K1" s="29"/>
      <c r="L1" s="29"/>
      <c r="M1" s="29"/>
      <c r="N1" s="29"/>
    </row>
    <row r="3" spans="1:19" ht="25.5" x14ac:dyDescent="0.2">
      <c r="A3" s="19" t="s">
        <v>9</v>
      </c>
      <c r="B3" s="2">
        <f>SUM(B4:B8)</f>
        <v>3923054.1</v>
      </c>
      <c r="D3" s="9" t="s">
        <v>8</v>
      </c>
      <c r="E3" s="9" t="s">
        <v>20</v>
      </c>
      <c r="F3" s="10" t="s">
        <v>6</v>
      </c>
      <c r="G3" s="11" t="s">
        <v>7</v>
      </c>
      <c r="H3" s="11" t="s">
        <v>13</v>
      </c>
      <c r="I3" s="11" t="s">
        <v>11</v>
      </c>
      <c r="J3" s="11" t="s">
        <v>12</v>
      </c>
      <c r="K3" s="10" t="s">
        <v>17</v>
      </c>
      <c r="L3" s="11" t="s">
        <v>14</v>
      </c>
      <c r="M3" s="20" t="s">
        <v>27</v>
      </c>
      <c r="N3" s="10" t="s">
        <v>18</v>
      </c>
      <c r="O3" s="21" t="s">
        <v>19</v>
      </c>
      <c r="P3" s="12" t="s">
        <v>15</v>
      </c>
      <c r="Q3" s="13" t="s">
        <v>9</v>
      </c>
      <c r="R3" s="10" t="s">
        <v>10</v>
      </c>
      <c r="S3" s="13" t="s">
        <v>16</v>
      </c>
    </row>
    <row r="4" spans="1:19" x14ac:dyDescent="0.2">
      <c r="A4" t="s">
        <v>0</v>
      </c>
      <c r="B4" s="1">
        <v>3509517.75</v>
      </c>
      <c r="D4" s="4">
        <v>43216</v>
      </c>
      <c r="E4" s="4" t="s">
        <v>26</v>
      </c>
      <c r="F4" s="6">
        <v>1030475</v>
      </c>
      <c r="G4" s="8">
        <v>1129675</v>
      </c>
      <c r="H4" s="5">
        <v>92075</v>
      </c>
      <c r="I4" s="8">
        <v>136575</v>
      </c>
      <c r="J4" s="5">
        <v>688725</v>
      </c>
      <c r="K4" s="1">
        <v>10171.875</v>
      </c>
      <c r="L4" s="5">
        <v>10510.93</v>
      </c>
      <c r="M4" s="16">
        <f>SUM(F4:L4)</f>
        <v>3098207.8050000002</v>
      </c>
      <c r="N4" s="1">
        <v>371784.94</v>
      </c>
      <c r="O4" s="22">
        <f>SUM(F4:L4)+N4</f>
        <v>3469992.7450000001</v>
      </c>
      <c r="P4" s="7">
        <v>39525</v>
      </c>
      <c r="Q4" s="14">
        <f>SUM(O4:P4)</f>
        <v>3509517.7450000001</v>
      </c>
      <c r="R4" s="1">
        <f>B$4-Q4</f>
        <v>4.999999888241291E-3</v>
      </c>
      <c r="S4" s="6">
        <f>1.077*Q4</f>
        <v>3779750.6113649998</v>
      </c>
    </row>
    <row r="5" spans="1:19" x14ac:dyDescent="0.2">
      <c r="D5" s="17">
        <v>43963</v>
      </c>
      <c r="E5" s="4" t="s">
        <v>24</v>
      </c>
      <c r="F5" s="16">
        <v>1414308</v>
      </c>
      <c r="G5" s="16">
        <v>1129675</v>
      </c>
      <c r="H5" s="5">
        <v>92075</v>
      </c>
      <c r="I5" s="16">
        <v>136575</v>
      </c>
      <c r="J5" s="5">
        <v>688725</v>
      </c>
      <c r="K5" s="1">
        <v>10171.875</v>
      </c>
      <c r="L5" s="5">
        <v>10510.93</v>
      </c>
      <c r="M5" s="16">
        <f t="shared" ref="M5:M9" si="0">SUM(F5:L5)</f>
        <v>3482040.8050000002</v>
      </c>
      <c r="N5" s="1">
        <v>371784.94</v>
      </c>
      <c r="O5" s="22">
        <f>SUM(F5:L5)+N5</f>
        <v>3853825.7450000001</v>
      </c>
      <c r="P5" s="7">
        <v>39525</v>
      </c>
      <c r="Q5" s="1">
        <f>SUM(O5:P5)</f>
        <v>3893350.7450000001</v>
      </c>
      <c r="R5" s="1">
        <f>B$3-Q5</f>
        <v>29703.354999999981</v>
      </c>
      <c r="S5" s="6">
        <f>1.077*Q5</f>
        <v>4193138.7523650001</v>
      </c>
    </row>
    <row r="6" spans="1:19" x14ac:dyDescent="0.2">
      <c r="A6" t="s">
        <v>1</v>
      </c>
      <c r="B6" s="1">
        <v>168793</v>
      </c>
      <c r="E6" t="s">
        <v>21</v>
      </c>
      <c r="F6" s="1">
        <v>150933</v>
      </c>
      <c r="G6" s="5">
        <v>1129675</v>
      </c>
      <c r="H6" s="5">
        <v>92075</v>
      </c>
      <c r="I6" s="5">
        <v>136575</v>
      </c>
      <c r="J6" s="5">
        <v>688725</v>
      </c>
      <c r="K6" s="1">
        <v>10171.875</v>
      </c>
      <c r="L6" s="5">
        <v>10510.93</v>
      </c>
      <c r="M6" s="16">
        <f t="shared" si="0"/>
        <v>2218665.8050000002</v>
      </c>
      <c r="N6" s="1">
        <v>371784.94</v>
      </c>
      <c r="O6" s="22">
        <f>SUM(F6:L6)+N6</f>
        <v>2590450.7450000001</v>
      </c>
      <c r="P6" s="1">
        <v>30</v>
      </c>
      <c r="Q6" s="1">
        <f>SUM(O6:P6)</f>
        <v>2590480.7450000001</v>
      </c>
    </row>
    <row r="7" spans="1:19" x14ac:dyDescent="0.2">
      <c r="A7" t="s">
        <v>2</v>
      </c>
      <c r="B7" s="1">
        <v>69900</v>
      </c>
      <c r="E7" t="s">
        <v>22</v>
      </c>
      <c r="F7" s="1">
        <f>B7</f>
        <v>69900</v>
      </c>
      <c r="G7" s="5">
        <v>1129675</v>
      </c>
      <c r="H7" s="5">
        <v>92075</v>
      </c>
      <c r="I7" s="5">
        <v>136575</v>
      </c>
      <c r="J7" s="5">
        <v>688725</v>
      </c>
      <c r="K7" s="1">
        <v>10171.875</v>
      </c>
      <c r="L7" s="5">
        <v>10510.93</v>
      </c>
      <c r="M7" s="16">
        <f t="shared" si="0"/>
        <v>2137632.8050000002</v>
      </c>
      <c r="N7" s="1">
        <v>371784.94</v>
      </c>
      <c r="O7" s="22">
        <f>SUM(F7:L7)+N7</f>
        <v>2509417.7450000001</v>
      </c>
      <c r="P7" s="7"/>
      <c r="Q7" s="1">
        <f>SUM(O7:P7)</f>
        <v>2509417.7450000001</v>
      </c>
    </row>
    <row r="8" spans="1:19" x14ac:dyDescent="0.2">
      <c r="A8" t="s">
        <v>3</v>
      </c>
      <c r="B8" s="1">
        <v>174843.35</v>
      </c>
      <c r="D8" s="4">
        <v>44169</v>
      </c>
      <c r="E8" t="s">
        <v>23</v>
      </c>
      <c r="F8" s="1">
        <v>162587.75</v>
      </c>
      <c r="G8" s="5">
        <v>1129675</v>
      </c>
      <c r="H8" s="5">
        <v>92075</v>
      </c>
      <c r="I8" s="5">
        <v>136575</v>
      </c>
      <c r="J8" s="5">
        <v>688725</v>
      </c>
      <c r="K8" s="1">
        <v>10171.875</v>
      </c>
      <c r="L8" s="5">
        <v>10510.93</v>
      </c>
      <c r="M8" s="16">
        <f t="shared" si="0"/>
        <v>2230320.5550000002</v>
      </c>
      <c r="N8" s="1">
        <v>371784.94</v>
      </c>
      <c r="O8" s="22">
        <f>SUM(F8:L8)+N8</f>
        <v>2602105.4950000001</v>
      </c>
      <c r="P8" s="7">
        <v>12255.6</v>
      </c>
      <c r="Q8" s="1">
        <f>SUM(O8:P8)</f>
        <v>2614361.0950000002</v>
      </c>
    </row>
    <row r="9" spans="1:19" x14ac:dyDescent="0.2">
      <c r="D9" s="18">
        <v>44232</v>
      </c>
      <c r="E9" s="4" t="s">
        <v>25</v>
      </c>
      <c r="F9" s="15">
        <f>F4+(SUM(F6:F8))</f>
        <v>1413895.75</v>
      </c>
      <c r="G9" s="15">
        <v>1129675</v>
      </c>
      <c r="H9" s="5">
        <v>92075</v>
      </c>
      <c r="I9" s="15">
        <v>136575</v>
      </c>
      <c r="J9" s="5">
        <v>688725</v>
      </c>
      <c r="K9" s="1">
        <v>10171.875</v>
      </c>
      <c r="L9" s="5">
        <v>10510.93</v>
      </c>
      <c r="M9" s="23">
        <f t="shared" si="0"/>
        <v>3481628.5550000002</v>
      </c>
      <c r="N9" s="1">
        <v>371784.94</v>
      </c>
      <c r="O9" s="22">
        <f>SUM(F9:L9)+N9</f>
        <v>3853413.4950000001</v>
      </c>
      <c r="P9" s="7">
        <v>39525</v>
      </c>
      <c r="Q9" s="14">
        <f>SUM(O9:P9)</f>
        <v>3892938.4950000001</v>
      </c>
      <c r="R9" s="1">
        <f>B$3-Q9</f>
        <v>30115.604999999981</v>
      </c>
      <c r="S9" s="6">
        <f>1.077*Q9</f>
        <v>4192694.7591149998</v>
      </c>
    </row>
    <row r="12" spans="1:19" x14ac:dyDescent="0.2">
      <c r="F12" s="1"/>
      <c r="G12" s="1"/>
    </row>
    <row r="19" spans="1:8" x14ac:dyDescent="0.2">
      <c r="A19" s="24" t="s">
        <v>6</v>
      </c>
      <c r="B19" s="25">
        <v>1030475</v>
      </c>
      <c r="G19" s="30">
        <v>314774</v>
      </c>
    </row>
    <row r="20" spans="1:8" x14ac:dyDescent="0.2">
      <c r="A20" s="24" t="s">
        <v>7</v>
      </c>
      <c r="B20" s="25">
        <v>1129675</v>
      </c>
      <c r="G20" s="31">
        <v>313520.75</v>
      </c>
    </row>
    <row r="21" spans="1:8" x14ac:dyDescent="0.2">
      <c r="A21" s="24" t="s">
        <v>28</v>
      </c>
      <c r="B21" s="25">
        <v>136575</v>
      </c>
      <c r="G21" s="31">
        <v>-150933</v>
      </c>
      <c r="H21" s="30">
        <f>SUM(G20:G21)</f>
        <v>162587.75</v>
      </c>
    </row>
    <row r="22" spans="1:8" x14ac:dyDescent="0.2">
      <c r="A22" s="24" t="s">
        <v>29</v>
      </c>
      <c r="B22" s="25">
        <v>688725</v>
      </c>
      <c r="G22" s="31">
        <v>355.6</v>
      </c>
      <c r="H22" s="30">
        <f>SUM(G22:G25)</f>
        <v>12255.599999999999</v>
      </c>
    </row>
    <row r="23" spans="1:8" x14ac:dyDescent="0.2">
      <c r="A23" s="26"/>
      <c r="B23" s="26"/>
      <c r="G23" s="31">
        <v>13800</v>
      </c>
      <c r="H23" s="30"/>
    </row>
    <row r="24" spans="1:8" x14ac:dyDescent="0.2">
      <c r="A24" s="24" t="s">
        <v>30</v>
      </c>
      <c r="B24" s="26"/>
      <c r="G24" s="31">
        <v>7600</v>
      </c>
      <c r="H24" s="30"/>
    </row>
    <row r="25" spans="1:8" x14ac:dyDescent="0.2">
      <c r="A25" s="24" t="s">
        <v>21</v>
      </c>
      <c r="B25" s="25">
        <v>150933</v>
      </c>
      <c r="G25" s="31">
        <v>-9500</v>
      </c>
      <c r="H25" s="30"/>
    </row>
    <row r="26" spans="1:8" x14ac:dyDescent="0.2">
      <c r="A26" s="24" t="s">
        <v>22</v>
      </c>
      <c r="B26" s="25">
        <v>69900</v>
      </c>
      <c r="G26" s="30">
        <f>SUM(G20:G25)</f>
        <v>174843.35</v>
      </c>
      <c r="H26" s="30">
        <f>SUM(H21:H22)</f>
        <v>174843.35</v>
      </c>
    </row>
    <row r="27" spans="1:8" x14ac:dyDescent="0.2">
      <c r="A27" s="24" t="s">
        <v>23</v>
      </c>
      <c r="B27" s="25">
        <v>163841</v>
      </c>
    </row>
    <row r="28" spans="1:8" x14ac:dyDescent="0.2">
      <c r="A28" s="27" t="s">
        <v>31</v>
      </c>
      <c r="B28" s="28">
        <v>3370124</v>
      </c>
    </row>
  </sheetData>
  <mergeCells count="1">
    <mergeCell ref="F1:N1"/>
  </mergeCells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 Christian</dc:creator>
  <cp:lastModifiedBy>Fuchs Christian</cp:lastModifiedBy>
  <dcterms:created xsi:type="dcterms:W3CDTF">2021-02-05T12:41:09Z</dcterms:created>
  <dcterms:modified xsi:type="dcterms:W3CDTF">2021-02-12T11:13:48Z</dcterms:modified>
</cp:coreProperties>
</file>