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K:\9000\9960_FL_N02_EINZM_OT_Brücke_Bäumlihof\P100_Projektschluessel\Honorartabelle\Prognose_ab_2023\"/>
    </mc:Choice>
  </mc:AlternateContent>
  <xr:revisionPtr revIDLastSave="0" documentId="13_ncr:1_{DF3510A9-E749-4AEA-BCB5-33571F7F7485}" xr6:coauthVersionLast="47" xr6:coauthVersionMax="47" xr10:uidLastSave="{00000000-0000-0000-0000-000000000000}"/>
  <bookViews>
    <workbookView xWindow="-120" yWindow="-120" windowWidth="29040" windowHeight="17640" xr2:uid="{82C3EBD6-0B3E-43FC-B866-98B2E47ED6F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1" l="1"/>
  <c r="Q6" i="1"/>
  <c r="Q5" i="1"/>
  <c r="U6" i="1"/>
  <c r="Z6" i="1" s="1"/>
  <c r="U7" i="1"/>
  <c r="Z7" i="1" s="1"/>
  <c r="U5" i="1"/>
  <c r="AB5" i="1" s="1"/>
  <c r="W6" i="1"/>
  <c r="W7" i="1"/>
  <c r="W5" i="1"/>
</calcChain>
</file>

<file path=xl/sharedStrings.xml><?xml version="1.0" encoding="utf-8"?>
<sst xmlns="http://schemas.openxmlformats.org/spreadsheetml/2006/main" count="76" uniqueCount="53">
  <si>
    <t>10</t>
  </si>
  <si>
    <t>43</t>
  </si>
  <si>
    <t>Ingenieurbureau A. Aegerter &amp; Dr.</t>
  </si>
  <si>
    <t>1000137126</t>
  </si>
  <si>
    <t>Leistungen für Submissionen BHU und OBL BSA</t>
  </si>
  <si>
    <t>1355026054</t>
  </si>
  <si>
    <t>X</t>
  </si>
  <si>
    <t>MP-180002-1-P-X</t>
  </si>
  <si>
    <t>MP-180002</t>
  </si>
  <si>
    <t>7</t>
  </si>
  <si>
    <t>PV und BL Instandsetzung Belag Bäumlihofbrücke</t>
  </si>
  <si>
    <t>1355003667</t>
  </si>
  <si>
    <t>6</t>
  </si>
  <si>
    <t>IG SWT</t>
  </si>
  <si>
    <t>1000202627</t>
  </si>
  <si>
    <t>18PV und BL Instandsetzung Tunnel Schwarzwald</t>
  </si>
  <si>
    <t>1355003557</t>
  </si>
  <si>
    <t>4</t>
  </si>
  <si>
    <t>PV und BL Instands. Brücken Breite + UF Lagerhaus</t>
  </si>
  <si>
    <t>1355003539</t>
  </si>
  <si>
    <t>2029
Leistung</t>
  </si>
  <si>
    <t>2028
Leistung</t>
  </si>
  <si>
    <t>2027
Leistung</t>
  </si>
  <si>
    <t>2026
Leistung</t>
  </si>
  <si>
    <t>2025
Leistung</t>
  </si>
  <si>
    <t>2024
Leistung - 
Rechnung</t>
  </si>
  <si>
    <t>2024
Leistung</t>
  </si>
  <si>
    <t>Leistungen 
per 2023</t>
  </si>
  <si>
    <t>EKP 
unverteilt</t>
  </si>
  <si>
    <t>EKP</t>
  </si>
  <si>
    <t>Beiträge 
gebucht</t>
  </si>
  <si>
    <t>Rechnungssumme  
inkl. Rückbehalt</t>
  </si>
  <si>
    <t>Anteil %
(E/X/K)</t>
  </si>
  <si>
    <t>Vertrags-
summe</t>
  </si>
  <si>
    <t>Vertrag Position</t>
  </si>
  <si>
    <t>Alte Vertragsnummer</t>
  </si>
  <si>
    <t>Lieferant</t>
  </si>
  <si>
    <t>Vertrag</t>
  </si>
  <si>
    <t>FK</t>
  </si>
  <si>
    <t>PSP-Element</t>
  </si>
  <si>
    <t>Projekt</t>
  </si>
  <si>
    <t>Rechnungssumme gebucht 
inkl. Rückbehalt</t>
  </si>
  <si>
    <t>Rechnungssumme vorerfasst  
inkl. Rückbehalt</t>
  </si>
  <si>
    <t>Rechnungen 
gebucht
per 2023</t>
  </si>
  <si>
    <t xml:space="preserve"> = ergänzt durch PV (AeBo und AFRY)</t>
  </si>
  <si>
    <t>Entwurf BHU:</t>
  </si>
  <si>
    <t>Bemerkungen AeBo / AFRY</t>
  </si>
  <si>
    <t>Diff. EKP-Abrechnung = Rest
[CHF]</t>
  </si>
  <si>
    <t>durch BHU abzuklären worum geht es und evtl. Projekt deaktivieren?</t>
  </si>
  <si>
    <t>BHB: Gemäss aktueller Prognose und aktuellem Kenntnisstand isind ausreichende Reserve vorhanden. Der Restbetrag im 2027 sit mehr als ausreichend für die Abschlussarbeiten und DAW.</t>
  </si>
  <si>
    <t>EKP/
Originalvertrag
%</t>
  </si>
  <si>
    <t>Br Breite und UNF Lagerhaus: Gemäss aktueller Prognose und aktuellem Kenntnisstand ist ein Nachtrag von rund 200 TCHF nötig. Gemäss EKP BHU ist eine Zusatzsumme von ca. 760 TCHF geschätzt. D.h. die restliche 570 TCHF verstehen sich derzeit als Reserve</t>
  </si>
  <si>
    <t>SWT: Für Restarbeiten und DAW im Jahr 2027 ist der resultierende Restbetrag zu gering. Für die ZL (z.B. Zusatz Trasse) wäre eine Erhöhung des Budgets um mind. 100 TCHF dann erforderlich (evtl. zuerst Abwarten, wie der tatsächliche Verlauf der H-Kosten wird...)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</si>
</sst>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quot;&quot;;\@"/>
    <numFmt numFmtId="165" formatCode="#,##0.000;\-#,##0.000;#,##0.000;\@"/>
    <numFmt numFmtId="166" formatCode="#,##0.0;\-#,##0.0;#,##0.0;\@"/>
    <numFmt numFmtId="167" formatCode="#,##0.00_ ;\-#,##0.00\ "/>
    <numFmt numFmtId="168" formatCode="#,##0.00;\-#,##0.00;#,##0.00;\@"/>
    <numFmt numFmtId="171" formatCode="#,##0.0_ ;\-#,##0.0\ "/>
  </numFmts>
  <fonts count="7" x14ac:knownFonts="1">
    <font>
      <sz val="11"/>
      <color indexed="8"/>
      <name val="Calibri"/>
      <family val="2"/>
      <scheme val="minor"/>
    </font>
    <font>
      <sz val="11"/>
      <name val="Calibri"/>
    </font>
    <font>
      <sz val="11"/>
      <color indexed="8"/>
      <name val="Calibri"/>
      <family val="2"/>
      <scheme val="minor"/>
    </font>
    <font>
      <i/>
      <sz val="11"/>
      <color indexed="8"/>
      <name val="Calibri"/>
      <family val="2"/>
      <scheme val="minor"/>
    </font>
    <font>
      <i/>
      <sz val="11"/>
      <name val="Calibri"/>
      <family val="2"/>
    </font>
    <font>
      <b/>
      <sz val="11"/>
      <name val="Calibri"/>
      <family val="2"/>
    </font>
    <font>
      <sz val="11"/>
      <name val="Calibri"/>
      <family val="2"/>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rgb="FFFFFFCC"/>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0" fontId="1" fillId="0" borderId="0" xfId="0" applyFont="1" applyAlignment="1">
      <alignment horizontal="lef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165" fontId="1" fillId="0" borderId="0" xfId="0" applyNumberFormat="1" applyFont="1" applyAlignment="1">
      <alignment horizontal="right" vertical="center"/>
    </xf>
    <xf numFmtId="166" fontId="1" fillId="0" borderId="0" xfId="0" applyNumberFormat="1" applyFont="1" applyAlignment="1">
      <alignment horizontal="right" vertical="center"/>
    </xf>
    <xf numFmtId="0" fontId="1" fillId="0" borderId="0" xfId="0" applyFont="1" applyAlignment="1">
      <alignment horizontal="left" vertical="center" wrapText="1"/>
    </xf>
    <xf numFmtId="0" fontId="1" fillId="0" borderId="0" xfId="0" applyFont="1" applyAlignment="1">
      <alignment vertical="center"/>
    </xf>
    <xf numFmtId="0" fontId="0" fillId="0" borderId="0" xfId="0"/>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165" fontId="1" fillId="2" borderId="0" xfId="0" applyNumberFormat="1" applyFont="1" applyFill="1" applyAlignment="1">
      <alignment horizontal="right" vertical="center"/>
    </xf>
    <xf numFmtId="165" fontId="1" fillId="3" borderId="0" xfId="0" applyNumberFormat="1" applyFont="1" applyFill="1" applyAlignment="1">
      <alignment horizontal="right" vertical="center"/>
    </xf>
    <xf numFmtId="0" fontId="1" fillId="0" borderId="0" xfId="0" applyFont="1" applyAlignment="1">
      <alignment horizontal="left" vertical="center"/>
    </xf>
    <xf numFmtId="0" fontId="0" fillId="0" borderId="0" xfId="0"/>
    <xf numFmtId="167" fontId="3" fillId="0" borderId="0" xfId="0" applyNumberFormat="1" applyFont="1"/>
    <xf numFmtId="0" fontId="3" fillId="0" borderId="0" xfId="0" applyFont="1"/>
    <xf numFmtId="0" fontId="4" fillId="0" borderId="0" xfId="0" applyFont="1" applyAlignment="1">
      <alignment horizontal="left" vertical="center" wrapText="1"/>
    </xf>
    <xf numFmtId="167" fontId="0" fillId="0" borderId="0" xfId="0" applyNumberFormat="1"/>
    <xf numFmtId="168" fontId="4" fillId="0" borderId="0" xfId="0" applyNumberFormat="1" applyFont="1" applyAlignment="1">
      <alignment horizontal="right" vertical="center"/>
    </xf>
    <xf numFmtId="168" fontId="0" fillId="0" borderId="0" xfId="0" applyNumberFormat="1"/>
    <xf numFmtId="0" fontId="0" fillId="4" borderId="0" xfId="0" applyFill="1"/>
    <xf numFmtId="168" fontId="1" fillId="4" borderId="0" xfId="0" applyNumberFormat="1" applyFont="1" applyFill="1" applyAlignment="1">
      <alignment horizontal="right" vertical="center"/>
    </xf>
    <xf numFmtId="0" fontId="5" fillId="4" borderId="0" xfId="0" applyFont="1" applyFill="1" applyAlignment="1">
      <alignment horizontal="left" vertical="center" wrapText="1"/>
    </xf>
    <xf numFmtId="0" fontId="0" fillId="4" borderId="0" xfId="0" applyFont="1" applyFill="1"/>
    <xf numFmtId="0" fontId="6" fillId="4" borderId="0" xfId="0" applyFont="1" applyFill="1" applyAlignment="1">
      <alignment horizontal="left" vertical="center" wrapText="1"/>
    </xf>
    <xf numFmtId="168" fontId="6" fillId="4" borderId="0" xfId="0" applyNumberFormat="1" applyFont="1" applyFill="1" applyAlignment="1">
      <alignment horizontal="right" vertical="center"/>
    </xf>
    <xf numFmtId="171" fontId="0" fillId="0" borderId="0" xfId="0" applyNumberFormat="1"/>
    <xf numFmtId="9" fontId="6" fillId="4" borderId="0" xfId="1" applyFont="1" applyFill="1" applyAlignment="1">
      <alignment horizontal="center" vertical="center"/>
    </xf>
  </cellXfs>
  <cellStyles count="2">
    <cellStyle name="Prozent" xfId="1" builtinId="5"/>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DE45C-2FA2-4D4C-92EA-2DBF1714C8B1}">
  <dimension ref="A1:AF20"/>
  <sheetViews>
    <sheetView tabSelected="1" topLeftCell="Q1" zoomScale="70" zoomScaleNormal="70" workbookViewId="0">
      <selection activeCell="AC16" sqref="AC16"/>
    </sheetView>
  </sheetViews>
  <sheetFormatPr baseColWidth="10" defaultRowHeight="15" x14ac:dyDescent="0.25"/>
  <cols>
    <col min="7" max="7" width="26.85546875" customWidth="1"/>
    <col min="10" max="10" width="12.5703125" customWidth="1"/>
    <col min="14" max="14" width="14" customWidth="1"/>
    <col min="16" max="16" width="12.42578125" bestFit="1" customWidth="1"/>
    <col min="17" max="17" width="14.28515625" style="8" bestFit="1" customWidth="1"/>
    <col min="20" max="20" width="11.85546875" bestFit="1" customWidth="1"/>
    <col min="21" max="21" width="15" style="8" customWidth="1"/>
    <col min="22" max="28" width="12.28515625" bestFit="1" customWidth="1"/>
    <col min="29" max="29" width="232.85546875" bestFit="1" customWidth="1"/>
  </cols>
  <sheetData>
    <row r="1" spans="1:32" x14ac:dyDescent="0.25">
      <c r="V1" s="21" t="s">
        <v>44</v>
      </c>
      <c r="W1" s="21"/>
      <c r="X1" s="21"/>
    </row>
    <row r="3" spans="1:32" x14ac:dyDescent="0.25">
      <c r="AD3" s="8"/>
      <c r="AE3" s="8"/>
      <c r="AF3" s="8"/>
    </row>
    <row r="4" spans="1:32" ht="75" x14ac:dyDescent="0.25">
      <c r="A4" s="1" t="s">
        <v>40</v>
      </c>
      <c r="B4" s="1" t="s">
        <v>39</v>
      </c>
      <c r="C4" s="1" t="s">
        <v>38</v>
      </c>
      <c r="D4" s="13" t="s">
        <v>37</v>
      </c>
      <c r="E4" s="14"/>
      <c r="F4" s="7" t="s">
        <v>36</v>
      </c>
      <c r="H4" s="1" t="s">
        <v>35</v>
      </c>
      <c r="I4" s="1" t="s">
        <v>34</v>
      </c>
      <c r="J4" s="6" t="s">
        <v>33</v>
      </c>
      <c r="K4" s="6" t="s">
        <v>32</v>
      </c>
      <c r="L4" s="6" t="s">
        <v>31</v>
      </c>
      <c r="M4" s="6" t="s">
        <v>41</v>
      </c>
      <c r="N4" s="6" t="s">
        <v>42</v>
      </c>
      <c r="O4" s="6" t="s">
        <v>30</v>
      </c>
      <c r="P4" s="1" t="s">
        <v>29</v>
      </c>
      <c r="Q4" s="25" t="s">
        <v>50</v>
      </c>
      <c r="R4" s="6" t="s">
        <v>28</v>
      </c>
      <c r="S4" s="9" t="s">
        <v>27</v>
      </c>
      <c r="T4" s="10" t="s">
        <v>43</v>
      </c>
      <c r="U4" s="25" t="s">
        <v>47</v>
      </c>
      <c r="V4" s="6" t="s">
        <v>26</v>
      </c>
      <c r="W4" s="6" t="s">
        <v>25</v>
      </c>
      <c r="X4" s="6" t="s">
        <v>24</v>
      </c>
      <c r="Y4" s="6" t="s">
        <v>23</v>
      </c>
      <c r="Z4" s="6" t="s">
        <v>22</v>
      </c>
      <c r="AA4" s="6" t="s">
        <v>21</v>
      </c>
      <c r="AB4" s="6" t="s">
        <v>20</v>
      </c>
      <c r="AC4" s="23" t="s">
        <v>46</v>
      </c>
      <c r="AD4" s="8"/>
      <c r="AE4" s="8"/>
      <c r="AF4" s="8"/>
    </row>
    <row r="5" spans="1:32" x14ac:dyDescent="0.25">
      <c r="A5" s="1" t="s">
        <v>8</v>
      </c>
      <c r="B5" s="1" t="s">
        <v>7</v>
      </c>
      <c r="C5" s="1" t="s">
        <v>6</v>
      </c>
      <c r="D5" s="1" t="s">
        <v>19</v>
      </c>
      <c r="E5" s="1" t="s">
        <v>18</v>
      </c>
      <c r="F5" s="1" t="s">
        <v>3</v>
      </c>
      <c r="G5" s="1" t="s">
        <v>2</v>
      </c>
      <c r="H5" s="1" t="s">
        <v>17</v>
      </c>
      <c r="I5" s="1" t="s">
        <v>0</v>
      </c>
      <c r="J5" s="4">
        <v>1538112.15</v>
      </c>
      <c r="K5" s="5">
        <v>100</v>
      </c>
      <c r="L5" s="4">
        <v>750208.35</v>
      </c>
      <c r="M5" s="4">
        <v>750208.35</v>
      </c>
      <c r="N5" s="2"/>
      <c r="O5" s="2"/>
      <c r="P5" s="4">
        <v>2295959</v>
      </c>
      <c r="Q5" s="28">
        <f>P5/J5</f>
        <v>1.4927123487061722</v>
      </c>
      <c r="R5" s="3">
        <v>0</v>
      </c>
      <c r="S5" s="11">
        <v>720959</v>
      </c>
      <c r="T5" s="12">
        <v>750208.35</v>
      </c>
      <c r="U5" s="26">
        <f>P5-T5</f>
        <v>1545750.65</v>
      </c>
      <c r="V5" s="22">
        <v>180000</v>
      </c>
      <c r="W5" s="22">
        <f>V5</f>
        <v>180000</v>
      </c>
      <c r="X5" s="22">
        <v>120000</v>
      </c>
      <c r="Y5" s="22">
        <v>180000</v>
      </c>
      <c r="Z5" s="22">
        <v>280000</v>
      </c>
      <c r="AA5" s="22">
        <v>210000</v>
      </c>
      <c r="AB5" s="26">
        <f>U5-V5-X5-Y5-Z5-AA5</f>
        <v>575750.64999999991</v>
      </c>
      <c r="AC5" s="24" t="s">
        <v>51</v>
      </c>
      <c r="AD5" s="8"/>
      <c r="AE5" s="8"/>
      <c r="AF5" s="8"/>
    </row>
    <row r="6" spans="1:32" x14ac:dyDescent="0.25">
      <c r="A6" s="1" t="s">
        <v>8</v>
      </c>
      <c r="B6" s="1" t="s">
        <v>7</v>
      </c>
      <c r="C6" s="1" t="s">
        <v>6</v>
      </c>
      <c r="D6" s="1" t="s">
        <v>16</v>
      </c>
      <c r="E6" s="1" t="s">
        <v>15</v>
      </c>
      <c r="F6" s="1" t="s">
        <v>14</v>
      </c>
      <c r="G6" s="1" t="s">
        <v>13</v>
      </c>
      <c r="H6" s="1" t="s">
        <v>12</v>
      </c>
      <c r="I6" s="1" t="s">
        <v>0</v>
      </c>
      <c r="J6" s="4">
        <v>1439005.95</v>
      </c>
      <c r="K6" s="5">
        <v>100</v>
      </c>
      <c r="L6" s="4">
        <v>580875.99</v>
      </c>
      <c r="M6" s="4">
        <v>580875.99</v>
      </c>
      <c r="N6" s="2"/>
      <c r="O6" s="2"/>
      <c r="P6" s="4">
        <v>1439005.95</v>
      </c>
      <c r="Q6" s="28">
        <f t="shared" ref="Q6:Q7" si="0">P6/J6</f>
        <v>1</v>
      </c>
      <c r="R6" s="3">
        <v>0</v>
      </c>
      <c r="S6" s="11">
        <v>616584.85</v>
      </c>
      <c r="T6" s="12">
        <v>580875.99</v>
      </c>
      <c r="U6" s="26">
        <f t="shared" ref="U6:U7" si="1">P6-T6</f>
        <v>858129.96</v>
      </c>
      <c r="V6" s="22">
        <v>200000</v>
      </c>
      <c r="W6" s="22">
        <f t="shared" ref="W6:W7" si="2">V6</f>
        <v>200000</v>
      </c>
      <c r="X6" s="22">
        <v>310000</v>
      </c>
      <c r="Y6" s="22">
        <v>310000</v>
      </c>
      <c r="Z6" s="26">
        <f>U6-V6-X6-Y6</f>
        <v>38129.959999999963</v>
      </c>
      <c r="AA6" s="22"/>
      <c r="AB6" s="22"/>
      <c r="AC6" s="24" t="s">
        <v>52</v>
      </c>
      <c r="AD6" s="8"/>
      <c r="AE6" s="8"/>
      <c r="AF6" s="8"/>
    </row>
    <row r="7" spans="1:32" x14ac:dyDescent="0.25">
      <c r="A7" s="1" t="s">
        <v>8</v>
      </c>
      <c r="B7" s="1" t="s">
        <v>7</v>
      </c>
      <c r="C7" s="1" t="s">
        <v>6</v>
      </c>
      <c r="D7" s="1" t="s">
        <v>11</v>
      </c>
      <c r="E7" s="1" t="s">
        <v>10</v>
      </c>
      <c r="F7" s="1" t="s">
        <v>3</v>
      </c>
      <c r="G7" s="1" t="s">
        <v>2</v>
      </c>
      <c r="H7" s="1" t="s">
        <v>9</v>
      </c>
      <c r="I7" s="1" t="s">
        <v>0</v>
      </c>
      <c r="J7" s="4">
        <v>2174704.7999999998</v>
      </c>
      <c r="K7" s="5">
        <v>100</v>
      </c>
      <c r="L7" s="4">
        <v>478389.61</v>
      </c>
      <c r="M7" s="4">
        <v>478389.61</v>
      </c>
      <c r="N7" s="2"/>
      <c r="O7" s="2"/>
      <c r="P7" s="4">
        <v>2174704.7999999998</v>
      </c>
      <c r="Q7" s="28">
        <f t="shared" si="0"/>
        <v>1</v>
      </c>
      <c r="R7" s="3">
        <v>0</v>
      </c>
      <c r="S7" s="11">
        <v>494064.91</v>
      </c>
      <c r="T7" s="12">
        <v>478389.61</v>
      </c>
      <c r="U7" s="26">
        <f t="shared" si="1"/>
        <v>1696315.19</v>
      </c>
      <c r="V7" s="22">
        <v>270000</v>
      </c>
      <c r="W7" s="22">
        <f t="shared" si="2"/>
        <v>270000</v>
      </c>
      <c r="X7" s="22">
        <v>400000</v>
      </c>
      <c r="Y7" s="22">
        <v>400000</v>
      </c>
      <c r="Z7" s="26">
        <f>U7-V7-X7-Y7</f>
        <v>626315.18999999994</v>
      </c>
      <c r="AA7" s="22"/>
      <c r="AB7" s="22"/>
      <c r="AC7" s="24" t="s">
        <v>49</v>
      </c>
      <c r="AD7" s="8"/>
      <c r="AE7" s="8"/>
      <c r="AF7" s="8"/>
    </row>
    <row r="8" spans="1:32" x14ac:dyDescent="0.25">
      <c r="A8" s="1" t="s">
        <v>8</v>
      </c>
      <c r="B8" s="1" t="s">
        <v>7</v>
      </c>
      <c r="C8" s="1" t="s">
        <v>6</v>
      </c>
      <c r="D8" s="1" t="s">
        <v>5</v>
      </c>
      <c r="E8" s="1" t="s">
        <v>4</v>
      </c>
      <c r="F8" s="1" t="s">
        <v>3</v>
      </c>
      <c r="G8" s="1" t="s">
        <v>2</v>
      </c>
      <c r="H8" s="1" t="s">
        <v>1</v>
      </c>
      <c r="I8" s="1" t="s">
        <v>0</v>
      </c>
      <c r="J8" s="4">
        <v>20414.3</v>
      </c>
      <c r="K8" s="5">
        <v>100</v>
      </c>
      <c r="L8" s="4">
        <v>12579.7</v>
      </c>
      <c r="M8" s="4">
        <v>12579.7</v>
      </c>
      <c r="N8" s="2"/>
      <c r="O8" s="2"/>
      <c r="P8" s="4">
        <v>6963.55</v>
      </c>
      <c r="Q8" s="4"/>
      <c r="R8" s="3">
        <v>0</v>
      </c>
      <c r="S8" s="11">
        <v>6963.55</v>
      </c>
      <c r="T8" s="12">
        <v>12579.7</v>
      </c>
      <c r="U8" s="24" t="s">
        <v>48</v>
      </c>
      <c r="V8" s="21"/>
      <c r="W8" s="21"/>
      <c r="X8" s="21"/>
      <c r="Y8" s="21"/>
      <c r="Z8" s="21"/>
      <c r="AA8" s="21"/>
      <c r="AB8" s="21"/>
      <c r="AD8" s="8"/>
      <c r="AE8" s="8"/>
      <c r="AF8" s="8"/>
    </row>
    <row r="9" spans="1:32" x14ac:dyDescent="0.25">
      <c r="AD9" s="8"/>
      <c r="AE9" s="8"/>
      <c r="AF9" s="8"/>
    </row>
    <row r="10" spans="1:32" s="8" customFormat="1" x14ac:dyDescent="0.25">
      <c r="V10" s="15" t="s">
        <v>45</v>
      </c>
      <c r="W10" s="16"/>
      <c r="X10" s="16"/>
      <c r="Y10" s="16"/>
      <c r="Z10" s="16"/>
      <c r="AA10" s="16"/>
      <c r="AB10" s="16"/>
    </row>
    <row r="11" spans="1:32" s="8" customFormat="1" ht="45" x14ac:dyDescent="0.25">
      <c r="V11" s="17" t="s">
        <v>26</v>
      </c>
      <c r="W11" s="17" t="s">
        <v>25</v>
      </c>
      <c r="X11" s="17" t="s">
        <v>24</v>
      </c>
      <c r="Y11" s="17" t="s">
        <v>23</v>
      </c>
      <c r="Z11" s="17" t="s">
        <v>22</v>
      </c>
      <c r="AA11" s="17" t="s">
        <v>21</v>
      </c>
      <c r="AB11" s="17" t="s">
        <v>20</v>
      </c>
    </row>
    <row r="12" spans="1:32" s="8" customFormat="1" x14ac:dyDescent="0.25">
      <c r="R12" s="18"/>
      <c r="S12" s="18"/>
      <c r="V12" s="19">
        <v>100000</v>
      </c>
      <c r="W12" s="19">
        <v>100000</v>
      </c>
      <c r="X12" s="19">
        <v>100000</v>
      </c>
      <c r="Y12" s="19">
        <v>200000</v>
      </c>
      <c r="Z12" s="19">
        <v>250000</v>
      </c>
      <c r="AA12" s="19">
        <v>250000</v>
      </c>
      <c r="AB12" s="19">
        <v>675000</v>
      </c>
      <c r="AC12" s="20"/>
    </row>
    <row r="13" spans="1:32" s="8" customFormat="1" x14ac:dyDescent="0.25">
      <c r="V13" s="19">
        <v>150000</v>
      </c>
      <c r="W13" s="19">
        <v>150000</v>
      </c>
      <c r="X13" s="19">
        <v>260000</v>
      </c>
      <c r="Y13" s="19">
        <v>260000</v>
      </c>
      <c r="Z13" s="19">
        <v>152421.1</v>
      </c>
      <c r="AA13" s="19">
        <v>0</v>
      </c>
      <c r="AB13" s="19"/>
    </row>
    <row r="14" spans="1:32" s="8" customFormat="1" x14ac:dyDescent="0.25">
      <c r="V14" s="19">
        <v>280000</v>
      </c>
      <c r="W14" s="19">
        <v>280000</v>
      </c>
      <c r="X14" s="19">
        <v>420000</v>
      </c>
      <c r="Y14" s="19">
        <v>420000</v>
      </c>
      <c r="Z14" s="19">
        <v>560639.89</v>
      </c>
      <c r="AA14" s="19">
        <v>0</v>
      </c>
      <c r="AB14" s="19"/>
      <c r="AC14" s="20"/>
    </row>
    <row r="17" spans="16:28" x14ac:dyDescent="0.25">
      <c r="T17" s="18"/>
      <c r="AB17" s="20"/>
    </row>
    <row r="18" spans="16:28" x14ac:dyDescent="0.25">
      <c r="AB18" s="27"/>
    </row>
    <row r="20" spans="16:28" x14ac:dyDescent="0.25">
      <c r="P20" s="18"/>
      <c r="Q20" s="18"/>
    </row>
  </sheetData>
  <mergeCells count="1">
    <mergeCell ref="D4:E4"/>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JAUSLIN STEBLER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Müller Stefan</dc:creator>
  <cp:lastModifiedBy>Falzone Lorenzo</cp:lastModifiedBy>
  <dcterms:created xsi:type="dcterms:W3CDTF">2024-02-14T11:37:31Z</dcterms:created>
  <dcterms:modified xsi:type="dcterms:W3CDTF">2024-02-16T14:07:27Z</dcterms:modified>
</cp:coreProperties>
</file>