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8010" activeTab="4"/>
  </bookViews>
  <sheets>
    <sheet name="Employees" sheetId="2" r:id="rId1"/>
    <sheet name="Tools List" sheetId="4" r:id="rId2"/>
    <sheet name="Daily Tools Issued" sheetId="1" r:id="rId3"/>
    <sheet name="Perm. Tools Issued" sheetId="5" r:id="rId4"/>
    <sheet name="Daily Welding Eletrode Issue" sheetId="6" r:id="rId5"/>
    <sheet name="Welding Eletrode" sheetId="7" r:id="rId6"/>
  </sheets>
  <definedNames>
    <definedName name="_xlnm._FilterDatabase" localSheetId="4" hidden="1">'Daily Welding Eletrode Issue'!$L$3:$L$15</definedName>
  </definedNames>
  <calcPr calcId="144525"/>
</workbook>
</file>

<file path=xl/calcChain.xml><?xml version="1.0" encoding="utf-8"?>
<calcChain xmlns="http://schemas.openxmlformats.org/spreadsheetml/2006/main">
  <c r="G24" i="6" l="1"/>
  <c r="E86" i="2" l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6" i="2"/>
  <c r="E25" i="2"/>
  <c r="E24" i="2"/>
  <c r="E23" i="2"/>
  <c r="E22" i="2"/>
  <c r="E21" i="2"/>
  <c r="E20" i="2"/>
  <c r="E19" i="2"/>
  <c r="E17" i="2"/>
  <c r="E16" i="2"/>
  <c r="E14" i="2"/>
  <c r="E13" i="2"/>
  <c r="E12" i="2"/>
  <c r="E11" i="2"/>
  <c r="E10" i="2"/>
  <c r="E9" i="2"/>
  <c r="E8" i="2"/>
  <c r="E6" i="2"/>
  <c r="E5" i="2"/>
  <c r="E2" i="2"/>
  <c r="H18" i="6" l="1"/>
  <c r="I18" i="6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C112" i="7"/>
  <c r="C113" i="7"/>
  <c r="C114" i="7"/>
  <c r="C115" i="7"/>
  <c r="D115" i="7" s="1"/>
  <c r="C116" i="7"/>
  <c r="C117" i="7"/>
  <c r="C118" i="7"/>
  <c r="C119" i="7"/>
  <c r="D119" i="7" s="1"/>
  <c r="C120" i="7"/>
  <c r="C121" i="7"/>
  <c r="C122" i="7"/>
  <c r="C123" i="7"/>
  <c r="D123" i="7" s="1"/>
  <c r="C124" i="7"/>
  <c r="C125" i="7"/>
  <c r="C126" i="7"/>
  <c r="C127" i="7"/>
  <c r="D127" i="7" s="1"/>
  <c r="C128" i="7"/>
  <c r="C129" i="7"/>
  <c r="C130" i="7"/>
  <c r="C131" i="7"/>
  <c r="D131" i="7" s="1"/>
  <c r="C132" i="7"/>
  <c r="C133" i="7"/>
  <c r="C134" i="7"/>
  <c r="C135" i="7"/>
  <c r="D135" i="7" s="1"/>
  <c r="C136" i="7"/>
  <c r="C137" i="7"/>
  <c r="C138" i="7"/>
  <c r="C139" i="7"/>
  <c r="D139" i="7" s="1"/>
  <c r="C140" i="7"/>
  <c r="C141" i="7"/>
  <c r="C142" i="7"/>
  <c r="C143" i="7"/>
  <c r="D143" i="7" s="1"/>
  <c r="C144" i="7"/>
  <c r="C145" i="7"/>
  <c r="C146" i="7"/>
  <c r="C147" i="7"/>
  <c r="D147" i="7" s="1"/>
  <c r="C148" i="7"/>
  <c r="C149" i="7"/>
  <c r="C150" i="7"/>
  <c r="C151" i="7"/>
  <c r="D151" i="7" s="1"/>
  <c r="C152" i="7"/>
  <c r="C153" i="7"/>
  <c r="C154" i="7"/>
  <c r="C155" i="7"/>
  <c r="D155" i="7" s="1"/>
  <c r="C156" i="7"/>
  <c r="C157" i="7"/>
  <c r="C158" i="7"/>
  <c r="C159" i="7"/>
  <c r="D159" i="7" s="1"/>
  <c r="C160" i="7"/>
  <c r="C161" i="7"/>
  <c r="D161" i="7" s="1"/>
  <c r="C162" i="7"/>
  <c r="C163" i="7"/>
  <c r="D163" i="7" s="1"/>
  <c r="C164" i="7"/>
  <c r="C165" i="7"/>
  <c r="C166" i="7"/>
  <c r="C167" i="7"/>
  <c r="D167" i="7" s="1"/>
  <c r="C168" i="7"/>
  <c r="C169" i="7"/>
  <c r="C170" i="7"/>
  <c r="C171" i="7"/>
  <c r="D171" i="7" s="1"/>
  <c r="C172" i="7"/>
  <c r="C173" i="7"/>
  <c r="C174" i="7"/>
  <c r="C175" i="7"/>
  <c r="D175" i="7" s="1"/>
  <c r="C176" i="7"/>
  <c r="C177" i="7"/>
  <c r="C178" i="7"/>
  <c r="C179" i="7"/>
  <c r="D179" i="7" s="1"/>
  <c r="C180" i="7"/>
  <c r="C181" i="7"/>
  <c r="C182" i="7"/>
  <c r="C183" i="7"/>
  <c r="D183" i="7" s="1"/>
  <c r="C184" i="7"/>
  <c r="C185" i="7"/>
  <c r="C186" i="7"/>
  <c r="C187" i="7"/>
  <c r="D187" i="7" s="1"/>
  <c r="C188" i="7"/>
  <c r="C189" i="7"/>
  <c r="C190" i="7"/>
  <c r="C191" i="7"/>
  <c r="D191" i="7" s="1"/>
  <c r="C192" i="7"/>
  <c r="C193" i="7"/>
  <c r="D193" i="7" s="1"/>
  <c r="C194" i="7"/>
  <c r="C195" i="7"/>
  <c r="D195" i="7" s="1"/>
  <c r="C196" i="7"/>
  <c r="C197" i="7"/>
  <c r="C198" i="7"/>
  <c r="C199" i="7"/>
  <c r="D199" i="7" s="1"/>
  <c r="C200" i="7"/>
  <c r="C201" i="7"/>
  <c r="C202" i="7"/>
  <c r="C203" i="7"/>
  <c r="D203" i="7" s="1"/>
  <c r="C204" i="7"/>
  <c r="C205" i="7"/>
  <c r="C206" i="7"/>
  <c r="C207" i="7"/>
  <c r="D207" i="7" s="1"/>
  <c r="C208" i="7"/>
  <c r="C209" i="7"/>
  <c r="C210" i="7"/>
  <c r="C211" i="7"/>
  <c r="D211" i="7" s="1"/>
  <c r="C212" i="7"/>
  <c r="C213" i="7"/>
  <c r="C214" i="7"/>
  <c r="C215" i="7"/>
  <c r="D215" i="7" s="1"/>
  <c r="C216" i="7"/>
  <c r="C217" i="7"/>
  <c r="C218" i="7"/>
  <c r="C219" i="7"/>
  <c r="D219" i="7" s="1"/>
  <c r="C220" i="7"/>
  <c r="C221" i="7"/>
  <c r="C222" i="7"/>
  <c r="C223" i="7"/>
  <c r="D223" i="7" s="1"/>
  <c r="C224" i="7"/>
  <c r="C225" i="7"/>
  <c r="D225" i="7" s="1"/>
  <c r="C226" i="7"/>
  <c r="C227" i="7"/>
  <c r="D227" i="7" s="1"/>
  <c r="C228" i="7"/>
  <c r="C229" i="7"/>
  <c r="C230" i="7"/>
  <c r="C231" i="7"/>
  <c r="D231" i="7" s="1"/>
  <c r="C232" i="7"/>
  <c r="C233" i="7"/>
  <c r="C234" i="7"/>
  <c r="C235" i="7"/>
  <c r="D235" i="7" s="1"/>
  <c r="C236" i="7"/>
  <c r="C237" i="7"/>
  <c r="C238" i="7"/>
  <c r="C239" i="7"/>
  <c r="D239" i="7" s="1"/>
  <c r="C240" i="7"/>
  <c r="C241" i="7"/>
  <c r="C242" i="7"/>
  <c r="C243" i="7"/>
  <c r="D243" i="7" s="1"/>
  <c r="C244" i="7"/>
  <c r="C245" i="7"/>
  <c r="C246" i="7"/>
  <c r="C247" i="7"/>
  <c r="D247" i="7" s="1"/>
  <c r="C248" i="7"/>
  <c r="C249" i="7"/>
  <c r="C250" i="7"/>
  <c r="C251" i="7"/>
  <c r="D251" i="7" s="1"/>
  <c r="C252" i="7"/>
  <c r="C253" i="7"/>
  <c r="C254" i="7"/>
  <c r="C255" i="7"/>
  <c r="D255" i="7" s="1"/>
  <c r="C256" i="7"/>
  <c r="C257" i="7"/>
  <c r="D257" i="7" s="1"/>
  <c r="C258" i="7"/>
  <c r="C259" i="7"/>
  <c r="D259" i="7" s="1"/>
  <c r="C260" i="7"/>
  <c r="C261" i="7"/>
  <c r="C262" i="7"/>
  <c r="C263" i="7"/>
  <c r="D263" i="7" s="1"/>
  <c r="C264" i="7"/>
  <c r="C265" i="7"/>
  <c r="C266" i="7"/>
  <c r="C267" i="7"/>
  <c r="D267" i="7" s="1"/>
  <c r="C268" i="7"/>
  <c r="C269" i="7"/>
  <c r="C270" i="7"/>
  <c r="C271" i="7"/>
  <c r="D271" i="7" s="1"/>
  <c r="C272" i="7"/>
  <c r="C273" i="7"/>
  <c r="C274" i="7"/>
  <c r="C275" i="7"/>
  <c r="D275" i="7" s="1"/>
  <c r="C276" i="7"/>
  <c r="C277" i="7"/>
  <c r="C278" i="7"/>
  <c r="C279" i="7"/>
  <c r="D279" i="7" s="1"/>
  <c r="C280" i="7"/>
  <c r="C281" i="7"/>
  <c r="C282" i="7"/>
  <c r="C283" i="7"/>
  <c r="D283" i="7" s="1"/>
  <c r="C284" i="7"/>
  <c r="C285" i="7"/>
  <c r="C286" i="7"/>
  <c r="C287" i="7"/>
  <c r="D287" i="7" s="1"/>
  <c r="C288" i="7"/>
  <c r="C289" i="7"/>
  <c r="D289" i="7" s="1"/>
  <c r="C290" i="7"/>
  <c r="C291" i="7"/>
  <c r="D291" i="7" s="1"/>
  <c r="C292" i="7"/>
  <c r="C293" i="7"/>
  <c r="C294" i="7"/>
  <c r="C295" i="7"/>
  <c r="D295" i="7" s="1"/>
  <c r="C296" i="7"/>
  <c r="C297" i="7"/>
  <c r="C298" i="7"/>
  <c r="C299" i="7"/>
  <c r="D299" i="7" s="1"/>
  <c r="C300" i="7"/>
  <c r="C301" i="7"/>
  <c r="C302" i="7"/>
  <c r="C303" i="7"/>
  <c r="D303" i="7" s="1"/>
  <c r="C304" i="7"/>
  <c r="C305" i="7"/>
  <c r="C306" i="7"/>
  <c r="C307" i="7"/>
  <c r="D307" i="7" s="1"/>
  <c r="C308" i="7"/>
  <c r="C309" i="7"/>
  <c r="C310" i="7"/>
  <c r="C311" i="7"/>
  <c r="D311" i="7" s="1"/>
  <c r="C312" i="7"/>
  <c r="C313" i="7"/>
  <c r="C314" i="7"/>
  <c r="C315" i="7"/>
  <c r="D315" i="7" s="1"/>
  <c r="C316" i="7"/>
  <c r="C317" i="7"/>
  <c r="C318" i="7"/>
  <c r="C319" i="7"/>
  <c r="D319" i="7" s="1"/>
  <c r="C320" i="7"/>
  <c r="C321" i="7"/>
  <c r="D321" i="7" s="1"/>
  <c r="C322" i="7"/>
  <c r="C323" i="7"/>
  <c r="D323" i="7" s="1"/>
  <c r="C324" i="7"/>
  <c r="C325" i="7"/>
  <c r="C326" i="7"/>
  <c r="C327" i="7"/>
  <c r="D327" i="7" s="1"/>
  <c r="C328" i="7"/>
  <c r="D328" i="7" s="1"/>
  <c r="C329" i="7"/>
  <c r="C330" i="7"/>
  <c r="C331" i="7"/>
  <c r="D331" i="7" s="1"/>
  <c r="C332" i="7"/>
  <c r="C333" i="7"/>
  <c r="C334" i="7"/>
  <c r="C335" i="7"/>
  <c r="D335" i="7" s="1"/>
  <c r="C336" i="7"/>
  <c r="C337" i="7"/>
  <c r="C338" i="7"/>
  <c r="C339" i="7"/>
  <c r="D339" i="7" s="1"/>
  <c r="C340" i="7"/>
  <c r="C341" i="7"/>
  <c r="C342" i="7"/>
  <c r="C343" i="7"/>
  <c r="D343" i="7" s="1"/>
  <c r="C344" i="7"/>
  <c r="C345" i="7"/>
  <c r="C346" i="7"/>
  <c r="C347" i="7"/>
  <c r="D347" i="7" s="1"/>
  <c r="C348" i="7"/>
  <c r="C349" i="7"/>
  <c r="C350" i="7"/>
  <c r="C351" i="7"/>
  <c r="D351" i="7" s="1"/>
  <c r="C352" i="7"/>
  <c r="C353" i="7"/>
  <c r="C354" i="7"/>
  <c r="C355" i="7"/>
  <c r="D355" i="7" s="1"/>
  <c r="C356" i="7"/>
  <c r="D356" i="7" s="1"/>
  <c r="C357" i="7"/>
  <c r="C358" i="7"/>
  <c r="C359" i="7"/>
  <c r="D359" i="7" s="1"/>
  <c r="C360" i="7"/>
  <c r="D360" i="7" s="1"/>
  <c r="C361" i="7"/>
  <c r="C362" i="7"/>
  <c r="C363" i="7"/>
  <c r="D363" i="7" s="1"/>
  <c r="C364" i="7"/>
  <c r="D364" i="7" s="1"/>
  <c r="C365" i="7"/>
  <c r="C366" i="7"/>
  <c r="C367" i="7"/>
  <c r="D367" i="7" s="1"/>
  <c r="C368" i="7"/>
  <c r="C369" i="7"/>
  <c r="C370" i="7"/>
  <c r="C371" i="7"/>
  <c r="D371" i="7" s="1"/>
  <c r="C372" i="7"/>
  <c r="D372" i="7" s="1"/>
  <c r="C373" i="7"/>
  <c r="C374" i="7"/>
  <c r="C375" i="7"/>
  <c r="D375" i="7" s="1"/>
  <c r="C376" i="7"/>
  <c r="D376" i="7" s="1"/>
  <c r="C377" i="7"/>
  <c r="C378" i="7"/>
  <c r="C379" i="7"/>
  <c r="D379" i="7" s="1"/>
  <c r="C380" i="7"/>
  <c r="D380" i="7" s="1"/>
  <c r="C381" i="7"/>
  <c r="C382" i="7"/>
  <c r="C383" i="7"/>
  <c r="D383" i="7" s="1"/>
  <c r="C384" i="7"/>
  <c r="D384" i="7" s="1"/>
  <c r="C385" i="7"/>
  <c r="C386" i="7"/>
  <c r="C387" i="7"/>
  <c r="D387" i="7" s="1"/>
  <c r="C388" i="7"/>
  <c r="D388" i="7" s="1"/>
  <c r="C389" i="7"/>
  <c r="C390" i="7"/>
  <c r="C391" i="7"/>
  <c r="D391" i="7" s="1"/>
  <c r="C392" i="7"/>
  <c r="D392" i="7" s="1"/>
  <c r="C393" i="7"/>
  <c r="C394" i="7"/>
  <c r="C395" i="7"/>
  <c r="D395" i="7" s="1"/>
  <c r="C396" i="7"/>
  <c r="D396" i="7" s="1"/>
  <c r="C397" i="7"/>
  <c r="C398" i="7"/>
  <c r="C399" i="7"/>
  <c r="D399" i="7" s="1"/>
  <c r="C400" i="7"/>
  <c r="D400" i="7" s="1"/>
  <c r="C401" i="7"/>
  <c r="C402" i="7"/>
  <c r="C403" i="7"/>
  <c r="D403" i="7" s="1"/>
  <c r="C404" i="7"/>
  <c r="D404" i="7" s="1"/>
  <c r="C405" i="7"/>
  <c r="C406" i="7"/>
  <c r="C407" i="7"/>
  <c r="D407" i="7" s="1"/>
  <c r="C408" i="7"/>
  <c r="D408" i="7" s="1"/>
  <c r="C409" i="7"/>
  <c r="C410" i="7"/>
  <c r="C411" i="7"/>
  <c r="D411" i="7" s="1"/>
  <c r="C412" i="7"/>
  <c r="D412" i="7" s="1"/>
  <c r="C413" i="7"/>
  <c r="C414" i="7"/>
  <c r="C415" i="7"/>
  <c r="D415" i="7" s="1"/>
  <c r="C416" i="7"/>
  <c r="D416" i="7" s="1"/>
  <c r="C417" i="7"/>
  <c r="C418" i="7"/>
  <c r="C419" i="7"/>
  <c r="D419" i="7" s="1"/>
  <c r="C420" i="7"/>
  <c r="D420" i="7" s="1"/>
  <c r="C421" i="7"/>
  <c r="C422" i="7"/>
  <c r="C423" i="7"/>
  <c r="D423" i="7" s="1"/>
  <c r="C424" i="7"/>
  <c r="D424" i="7" s="1"/>
  <c r="C425" i="7"/>
  <c r="C426" i="7"/>
  <c r="C427" i="7"/>
  <c r="D427" i="7" s="1"/>
  <c r="C428" i="7"/>
  <c r="D428" i="7" s="1"/>
  <c r="C429" i="7"/>
  <c r="C430" i="7"/>
  <c r="C431" i="7"/>
  <c r="D431" i="7" s="1"/>
  <c r="C432" i="7"/>
  <c r="D432" i="7" s="1"/>
  <c r="C433" i="7"/>
  <c r="C434" i="7"/>
  <c r="C435" i="7"/>
  <c r="D435" i="7" s="1"/>
  <c r="C436" i="7"/>
  <c r="D436" i="7" s="1"/>
  <c r="C437" i="7"/>
  <c r="C438" i="7"/>
  <c r="C439" i="7"/>
  <c r="D439" i="7" s="1"/>
  <c r="C440" i="7"/>
  <c r="D440" i="7" s="1"/>
  <c r="C441" i="7"/>
  <c r="D441" i="7" s="1"/>
  <c r="C442" i="7"/>
  <c r="C443" i="7"/>
  <c r="D443" i="7" s="1"/>
  <c r="C444" i="7"/>
  <c r="D444" i="7" s="1"/>
  <c r="C445" i="7"/>
  <c r="C446" i="7"/>
  <c r="C447" i="7"/>
  <c r="D447" i="7" s="1"/>
  <c r="C448" i="7"/>
  <c r="D448" i="7" s="1"/>
  <c r="C449" i="7"/>
  <c r="C450" i="7"/>
  <c r="C451" i="7"/>
  <c r="D451" i="7" s="1"/>
  <c r="C452" i="7"/>
  <c r="D452" i="7" s="1"/>
  <c r="C453" i="7"/>
  <c r="C454" i="7"/>
  <c r="C455" i="7"/>
  <c r="D455" i="7" s="1"/>
  <c r="C456" i="7"/>
  <c r="D456" i="7" s="1"/>
  <c r="C457" i="7"/>
  <c r="C458" i="7"/>
  <c r="C459" i="7"/>
  <c r="D459" i="7" s="1"/>
  <c r="C460" i="7"/>
  <c r="D460" i="7" s="1"/>
  <c r="C461" i="7"/>
  <c r="C462" i="7"/>
  <c r="C463" i="7"/>
  <c r="D463" i="7" s="1"/>
  <c r="C464" i="7"/>
  <c r="D464" i="7" s="1"/>
  <c r="C465" i="7"/>
  <c r="C466" i="7"/>
  <c r="C467" i="7"/>
  <c r="D467" i="7" s="1"/>
  <c r="C468" i="7"/>
  <c r="D468" i="7" s="1"/>
  <c r="C469" i="7"/>
  <c r="C470" i="7"/>
  <c r="D470" i="7" s="1"/>
  <c r="C471" i="7"/>
  <c r="D471" i="7" s="1"/>
  <c r="C472" i="7"/>
  <c r="C473" i="7"/>
  <c r="C474" i="7"/>
  <c r="D474" i="7" s="1"/>
  <c r="C475" i="7"/>
  <c r="D475" i="7" s="1"/>
  <c r="C476" i="7"/>
  <c r="D476" i="7" s="1"/>
  <c r="C477" i="7"/>
  <c r="C478" i="7"/>
  <c r="C479" i="7"/>
  <c r="D479" i="7" s="1"/>
  <c r="C480" i="7"/>
  <c r="D480" i="7" s="1"/>
  <c r="C481" i="7"/>
  <c r="C482" i="7"/>
  <c r="D482" i="7" s="1"/>
  <c r="C483" i="7"/>
  <c r="D483" i="7" s="1"/>
  <c r="C484" i="7"/>
  <c r="D484" i="7" s="1"/>
  <c r="C485" i="7"/>
  <c r="C486" i="7"/>
  <c r="D486" i="7" s="1"/>
  <c r="C487" i="7"/>
  <c r="D487" i="7" s="1"/>
  <c r="C488" i="7"/>
  <c r="D488" i="7" s="1"/>
  <c r="C489" i="7"/>
  <c r="C490" i="7"/>
  <c r="C491" i="7"/>
  <c r="D491" i="7" s="1"/>
  <c r="C492" i="7"/>
  <c r="D492" i="7" s="1"/>
  <c r="C493" i="7"/>
  <c r="C494" i="7"/>
  <c r="D494" i="7" s="1"/>
  <c r="C495" i="7"/>
  <c r="D495" i="7" s="1"/>
  <c r="C496" i="7"/>
  <c r="D496" i="7" s="1"/>
  <c r="C497" i="7"/>
  <c r="C498" i="7"/>
  <c r="C499" i="7"/>
  <c r="D499" i="7" s="1"/>
  <c r="C500" i="7"/>
  <c r="D500" i="7" s="1"/>
  <c r="C501" i="7"/>
  <c r="C502" i="7"/>
  <c r="D502" i="7" s="1"/>
  <c r="C503" i="7"/>
  <c r="D503" i="7" s="1"/>
  <c r="C504" i="7"/>
  <c r="D504" i="7" s="1"/>
  <c r="C505" i="7"/>
  <c r="C506" i="7"/>
  <c r="D506" i="7" s="1"/>
  <c r="C507" i="7"/>
  <c r="D507" i="7" s="1"/>
  <c r="C508" i="7"/>
  <c r="D508" i="7" s="1"/>
  <c r="C509" i="7"/>
  <c r="C510" i="7"/>
  <c r="C511" i="7"/>
  <c r="D511" i="7" s="1"/>
  <c r="C512" i="7"/>
  <c r="D512" i="7" s="1"/>
  <c r="C513" i="7"/>
  <c r="C514" i="7"/>
  <c r="D514" i="7" s="1"/>
  <c r="C515" i="7"/>
  <c r="D515" i="7" s="1"/>
  <c r="C516" i="7"/>
  <c r="D516" i="7" s="1"/>
  <c r="C517" i="7"/>
  <c r="C518" i="7"/>
  <c r="C519" i="7"/>
  <c r="D519" i="7" s="1"/>
  <c r="C520" i="7"/>
  <c r="D520" i="7" s="1"/>
  <c r="C521" i="7"/>
  <c r="C522" i="7"/>
  <c r="D522" i="7" s="1"/>
  <c r="C523" i="7"/>
  <c r="D523" i="7" s="1"/>
  <c r="C524" i="7"/>
  <c r="D524" i="7" s="1"/>
  <c r="C525" i="7"/>
  <c r="C526" i="7"/>
  <c r="D526" i="7" s="1"/>
  <c r="C527" i="7"/>
  <c r="D527" i="7" s="1"/>
  <c r="C528" i="7"/>
  <c r="D528" i="7" s="1"/>
  <c r="C529" i="7"/>
  <c r="C530" i="7"/>
  <c r="D530" i="7" s="1"/>
  <c r="C531" i="7"/>
  <c r="D531" i="7" s="1"/>
  <c r="C532" i="7"/>
  <c r="D532" i="7" s="1"/>
  <c r="C533" i="7"/>
  <c r="C534" i="7"/>
  <c r="C535" i="7"/>
  <c r="D535" i="7" s="1"/>
  <c r="C536" i="7"/>
  <c r="D536" i="7" s="1"/>
  <c r="C537" i="7"/>
  <c r="C538" i="7"/>
  <c r="D538" i="7" s="1"/>
  <c r="C539" i="7"/>
  <c r="D539" i="7" s="1"/>
  <c r="C540" i="7"/>
  <c r="D540" i="7" s="1"/>
  <c r="C541" i="7"/>
  <c r="C542" i="7"/>
  <c r="D542" i="7" s="1"/>
  <c r="C543" i="7"/>
  <c r="D543" i="7" s="1"/>
  <c r="C544" i="7"/>
  <c r="D544" i="7" s="1"/>
  <c r="C545" i="7"/>
  <c r="C546" i="7"/>
  <c r="D546" i="7" s="1"/>
  <c r="C547" i="7"/>
  <c r="D547" i="7" s="1"/>
  <c r="C548" i="7"/>
  <c r="D548" i="7" s="1"/>
  <c r="C549" i="7"/>
  <c r="C550" i="7"/>
  <c r="D550" i="7" s="1"/>
  <c r="C551" i="7"/>
  <c r="D551" i="7" s="1"/>
  <c r="C552" i="7"/>
  <c r="C553" i="7"/>
  <c r="C554" i="7"/>
  <c r="D554" i="7" s="1"/>
  <c r="C555" i="7"/>
  <c r="D555" i="7" s="1"/>
  <c r="C556" i="7"/>
  <c r="D556" i="7" s="1"/>
  <c r="C557" i="7"/>
  <c r="C558" i="7"/>
  <c r="D558" i="7" s="1"/>
  <c r="C559" i="7"/>
  <c r="D559" i="7" s="1"/>
  <c r="C560" i="7"/>
  <c r="D560" i="7" s="1"/>
  <c r="C561" i="7"/>
  <c r="C562" i="7"/>
  <c r="D562" i="7" s="1"/>
  <c r="C563" i="7"/>
  <c r="D563" i="7" s="1"/>
  <c r="C564" i="7"/>
  <c r="D564" i="7" s="1"/>
  <c r="C565" i="7"/>
  <c r="C566" i="7"/>
  <c r="D566" i="7" s="1"/>
  <c r="C567" i="7"/>
  <c r="D567" i="7" s="1"/>
  <c r="C568" i="7"/>
  <c r="D568" i="7" s="1"/>
  <c r="C569" i="7"/>
  <c r="C570" i="7"/>
  <c r="D570" i="7" s="1"/>
  <c r="C571" i="7"/>
  <c r="D571" i="7" s="1"/>
  <c r="C572" i="7"/>
  <c r="D572" i="7" s="1"/>
  <c r="C573" i="7"/>
  <c r="C574" i="7"/>
  <c r="D574" i="7" s="1"/>
  <c r="C575" i="7"/>
  <c r="D575" i="7" s="1"/>
  <c r="C576" i="7"/>
  <c r="D576" i="7" s="1"/>
  <c r="C577" i="7"/>
  <c r="C578" i="7"/>
  <c r="D578" i="7" s="1"/>
  <c r="C579" i="7"/>
  <c r="D579" i="7" s="1"/>
  <c r="C580" i="7"/>
  <c r="D580" i="7" s="1"/>
  <c r="C581" i="7"/>
  <c r="C582" i="7"/>
  <c r="D582" i="7" s="1"/>
  <c r="C583" i="7"/>
  <c r="D583" i="7" s="1"/>
  <c r="C584" i="7"/>
  <c r="D584" i="7" s="1"/>
  <c r="C585" i="7"/>
  <c r="C586" i="7"/>
  <c r="C587" i="7"/>
  <c r="D587" i="7" s="1"/>
  <c r="C588" i="7"/>
  <c r="D588" i="7" s="1"/>
  <c r="C589" i="7"/>
  <c r="C590" i="7"/>
  <c r="D590" i="7" s="1"/>
  <c r="C591" i="7"/>
  <c r="D591" i="7" s="1"/>
  <c r="C592" i="7"/>
  <c r="D592" i="7" s="1"/>
  <c r="C593" i="7"/>
  <c r="C594" i="7"/>
  <c r="D594" i="7" s="1"/>
  <c r="C595" i="7"/>
  <c r="D595" i="7" s="1"/>
  <c r="C596" i="7"/>
  <c r="D596" i="7" s="1"/>
  <c r="C597" i="7"/>
  <c r="C598" i="7"/>
  <c r="D598" i="7" s="1"/>
  <c r="C599" i="7"/>
  <c r="D599" i="7" s="1"/>
  <c r="C600" i="7"/>
  <c r="D600" i="7" s="1"/>
  <c r="C601" i="7"/>
  <c r="C602" i="7"/>
  <c r="D602" i="7" s="1"/>
  <c r="C603" i="7"/>
  <c r="D603" i="7" s="1"/>
  <c r="C604" i="7"/>
  <c r="D604" i="7" s="1"/>
  <c r="C605" i="7"/>
  <c r="C606" i="7"/>
  <c r="D606" i="7" s="1"/>
  <c r="C607" i="7"/>
  <c r="D607" i="7" s="1"/>
  <c r="C608" i="7"/>
  <c r="D608" i="7" s="1"/>
  <c r="C609" i="7"/>
  <c r="C610" i="7"/>
  <c r="D610" i="7" s="1"/>
  <c r="C611" i="7"/>
  <c r="D611" i="7" s="1"/>
  <c r="C612" i="7"/>
  <c r="D612" i="7" s="1"/>
  <c r="C613" i="7"/>
  <c r="C614" i="7"/>
  <c r="D614" i="7" s="1"/>
  <c r="C615" i="7"/>
  <c r="D615" i="7" s="1"/>
  <c r="C616" i="7"/>
  <c r="D616" i="7" s="1"/>
  <c r="C617" i="7"/>
  <c r="C618" i="7"/>
  <c r="D618" i="7" s="1"/>
  <c r="C619" i="7"/>
  <c r="D619" i="7" s="1"/>
  <c r="C620" i="7"/>
  <c r="D620" i="7" s="1"/>
  <c r="C621" i="7"/>
  <c r="C622" i="7"/>
  <c r="D622" i="7" s="1"/>
  <c r="C623" i="7"/>
  <c r="D623" i="7" s="1"/>
  <c r="C624" i="7"/>
  <c r="D624" i="7" s="1"/>
  <c r="C625" i="7"/>
  <c r="C626" i="7"/>
  <c r="D626" i="7" s="1"/>
  <c r="C627" i="7"/>
  <c r="D627" i="7" s="1"/>
  <c r="C628" i="7"/>
  <c r="D628" i="7" s="1"/>
  <c r="C629" i="7"/>
  <c r="C630" i="7"/>
  <c r="D630" i="7" s="1"/>
  <c r="C631" i="7"/>
  <c r="D631" i="7" s="1"/>
  <c r="C632" i="7"/>
  <c r="D632" i="7" s="1"/>
  <c r="C633" i="7"/>
  <c r="C634" i="7"/>
  <c r="D634" i="7" s="1"/>
  <c r="C635" i="7"/>
  <c r="D635" i="7" s="1"/>
  <c r="C636" i="7"/>
  <c r="D636" i="7" s="1"/>
  <c r="C637" i="7"/>
  <c r="C638" i="7"/>
  <c r="D638" i="7" s="1"/>
  <c r="C639" i="7"/>
  <c r="D639" i="7" s="1"/>
  <c r="C640" i="7"/>
  <c r="D640" i="7" s="1"/>
  <c r="C641" i="7"/>
  <c r="C642" i="7"/>
  <c r="D642" i="7" s="1"/>
  <c r="C643" i="7"/>
  <c r="D643" i="7" s="1"/>
  <c r="C644" i="7"/>
  <c r="D644" i="7" s="1"/>
  <c r="C645" i="7"/>
  <c r="C646" i="7"/>
  <c r="D646" i="7" s="1"/>
  <c r="C647" i="7"/>
  <c r="D647" i="7" s="1"/>
  <c r="C648" i="7"/>
  <c r="D648" i="7" s="1"/>
  <c r="C649" i="7"/>
  <c r="C650" i="7"/>
  <c r="D650" i="7" s="1"/>
  <c r="C651" i="7"/>
  <c r="D651" i="7" s="1"/>
  <c r="C652" i="7"/>
  <c r="D652" i="7" s="1"/>
  <c r="C653" i="7"/>
  <c r="C654" i="7"/>
  <c r="D654" i="7" s="1"/>
  <c r="C655" i="7"/>
  <c r="D655" i="7" s="1"/>
  <c r="C656" i="7"/>
  <c r="D656" i="7" s="1"/>
  <c r="C657" i="7"/>
  <c r="C658" i="7"/>
  <c r="D658" i="7" s="1"/>
  <c r="C659" i="7"/>
  <c r="D659" i="7" s="1"/>
  <c r="C660" i="7"/>
  <c r="D660" i="7" s="1"/>
  <c r="C661" i="7"/>
  <c r="C662" i="7"/>
  <c r="D662" i="7" s="1"/>
  <c r="C663" i="7"/>
  <c r="D663" i="7" s="1"/>
  <c r="C664" i="7"/>
  <c r="D664" i="7" s="1"/>
  <c r="C665" i="7"/>
  <c r="C666" i="7"/>
  <c r="D666" i="7" s="1"/>
  <c r="C667" i="7"/>
  <c r="D667" i="7" s="1"/>
  <c r="C668" i="7"/>
  <c r="D668" i="7" s="1"/>
  <c r="C669" i="7"/>
  <c r="C670" i="7"/>
  <c r="D670" i="7" s="1"/>
  <c r="C671" i="7"/>
  <c r="D671" i="7" s="1"/>
  <c r="C672" i="7"/>
  <c r="D672" i="7" s="1"/>
  <c r="C673" i="7"/>
  <c r="C674" i="7"/>
  <c r="D674" i="7" s="1"/>
  <c r="C675" i="7"/>
  <c r="D675" i="7" s="1"/>
  <c r="C676" i="7"/>
  <c r="D676" i="7" s="1"/>
  <c r="C677" i="7"/>
  <c r="C678" i="7"/>
  <c r="D678" i="7" s="1"/>
  <c r="C679" i="7"/>
  <c r="D679" i="7" s="1"/>
  <c r="C680" i="7"/>
  <c r="D680" i="7" s="1"/>
  <c r="C681" i="7"/>
  <c r="C682" i="7"/>
  <c r="D682" i="7" s="1"/>
  <c r="C683" i="7"/>
  <c r="D683" i="7" s="1"/>
  <c r="C684" i="7"/>
  <c r="D684" i="7" s="1"/>
  <c r="C685" i="7"/>
  <c r="C686" i="7"/>
  <c r="D686" i="7" s="1"/>
  <c r="C687" i="7"/>
  <c r="D687" i="7" s="1"/>
  <c r="C688" i="7"/>
  <c r="D688" i="7" s="1"/>
  <c r="C689" i="7"/>
  <c r="C690" i="7"/>
  <c r="D690" i="7" s="1"/>
  <c r="C691" i="7"/>
  <c r="D691" i="7" s="1"/>
  <c r="C692" i="7"/>
  <c r="D692" i="7" s="1"/>
  <c r="C693" i="7"/>
  <c r="C694" i="7"/>
  <c r="D694" i="7" s="1"/>
  <c r="C695" i="7"/>
  <c r="D695" i="7" s="1"/>
  <c r="C696" i="7"/>
  <c r="D696" i="7" s="1"/>
  <c r="C697" i="7"/>
  <c r="C698" i="7"/>
  <c r="D698" i="7" s="1"/>
  <c r="C699" i="7"/>
  <c r="D699" i="7" s="1"/>
  <c r="C700" i="7"/>
  <c r="D700" i="7" s="1"/>
  <c r="C701" i="7"/>
  <c r="C702" i="7"/>
  <c r="D702" i="7" s="1"/>
  <c r="C703" i="7"/>
  <c r="D703" i="7" s="1"/>
  <c r="C704" i="7"/>
  <c r="D704" i="7" s="1"/>
  <c r="C705" i="7"/>
  <c r="C706" i="7"/>
  <c r="D706" i="7" s="1"/>
  <c r="C707" i="7"/>
  <c r="D707" i="7" s="1"/>
  <c r="C708" i="7"/>
  <c r="D708" i="7" s="1"/>
  <c r="C709" i="7"/>
  <c r="C710" i="7"/>
  <c r="D710" i="7" s="1"/>
  <c r="C711" i="7"/>
  <c r="D711" i="7" s="1"/>
  <c r="C712" i="7"/>
  <c r="D712" i="7" s="1"/>
  <c r="C713" i="7"/>
  <c r="C714" i="7"/>
  <c r="D714" i="7" s="1"/>
  <c r="C715" i="7"/>
  <c r="D715" i="7" s="1"/>
  <c r="C716" i="7"/>
  <c r="D716" i="7" s="1"/>
  <c r="C717" i="7"/>
  <c r="C718" i="7"/>
  <c r="D718" i="7" s="1"/>
  <c r="C719" i="7"/>
  <c r="D719" i="7" s="1"/>
  <c r="C720" i="7"/>
  <c r="D720" i="7" s="1"/>
  <c r="C721" i="7"/>
  <c r="C722" i="7"/>
  <c r="D722" i="7" s="1"/>
  <c r="C723" i="7"/>
  <c r="D723" i="7" s="1"/>
  <c r="C724" i="7"/>
  <c r="D724" i="7" s="1"/>
  <c r="C725" i="7"/>
  <c r="C726" i="7"/>
  <c r="D726" i="7" s="1"/>
  <c r="C727" i="7"/>
  <c r="D727" i="7" s="1"/>
  <c r="C728" i="7"/>
  <c r="D728" i="7" s="1"/>
  <c r="C729" i="7"/>
  <c r="C730" i="7"/>
  <c r="D730" i="7" s="1"/>
  <c r="C731" i="7"/>
  <c r="D731" i="7" s="1"/>
  <c r="C732" i="7"/>
  <c r="D732" i="7" s="1"/>
  <c r="C733" i="7"/>
  <c r="C734" i="7"/>
  <c r="D734" i="7" s="1"/>
  <c r="C735" i="7"/>
  <c r="D735" i="7" s="1"/>
  <c r="C736" i="7"/>
  <c r="D736" i="7" s="1"/>
  <c r="C737" i="7"/>
  <c r="C738" i="7"/>
  <c r="D738" i="7" s="1"/>
  <c r="C739" i="7"/>
  <c r="D739" i="7" s="1"/>
  <c r="C740" i="7"/>
  <c r="D740" i="7" s="1"/>
  <c r="C741" i="7"/>
  <c r="D112" i="7"/>
  <c r="D113" i="7"/>
  <c r="D114" i="7"/>
  <c r="D116" i="7"/>
  <c r="D118" i="7"/>
  <c r="D120" i="7"/>
  <c r="D122" i="7"/>
  <c r="D124" i="7"/>
  <c r="D126" i="7"/>
  <c r="D128" i="7"/>
  <c r="D129" i="7"/>
  <c r="D130" i="7"/>
  <c r="D132" i="7"/>
  <c r="D134" i="7"/>
  <c r="D136" i="7"/>
  <c r="D138" i="7"/>
  <c r="D140" i="7"/>
  <c r="D142" i="7"/>
  <c r="D144" i="7"/>
  <c r="D145" i="7"/>
  <c r="D146" i="7"/>
  <c r="D148" i="7"/>
  <c r="D150" i="7"/>
  <c r="D152" i="7"/>
  <c r="D154" i="7"/>
  <c r="D156" i="7"/>
  <c r="D158" i="7"/>
  <c r="D160" i="7"/>
  <c r="D162" i="7"/>
  <c r="D164" i="7"/>
  <c r="D166" i="7"/>
  <c r="D168" i="7"/>
  <c r="D170" i="7"/>
  <c r="D172" i="7"/>
  <c r="D174" i="7"/>
  <c r="D176" i="7"/>
  <c r="D177" i="7"/>
  <c r="D178" i="7"/>
  <c r="D180" i="7"/>
  <c r="D182" i="7"/>
  <c r="D184" i="7"/>
  <c r="D186" i="7"/>
  <c r="D188" i="7"/>
  <c r="D190" i="7"/>
  <c r="D192" i="7"/>
  <c r="D194" i="7"/>
  <c r="D196" i="7"/>
  <c r="D198" i="7"/>
  <c r="D200" i="7"/>
  <c r="D202" i="7"/>
  <c r="D204" i="7"/>
  <c r="D206" i="7"/>
  <c r="D208" i="7"/>
  <c r="D209" i="7"/>
  <c r="D210" i="7"/>
  <c r="D212" i="7"/>
  <c r="D214" i="7"/>
  <c r="D216" i="7"/>
  <c r="D218" i="7"/>
  <c r="D220" i="7"/>
  <c r="D222" i="7"/>
  <c r="D224" i="7"/>
  <c r="D226" i="7"/>
  <c r="D228" i="7"/>
  <c r="D230" i="7"/>
  <c r="D232" i="7"/>
  <c r="D234" i="7"/>
  <c r="D236" i="7"/>
  <c r="D238" i="7"/>
  <c r="D240" i="7"/>
  <c r="D241" i="7"/>
  <c r="D242" i="7"/>
  <c r="D244" i="7"/>
  <c r="D246" i="7"/>
  <c r="D248" i="7"/>
  <c r="D250" i="7"/>
  <c r="D252" i="7"/>
  <c r="D254" i="7"/>
  <c r="D256" i="7"/>
  <c r="D258" i="7"/>
  <c r="D260" i="7"/>
  <c r="D262" i="7"/>
  <c r="D264" i="7"/>
  <c r="D266" i="7"/>
  <c r="D268" i="7"/>
  <c r="D270" i="7"/>
  <c r="D272" i="7"/>
  <c r="D273" i="7"/>
  <c r="D274" i="7"/>
  <c r="D276" i="7"/>
  <c r="D278" i="7"/>
  <c r="D280" i="7"/>
  <c r="D282" i="7"/>
  <c r="D284" i="7"/>
  <c r="D286" i="7"/>
  <c r="D288" i="7"/>
  <c r="D290" i="7"/>
  <c r="D292" i="7"/>
  <c r="D294" i="7"/>
  <c r="D296" i="7"/>
  <c r="D298" i="7"/>
  <c r="D300" i="7"/>
  <c r="D302" i="7"/>
  <c r="D304" i="7"/>
  <c r="D305" i="7"/>
  <c r="D306" i="7"/>
  <c r="D308" i="7"/>
  <c r="D310" i="7"/>
  <c r="D312" i="7"/>
  <c r="D314" i="7"/>
  <c r="D316" i="7"/>
  <c r="D318" i="7"/>
  <c r="D320" i="7"/>
  <c r="D322" i="7"/>
  <c r="D324" i="7"/>
  <c r="D326" i="7"/>
  <c r="D330" i="7"/>
  <c r="D332" i="7"/>
  <c r="D334" i="7"/>
  <c r="D336" i="7"/>
  <c r="D338" i="7"/>
  <c r="D340" i="7"/>
  <c r="D342" i="7"/>
  <c r="D344" i="7"/>
  <c r="D346" i="7"/>
  <c r="D348" i="7"/>
  <c r="D350" i="7"/>
  <c r="D352" i="7"/>
  <c r="D353" i="7"/>
  <c r="D354" i="7"/>
  <c r="D358" i="7"/>
  <c r="D362" i="7"/>
  <c r="D366" i="7"/>
  <c r="D368" i="7"/>
  <c r="D370" i="7"/>
  <c r="D374" i="7"/>
  <c r="D377" i="7"/>
  <c r="D378" i="7"/>
  <c r="D382" i="7"/>
  <c r="D386" i="7"/>
  <c r="D390" i="7"/>
  <c r="D394" i="7"/>
  <c r="D397" i="7"/>
  <c r="D398" i="7"/>
  <c r="D402" i="7"/>
  <c r="D406" i="7"/>
  <c r="D410" i="7"/>
  <c r="D414" i="7"/>
  <c r="D418" i="7"/>
  <c r="D422" i="7"/>
  <c r="D426" i="7"/>
  <c r="D430" i="7"/>
  <c r="D434" i="7"/>
  <c r="D438" i="7"/>
  <c r="D442" i="7"/>
  <c r="D446" i="7"/>
  <c r="D450" i="7"/>
  <c r="D454" i="7"/>
  <c r="D458" i="7"/>
  <c r="D462" i="7"/>
  <c r="D466" i="7"/>
  <c r="D472" i="7"/>
  <c r="D478" i="7"/>
  <c r="D485" i="7"/>
  <c r="D490" i="7"/>
  <c r="D498" i="7"/>
  <c r="D505" i="7"/>
  <c r="D510" i="7"/>
  <c r="D518" i="7"/>
  <c r="D534" i="7"/>
  <c r="D549" i="7"/>
  <c r="D552" i="7"/>
  <c r="D586" i="7"/>
  <c r="I20" i="6"/>
  <c r="D617" i="7" l="1"/>
  <c r="D577" i="7"/>
  <c r="D573" i="7"/>
  <c r="D569" i="7"/>
  <c r="D565" i="7"/>
  <c r="D561" i="7"/>
  <c r="D557" i="7"/>
  <c r="D553" i="7"/>
  <c r="D545" i="7"/>
  <c r="D541" i="7"/>
  <c r="D537" i="7"/>
  <c r="D533" i="7"/>
  <c r="D529" i="7"/>
  <c r="D525" i="7"/>
  <c r="D521" i="7"/>
  <c r="D517" i="7"/>
  <c r="D513" i="7"/>
  <c r="D509" i="7"/>
  <c r="D501" i="7"/>
  <c r="D497" i="7"/>
  <c r="D493" i="7"/>
  <c r="D489" i="7"/>
  <c r="D481" i="7"/>
  <c r="D477" i="7"/>
  <c r="D473" i="7"/>
  <c r="D469" i="7"/>
  <c r="D465" i="7"/>
  <c r="D461" i="7"/>
  <c r="D457" i="7"/>
  <c r="D453" i="7"/>
  <c r="D449" i="7"/>
  <c r="D445" i="7"/>
  <c r="D437" i="7"/>
  <c r="D433" i="7"/>
  <c r="D429" i="7"/>
  <c r="D425" i="7"/>
  <c r="D421" i="7"/>
  <c r="D417" i="7"/>
  <c r="D413" i="7"/>
  <c r="D409" i="7"/>
  <c r="D405" i="7"/>
  <c r="D401" i="7"/>
  <c r="D393" i="7"/>
  <c r="D389" i="7"/>
  <c r="D385" i="7"/>
  <c r="D381" i="7"/>
  <c r="D373" i="7"/>
  <c r="D369" i="7"/>
  <c r="D365" i="7"/>
  <c r="D361" i="7"/>
  <c r="D357" i="7"/>
  <c r="D349" i="7"/>
  <c r="D345" i="7"/>
  <c r="D341" i="7"/>
  <c r="D337" i="7"/>
  <c r="D333" i="7"/>
  <c r="D329" i="7"/>
  <c r="D325" i="7"/>
  <c r="D317" i="7"/>
  <c r="D313" i="7"/>
  <c r="D309" i="7"/>
  <c r="D301" i="7"/>
  <c r="D297" i="7"/>
  <c r="D293" i="7"/>
  <c r="D285" i="7"/>
  <c r="D281" i="7"/>
  <c r="D277" i="7"/>
  <c r="D269" i="7"/>
  <c r="D265" i="7"/>
  <c r="D261" i="7"/>
  <c r="D253" i="7"/>
  <c r="D249" i="7"/>
  <c r="D245" i="7"/>
  <c r="D237" i="7"/>
  <c r="D233" i="7"/>
  <c r="D229" i="7"/>
  <c r="D221" i="7"/>
  <c r="D217" i="7"/>
  <c r="D213" i="7"/>
  <c r="D205" i="7"/>
  <c r="D201" i="7"/>
  <c r="D197" i="7"/>
  <c r="D189" i="7"/>
  <c r="D185" i="7"/>
  <c r="D181" i="7"/>
  <c r="D173" i="7"/>
  <c r="D169" i="7"/>
  <c r="D165" i="7"/>
  <c r="D157" i="7"/>
  <c r="D153" i="7"/>
  <c r="D149" i="7"/>
  <c r="D141" i="7"/>
  <c r="D137" i="7"/>
  <c r="D133" i="7"/>
  <c r="D125" i="7"/>
  <c r="D121" i="7"/>
  <c r="D117" i="7"/>
  <c r="D737" i="7"/>
  <c r="D729" i="7"/>
  <c r="D721" i="7"/>
  <c r="D713" i="7"/>
  <c r="D705" i="7"/>
  <c r="D697" i="7"/>
  <c r="D689" i="7"/>
  <c r="D681" i="7"/>
  <c r="D673" i="7"/>
  <c r="D665" i="7"/>
  <c r="D657" i="7"/>
  <c r="D653" i="7"/>
  <c r="D649" i="7"/>
  <c r="D645" i="7"/>
  <c r="D641" i="7"/>
  <c r="D637" i="7"/>
  <c r="D633" i="7"/>
  <c r="D629" i="7"/>
  <c r="D625" i="7"/>
  <c r="D621" i="7"/>
  <c r="D613" i="7"/>
  <c r="D609" i="7"/>
  <c r="D605" i="7"/>
  <c r="D601" i="7"/>
  <c r="D597" i="7"/>
  <c r="D593" i="7"/>
  <c r="D589" i="7"/>
  <c r="D585" i="7"/>
  <c r="D581" i="7"/>
  <c r="D741" i="7"/>
  <c r="D733" i="7"/>
  <c r="D725" i="7"/>
  <c r="D717" i="7"/>
  <c r="D709" i="7"/>
  <c r="D701" i="7"/>
  <c r="D693" i="7"/>
  <c r="D685" i="7"/>
  <c r="D677" i="7"/>
  <c r="D669" i="7"/>
  <c r="D661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4" i="7"/>
  <c r="B5" i="7"/>
  <c r="B6" i="7"/>
  <c r="D6" i="7" s="1"/>
  <c r="B7" i="7"/>
  <c r="B8" i="7"/>
  <c r="B9" i="7"/>
  <c r="B10" i="7"/>
  <c r="D10" i="7" s="1"/>
  <c r="B11" i="7"/>
  <c r="B12" i="7"/>
  <c r="B13" i="7"/>
  <c r="B14" i="7"/>
  <c r="D14" i="7" s="1"/>
  <c r="B15" i="7"/>
  <c r="B16" i="7"/>
  <c r="B17" i="7"/>
  <c r="B18" i="7"/>
  <c r="B19" i="7"/>
  <c r="D20" i="7"/>
  <c r="B21" i="7"/>
  <c r="D21" i="7" s="1"/>
  <c r="B22" i="7"/>
  <c r="D22" i="7" s="1"/>
  <c r="B23" i="7"/>
  <c r="D23" i="7" s="1"/>
  <c r="B24" i="7"/>
  <c r="D24" i="7" s="1"/>
  <c r="B25" i="7"/>
  <c r="D25" i="7" s="1"/>
  <c r="B26" i="7"/>
  <c r="D26" i="7" s="1"/>
  <c r="B27" i="7"/>
  <c r="D27" i="7" s="1"/>
  <c r="B28" i="7"/>
  <c r="D28" i="7" s="1"/>
  <c r="B29" i="7"/>
  <c r="D29" i="7" s="1"/>
  <c r="B30" i="7"/>
  <c r="D30" i="7" s="1"/>
  <c r="B31" i="7"/>
  <c r="D31" i="7" s="1"/>
  <c r="B32" i="7"/>
  <c r="D32" i="7" s="1"/>
  <c r="B33" i="7"/>
  <c r="D33" i="7" s="1"/>
  <c r="B34" i="7"/>
  <c r="D34" i="7" s="1"/>
  <c r="B35" i="7"/>
  <c r="D35" i="7" s="1"/>
  <c r="B36" i="7"/>
  <c r="D36" i="7" s="1"/>
  <c r="B37" i="7"/>
  <c r="D37" i="7" s="1"/>
  <c r="B38" i="7"/>
  <c r="D38" i="7" s="1"/>
  <c r="B39" i="7"/>
  <c r="D39" i="7" s="1"/>
  <c r="B40" i="7"/>
  <c r="D40" i="7" s="1"/>
  <c r="B41" i="7"/>
  <c r="D41" i="7" s="1"/>
  <c r="B42" i="7"/>
  <c r="D42" i="7" s="1"/>
  <c r="B43" i="7"/>
  <c r="D43" i="7" s="1"/>
  <c r="B44" i="7"/>
  <c r="D44" i="7" s="1"/>
  <c r="B45" i="7"/>
  <c r="D45" i="7" s="1"/>
  <c r="B46" i="7"/>
  <c r="D46" i="7" s="1"/>
  <c r="B47" i="7"/>
  <c r="D47" i="7" s="1"/>
  <c r="B48" i="7"/>
  <c r="D48" i="7" s="1"/>
  <c r="B49" i="7"/>
  <c r="D49" i="7" s="1"/>
  <c r="B50" i="7"/>
  <c r="D50" i="7" s="1"/>
  <c r="B51" i="7"/>
  <c r="D51" i="7" s="1"/>
  <c r="B52" i="7"/>
  <c r="D52" i="7" s="1"/>
  <c r="B53" i="7"/>
  <c r="D53" i="7" s="1"/>
  <c r="B54" i="7"/>
  <c r="B55" i="7"/>
  <c r="D55" i="7" s="1"/>
  <c r="B56" i="7"/>
  <c r="D56" i="7" s="1"/>
  <c r="B57" i="7"/>
  <c r="D57" i="7" s="1"/>
  <c r="B58" i="7"/>
  <c r="D58" i="7" s="1"/>
  <c r="B59" i="7"/>
  <c r="D59" i="7" s="1"/>
  <c r="B60" i="7"/>
  <c r="D60" i="7" s="1"/>
  <c r="B61" i="7"/>
  <c r="D61" i="7" s="1"/>
  <c r="B62" i="7"/>
  <c r="D62" i="7" s="1"/>
  <c r="B63" i="7"/>
  <c r="D63" i="7" s="1"/>
  <c r="B64" i="7"/>
  <c r="D64" i="7" s="1"/>
  <c r="B65" i="7"/>
  <c r="D65" i="7" s="1"/>
  <c r="B66" i="7"/>
  <c r="D66" i="7" s="1"/>
  <c r="B67" i="7"/>
  <c r="D67" i="7" s="1"/>
  <c r="B68" i="7"/>
  <c r="D68" i="7" s="1"/>
  <c r="B69" i="7"/>
  <c r="D69" i="7" s="1"/>
  <c r="B70" i="7"/>
  <c r="D70" i="7" s="1"/>
  <c r="B71" i="7"/>
  <c r="D71" i="7" s="1"/>
  <c r="B72" i="7"/>
  <c r="D72" i="7" s="1"/>
  <c r="B73" i="7"/>
  <c r="D73" i="7" s="1"/>
  <c r="B74" i="7"/>
  <c r="D74" i="7" s="1"/>
  <c r="B75" i="7"/>
  <c r="D75" i="7" s="1"/>
  <c r="B76" i="7"/>
  <c r="D76" i="7" s="1"/>
  <c r="B77" i="7"/>
  <c r="D77" i="7" s="1"/>
  <c r="B78" i="7"/>
  <c r="D78" i="7" s="1"/>
  <c r="B79" i="7"/>
  <c r="D79" i="7" s="1"/>
  <c r="B80" i="7"/>
  <c r="D80" i="7" s="1"/>
  <c r="B81" i="7"/>
  <c r="D81" i="7" s="1"/>
  <c r="B82" i="7"/>
  <c r="D82" i="7" s="1"/>
  <c r="B83" i="7"/>
  <c r="D83" i="7" s="1"/>
  <c r="B84" i="7"/>
  <c r="D84" i="7" s="1"/>
  <c r="B85" i="7"/>
  <c r="B86" i="7"/>
  <c r="D86" i="7" s="1"/>
  <c r="B87" i="7"/>
  <c r="D87" i="7" s="1"/>
  <c r="B88" i="7"/>
  <c r="D88" i="7" s="1"/>
  <c r="B89" i="7"/>
  <c r="D89" i="7" s="1"/>
  <c r="B90" i="7"/>
  <c r="D90" i="7" s="1"/>
  <c r="B91" i="7"/>
  <c r="D91" i="7" s="1"/>
  <c r="B92" i="7"/>
  <c r="D92" i="7" s="1"/>
  <c r="B93" i="7"/>
  <c r="D93" i="7" s="1"/>
  <c r="B94" i="7"/>
  <c r="D94" i="7" s="1"/>
  <c r="B95" i="7"/>
  <c r="D95" i="7" s="1"/>
  <c r="B96" i="7"/>
  <c r="D96" i="7" s="1"/>
  <c r="B97" i="7"/>
  <c r="D97" i="7" s="1"/>
  <c r="B98" i="7"/>
  <c r="D98" i="7" s="1"/>
  <c r="B99" i="7"/>
  <c r="D99" i="7" s="1"/>
  <c r="B100" i="7"/>
  <c r="D100" i="7" s="1"/>
  <c r="B101" i="7"/>
  <c r="D101" i="7" s="1"/>
  <c r="B102" i="7"/>
  <c r="D102" i="7" s="1"/>
  <c r="B103" i="7"/>
  <c r="D103" i="7" s="1"/>
  <c r="B104" i="7"/>
  <c r="D104" i="7" s="1"/>
  <c r="B105" i="7"/>
  <c r="D105" i="7" s="1"/>
  <c r="B106" i="7"/>
  <c r="D106" i="7" s="1"/>
  <c r="B107" i="7"/>
  <c r="D107" i="7" s="1"/>
  <c r="B108" i="7"/>
  <c r="D108" i="7" s="1"/>
  <c r="B109" i="7"/>
  <c r="D109" i="7" s="1"/>
  <c r="B110" i="7"/>
  <c r="D110" i="7" s="1"/>
  <c r="B111" i="7"/>
  <c r="D111" i="7" s="1"/>
  <c r="B4" i="7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4" i="6"/>
  <c r="I21" i="6"/>
  <c r="H17" i="6"/>
  <c r="L16" i="6" s="1"/>
  <c r="I17" i="6"/>
  <c r="I16" i="6"/>
  <c r="G16" i="6"/>
  <c r="M16" i="6" s="1"/>
  <c r="M5" i="6"/>
  <c r="L5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2" i="4"/>
  <c r="D19" i="7" l="1"/>
  <c r="D15" i="7"/>
  <c r="D11" i="7"/>
  <c r="D7" i="7"/>
  <c r="D17" i="7"/>
  <c r="D13" i="7"/>
  <c r="D9" i="7"/>
  <c r="D5" i="7"/>
  <c r="H24" i="7"/>
  <c r="D18" i="7"/>
  <c r="G24" i="7"/>
  <c r="H22" i="7"/>
  <c r="H23" i="7"/>
  <c r="H20" i="7"/>
  <c r="H21" i="7"/>
  <c r="G22" i="7"/>
  <c r="G23" i="7"/>
  <c r="D16" i="7"/>
  <c r="D12" i="7"/>
  <c r="D8" i="7"/>
  <c r="G20" i="7"/>
  <c r="G21" i="7"/>
  <c r="H18" i="7"/>
  <c r="H19" i="7"/>
  <c r="G18" i="7"/>
  <c r="G19" i="7"/>
  <c r="H16" i="7"/>
  <c r="H17" i="7"/>
  <c r="H14" i="7"/>
  <c r="H15" i="7"/>
  <c r="H12" i="7"/>
  <c r="H13" i="7"/>
  <c r="H10" i="7"/>
  <c r="H11" i="7"/>
  <c r="H8" i="7"/>
  <c r="H9" i="7"/>
  <c r="G16" i="7"/>
  <c r="G17" i="7"/>
  <c r="G14" i="7"/>
  <c r="I14" i="7" s="1"/>
  <c r="G15" i="7"/>
  <c r="I15" i="7" s="1"/>
  <c r="G12" i="7"/>
  <c r="G13" i="7"/>
  <c r="I13" i="7" s="1"/>
  <c r="G10" i="7"/>
  <c r="G11" i="7"/>
  <c r="I11" i="7" s="1"/>
  <c r="G8" i="7"/>
  <c r="G9" i="7"/>
  <c r="H6" i="7"/>
  <c r="I17" i="7"/>
  <c r="H7" i="7"/>
  <c r="H5" i="7"/>
  <c r="G7" i="7"/>
  <c r="G5" i="7"/>
  <c r="G6" i="7"/>
  <c r="H4" i="7"/>
  <c r="G4" i="7"/>
  <c r="D85" i="7"/>
  <c r="D54" i="7"/>
  <c r="D4" i="7"/>
  <c r="N5" i="6"/>
  <c r="N16" i="6"/>
  <c r="K16" i="6"/>
  <c r="J16" i="6" s="1"/>
  <c r="K17" i="6"/>
  <c r="J17" i="6" s="1"/>
  <c r="K18" i="6"/>
  <c r="J18" i="6" s="1"/>
  <c r="K19" i="6"/>
  <c r="J19" i="6" s="1"/>
  <c r="K20" i="6"/>
  <c r="J20" i="6" s="1"/>
  <c r="K21" i="6"/>
  <c r="J21" i="6" s="1"/>
  <c r="K22" i="6"/>
  <c r="J22" i="6" s="1"/>
  <c r="K23" i="6"/>
  <c r="J23" i="6" s="1"/>
  <c r="K24" i="6"/>
  <c r="J24" i="6" s="1"/>
  <c r="E3" i="2" s="1"/>
  <c r="K25" i="6"/>
  <c r="J25" i="6" s="1"/>
  <c r="E4" i="2" s="1"/>
  <c r="K26" i="6"/>
  <c r="J26" i="6" s="1"/>
  <c r="E7" i="2" s="1"/>
  <c r="K27" i="6"/>
  <c r="J27" i="6" s="1"/>
  <c r="E15" i="2" s="1"/>
  <c r="K28" i="6"/>
  <c r="J28" i="6" s="1"/>
  <c r="E27" i="2" s="1"/>
  <c r="K29" i="6"/>
  <c r="J29" i="6" s="1"/>
  <c r="E18" i="2" s="1"/>
  <c r="K30" i="6"/>
  <c r="J30" i="6" s="1"/>
  <c r="K31" i="6"/>
  <c r="J31" i="6" s="1"/>
  <c r="K32" i="6"/>
  <c r="J32" i="6" s="1"/>
  <c r="K33" i="6"/>
  <c r="J33" i="6" s="1"/>
  <c r="K34" i="6"/>
  <c r="J34" i="6" s="1"/>
  <c r="K35" i="6"/>
  <c r="J35" i="6" s="1"/>
  <c r="K36" i="6"/>
  <c r="J36" i="6" s="1"/>
  <c r="K37" i="6"/>
  <c r="J37" i="6" s="1"/>
  <c r="K38" i="6"/>
  <c r="J38" i="6" s="1"/>
  <c r="K39" i="6"/>
  <c r="J39" i="6" s="1"/>
  <c r="K40" i="6"/>
  <c r="J40" i="6" s="1"/>
  <c r="K41" i="6"/>
  <c r="J41" i="6" s="1"/>
  <c r="K42" i="6"/>
  <c r="J42" i="6" s="1"/>
  <c r="K43" i="6"/>
  <c r="J43" i="6" s="1"/>
  <c r="K44" i="6"/>
  <c r="J44" i="6" s="1"/>
  <c r="K45" i="6"/>
  <c r="J45" i="6" s="1"/>
  <c r="K46" i="6"/>
  <c r="J46" i="6" s="1"/>
  <c r="K47" i="6"/>
  <c r="J47" i="6" s="1"/>
  <c r="K48" i="6"/>
  <c r="J48" i="6" s="1"/>
  <c r="K49" i="6"/>
  <c r="J49" i="6" s="1"/>
  <c r="K50" i="6"/>
  <c r="J50" i="6" s="1"/>
  <c r="K51" i="6"/>
  <c r="J51" i="6" s="1"/>
  <c r="K52" i="6"/>
  <c r="J52" i="6" s="1"/>
  <c r="K53" i="6"/>
  <c r="J53" i="6" s="1"/>
  <c r="K54" i="6"/>
  <c r="J54" i="6" s="1"/>
  <c r="K55" i="6"/>
  <c r="J55" i="6" s="1"/>
  <c r="K56" i="6"/>
  <c r="J56" i="6" s="1"/>
  <c r="K57" i="6"/>
  <c r="J57" i="6" s="1"/>
  <c r="K58" i="6"/>
  <c r="J58" i="6" s="1"/>
  <c r="K59" i="6"/>
  <c r="J59" i="6" s="1"/>
  <c r="K60" i="6"/>
  <c r="J60" i="6" s="1"/>
  <c r="K61" i="6"/>
  <c r="J61" i="6" s="1"/>
  <c r="K62" i="6"/>
  <c r="J62" i="6" s="1"/>
  <c r="K63" i="6"/>
  <c r="J63" i="6" s="1"/>
  <c r="K64" i="6"/>
  <c r="J64" i="6" s="1"/>
  <c r="K65" i="6"/>
  <c r="J65" i="6" s="1"/>
  <c r="K66" i="6"/>
  <c r="J66" i="6" s="1"/>
  <c r="K67" i="6"/>
  <c r="J67" i="6" s="1"/>
  <c r="K68" i="6"/>
  <c r="J68" i="6" s="1"/>
  <c r="K69" i="6"/>
  <c r="J69" i="6" s="1"/>
  <c r="K70" i="6"/>
  <c r="J70" i="6" s="1"/>
  <c r="K71" i="6"/>
  <c r="J71" i="6" s="1"/>
  <c r="K72" i="6"/>
  <c r="J72" i="6" s="1"/>
  <c r="K73" i="6"/>
  <c r="J73" i="6" s="1"/>
  <c r="K74" i="6"/>
  <c r="J74" i="6" s="1"/>
  <c r="K75" i="6"/>
  <c r="J75" i="6" s="1"/>
  <c r="K76" i="6"/>
  <c r="J76" i="6" s="1"/>
  <c r="K77" i="6"/>
  <c r="J77" i="6" s="1"/>
  <c r="K78" i="6"/>
  <c r="J78" i="6" s="1"/>
  <c r="K79" i="6"/>
  <c r="J79" i="6" s="1"/>
  <c r="K80" i="6"/>
  <c r="J80" i="6" s="1"/>
  <c r="K81" i="6"/>
  <c r="J81" i="6" s="1"/>
  <c r="K82" i="6"/>
  <c r="J82" i="6" s="1"/>
  <c r="K83" i="6"/>
  <c r="J83" i="6" s="1"/>
  <c r="K84" i="6"/>
  <c r="J84" i="6" s="1"/>
  <c r="K85" i="6"/>
  <c r="J85" i="6" s="1"/>
  <c r="K86" i="6"/>
  <c r="J86" i="6" s="1"/>
  <c r="K87" i="6"/>
  <c r="J87" i="6" s="1"/>
  <c r="K88" i="6"/>
  <c r="J88" i="6" s="1"/>
  <c r="K89" i="6"/>
  <c r="J89" i="6" s="1"/>
  <c r="K90" i="6"/>
  <c r="J90" i="6" s="1"/>
  <c r="K91" i="6"/>
  <c r="J91" i="6" s="1"/>
  <c r="K92" i="6"/>
  <c r="J92" i="6" s="1"/>
  <c r="K93" i="6"/>
  <c r="J93" i="6" s="1"/>
  <c r="K94" i="6"/>
  <c r="J94" i="6" s="1"/>
  <c r="K95" i="6"/>
  <c r="J95" i="6" s="1"/>
  <c r="K96" i="6"/>
  <c r="J96" i="6" s="1"/>
  <c r="K97" i="6"/>
  <c r="J97" i="6" s="1"/>
  <c r="K98" i="6"/>
  <c r="J98" i="6" s="1"/>
  <c r="K99" i="6"/>
  <c r="J99" i="6" s="1"/>
  <c r="K100" i="6"/>
  <c r="J100" i="6" s="1"/>
  <c r="K101" i="6"/>
  <c r="J101" i="6" s="1"/>
  <c r="K102" i="6"/>
  <c r="J102" i="6" s="1"/>
  <c r="K103" i="6"/>
  <c r="J103" i="6" s="1"/>
  <c r="K104" i="6"/>
  <c r="J104" i="6" s="1"/>
  <c r="K105" i="6"/>
  <c r="J105" i="6" s="1"/>
  <c r="K106" i="6"/>
  <c r="J106" i="6" s="1"/>
  <c r="K107" i="6"/>
  <c r="J107" i="6" s="1"/>
  <c r="K108" i="6"/>
  <c r="J108" i="6" s="1"/>
  <c r="K109" i="6"/>
  <c r="J109" i="6" s="1"/>
  <c r="K110" i="6"/>
  <c r="J110" i="6" s="1"/>
  <c r="K111" i="6"/>
  <c r="J111" i="6" s="1"/>
  <c r="K112" i="6"/>
  <c r="J112" i="6" s="1"/>
  <c r="K113" i="6"/>
  <c r="J113" i="6" s="1"/>
  <c r="K114" i="6"/>
  <c r="J114" i="6" s="1"/>
  <c r="K115" i="6"/>
  <c r="J115" i="6" s="1"/>
  <c r="K116" i="6"/>
  <c r="J116" i="6" s="1"/>
  <c r="K117" i="6"/>
  <c r="J117" i="6" s="1"/>
  <c r="K118" i="6"/>
  <c r="J118" i="6" s="1"/>
  <c r="K119" i="6"/>
  <c r="J119" i="6" s="1"/>
  <c r="K120" i="6"/>
  <c r="J120" i="6" s="1"/>
  <c r="K121" i="6"/>
  <c r="J121" i="6" s="1"/>
  <c r="K122" i="6"/>
  <c r="J122" i="6" s="1"/>
  <c r="K123" i="6"/>
  <c r="J123" i="6" s="1"/>
  <c r="K124" i="6"/>
  <c r="J124" i="6" s="1"/>
  <c r="K125" i="6"/>
  <c r="J125" i="6" s="1"/>
  <c r="K126" i="6"/>
  <c r="J126" i="6" s="1"/>
  <c r="K127" i="6"/>
  <c r="J127" i="6" s="1"/>
  <c r="K128" i="6"/>
  <c r="J128" i="6" s="1"/>
  <c r="K129" i="6"/>
  <c r="J129" i="6" s="1"/>
  <c r="K130" i="6"/>
  <c r="J130" i="6" s="1"/>
  <c r="K131" i="6"/>
  <c r="J131" i="6" s="1"/>
  <c r="K132" i="6"/>
  <c r="J132" i="6" s="1"/>
  <c r="K133" i="6"/>
  <c r="J133" i="6" s="1"/>
  <c r="K134" i="6"/>
  <c r="J134" i="6" s="1"/>
  <c r="K135" i="6"/>
  <c r="J135" i="6" s="1"/>
  <c r="K136" i="6"/>
  <c r="J136" i="6" s="1"/>
  <c r="K137" i="6"/>
  <c r="J137" i="6" s="1"/>
  <c r="K138" i="6"/>
  <c r="J138" i="6" s="1"/>
  <c r="K139" i="6"/>
  <c r="J139" i="6" s="1"/>
  <c r="K140" i="6"/>
  <c r="J140" i="6" s="1"/>
  <c r="K141" i="6"/>
  <c r="J141" i="6" s="1"/>
  <c r="K142" i="6"/>
  <c r="J142" i="6" s="1"/>
  <c r="K143" i="6"/>
  <c r="J143" i="6" s="1"/>
  <c r="K144" i="6"/>
  <c r="J144" i="6" s="1"/>
  <c r="K145" i="6"/>
  <c r="J145" i="6" s="1"/>
  <c r="K146" i="6"/>
  <c r="J146" i="6" s="1"/>
  <c r="K147" i="6"/>
  <c r="J147" i="6" s="1"/>
  <c r="K15" i="6"/>
  <c r="J15" i="6" s="1"/>
  <c r="K14" i="6"/>
  <c r="J14" i="6" s="1"/>
  <c r="K13" i="6"/>
  <c r="J13" i="6" s="1"/>
  <c r="K12" i="6"/>
  <c r="J12" i="6" s="1"/>
  <c r="K11" i="6"/>
  <c r="J11" i="6" s="1"/>
  <c r="K10" i="6"/>
  <c r="J10" i="6" s="1"/>
  <c r="K9" i="6"/>
  <c r="J9" i="6" s="1"/>
  <c r="K8" i="6"/>
  <c r="J8" i="6" s="1"/>
  <c r="K7" i="6"/>
  <c r="J7" i="6" s="1"/>
  <c r="K6" i="6"/>
  <c r="J6" i="6" s="1"/>
  <c r="K5" i="6"/>
  <c r="J5" i="6" s="1"/>
  <c r="K4" i="6"/>
  <c r="J4" i="6" s="1"/>
  <c r="I18" i="7" l="1"/>
  <c r="I21" i="7"/>
  <c r="I8" i="7"/>
  <c r="I12" i="7"/>
  <c r="I16" i="7"/>
  <c r="I9" i="7"/>
  <c r="I6" i="7"/>
  <c r="I10" i="7"/>
  <c r="I5" i="7"/>
  <c r="I19" i="7"/>
  <c r="I20" i="7"/>
  <c r="I7" i="7"/>
  <c r="I23" i="7"/>
  <c r="I24" i="7"/>
  <c r="I22" i="7"/>
  <c r="I4" i="7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33" i="2"/>
  <c r="C84" i="2"/>
  <c r="C85" i="2"/>
  <c r="C86" i="2"/>
  <c r="F77" i="4" l="1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10" i="4"/>
  <c r="F263" i="1" l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F262" i="1"/>
  <c r="G262" i="1"/>
  <c r="H262" i="1"/>
  <c r="F261" i="1"/>
  <c r="G261" i="1"/>
  <c r="H261" i="1"/>
  <c r="F260" i="1"/>
  <c r="G260" i="1"/>
  <c r="H260" i="1"/>
  <c r="F259" i="1"/>
  <c r="G259" i="1"/>
  <c r="H259" i="1"/>
  <c r="F258" i="1"/>
  <c r="G258" i="1"/>
  <c r="H258" i="1"/>
  <c r="F257" i="1"/>
  <c r="G257" i="1"/>
  <c r="H257" i="1"/>
  <c r="F256" i="1"/>
  <c r="G256" i="1"/>
  <c r="H256" i="1"/>
  <c r="F255" i="1"/>
  <c r="G255" i="1"/>
  <c r="H255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F240" i="1"/>
  <c r="G240" i="1"/>
  <c r="H240" i="1"/>
  <c r="F235" i="1"/>
  <c r="F239" i="1"/>
  <c r="G239" i="1"/>
  <c r="H239" i="1"/>
  <c r="F238" i="1"/>
  <c r="G238" i="1"/>
  <c r="H238" i="1"/>
  <c r="F237" i="1"/>
  <c r="G237" i="1"/>
  <c r="H237" i="1"/>
  <c r="F236" i="1"/>
  <c r="G236" i="1"/>
  <c r="H236" i="1"/>
  <c r="G235" i="1"/>
  <c r="H235" i="1"/>
  <c r="F234" i="1"/>
  <c r="G234" i="1"/>
  <c r="H234" i="1"/>
  <c r="F233" i="1"/>
  <c r="G233" i="1"/>
  <c r="H233" i="1"/>
  <c r="F232" i="1"/>
  <c r="G232" i="1"/>
  <c r="H232" i="1"/>
  <c r="F231" i="1"/>
  <c r="G231" i="1"/>
  <c r="H231" i="1"/>
  <c r="F230" i="1"/>
  <c r="G230" i="1"/>
  <c r="H230" i="1"/>
  <c r="F229" i="1"/>
  <c r="G229" i="1"/>
  <c r="H229" i="1"/>
  <c r="F228" i="1"/>
  <c r="G228" i="1"/>
  <c r="H228" i="1"/>
  <c r="F227" i="1"/>
  <c r="G227" i="1"/>
  <c r="H227" i="1"/>
  <c r="F226" i="1"/>
  <c r="G226" i="1"/>
  <c r="H226" i="1"/>
  <c r="F225" i="1"/>
  <c r="G225" i="1"/>
  <c r="H225" i="1"/>
  <c r="F224" i="1"/>
  <c r="G224" i="1"/>
  <c r="H224" i="1"/>
  <c r="F223" i="1"/>
  <c r="G223" i="1"/>
  <c r="H223" i="1"/>
  <c r="F222" i="1"/>
  <c r="G222" i="1"/>
  <c r="H222" i="1"/>
  <c r="D62" i="2" l="1"/>
  <c r="F109" i="4"/>
  <c r="F221" i="1" l="1"/>
  <c r="G221" i="1"/>
  <c r="H221" i="1"/>
  <c r="F220" i="1"/>
  <c r="G220" i="1"/>
  <c r="H220" i="1"/>
  <c r="F219" i="1"/>
  <c r="G219" i="1"/>
  <c r="H219" i="1"/>
  <c r="F218" i="1"/>
  <c r="G218" i="1"/>
  <c r="H218" i="1"/>
  <c r="F217" i="1"/>
  <c r="G217" i="1"/>
  <c r="H217" i="1"/>
  <c r="F216" i="1"/>
  <c r="G216" i="1"/>
  <c r="H216" i="1"/>
  <c r="F215" i="1" l="1"/>
  <c r="G215" i="1"/>
  <c r="H215" i="1"/>
  <c r="F214" i="1"/>
  <c r="G214" i="1"/>
  <c r="H214" i="1"/>
  <c r="F213" i="1"/>
  <c r="G213" i="1"/>
  <c r="H213" i="1"/>
  <c r="F212" i="1"/>
  <c r="G212" i="1"/>
  <c r="H212" i="1"/>
  <c r="F211" i="1"/>
  <c r="G211" i="1"/>
  <c r="H211" i="1"/>
  <c r="F210" i="1"/>
  <c r="G210" i="1"/>
  <c r="H210" i="1"/>
  <c r="F108" i="4" l="1"/>
  <c r="F209" i="1" l="1"/>
  <c r="G209" i="1"/>
  <c r="H209" i="1"/>
  <c r="F208" i="1"/>
  <c r="G208" i="1"/>
  <c r="H208" i="1"/>
  <c r="F207" i="1"/>
  <c r="G207" i="1"/>
  <c r="H207" i="1"/>
  <c r="F107" i="4" l="1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2" i="2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2" i="5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" i="4" l="1"/>
</calcChain>
</file>

<file path=xl/sharedStrings.xml><?xml version="1.0" encoding="utf-8"?>
<sst xmlns="http://schemas.openxmlformats.org/spreadsheetml/2006/main" count="1610" uniqueCount="405">
  <si>
    <t>S/No</t>
  </si>
  <si>
    <t>Date</t>
  </si>
  <si>
    <t>Name</t>
  </si>
  <si>
    <t>Indian</t>
  </si>
  <si>
    <t>Tools Name</t>
  </si>
  <si>
    <t>Date of return</t>
  </si>
  <si>
    <t>Remarks</t>
  </si>
  <si>
    <t>QTY</t>
  </si>
  <si>
    <t>Emp.No</t>
  </si>
  <si>
    <t>No. of Tools to return</t>
  </si>
  <si>
    <t>Ind No</t>
  </si>
  <si>
    <t>Mal No</t>
  </si>
  <si>
    <t>Tools Code</t>
  </si>
  <si>
    <t>Sl.No</t>
  </si>
  <si>
    <t>Total qualities</t>
  </si>
  <si>
    <t>Qualities In-Used</t>
  </si>
  <si>
    <t>Qualities Remaining</t>
  </si>
  <si>
    <t>WM102</t>
  </si>
  <si>
    <t>Welding Machine 200 AMPS</t>
  </si>
  <si>
    <t>PUG100</t>
  </si>
  <si>
    <t>PUG Cutting Machine</t>
  </si>
  <si>
    <t>GM100</t>
  </si>
  <si>
    <t>Grinding Machine AG 9</t>
  </si>
  <si>
    <t>GM101</t>
  </si>
  <si>
    <t>Grinding Machine AG 7</t>
  </si>
  <si>
    <t>GM102</t>
  </si>
  <si>
    <t>Grinding Machine AG 4.5</t>
  </si>
  <si>
    <t>GM103</t>
  </si>
  <si>
    <t>Grinding Machine AG 4</t>
  </si>
  <si>
    <t>SD100</t>
  </si>
  <si>
    <t>Screw Driver</t>
  </si>
  <si>
    <t>SH100</t>
  </si>
  <si>
    <t>Safety Helmet - Staff - White</t>
  </si>
  <si>
    <t>SH101</t>
  </si>
  <si>
    <t>safety Helmet - Staff - Green</t>
  </si>
  <si>
    <t>SH102</t>
  </si>
  <si>
    <t>safety Helmet - Workers - Yellow</t>
  </si>
  <si>
    <t>SSW100</t>
  </si>
  <si>
    <t>Safety Shoe</t>
  </si>
  <si>
    <t>SB100</t>
  </si>
  <si>
    <t xml:space="preserve">Safety Belt </t>
  </si>
  <si>
    <t>SB101</t>
  </si>
  <si>
    <t>Safety Belt (Full Body)</t>
  </si>
  <si>
    <t>CB102</t>
  </si>
  <si>
    <t>Chain Block - 3 Mtrs Length 3 Ton</t>
  </si>
  <si>
    <t>CB103</t>
  </si>
  <si>
    <t>Chain Block - 3 Mtrs Length 2 Ton</t>
  </si>
  <si>
    <t>CB104</t>
  </si>
  <si>
    <t>Chain Block - 3 Mtrs Length 1 Ton</t>
  </si>
  <si>
    <t>PDM100</t>
  </si>
  <si>
    <t>Portable Drilling Machine 32mm</t>
  </si>
  <si>
    <t>BC100</t>
  </si>
  <si>
    <t>Bicycle</t>
  </si>
  <si>
    <t>AK100</t>
  </si>
  <si>
    <t>Allenkey</t>
  </si>
  <si>
    <t>AS100</t>
  </si>
  <si>
    <t>Adjestable Spanner</t>
  </si>
  <si>
    <t>SL100</t>
  </si>
  <si>
    <t>Spirit Level 300</t>
  </si>
  <si>
    <t>PP100</t>
  </si>
  <si>
    <t>Plumb</t>
  </si>
  <si>
    <t>OG100</t>
  </si>
  <si>
    <t>Oxygen Gas</t>
  </si>
  <si>
    <t>AG100</t>
  </si>
  <si>
    <t>Acetylene Gas</t>
  </si>
  <si>
    <t>OG101</t>
  </si>
  <si>
    <t>Oxygen Gas - Refilling</t>
  </si>
  <si>
    <t>LP100</t>
  </si>
  <si>
    <t>LPG Cylinder</t>
  </si>
  <si>
    <t>LP101</t>
  </si>
  <si>
    <t>LPG Cylinder  45Kg Capacity</t>
  </si>
  <si>
    <t>DL100</t>
  </si>
  <si>
    <t>Diesel</t>
  </si>
  <si>
    <t>WR100</t>
  </si>
  <si>
    <t>Welding Electrode E 6013 - 3.2mm</t>
  </si>
  <si>
    <t>WR101</t>
  </si>
  <si>
    <t>Welding Electrode E 6013 - 4mm</t>
  </si>
  <si>
    <t>WH100</t>
  </si>
  <si>
    <t>Welding Holder 600 AMPS</t>
  </si>
  <si>
    <t>GD100</t>
  </si>
  <si>
    <t>Disc-Grinding Disc AG-9</t>
  </si>
  <si>
    <t>GD101</t>
  </si>
  <si>
    <t>Disc-Grinding Disc AG-4.5</t>
  </si>
  <si>
    <t>GD102</t>
  </si>
  <si>
    <t>Disc-Grinding Disc AG-4</t>
  </si>
  <si>
    <t>LG100</t>
  </si>
  <si>
    <t>Leather Gloves</t>
  </si>
  <si>
    <t>WH101</t>
  </si>
  <si>
    <t>Welding Helmet</t>
  </si>
  <si>
    <t>Spark Lighter</t>
  </si>
  <si>
    <t>CN100</t>
  </si>
  <si>
    <t>Cutting Nozzle 1 X 16 mm</t>
  </si>
  <si>
    <t>CN101</t>
  </si>
  <si>
    <t>Cutting Nozzle 1 X 32 mm</t>
  </si>
  <si>
    <t>CN102</t>
  </si>
  <si>
    <t>Cutting Nozzle 3 X 64 mm</t>
  </si>
  <si>
    <t>CN103</t>
  </si>
  <si>
    <t>Cutting Nozzle 3 X 32 mm</t>
  </si>
  <si>
    <t>CL100</t>
  </si>
  <si>
    <t>Cable Leg</t>
  </si>
  <si>
    <t>SG100</t>
  </si>
  <si>
    <t>Safety Goggle White</t>
  </si>
  <si>
    <t>SG101</t>
  </si>
  <si>
    <t>Safety Goggle black</t>
  </si>
  <si>
    <t>WB100</t>
  </si>
  <si>
    <t>Wire Brush</t>
  </si>
  <si>
    <t>Sweeping Broom</t>
  </si>
  <si>
    <t>RO100</t>
  </si>
  <si>
    <t>Paint Red Oxide Primer</t>
  </si>
  <si>
    <t>RB100</t>
  </si>
  <si>
    <t>Paint-Roller Brush</t>
  </si>
  <si>
    <t>BWG100</t>
  </si>
  <si>
    <t>Black Welding Glass</t>
  </si>
  <si>
    <t>FF100</t>
  </si>
  <si>
    <t>Flat File with fastener</t>
  </si>
  <si>
    <t>HB100</t>
  </si>
  <si>
    <t>Hard Cover Book A4</t>
  </si>
  <si>
    <t>CB100</t>
  </si>
  <si>
    <t>Carbon Brush for Makita Model</t>
  </si>
  <si>
    <t>WCG100</t>
  </si>
  <si>
    <t>Window Clear Glass 440X285</t>
  </si>
  <si>
    <t>TH100</t>
  </si>
  <si>
    <t>Thinner</t>
  </si>
  <si>
    <t>PB100</t>
  </si>
  <si>
    <t>Painting Brush 2''</t>
  </si>
  <si>
    <t>PB101</t>
  </si>
  <si>
    <t>Painting Brush 6""</t>
  </si>
  <si>
    <t>AG101</t>
  </si>
  <si>
    <t>HB101</t>
  </si>
  <si>
    <t>Hard Cover Book A5</t>
  </si>
  <si>
    <t>WP100</t>
  </si>
  <si>
    <t>Paint-Under Coat White 5Ltrs</t>
  </si>
  <si>
    <t>CA100</t>
  </si>
  <si>
    <t>Coverall - diif sizes- Poly cotton</t>
  </si>
  <si>
    <t>CA101</t>
  </si>
  <si>
    <t>Coverall - diif sizes- cotton</t>
  </si>
  <si>
    <t>EP100</t>
  </si>
  <si>
    <t>Ear Plug</t>
  </si>
  <si>
    <t>WR102</t>
  </si>
  <si>
    <t>Welding Electrode E 7018 - 3.2mm</t>
  </si>
  <si>
    <t>WR103</t>
  </si>
  <si>
    <t>Welding Electrode E 7018 - 4mm</t>
  </si>
  <si>
    <t>WR104</t>
  </si>
  <si>
    <t>Welding Electrode E 7018 - 2.5mm</t>
  </si>
  <si>
    <t>WR105</t>
  </si>
  <si>
    <t>Welding Electrode E 6013 - 2.5mm</t>
  </si>
  <si>
    <t>CNL100</t>
  </si>
  <si>
    <t>LPG Cutting Nozzle 1/16</t>
  </si>
  <si>
    <t>CNL101</t>
  </si>
  <si>
    <t>LPG Cutting Nozzle 1/32</t>
  </si>
  <si>
    <t>CNL102</t>
  </si>
  <si>
    <t>LPG Cutting Nozzle 3/64</t>
  </si>
  <si>
    <t>HC100</t>
  </si>
  <si>
    <t>Hose Clamb</t>
  </si>
  <si>
    <t>LD100</t>
  </si>
  <si>
    <t>Linedoori</t>
  </si>
  <si>
    <t>PW100</t>
  </si>
  <si>
    <t>Piano Wire</t>
  </si>
  <si>
    <t>SPS100</t>
  </si>
  <si>
    <t>Spark Lighter Stone</t>
  </si>
  <si>
    <t>SP100</t>
  </si>
  <si>
    <t>Spark Ligter</t>
  </si>
  <si>
    <t>MP100</t>
  </si>
  <si>
    <t>Marking Pencil</t>
  </si>
  <si>
    <t>NAGENDRA</t>
  </si>
  <si>
    <t>SANDEEP</t>
  </si>
  <si>
    <t>RANJITH</t>
  </si>
  <si>
    <t>ARUMUGAM</t>
  </si>
  <si>
    <t>ROBIN KUMAR</t>
  </si>
  <si>
    <t>AYYUB PATEL</t>
  </si>
  <si>
    <t>BALARAM</t>
  </si>
  <si>
    <t>BHAGIRATHI</t>
  </si>
  <si>
    <t>BHARATA</t>
  </si>
  <si>
    <t>CHANDRAKANTA</t>
  </si>
  <si>
    <t>GAGAN BIHATI</t>
  </si>
  <si>
    <t>ALGU</t>
  </si>
  <si>
    <t>RAJENDRA</t>
  </si>
  <si>
    <t>LAXMAN</t>
  </si>
  <si>
    <t>GOBIND</t>
  </si>
  <si>
    <t>AJAYAKUMAR</t>
  </si>
  <si>
    <t>HRUSIKESH</t>
  </si>
  <si>
    <t>SIVASEKAR</t>
  </si>
  <si>
    <t>KESAVAN</t>
  </si>
  <si>
    <t>GOPI</t>
  </si>
  <si>
    <t>MUNNA</t>
  </si>
  <si>
    <t>CHARAN</t>
  </si>
  <si>
    <t>MADHABANANDA</t>
  </si>
  <si>
    <t>RABINDRA</t>
  </si>
  <si>
    <t>SUSANTA</t>
  </si>
  <si>
    <t>KAMAKSHYA</t>
  </si>
  <si>
    <t>GAGAN</t>
  </si>
  <si>
    <t>SUSILI</t>
  </si>
  <si>
    <t>DINAKARAN</t>
  </si>
  <si>
    <t>SELLA DURAI</t>
  </si>
  <si>
    <t>FRANCIS BANDA</t>
  </si>
  <si>
    <t>KELVIN THEULO</t>
  </si>
  <si>
    <t>SAMUEL ELIAS</t>
  </si>
  <si>
    <t>LAWRENT RAPHAEL</t>
  </si>
  <si>
    <t>OWEN KAMANGA</t>
  </si>
  <si>
    <t>JULIAS KOLOBEKI</t>
  </si>
  <si>
    <t>EPHRAIM POLIAN</t>
  </si>
  <si>
    <t>JEMAS DZIMBIRI</t>
  </si>
  <si>
    <t>PETER SIKAPONDA</t>
  </si>
  <si>
    <t>CHIKUMBUTSO</t>
  </si>
  <si>
    <t>ELIAS NGOMANO</t>
  </si>
  <si>
    <t>MACDAF CHIWAYA</t>
  </si>
  <si>
    <t>TIMOTI JELE</t>
  </si>
  <si>
    <t>MOSES CHIKAONDA DIVERSON</t>
  </si>
  <si>
    <t>MAXWEL BANDA</t>
  </si>
  <si>
    <t>JACOB ALFRED</t>
  </si>
  <si>
    <t>ISAAC IMBOBO</t>
  </si>
  <si>
    <t>STEVEN BANDA</t>
  </si>
  <si>
    <t>QUNGWANE JONATHAN</t>
  </si>
  <si>
    <t>SINOYA VICTOR</t>
  </si>
  <si>
    <t>KAMANGABATA SITIFANO</t>
  </si>
  <si>
    <t>MWENJA KIDENI</t>
  </si>
  <si>
    <t>CHISUMBA KINGSLTY</t>
  </si>
  <si>
    <t>KALISHA YOHAUE</t>
  </si>
  <si>
    <t>THENGO CHIPALASENGA</t>
  </si>
  <si>
    <t>RABSON CHIDAYA</t>
  </si>
  <si>
    <t>CHIFUNDO PATRICK</t>
  </si>
  <si>
    <t>SAMMY KAOMBA</t>
  </si>
  <si>
    <t>JOSEPH KABWEMBWE</t>
  </si>
  <si>
    <t>RGERALD PHIRI</t>
  </si>
  <si>
    <t>BRINO JOSAMU</t>
  </si>
  <si>
    <t>BENSON NYANDO</t>
  </si>
  <si>
    <t>ESAU NELSON</t>
  </si>
  <si>
    <t>AUSTEN PHIRI</t>
  </si>
  <si>
    <t>PITROS KAGONA</t>
  </si>
  <si>
    <t>MAYAMIKO TEMBO</t>
  </si>
  <si>
    <t>SYDINEY BANDA</t>
  </si>
  <si>
    <t>SAM CHISENGA</t>
  </si>
  <si>
    <t>LAZARUS BANDA</t>
  </si>
  <si>
    <t>LAWRENT NAMATE</t>
  </si>
  <si>
    <t>INNONCENT KACHONDE</t>
  </si>
  <si>
    <t>YAMIKANI CHINYAMA</t>
  </si>
  <si>
    <t>GERALD EMMANUEL</t>
  </si>
  <si>
    <t>KAWANGA GAUSI</t>
  </si>
  <si>
    <t>JEFFAREY CHIBWE</t>
  </si>
  <si>
    <t>BRAVE BANDA</t>
  </si>
  <si>
    <t>GANIZANI CHADZA</t>
  </si>
  <si>
    <t>PETER BANDA</t>
  </si>
  <si>
    <t>ANDERSON MBEWE</t>
  </si>
  <si>
    <t>WC100</t>
  </si>
  <si>
    <t>Welding Cable</t>
  </si>
  <si>
    <t>DS100</t>
  </si>
  <si>
    <t>CEIL100</t>
  </si>
  <si>
    <t>Ceiling Small</t>
  </si>
  <si>
    <t>CEIL101</t>
  </si>
  <si>
    <t>Ceiling Big</t>
  </si>
  <si>
    <t>DS101</t>
  </si>
  <si>
    <t>D-Shackle Small</t>
  </si>
  <si>
    <t>D-Shackle Big</t>
  </si>
  <si>
    <t>TAPE</t>
  </si>
  <si>
    <t>Big Tape</t>
  </si>
  <si>
    <t>PIPE100</t>
  </si>
  <si>
    <t>Pipe 2m</t>
  </si>
  <si>
    <t>PIPE101</t>
  </si>
  <si>
    <t>Pipe 3m</t>
  </si>
  <si>
    <t>PIPE102</t>
  </si>
  <si>
    <t>Pipe 4M</t>
  </si>
  <si>
    <t>PiPE103</t>
  </si>
  <si>
    <t>PIPE104</t>
  </si>
  <si>
    <t>PIPE 5M</t>
  </si>
  <si>
    <t>PIPE 6M</t>
  </si>
  <si>
    <t>SQ100</t>
  </si>
  <si>
    <t>Square 300mm</t>
  </si>
  <si>
    <t>PDM101</t>
  </si>
  <si>
    <t>Drilling Key</t>
  </si>
  <si>
    <t>PDM102</t>
  </si>
  <si>
    <t>Drilling Chuck</t>
  </si>
  <si>
    <t>PDM103</t>
  </si>
  <si>
    <t>PDM104</t>
  </si>
  <si>
    <t>Drilling Pit 18mm</t>
  </si>
  <si>
    <t>HA100</t>
  </si>
  <si>
    <t>HA101</t>
  </si>
  <si>
    <t>HA102</t>
  </si>
  <si>
    <t>Small hammer</t>
  </si>
  <si>
    <t>Big Hammer</t>
  </si>
  <si>
    <t>Long Hammer</t>
  </si>
  <si>
    <t>CT100</t>
  </si>
  <si>
    <t>CP100</t>
  </si>
  <si>
    <t>KURANAKAR</t>
  </si>
  <si>
    <t>Tool Box</t>
  </si>
  <si>
    <t>-</t>
  </si>
  <si>
    <t>Cutting Set Torch</t>
  </si>
  <si>
    <t>Hydra</t>
  </si>
  <si>
    <t>Center Punch</t>
  </si>
  <si>
    <t>WL100</t>
  </si>
  <si>
    <t>Water Level</t>
  </si>
  <si>
    <t>SPAN100</t>
  </si>
  <si>
    <t>Spanner</t>
  </si>
  <si>
    <t>20x22 Spanner</t>
  </si>
  <si>
    <t>DIDN’T ISSUE</t>
  </si>
  <si>
    <t>SS100</t>
  </si>
  <si>
    <t>Steel Scale 1Mtrs</t>
  </si>
  <si>
    <t>Tool Code</t>
  </si>
  <si>
    <t>Tool Name</t>
  </si>
  <si>
    <t>Returned</t>
  </si>
  <si>
    <t>Return Date</t>
  </si>
  <si>
    <t>MT100</t>
  </si>
  <si>
    <t>MT101</t>
  </si>
  <si>
    <t>Measuring Tape 5m</t>
  </si>
  <si>
    <t>Measuring Tape 3m</t>
  </si>
  <si>
    <t>LK100</t>
  </si>
  <si>
    <t>Lock &amp; Key (Small)</t>
  </si>
  <si>
    <t>LK101</t>
  </si>
  <si>
    <t>Lock &amp; Key (Big)</t>
  </si>
  <si>
    <t>CB101</t>
  </si>
  <si>
    <t>No. of Perm. Tool withheld</t>
  </si>
  <si>
    <t>17x16</t>
  </si>
  <si>
    <t>PP101</t>
  </si>
  <si>
    <t>Pencil Plumb</t>
  </si>
  <si>
    <t>Chain Block - 3 Mtrs Length 10 Ton</t>
  </si>
  <si>
    <t>Chain Block - 3 Mtrs Length 5 Ton</t>
  </si>
  <si>
    <t>CAB100</t>
  </si>
  <si>
    <t>Only Right Hand</t>
  </si>
  <si>
    <t>Given to night</t>
  </si>
  <si>
    <t>18mm</t>
  </si>
  <si>
    <t>BR100</t>
  </si>
  <si>
    <t>Physical</t>
  </si>
  <si>
    <t>MACMILLAN SYMON</t>
  </si>
  <si>
    <t>SS101</t>
  </si>
  <si>
    <t>Small Steel Scale</t>
  </si>
  <si>
    <t>Night 117</t>
  </si>
  <si>
    <t>Night 115</t>
  </si>
  <si>
    <t>On Crane</t>
  </si>
  <si>
    <t>Night 112</t>
  </si>
  <si>
    <t>with power cable</t>
  </si>
  <si>
    <t>14x15</t>
  </si>
  <si>
    <t>161 night</t>
  </si>
  <si>
    <t>Drilling Pit 12mm</t>
  </si>
  <si>
    <t>TB100</t>
  </si>
  <si>
    <t>Turn Buckle</t>
  </si>
  <si>
    <t>Box</t>
  </si>
  <si>
    <t>THOKO</t>
  </si>
  <si>
    <t>5th key</t>
  </si>
  <si>
    <t>24x27</t>
  </si>
  <si>
    <t>Night 142</t>
  </si>
  <si>
    <t>Tool box</t>
  </si>
  <si>
    <t>GIVEN TO ERECTION</t>
  </si>
  <si>
    <t>24X27</t>
  </si>
  <si>
    <t>12X13</t>
  </si>
  <si>
    <t>tool box</t>
  </si>
  <si>
    <t>Nigght 161</t>
  </si>
  <si>
    <t>CK100</t>
  </si>
  <si>
    <t>Cyclinder Key</t>
  </si>
  <si>
    <t>SI.NO</t>
  </si>
  <si>
    <t>DATE</t>
  </si>
  <si>
    <t>MAL EMP</t>
  </si>
  <si>
    <t>IND EMP</t>
  </si>
  <si>
    <t>4mm</t>
  </si>
  <si>
    <t>3.15mm</t>
  </si>
  <si>
    <t>Bits Returned</t>
  </si>
  <si>
    <t>Bits Balance</t>
  </si>
  <si>
    <t>Welding Eletrode Wasteage</t>
  </si>
  <si>
    <t>Welding Eletrode</t>
  </si>
  <si>
    <t>YELLOW = Balance to return</t>
  </si>
  <si>
    <t>RED = Returned more than issued to him</t>
  </si>
  <si>
    <t>13x12</t>
  </si>
  <si>
    <t>Total Issued per day</t>
  </si>
  <si>
    <t>PC100</t>
  </si>
  <si>
    <t>Power Cable</t>
  </si>
  <si>
    <t>Black 100m</t>
  </si>
  <si>
    <t>Damaged</t>
  </si>
  <si>
    <t>30x32 Open</t>
  </si>
  <si>
    <t>30x32 Ring</t>
  </si>
  <si>
    <t>Erection (2 pcs)</t>
  </si>
  <si>
    <t>24x combo (Reddy)</t>
  </si>
  <si>
    <t>MALAWI</t>
  </si>
  <si>
    <t>INDIAN</t>
  </si>
  <si>
    <t>Issued/day</t>
  </si>
  <si>
    <t>Total Issued</t>
  </si>
  <si>
    <t>Month</t>
  </si>
  <si>
    <t>Feb'18</t>
  </si>
  <si>
    <t>Feb'17</t>
  </si>
  <si>
    <t>Oct'16</t>
  </si>
  <si>
    <t>Nov'16</t>
  </si>
  <si>
    <t>Dec'16</t>
  </si>
  <si>
    <t>Apr'17</t>
  </si>
  <si>
    <t>Mar'17</t>
  </si>
  <si>
    <t>May'17</t>
  </si>
  <si>
    <t>Jun'17</t>
  </si>
  <si>
    <t>Jul'17</t>
  </si>
  <si>
    <t>Aug'17</t>
  </si>
  <si>
    <t>Oct'17</t>
  </si>
  <si>
    <t>Nov'17</t>
  </si>
  <si>
    <t>Dec'17</t>
  </si>
  <si>
    <t>Jan'18</t>
  </si>
  <si>
    <t>Mar'18</t>
  </si>
  <si>
    <t>Apr'18</t>
  </si>
  <si>
    <t>May'18</t>
  </si>
  <si>
    <t>Jun'18</t>
  </si>
  <si>
    <t>Jan'17</t>
  </si>
  <si>
    <t>Sep'17</t>
  </si>
  <si>
    <t>WELDING ELETRODE DISTRIBUTION CHECK LIST</t>
  </si>
  <si>
    <t>AP.BAVA DAILY WELDING ELETRODES DISTRIBUTION REGISTER</t>
  </si>
  <si>
    <t>Erection(2pcs)</t>
  </si>
  <si>
    <t>With Earth Cable</t>
  </si>
  <si>
    <t>POWER CABLE</t>
  </si>
  <si>
    <t>15X14 RING</t>
  </si>
  <si>
    <t>24 COMBO (REDDY)</t>
  </si>
  <si>
    <t>30X32 RING</t>
  </si>
  <si>
    <t>Only Left Hand</t>
  </si>
  <si>
    <t>13x12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</si>
</sst>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"/>
      <color rgb="FF3F3F3F"/>
      <name val="Calibri"/>
      <family val="2"/>
      <scheme val="minor"/>
    </font>
    <font>
      <b/>
      <sz val="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mbria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3" borderId="6" applyNumberFormat="0" applyAlignment="0" applyProtection="0"/>
    <xf numFmtId="0" fontId="8" fillId="0" borderId="7" applyNumberFormat="0" applyFill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7" borderId="8" applyNumberFormat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6" xfId="1" applyFont="1" applyAlignment="1">
      <alignment horizontal="center" vertical="center"/>
    </xf>
    <xf numFmtId="0" fontId="6" fillId="3" borderId="6" xfId="1" applyFont="1" applyAlignment="1">
      <alignment horizontal="center" vertical="center"/>
    </xf>
    <xf numFmtId="0" fontId="9" fillId="0" borderId="7" xfId="2" applyFont="1" applyAlignment="1">
      <alignment horizontal="center" vertical="center"/>
    </xf>
    <xf numFmtId="0" fontId="10" fillId="4" borderId="8" xfId="3" applyFont="1" applyBorder="1"/>
    <xf numFmtId="0" fontId="11" fillId="5" borderId="0" xfId="0" applyFont="1" applyFill="1"/>
    <xf numFmtId="0" fontId="10" fillId="6" borderId="0" xfId="0" applyFont="1" applyFill="1"/>
    <xf numFmtId="0" fontId="0" fillId="0" borderId="0" xfId="0" applyFill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0" xfId="1" applyBorder="1" applyAlignment="1">
      <alignment horizontal="center" vertical="center"/>
    </xf>
    <xf numFmtId="0" fontId="4" fillId="3" borderId="6" xfId="1" applyAlignment="1">
      <alignment horizontal="center" vertical="center"/>
    </xf>
    <xf numFmtId="0" fontId="13" fillId="7" borderId="8" xfId="5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0" borderId="7" xfId="2" applyFont="1" applyAlignment="1">
      <alignment horizontal="center" vertical="center"/>
    </xf>
    <xf numFmtId="0" fontId="15" fillId="8" borderId="23" xfId="4" applyFont="1" applyFill="1" applyBorder="1" applyAlignment="1">
      <alignment horizontal="center" vertical="center"/>
    </xf>
    <xf numFmtId="0" fontId="15" fillId="8" borderId="12" xfId="4" applyFont="1" applyFill="1" applyBorder="1" applyAlignment="1">
      <alignment horizontal="center" vertical="center"/>
    </xf>
    <xf numFmtId="0" fontId="15" fillId="8" borderId="13" xfId="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20% - Accent5" xfId="3" builtinId="46"/>
    <cellStyle name="Heading 1" xfId="2" builtinId="16"/>
    <cellStyle name="Input" xfId="5" builtinId="20"/>
    <cellStyle name="Normal" xfId="0" builtinId="0"/>
    <cellStyle name="Output" xfId="1" builtinId="21"/>
    <cellStyle name="Title" xfId="4" builtinId="15"/>
  </cellStyles>
  <dxfs count="9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auto="1"/>
        </right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right style="thin">
          <color rgb="FF3F3F3F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86" totalsRowShown="0" dataDxfId="88">
  <autoFilter ref="A1:E86"/>
  <tableColumns count="5">
    <tableColumn id="1" name="Emp.No" dataDxfId="87"/>
    <tableColumn id="2" name="Name" dataDxfId="86"/>
    <tableColumn id="4" name="No. of Tools to return" dataDxfId="85">
      <calculatedColumnFormula>SUMIF('Daily Tools Issued'!$C$2:$D$4306,$A$2:$A$401,'Daily Tools Issued'!$I$2:$I$197)</calculatedColumnFormula>
    </tableColumn>
    <tableColumn id="5" name="No. of Perm. Tool withheld" dataDxfId="84">
      <calculatedColumnFormula>SUMIF('Perm. Tools Issued'!$C$2:$C$1602,$A$2:$A$1088,'Perm. Tools Issued'!$I$2:$I$569)</calculatedColumnFormula>
    </tableColumn>
    <tableColumn id="3" name="Welding Eletrode Wasteage" dataDxfId="83">
      <calculatedColumnFormula>SUMIF('Daily Welding Eletrode Issue'!$D$2:$D$5132,$A$2:$A$401,'Daily Welding Eletrode Issue'!$J$2:$J$5132)</calculatedColumnFormula>
    </tableColumn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G1048576" totalsRowShown="0" dataDxfId="81">
  <autoFilter ref="A1:G1048576"/>
  <tableColumns count="7">
    <tableColumn id="1" name="Sl.No" dataDxfId="80"/>
    <tableColumn id="2" name="Tools Code" dataDxfId="79"/>
    <tableColumn id="4" name="Tools Name" dataDxfId="78"/>
    <tableColumn id="5" name="Total qualities" dataDxfId="77">
      <calculatedColumnFormula>G2-SUMIF('Perm. Tools Issued'!$E$2:$E$3072,$B$2:$B$3011,'Perm. Tools Issued'!$I$2:$I$2025)</calculatedColumnFormula>
    </tableColumn>
    <tableColumn id="6" name="Qualities In-Used" dataDxfId="76"/>
    <tableColumn id="7" name="Qualities Remaining" dataDxfId="75">
      <calculatedColumnFormula>D2-E2</calculatedColumnFormula>
    </tableColumn>
    <tableColumn id="3" name="Physical" dataDxfId="7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K549" totalsRowShown="0" dataDxfId="71">
  <autoFilter ref="A1:K549">
    <filterColumn colId="9">
      <filters>
        <filter val="1"/>
      </filters>
    </filterColumn>
  </autoFilter>
  <tableColumns count="11">
    <tableColumn id="1" name="S/No" dataDxfId="70"/>
    <tableColumn id="2" name="Date" dataDxfId="69"/>
    <tableColumn id="3" name="Mal No" dataDxfId="68"/>
    <tableColumn id="11" name="Ind No" dataDxfId="67"/>
    <tableColumn id="12" name="Tools Code" dataDxfId="66"/>
    <tableColumn id="4" name="Name" dataDxfId="65">
      <calculatedColumnFormula>IF(LEN($C2),IFERROR(VLOOKUP($C2,Employees!$A$2:$B$806,2,FALSE),0),$L$1)</calculatedColumnFormula>
    </tableColumn>
    <tableColumn id="5" name="Indian" dataDxfId="64">
      <calculatedColumnFormula>IF(LEN($D2),IFERROR(VLOOKUP($D2,Employees!$A$2:$B$833,2,FALSE),0),$L$1)</calculatedColumnFormula>
    </tableColumn>
    <tableColumn id="6" name="Tools Name" dataDxfId="63">
      <calculatedColumnFormula>IF(LEN(E1),IFERROR(VLOOKUP(E2,'Tools List'!$B$2:$C$1048576,2,FALSE),0),$L$1)</calculatedColumnFormula>
    </tableColumn>
    <tableColumn id="7" name="QTY" dataDxfId="62"/>
    <tableColumn id="8" name="Date of return" dataDxfId="61"/>
    <tableColumn id="9" name="Remarks" dataDxfId="6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573" totalsRowShown="0" headerRowDxfId="57" dataDxfId="56">
  <autoFilter ref="A1:J573"/>
  <tableColumns count="10">
    <tableColumn id="1" name="Sl.No" dataDxfId="55"/>
    <tableColumn id="9" name="Date" dataDxfId="54"/>
    <tableColumn id="3" name="Emp.No" dataDxfId="53"/>
    <tableColumn id="4" name="Name" dataDxfId="52">
      <calculatedColumnFormula>IF(LEN($C2),IFERROR(VLOOKUP($C2,Employees!$A$2:$B$806,2,FALSE),0),$L$1)</calculatedColumnFormula>
    </tableColumn>
    <tableColumn id="5" name="Tool Code" dataDxfId="51"/>
    <tableColumn id="6" name="Tool Name" dataDxfId="50">
      <calculatedColumnFormula>IF(LEN(E2),IFERROR(VLOOKUP(E2,'Tools List'!$B$2:$C$1048576,2,FALSE),0),$L$1)</calculatedColumnFormula>
    </tableColumn>
    <tableColumn id="7" name="QTY" dataDxfId="49"/>
    <tableColumn id="10" name="Return Date" dataDxfId="48"/>
    <tableColumn id="11" name="Returned" dataDxfId="47" dataCellStyle="Output"/>
    <tableColumn id="12" name="Remarks" dataDxfId="4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K147" totalsRowShown="0" headerRowDxfId="45" dataDxfId="44">
  <autoFilter ref="A3:K147"/>
  <tableColumns count="11">
    <tableColumn id="1" name="SI.NO" dataDxfId="43"/>
    <tableColumn id="2" name="DATE" dataDxfId="42"/>
    <tableColumn id="3" name="MAL EMP" dataDxfId="41"/>
    <tableColumn id="4" name="IND EMP" dataDxfId="40"/>
    <tableColumn id="6" name="MALAWI" dataDxfId="39">
      <calculatedColumnFormula>IF(LEN($C4),IFERROR(VLOOKUP($C4,Employees!$A$2:$B$806,2,FALSE),0),$L$1)</calculatedColumnFormula>
    </tableColumn>
    <tableColumn id="12" name="INDIAN" dataDxfId="38">
      <calculatedColumnFormula>IF(LEN($D4),IFERROR(VLOOKUP($D4,Employees!$A$2:$B$833,2,FALSE),0),$L$1)</calculatedColumnFormula>
    </tableColumn>
    <tableColumn id="7" name="4mm" dataDxfId="37"/>
    <tableColumn id="8" name="3.15mm" dataDxfId="36"/>
    <tableColumn id="9" name="Bits Returned" dataDxfId="35"/>
    <tableColumn id="10" name="Bits Balance" dataDxfId="34">
      <calculatedColumnFormula>K4-I4</calculatedColumnFormula>
    </tableColumn>
    <tableColumn id="11" name="Issued/day" dataDxfId="33">
      <calculatedColumnFormula>G4+H4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D741" totalsRowShown="0" headerRowDxfId="32" dataDxfId="31">
  <autoFilter ref="A3:D741"/>
  <tableColumns count="4">
    <tableColumn id="1" name="Date" dataDxfId="30"/>
    <tableColumn id="2" name="3.15mm" dataDxfId="29">
      <calculatedColumnFormula>SUMIF('Daily Welding Eletrode Issue'!$B$2:$B$5000,$A$2:$A$1048576,'Daily Welding Eletrode Issue'!$H$2:$H$2040)</calculatedColumnFormula>
    </tableColumn>
    <tableColumn id="3" name="4mm" dataDxfId="28">
      <calculatedColumnFormula>SUMIF('Daily Welding Eletrode Issue'!$B$2:$B$5000,$A$2:$A$1048576,'Daily Welding Eletrode Issue'!$G$2:$G$2040)</calculatedColumnFormula>
    </tableColumn>
    <tableColumn id="4" name="Total Issued" dataDxfId="27">
      <calculatedColumnFormula>B4+C4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3:I24" totalsRowShown="0" headerRowDxfId="26" dataDxfId="25">
  <autoFilter ref="F3:I24"/>
  <tableColumns count="4">
    <tableColumn id="1" name="Month" dataDxfId="24"/>
    <tableColumn id="2" name="3.15mm" dataDxfId="23">
      <calculatedColumnFormula>SUMIFS($B:$B,$A:$A,"&gt;=01-10-2016",$A:$A,"&lt;31-10-2016")</calculatedColumnFormula>
    </tableColumn>
    <tableColumn id="3" name="4mm" dataDxfId="22">
      <calculatedColumnFormula>SUMPRODUCT((MONTH($A$4:$A$1230)=10)*(YEAR($A$4:$A$1230)=2016),$C$4:$C$1230)</calculatedColumnFormula>
    </tableColumn>
    <tableColumn id="4" name="Total Issued" dataDxfId="21">
      <calculatedColumnFormula>G4+H4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8"/>
  <sheetViews>
    <sheetView topLeftCell="A23" workbookViewId="0">
      <selection activeCell="B36" sqref="B36"/>
    </sheetView>
  </sheetViews>
  <sheetFormatPr defaultRowHeight="15" x14ac:dyDescent="0.25"/>
  <cols>
    <col min="1" max="1" width="11" customWidth="1"/>
    <col min="2" max="2" width="34.140625" customWidth="1"/>
    <col min="3" max="3" width="28.28515625" customWidth="1"/>
    <col min="4" max="4" width="30.5703125" style="1" customWidth="1"/>
    <col min="5" max="5" width="28.7109375" bestFit="1" customWidth="1"/>
    <col min="7" max="7" width="42.140625" bestFit="1" customWidth="1"/>
  </cols>
  <sheetData>
    <row r="1" spans="1:7" x14ac:dyDescent="0.25">
      <c r="A1" t="s">
        <v>8</v>
      </c>
      <c r="B1" s="1" t="s">
        <v>2</v>
      </c>
      <c r="C1" s="1" t="s">
        <v>9</v>
      </c>
      <c r="D1" s="1" t="s">
        <v>309</v>
      </c>
      <c r="E1" t="s">
        <v>355</v>
      </c>
    </row>
    <row r="2" spans="1:7" x14ac:dyDescent="0.25">
      <c r="A2" s="6">
        <v>1</v>
      </c>
      <c r="B2" s="7" t="s">
        <v>164</v>
      </c>
      <c r="C2" s="1">
        <f>SUMIF('Daily Tools Issued'!$D$2:$D$5000,$A$2:$A$401,'Daily Tools Issued'!$J$2:$J$5000)</f>
        <v>0</v>
      </c>
      <c r="D2" s="1">
        <f ca="1">SUMIF('Perm. Tools Issued'!$C$2:$C$1602,$A$2:$A$1088,'Perm. Tools Issued'!$I$2:$I$569)</f>
        <v>0</v>
      </c>
      <c r="E2" s="1">
        <f>SUMIF('Daily Welding Eletrode Issue'!$D$2:$D$5132,$A$2:$A$401,'Daily Welding Eletrode Issue'!$J$2:$J$5132)</f>
        <v>0</v>
      </c>
    </row>
    <row r="3" spans="1:7" x14ac:dyDescent="0.25">
      <c r="A3" s="6">
        <v>2</v>
      </c>
      <c r="B3" s="7" t="s">
        <v>165</v>
      </c>
      <c r="C3" s="1">
        <f>SUMIF('Daily Tools Issued'!$D$2:$D$5000,$A$2:$A$401,'Daily Tools Issued'!$J$2:$J$5000)</f>
        <v>3</v>
      </c>
      <c r="D3" s="1">
        <f ca="1">SUMIF('Perm. Tools Issued'!$C$2:$C$1602,$A$2:$A$1088,'Perm. Tools Issued'!$I$2:$I$569)</f>
        <v>0</v>
      </c>
      <c r="E3" s="1">
        <f>SUMIF('Daily Welding Eletrode Issue'!$D$2:$D$5132,$A$2:$A$401,'Daily Welding Eletrode Issue'!$J$2:$J$5132)</f>
        <v>37</v>
      </c>
    </row>
    <row r="4" spans="1:7" x14ac:dyDescent="0.25">
      <c r="A4" s="6">
        <v>3</v>
      </c>
      <c r="B4" s="7" t="s">
        <v>166</v>
      </c>
      <c r="C4" s="1">
        <f>SUMIF('Daily Tools Issued'!$D$2:$D$5000,$A$2:$A$401,'Daily Tools Issued'!$J$2:$J$5000)</f>
        <v>3</v>
      </c>
      <c r="D4" s="1">
        <f ca="1">SUMIF('Perm. Tools Issued'!$C$2:$C$1602,$A$2:$A$1088,'Perm. Tools Issued'!$I$2:$I$569)</f>
        <v>1</v>
      </c>
      <c r="E4" s="1">
        <f>SUMIF('Daily Welding Eletrode Issue'!$D$2:$D$5132,$A$2:$A$401,'Daily Welding Eletrode Issue'!$J$2:$J$5132)</f>
        <v>60</v>
      </c>
    </row>
    <row r="5" spans="1:7" x14ac:dyDescent="0.25">
      <c r="A5" s="6">
        <v>4</v>
      </c>
      <c r="B5" s="7" t="s">
        <v>167</v>
      </c>
      <c r="C5" s="1">
        <f>SUMIF('Daily Tools Issued'!$D$2:$D$5000,$A$2:$A$401,'Daily Tools Issued'!$J$2:$J$5000)</f>
        <v>2</v>
      </c>
      <c r="D5" s="1">
        <f ca="1">SUMIF('Perm. Tools Issued'!$C$2:$C$1602,$A$2:$A$1088,'Perm. Tools Issued'!$I$2:$I$569)</f>
        <v>0</v>
      </c>
      <c r="E5" s="1">
        <f>SUMIF('Daily Welding Eletrode Issue'!$D$2:$D$5132,$A$2:$A$401,'Daily Welding Eletrode Issue'!$J$2:$J$5132)</f>
        <v>0</v>
      </c>
    </row>
    <row r="6" spans="1:7" x14ac:dyDescent="0.25">
      <c r="A6" s="6">
        <v>5</v>
      </c>
      <c r="B6" s="7" t="s">
        <v>168</v>
      </c>
      <c r="C6" s="1">
        <f>SUMIF('Daily Tools Issued'!$D$2:$D$5000,$A$2:$A$401,'Daily Tools Issued'!$J$2:$J$5000)</f>
        <v>3</v>
      </c>
      <c r="D6" s="1">
        <f ca="1">SUMIF('Perm. Tools Issued'!$C$2:$C$1602,$A$2:$A$1088,'Perm. Tools Issued'!$I$2:$I$569)</f>
        <v>2</v>
      </c>
      <c r="E6" s="1">
        <f>SUMIF('Daily Welding Eletrode Issue'!$D$2:$D$5132,$A$2:$A$401,'Daily Welding Eletrode Issue'!$J$2:$J$5132)</f>
        <v>0</v>
      </c>
    </row>
    <row r="7" spans="1:7" x14ac:dyDescent="0.25">
      <c r="A7" s="6">
        <v>6</v>
      </c>
      <c r="B7" s="8" t="s">
        <v>169</v>
      </c>
      <c r="C7" s="1">
        <f>SUMIF('Daily Tools Issued'!$D$2:$D$5000,$A$2:$A$401,'Daily Tools Issued'!$J$2:$J$5000)</f>
        <v>3</v>
      </c>
      <c r="D7" s="1">
        <f ca="1">SUMIF('Perm. Tools Issued'!$C$2:$C$1602,$A$2:$A$1088,'Perm. Tools Issued'!$I$2:$I$569)</f>
        <v>1</v>
      </c>
      <c r="E7" s="1">
        <f>SUMIF('Daily Welding Eletrode Issue'!$D$2:$D$5132,$A$2:$A$401,'Daily Welding Eletrode Issue'!$J$2:$J$5132)</f>
        <v>20</v>
      </c>
      <c r="G7" s="28" t="s">
        <v>356</v>
      </c>
    </row>
    <row r="8" spans="1:7" x14ac:dyDescent="0.25">
      <c r="A8" s="6">
        <v>7</v>
      </c>
      <c r="B8" s="8" t="s">
        <v>170</v>
      </c>
      <c r="C8" s="1">
        <f>SUMIF('Daily Tools Issued'!$D$2:$D$5000,$A$2:$A$401,'Daily Tools Issued'!$J$2:$J$5000)</f>
        <v>1</v>
      </c>
      <c r="D8" s="1">
        <f ca="1">SUMIF('Perm. Tools Issued'!$C$2:$C$1602,$A$2:$A$1088,'Perm. Tools Issued'!$I$2:$I$569)</f>
        <v>1</v>
      </c>
      <c r="E8" s="1">
        <f>SUMIF('Daily Welding Eletrode Issue'!$D$2:$D$5132,$A$2:$A$401,'Daily Welding Eletrode Issue'!$J$2:$J$5132)</f>
        <v>75</v>
      </c>
      <c r="G8" s="29" t="s">
        <v>358</v>
      </c>
    </row>
    <row r="9" spans="1:7" x14ac:dyDescent="0.25">
      <c r="A9" s="6">
        <v>8</v>
      </c>
      <c r="B9" s="8" t="s">
        <v>171</v>
      </c>
      <c r="C9" s="1">
        <f>SUMIF('Daily Tools Issued'!$D$2:$D$5000,$A$2:$A$401,'Daily Tools Issued'!$J$2:$J$5000)</f>
        <v>0</v>
      </c>
      <c r="D9" s="1">
        <f ca="1">SUMIF('Perm. Tools Issued'!$C$2:$C$1602,$A$2:$A$1088,'Perm. Tools Issued'!$I$2:$I$569)</f>
        <v>2</v>
      </c>
      <c r="E9" s="1">
        <f>SUMIF('Daily Welding Eletrode Issue'!$D$2:$D$5132,$A$2:$A$401,'Daily Welding Eletrode Issue'!$J$2:$J$5132)</f>
        <v>0</v>
      </c>
      <c r="G9" s="30" t="s">
        <v>357</v>
      </c>
    </row>
    <row r="10" spans="1:7" x14ac:dyDescent="0.25">
      <c r="A10" s="6">
        <v>9</v>
      </c>
      <c r="B10" s="8" t="s">
        <v>172</v>
      </c>
      <c r="C10" s="1">
        <f>SUMIF('Daily Tools Issued'!$D$2:$D$5000,$A$2:$A$401,'Daily Tools Issued'!$J$2:$J$5000)</f>
        <v>2</v>
      </c>
      <c r="D10" s="1">
        <f ca="1">SUMIF('Perm. Tools Issued'!$C$2:$C$1602,$A$2:$A$1088,'Perm. Tools Issued'!$I$2:$I$569)</f>
        <v>1</v>
      </c>
      <c r="E10" s="1">
        <f>SUMIF('Daily Welding Eletrode Issue'!$D$2:$D$5132,$A$2:$A$401,'Daily Welding Eletrode Issue'!$J$2:$J$5132)</f>
        <v>46</v>
      </c>
    </row>
    <row r="11" spans="1:7" x14ac:dyDescent="0.25">
      <c r="A11" s="6">
        <v>10</v>
      </c>
      <c r="B11" s="7" t="s">
        <v>173</v>
      </c>
      <c r="C11" s="1">
        <f>SUMIF('Daily Tools Issued'!$D$2:$D$5000,$A$2:$A$401,'Daily Tools Issued'!$J$2:$J$5000)</f>
        <v>1</v>
      </c>
      <c r="D11" s="1">
        <f ca="1">SUMIF('Perm. Tools Issued'!$C$2:$C$1602,$A$2:$A$1088,'Perm. Tools Issued'!$I$2:$I$569)</f>
        <v>0</v>
      </c>
      <c r="E11" s="1">
        <f>SUMIF('Daily Welding Eletrode Issue'!$D$2:$D$5132,$A$2:$A$401,'Daily Welding Eletrode Issue'!$J$2:$J$5132)</f>
        <v>90</v>
      </c>
    </row>
    <row r="12" spans="1:7" x14ac:dyDescent="0.25">
      <c r="A12" s="6">
        <v>11</v>
      </c>
      <c r="B12" s="7" t="s">
        <v>174</v>
      </c>
      <c r="C12" s="1">
        <f>SUMIF('Daily Tools Issued'!$D$2:$D$5000,$A$2:$A$401,'Daily Tools Issued'!$J$2:$J$5000)</f>
        <v>2</v>
      </c>
      <c r="D12" s="1">
        <f ca="1">SUMIF('Perm. Tools Issued'!$C$2:$C$1602,$A$2:$A$1088,'Perm. Tools Issued'!$I$2:$I$569)</f>
        <v>1</v>
      </c>
      <c r="E12" s="1">
        <f>SUMIF('Daily Welding Eletrode Issue'!$D$2:$D$5132,$A$2:$A$401,'Daily Welding Eletrode Issue'!$J$2:$J$5132)</f>
        <v>0</v>
      </c>
    </row>
    <row r="13" spans="1:7" x14ac:dyDescent="0.25">
      <c r="A13" s="6">
        <v>12</v>
      </c>
      <c r="B13" s="7" t="s">
        <v>175</v>
      </c>
      <c r="C13" s="1">
        <f>SUMIF('Daily Tools Issued'!$D$2:$D$5000,$A$2:$A$401,'Daily Tools Issued'!$J$2:$J$5000)</f>
        <v>2</v>
      </c>
      <c r="D13" s="1">
        <f ca="1">SUMIF('Perm. Tools Issued'!$C$2:$C$1602,$A$2:$A$1088,'Perm. Tools Issued'!$I$2:$I$569)</f>
        <v>0</v>
      </c>
      <c r="E13" s="1">
        <f>SUMIF('Daily Welding Eletrode Issue'!$D$2:$D$5132,$A$2:$A$401,'Daily Welding Eletrode Issue'!$J$2:$J$5132)</f>
        <v>0</v>
      </c>
    </row>
    <row r="14" spans="1:7" x14ac:dyDescent="0.25">
      <c r="A14" s="6">
        <v>13</v>
      </c>
      <c r="B14" s="7" t="s">
        <v>176</v>
      </c>
      <c r="C14" s="1">
        <f>SUMIF('Daily Tools Issued'!$D$2:$D$5000,$A$2:$A$401,'Daily Tools Issued'!$J$2:$J$5000)</f>
        <v>1</v>
      </c>
      <c r="D14" s="1">
        <f ca="1">SUMIF('Perm. Tools Issued'!$C$2:$C$1602,$A$2:$A$1088,'Perm. Tools Issued'!$I$2:$I$569)</f>
        <v>2</v>
      </c>
      <c r="E14" s="1">
        <f>SUMIF('Daily Welding Eletrode Issue'!$D$2:$D$5132,$A$2:$A$401,'Daily Welding Eletrode Issue'!$J$2:$J$5132)</f>
        <v>0</v>
      </c>
    </row>
    <row r="15" spans="1:7" x14ac:dyDescent="0.25">
      <c r="A15" s="6">
        <v>14</v>
      </c>
      <c r="B15" s="7" t="s">
        <v>177</v>
      </c>
      <c r="C15" s="1">
        <f>SUMIF('Daily Tools Issued'!$D$2:$D$5000,$A$2:$A$401,'Daily Tools Issued'!$J$2:$J$5000)</f>
        <v>2</v>
      </c>
      <c r="D15" s="1">
        <f ca="1">SUMIF('Perm. Tools Issued'!$C$2:$C$1602,$A$2:$A$1088,'Perm. Tools Issued'!$I$2:$I$569)</f>
        <v>0</v>
      </c>
      <c r="E15" s="1">
        <f>SUMIF('Daily Welding Eletrode Issue'!$D$2:$D$5132,$A$2:$A$401,'Daily Welding Eletrode Issue'!$J$2:$J$5132)</f>
        <v>131</v>
      </c>
    </row>
    <row r="16" spans="1:7" x14ac:dyDescent="0.25">
      <c r="A16" s="6">
        <v>15</v>
      </c>
      <c r="B16" s="7" t="s">
        <v>178</v>
      </c>
      <c r="C16" s="1">
        <f>SUMIF('Daily Tools Issued'!$D$2:$D$5000,$A$2:$A$401,'Daily Tools Issued'!$J$2:$J$5000)</f>
        <v>3</v>
      </c>
      <c r="D16" s="1">
        <f ca="1">SUMIF('Perm. Tools Issued'!$C$2:$C$1602,$A$2:$A$1088,'Perm. Tools Issued'!$I$2:$I$569)</f>
        <v>0</v>
      </c>
      <c r="E16" s="1">
        <f>SUMIF('Daily Welding Eletrode Issue'!$D$2:$D$5132,$A$2:$A$401,'Daily Welding Eletrode Issue'!$J$2:$J$5132)</f>
        <v>58</v>
      </c>
    </row>
    <row r="17" spans="1:5" x14ac:dyDescent="0.25">
      <c r="A17" s="6">
        <v>16</v>
      </c>
      <c r="B17" s="8" t="s">
        <v>179</v>
      </c>
      <c r="C17" s="1">
        <f>SUMIF('Daily Tools Issued'!$D$2:$D$5000,$A$2:$A$401,'Daily Tools Issued'!$J$2:$J$5000)</f>
        <v>0</v>
      </c>
      <c r="D17" s="1">
        <f ca="1">SUMIF('Perm. Tools Issued'!$C$2:$C$1602,$A$2:$A$1088,'Perm. Tools Issued'!$I$2:$I$569)</f>
        <v>0</v>
      </c>
      <c r="E17" s="1">
        <f>SUMIF('Daily Welding Eletrode Issue'!$D$2:$D$5132,$A$2:$A$401,'Daily Welding Eletrode Issue'!$J$2:$J$5132)</f>
        <v>0</v>
      </c>
    </row>
    <row r="18" spans="1:5" x14ac:dyDescent="0.25">
      <c r="A18" s="6">
        <v>17</v>
      </c>
      <c r="B18" s="8" t="s">
        <v>180</v>
      </c>
      <c r="C18" s="1">
        <f>SUMIF('Daily Tools Issued'!$D$2:$D$5000,$A$2:$A$401,'Daily Tools Issued'!$J$2:$J$5000)</f>
        <v>3</v>
      </c>
      <c r="D18" s="1">
        <f ca="1">SUMIF('Perm. Tools Issued'!$C$2:$C$1602,$A$2:$A$1088,'Perm. Tools Issued'!$I$2:$I$569)</f>
        <v>1</v>
      </c>
      <c r="E18" s="1">
        <f>SUMIF('Daily Welding Eletrode Issue'!$D$2:$D$5132,$A$2:$A$401,'Daily Welding Eletrode Issue'!$J$2:$J$5132)</f>
        <v>-25</v>
      </c>
    </row>
    <row r="19" spans="1:5" x14ac:dyDescent="0.25">
      <c r="A19" s="6">
        <v>18</v>
      </c>
      <c r="B19" s="8" t="s">
        <v>181</v>
      </c>
      <c r="C19" s="1">
        <f>SUMIF('Daily Tools Issued'!$D$2:$D$5000,$A$2:$A$401,'Daily Tools Issued'!$J$2:$J$5000)</f>
        <v>0</v>
      </c>
      <c r="D19" s="1">
        <f ca="1">SUMIF('Perm. Tools Issued'!$C$2:$C$1602,$A$2:$A$1088,'Perm. Tools Issued'!$I$2:$I$569)</f>
        <v>13</v>
      </c>
      <c r="E19" s="1">
        <f>SUMIF('Daily Welding Eletrode Issue'!$D$2:$D$5132,$A$2:$A$401,'Daily Welding Eletrode Issue'!$J$2:$J$5132)</f>
        <v>0</v>
      </c>
    </row>
    <row r="20" spans="1:5" x14ac:dyDescent="0.25">
      <c r="A20" s="6">
        <v>19</v>
      </c>
      <c r="B20" s="8" t="s">
        <v>182</v>
      </c>
      <c r="C20" s="1">
        <f>SUMIF('Daily Tools Issued'!$D$2:$D$5000,$A$2:$A$401,'Daily Tools Issued'!$J$2:$J$5000)</f>
        <v>0</v>
      </c>
      <c r="D20" s="1">
        <f ca="1">SUMIF('Perm. Tools Issued'!$C$2:$C$1602,$A$2:$A$1088,'Perm. Tools Issued'!$I$2:$I$569)</f>
        <v>0</v>
      </c>
      <c r="E20" s="1">
        <f>SUMIF('Daily Welding Eletrode Issue'!$D$2:$D$5132,$A$2:$A$401,'Daily Welding Eletrode Issue'!$J$2:$J$5132)</f>
        <v>0</v>
      </c>
    </row>
    <row r="21" spans="1:5" x14ac:dyDescent="0.25">
      <c r="A21" s="6">
        <v>20</v>
      </c>
      <c r="B21" s="8" t="s">
        <v>183</v>
      </c>
      <c r="C21" s="1">
        <f>SUMIF('Daily Tools Issued'!$D$2:$D$5000,$A$2:$A$401,'Daily Tools Issued'!$J$2:$J$5000)</f>
        <v>0</v>
      </c>
      <c r="D21" s="1">
        <f ca="1">SUMIF('Perm. Tools Issued'!$C$2:$C$1602,$A$2:$A$1088,'Perm. Tools Issued'!$I$2:$I$569)</f>
        <v>0</v>
      </c>
      <c r="E21" s="1">
        <f>SUMIF('Daily Welding Eletrode Issue'!$D$2:$D$5132,$A$2:$A$401,'Daily Welding Eletrode Issue'!$J$2:$J$5132)</f>
        <v>0</v>
      </c>
    </row>
    <row r="22" spans="1:5" x14ac:dyDescent="0.25">
      <c r="A22" s="6">
        <v>21</v>
      </c>
      <c r="B22" s="8" t="s">
        <v>184</v>
      </c>
      <c r="C22" s="1">
        <f>SUMIF('Daily Tools Issued'!$D$2:$D$5000,$A$2:$A$401,'Daily Tools Issued'!$J$2:$J$5000)</f>
        <v>2</v>
      </c>
      <c r="D22" s="1">
        <f ca="1">SUMIF('Perm. Tools Issued'!$C$2:$C$1602,$A$2:$A$1088,'Perm. Tools Issued'!$I$2:$I$569)</f>
        <v>1</v>
      </c>
      <c r="E22" s="1">
        <f>SUMIF('Daily Welding Eletrode Issue'!$D$2:$D$5132,$A$2:$A$401,'Daily Welding Eletrode Issue'!$J$2:$J$5132)</f>
        <v>0</v>
      </c>
    </row>
    <row r="23" spans="1:5" x14ac:dyDescent="0.25">
      <c r="A23" s="6">
        <v>22</v>
      </c>
      <c r="B23" s="8" t="s">
        <v>185</v>
      </c>
      <c r="C23" s="1">
        <f>SUMIF('Daily Tools Issued'!$D$2:$D$5000,$A$2:$A$401,'Daily Tools Issued'!$J$2:$J$5000)</f>
        <v>1</v>
      </c>
      <c r="D23" s="1">
        <f ca="1">SUMIF('Perm. Tools Issued'!$C$2:$C$1602,$A$2:$A$1088,'Perm. Tools Issued'!$I$2:$I$569)</f>
        <v>0</v>
      </c>
      <c r="E23" s="1">
        <f>SUMIF('Daily Welding Eletrode Issue'!$D$2:$D$5132,$A$2:$A$401,'Daily Welding Eletrode Issue'!$J$2:$J$5132)</f>
        <v>0</v>
      </c>
    </row>
    <row r="24" spans="1:5" x14ac:dyDescent="0.25">
      <c r="A24" s="6">
        <v>23</v>
      </c>
      <c r="B24" s="8" t="s">
        <v>186</v>
      </c>
      <c r="C24" s="1">
        <f>SUMIF('Daily Tools Issued'!$D$2:$D$5000,$A$2:$A$401,'Daily Tools Issued'!$J$2:$J$5000)</f>
        <v>0</v>
      </c>
      <c r="D24" s="1">
        <f ca="1">SUMIF('Perm. Tools Issued'!$C$2:$C$1602,$A$2:$A$1088,'Perm. Tools Issued'!$I$2:$I$569)</f>
        <v>2</v>
      </c>
      <c r="E24" s="1">
        <f>SUMIF('Daily Welding Eletrode Issue'!$D$2:$D$5132,$A$2:$A$401,'Daily Welding Eletrode Issue'!$J$2:$J$5132)</f>
        <v>0</v>
      </c>
    </row>
    <row r="25" spans="1:5" x14ac:dyDescent="0.25">
      <c r="A25" s="6">
        <v>24</v>
      </c>
      <c r="B25" s="8" t="s">
        <v>187</v>
      </c>
      <c r="C25" s="1">
        <f>SUMIF('Daily Tools Issued'!$D$2:$D$5000,$A$2:$A$401,'Daily Tools Issued'!$J$2:$J$5000)</f>
        <v>3</v>
      </c>
      <c r="D25" s="1">
        <f ca="1">SUMIF('Perm. Tools Issued'!$C$2:$C$1602,$A$2:$A$1088,'Perm. Tools Issued'!$I$2:$I$569)</f>
        <v>1</v>
      </c>
      <c r="E25" s="1">
        <f>SUMIF('Daily Welding Eletrode Issue'!$D$2:$D$5132,$A$2:$A$401,'Daily Welding Eletrode Issue'!$J$2:$J$5132)</f>
        <v>0</v>
      </c>
    </row>
    <row r="26" spans="1:5" x14ac:dyDescent="0.25">
      <c r="A26" s="6">
        <v>25</v>
      </c>
      <c r="B26" s="8" t="s">
        <v>188</v>
      </c>
      <c r="C26" s="1">
        <f>SUMIF('Daily Tools Issued'!$D$2:$D$5000,$A$2:$A$401,'Daily Tools Issued'!$J$2:$J$5000)</f>
        <v>1</v>
      </c>
      <c r="D26" s="1">
        <f ca="1">SUMIF('Perm. Tools Issued'!$C$2:$C$1602,$A$2:$A$1088,'Perm. Tools Issued'!$I$2:$I$569)</f>
        <v>2</v>
      </c>
      <c r="E26" s="1">
        <f>SUMIF('Daily Welding Eletrode Issue'!$D$2:$D$5132,$A$2:$A$401,'Daily Welding Eletrode Issue'!$J$2:$J$5132)</f>
        <v>0</v>
      </c>
    </row>
    <row r="27" spans="1:5" x14ac:dyDescent="0.25">
      <c r="A27" s="6">
        <v>26</v>
      </c>
      <c r="B27" s="8" t="s">
        <v>189</v>
      </c>
      <c r="C27" s="1">
        <f>SUMIF('Daily Tools Issued'!$D$2:$D$5000,$A$2:$A$401,'Daily Tools Issued'!$J$2:$J$5000)</f>
        <v>0</v>
      </c>
      <c r="D27" s="1">
        <f ca="1">SUMIF('Perm. Tools Issued'!$C$2:$C$1602,$A$2:$A$1088,'Perm. Tools Issued'!$I$2:$I$569)</f>
        <v>4</v>
      </c>
      <c r="E27" s="1">
        <f>SUMIF('Daily Welding Eletrode Issue'!$D$2:$D$5132,$A$2:$A$401,'Daily Welding Eletrode Issue'!$J$2:$J$5132)</f>
        <v>97</v>
      </c>
    </row>
    <row r="28" spans="1:5" x14ac:dyDescent="0.25">
      <c r="A28" s="6">
        <v>27</v>
      </c>
      <c r="B28" s="8" t="s">
        <v>190</v>
      </c>
      <c r="C28" s="1">
        <f>SUMIF('Daily Tools Issued'!$D$2:$D$5000,$A$2:$A$401,'Daily Tools Issued'!$J$2:$J$5000)</f>
        <v>0</v>
      </c>
      <c r="D28" s="1">
        <f ca="1">SUMIF('Perm. Tools Issued'!$C$2:$C$1602,$A$2:$A$1088,'Perm. Tools Issued'!$I$2:$I$569)</f>
        <v>1</v>
      </c>
      <c r="E28" s="1">
        <f>SUMIF('Daily Welding Eletrode Issue'!$D$2:$D$5132,$A$2:$A$401,'Daily Welding Eletrode Issue'!$J$2:$J$5132)</f>
        <v>0</v>
      </c>
    </row>
    <row r="29" spans="1:5" x14ac:dyDescent="0.25">
      <c r="A29" s="6">
        <v>28</v>
      </c>
      <c r="B29" s="8" t="s">
        <v>191</v>
      </c>
      <c r="C29" s="1">
        <f>SUMIF('Daily Tools Issued'!$D$2:$D$5000,$A$2:$A$401,'Daily Tools Issued'!$J$2:$J$5000)</f>
        <v>1</v>
      </c>
      <c r="D29" s="1">
        <f ca="1">SUMIF('Perm. Tools Issued'!$C$2:$C$1602,$A$2:$A$1088,'Perm. Tools Issued'!$I$2:$I$569)</f>
        <v>1</v>
      </c>
      <c r="E29" s="1">
        <f>SUMIF('Daily Welding Eletrode Issue'!$D$2:$D$5132,$A$2:$A$401,'Daily Welding Eletrode Issue'!$J$2:$J$5132)</f>
        <v>0</v>
      </c>
    </row>
    <row r="30" spans="1:5" x14ac:dyDescent="0.25">
      <c r="A30" s="6">
        <v>29</v>
      </c>
      <c r="B30" s="8" t="s">
        <v>192</v>
      </c>
      <c r="C30" s="1">
        <f>SUMIF('Daily Tools Issued'!$D$2:$D$5000,$A$2:$A$401,'Daily Tools Issued'!$J$2:$J$5000)</f>
        <v>0</v>
      </c>
      <c r="D30" s="1">
        <f ca="1">SUMIF('Perm. Tools Issued'!$C$2:$C$1602,$A$2:$A$1088,'Perm. Tools Issued'!$I$2:$I$569)</f>
        <v>0</v>
      </c>
      <c r="E30" s="1">
        <f>SUMIF('Daily Welding Eletrode Issue'!$D$2:$D$5132,$A$2:$A$401,'Daily Welding Eletrode Issue'!$J$2:$J$5132)</f>
        <v>60</v>
      </c>
    </row>
    <row r="31" spans="1:5" x14ac:dyDescent="0.25">
      <c r="A31" s="6">
        <v>30</v>
      </c>
      <c r="B31" s="8" t="s">
        <v>193</v>
      </c>
      <c r="C31" s="1">
        <f>SUMIF('Daily Tools Issued'!$D$2:$D$5000,$A$2:$A$401,'Daily Tools Issued'!$J$2:$J$5000)</f>
        <v>0</v>
      </c>
      <c r="D31" s="1">
        <f ca="1">SUMIF('Perm. Tools Issued'!$C$2:$C$1602,$A$2:$A$1088,'Perm. Tools Issued'!$I$2:$I$569)</f>
        <v>0</v>
      </c>
      <c r="E31" s="1">
        <f>SUMIF('Daily Welding Eletrode Issue'!$D$2:$D$5132,$A$2:$A$401,'Daily Welding Eletrode Issue'!$J$2:$J$5132)</f>
        <v>60</v>
      </c>
    </row>
    <row r="32" spans="1:5" x14ac:dyDescent="0.25">
      <c r="A32" s="6">
        <v>31</v>
      </c>
      <c r="B32" s="7" t="s">
        <v>282</v>
      </c>
      <c r="C32" s="1">
        <f>SUMIF('Daily Tools Issued'!$D$2:$D$5000,$A$2:$A$401,'Daily Tools Issued'!$J$2:$J$5000)</f>
        <v>1</v>
      </c>
      <c r="D32" s="1">
        <f ca="1">SUMIF('Perm. Tools Issued'!$C$2:$C$1602,$A$2:$A$1088,'Perm. Tools Issued'!$I$2:$I$569)</f>
        <v>0</v>
      </c>
      <c r="E32" s="1">
        <f>SUMIF('Daily Welding Eletrode Issue'!$D$2:$D$5132,$A$2:$A$401,'Daily Welding Eletrode Issue'!$J$2:$J$5132)</f>
        <v>0</v>
      </c>
    </row>
    <row r="33" spans="1:5" x14ac:dyDescent="0.25">
      <c r="A33" s="9">
        <v>101</v>
      </c>
      <c r="B33" s="18" t="s">
        <v>194</v>
      </c>
      <c r="C33" s="1">
        <f>SUMIF('Daily Tools Issued'!$C$2:$C$5000,$A$2:$A$401,'Daily Tools Issued'!$J$2:$J$5000)</f>
        <v>0</v>
      </c>
      <c r="D33" s="1">
        <f ca="1">SUMIF('Perm. Tools Issued'!$C$2:$C$1602,$A$2:$A$1088,'Perm. Tools Issued'!$I$2:$I$569)</f>
        <v>0</v>
      </c>
      <c r="E33" s="1">
        <f>SUMIF('Daily Welding Eletrode Issue'!$D$2:$D$5132,$A$2:$A$401,'Daily Welding Eletrode Issue'!$J$2:$J$5132)</f>
        <v>0</v>
      </c>
    </row>
    <row r="34" spans="1:5" x14ac:dyDescent="0.25">
      <c r="A34" s="6">
        <v>103</v>
      </c>
      <c r="B34" s="7" t="s">
        <v>195</v>
      </c>
      <c r="C34" s="1">
        <f>SUMIF('Daily Tools Issued'!$C$2:$C$5000,$A$2:$A$401,'Daily Tools Issued'!$J$2:$J$5000)</f>
        <v>2</v>
      </c>
      <c r="D34" s="1">
        <f ca="1">SUMIF('Perm. Tools Issued'!$C$2:$C$1602,$A$2:$A$1088,'Perm. Tools Issued'!$I$2:$I$569)</f>
        <v>0</v>
      </c>
      <c r="E34" s="1">
        <f>SUMIF('Daily Welding Eletrode Issue'!$D$2:$D$5132,$A$2:$A$401,'Daily Welding Eletrode Issue'!$J$2:$J$5132)</f>
        <v>0</v>
      </c>
    </row>
    <row r="35" spans="1:5" x14ac:dyDescent="0.25">
      <c r="A35" s="6">
        <v>106</v>
      </c>
      <c r="B35" s="7" t="s">
        <v>196</v>
      </c>
      <c r="C35" s="1">
        <f>SUMIF('Daily Tools Issued'!$C$2:$C$5000,$A$2:$A$401,'Daily Tools Issued'!$J$2:$J$5000)</f>
        <v>0</v>
      </c>
      <c r="D35" s="1">
        <f ca="1">SUMIF('Perm. Tools Issued'!$C$2:$C$1602,$A$2:$A$1088,'Perm. Tools Issued'!$I$2:$I$569)</f>
        <v>0</v>
      </c>
      <c r="E35" s="1">
        <f>SUMIF('Daily Welding Eletrode Issue'!$D$2:$D$5132,$A$2:$A$401,'Daily Welding Eletrode Issue'!$J$2:$J$5132)</f>
        <v>0</v>
      </c>
    </row>
    <row r="36" spans="1:5" x14ac:dyDescent="0.25">
      <c r="A36" s="6">
        <v>110</v>
      </c>
      <c r="B36" s="7" t="s">
        <v>197</v>
      </c>
      <c r="C36" s="1">
        <f>SUMIF('Daily Tools Issued'!$C$2:$C$5000,$A$2:$A$401,'Daily Tools Issued'!$J$2:$J$5000)</f>
        <v>3</v>
      </c>
      <c r="D36" s="1">
        <f ca="1">SUMIF('Perm. Tools Issued'!$C$2:$C$1602,$A$2:$A$1088,'Perm. Tools Issued'!$I$2:$I$569)</f>
        <v>0</v>
      </c>
      <c r="E36" s="1">
        <f>SUMIF('Daily Welding Eletrode Issue'!$D$2:$D$5132,$A$2:$A$401,'Daily Welding Eletrode Issue'!$J$2:$J$5132)</f>
        <v>0</v>
      </c>
    </row>
    <row r="37" spans="1:5" x14ac:dyDescent="0.25">
      <c r="A37" s="6">
        <v>111</v>
      </c>
      <c r="B37" s="7" t="s">
        <v>198</v>
      </c>
      <c r="C37" s="1">
        <f>SUMIF('Daily Tools Issued'!$C$2:$C$5000,$A$2:$A$401,'Daily Tools Issued'!$J$2:$J$5000)</f>
        <v>0</v>
      </c>
      <c r="D37" s="1">
        <f ca="1">SUMIF('Perm. Tools Issued'!$C$2:$C$1602,$A$2:$A$1088,'Perm. Tools Issued'!$I$2:$I$569)</f>
        <v>0</v>
      </c>
      <c r="E37" s="1">
        <f>SUMIF('Daily Welding Eletrode Issue'!$D$2:$D$5132,$A$2:$A$401,'Daily Welding Eletrode Issue'!$J$2:$J$5132)</f>
        <v>0</v>
      </c>
    </row>
    <row r="38" spans="1:5" x14ac:dyDescent="0.25">
      <c r="A38" s="6">
        <v>112</v>
      </c>
      <c r="B38" s="7" t="s">
        <v>199</v>
      </c>
      <c r="C38" s="1">
        <f>SUMIF('Daily Tools Issued'!$C$2:$C$5000,$A$2:$A$401,'Daily Tools Issued'!$J$2:$J$5000)</f>
        <v>5</v>
      </c>
      <c r="D38" s="1">
        <f ca="1">SUMIF('Perm. Tools Issued'!$C$2:$C$1602,$A$2:$A$1088,'Perm. Tools Issued'!$I$2:$I$569)</f>
        <v>0</v>
      </c>
      <c r="E38" s="1">
        <f>SUMIF('Daily Welding Eletrode Issue'!$D$2:$D$5132,$A$2:$A$401,'Daily Welding Eletrode Issue'!$J$2:$J$5132)</f>
        <v>0</v>
      </c>
    </row>
    <row r="39" spans="1:5" x14ac:dyDescent="0.25">
      <c r="A39" s="6">
        <v>115</v>
      </c>
      <c r="B39" s="19" t="s">
        <v>200</v>
      </c>
      <c r="C39" s="1">
        <f>SUMIF('Daily Tools Issued'!$C$2:$C$5000,$A$2:$A$401,'Daily Tools Issued'!$J$2:$J$5000)</f>
        <v>3</v>
      </c>
      <c r="D39" s="1">
        <f ca="1">SUMIF('Perm. Tools Issued'!$C$2:$C$1602,$A$2:$A$1088,'Perm. Tools Issued'!$I$2:$I$569)</f>
        <v>0</v>
      </c>
      <c r="E39" s="1">
        <f>SUMIF('Daily Welding Eletrode Issue'!$D$2:$D$5132,$A$2:$A$401,'Daily Welding Eletrode Issue'!$J$2:$J$5132)</f>
        <v>0</v>
      </c>
    </row>
    <row r="40" spans="1:5" x14ac:dyDescent="0.25">
      <c r="A40" s="6">
        <v>116</v>
      </c>
      <c r="B40" s="19" t="s">
        <v>201</v>
      </c>
      <c r="C40" s="1">
        <f>SUMIF('Daily Tools Issued'!$C$2:$C$5000,$A$2:$A$401,'Daily Tools Issued'!$J$2:$J$5000)</f>
        <v>2</v>
      </c>
      <c r="D40" s="1">
        <f ca="1">SUMIF('Perm. Tools Issued'!$C$2:$C$1602,$A$2:$A$1088,'Perm. Tools Issued'!$I$2:$I$569)</f>
        <v>0</v>
      </c>
      <c r="E40" s="1">
        <f>SUMIF('Daily Welding Eletrode Issue'!$D$2:$D$5132,$A$2:$A$401,'Daily Welding Eletrode Issue'!$J$2:$J$5132)</f>
        <v>0</v>
      </c>
    </row>
    <row r="41" spans="1:5" x14ac:dyDescent="0.25">
      <c r="A41" s="6">
        <v>117</v>
      </c>
      <c r="B41" s="19" t="s">
        <v>202</v>
      </c>
      <c r="C41" s="1">
        <f>SUMIF('Daily Tools Issued'!$C$2:$C$5000,$A$2:$A$401,'Daily Tools Issued'!$J$2:$J$5000)</f>
        <v>3</v>
      </c>
      <c r="D41" s="1">
        <f ca="1">SUMIF('Perm. Tools Issued'!$C$2:$C$1602,$A$2:$A$1088,'Perm. Tools Issued'!$I$2:$I$569)</f>
        <v>0</v>
      </c>
      <c r="E41" s="1">
        <f>SUMIF('Daily Welding Eletrode Issue'!$D$2:$D$5132,$A$2:$A$401,'Daily Welding Eletrode Issue'!$J$2:$J$5132)</f>
        <v>0</v>
      </c>
    </row>
    <row r="42" spans="1:5" x14ac:dyDescent="0.25">
      <c r="A42" s="6">
        <v>118</v>
      </c>
      <c r="B42" s="19" t="s">
        <v>203</v>
      </c>
      <c r="C42" s="1">
        <f>SUMIF('Daily Tools Issued'!$C$2:$C$5000,$A$2:$A$401,'Daily Tools Issued'!$J$2:$J$5000)</f>
        <v>0</v>
      </c>
      <c r="D42" s="1">
        <f ca="1">SUMIF('Perm. Tools Issued'!$C$2:$C$1602,$A$2:$A$1088,'Perm. Tools Issued'!$I$2:$I$569)</f>
        <v>0</v>
      </c>
      <c r="E42" s="1">
        <f>SUMIF('Daily Welding Eletrode Issue'!$D$2:$D$5132,$A$2:$A$401,'Daily Welding Eletrode Issue'!$J$2:$J$5132)</f>
        <v>0</v>
      </c>
    </row>
    <row r="43" spans="1:5" x14ac:dyDescent="0.25">
      <c r="A43" s="6">
        <v>119</v>
      </c>
      <c r="B43" s="19" t="s">
        <v>204</v>
      </c>
      <c r="C43" s="1">
        <f>SUMIF('Daily Tools Issued'!$C$2:$C$5000,$A$2:$A$401,'Daily Tools Issued'!$J$2:$J$5000)</f>
        <v>0</v>
      </c>
      <c r="D43" s="1">
        <f ca="1">SUMIF('Perm. Tools Issued'!$C$2:$C$1602,$A$2:$A$1088,'Perm. Tools Issued'!$I$2:$I$569)</f>
        <v>0</v>
      </c>
      <c r="E43" s="1">
        <f>SUMIF('Daily Welding Eletrode Issue'!$D$2:$D$5132,$A$2:$A$401,'Daily Welding Eletrode Issue'!$J$2:$J$5132)</f>
        <v>0</v>
      </c>
    </row>
    <row r="44" spans="1:5" x14ac:dyDescent="0.25">
      <c r="A44" s="6">
        <v>120</v>
      </c>
      <c r="B44" s="19" t="s">
        <v>205</v>
      </c>
      <c r="C44" s="1">
        <f>SUMIF('Daily Tools Issued'!$C$2:$C$5000,$A$2:$A$401,'Daily Tools Issued'!$J$2:$J$5000)</f>
        <v>1</v>
      </c>
      <c r="D44" s="1">
        <f ca="1">SUMIF('Perm. Tools Issued'!$C$2:$C$1602,$A$2:$A$1088,'Perm. Tools Issued'!$I$2:$I$569)</f>
        <v>1</v>
      </c>
      <c r="E44" s="1">
        <f>SUMIF('Daily Welding Eletrode Issue'!$D$2:$D$5132,$A$2:$A$401,'Daily Welding Eletrode Issue'!$J$2:$J$5132)</f>
        <v>0</v>
      </c>
    </row>
    <row r="45" spans="1:5" x14ac:dyDescent="0.25">
      <c r="A45" s="6">
        <v>121</v>
      </c>
      <c r="B45" s="19" t="s">
        <v>206</v>
      </c>
      <c r="C45" s="1">
        <f>SUMIF('Daily Tools Issued'!$C$2:$C$5000,$A$2:$A$401,'Daily Tools Issued'!$J$2:$J$5000)</f>
        <v>0</v>
      </c>
      <c r="D45" s="1">
        <f ca="1">SUMIF('Perm. Tools Issued'!$C$2:$C$1602,$A$2:$A$1088,'Perm. Tools Issued'!$I$2:$I$569)</f>
        <v>0</v>
      </c>
      <c r="E45" s="1">
        <f>SUMIF('Daily Welding Eletrode Issue'!$D$2:$D$5132,$A$2:$A$401,'Daily Welding Eletrode Issue'!$J$2:$J$5132)</f>
        <v>0</v>
      </c>
    </row>
    <row r="46" spans="1:5" x14ac:dyDescent="0.25">
      <c r="A46" s="6">
        <v>122</v>
      </c>
      <c r="B46" s="7" t="s">
        <v>207</v>
      </c>
      <c r="C46" s="1">
        <f>SUMIF('Daily Tools Issued'!$C$2:$C$5000,$A$2:$A$401,'Daily Tools Issued'!$J$2:$J$5000)</f>
        <v>1</v>
      </c>
      <c r="D46" s="1">
        <f ca="1">SUMIF('Perm. Tools Issued'!$C$2:$C$1602,$A$2:$A$1088,'Perm. Tools Issued'!$I$2:$I$569)</f>
        <v>0</v>
      </c>
      <c r="E46" s="1">
        <f>SUMIF('Daily Welding Eletrode Issue'!$D$2:$D$5132,$A$2:$A$401,'Daily Welding Eletrode Issue'!$J$2:$J$5132)</f>
        <v>0</v>
      </c>
    </row>
    <row r="47" spans="1:5" x14ac:dyDescent="0.25">
      <c r="A47" s="6">
        <v>123</v>
      </c>
      <c r="B47" s="19" t="s">
        <v>208</v>
      </c>
      <c r="C47" s="1">
        <f>SUMIF('Daily Tools Issued'!$C$2:$C$5000,$A$2:$A$401,'Daily Tools Issued'!$J$2:$J$5000)</f>
        <v>2</v>
      </c>
      <c r="D47" s="1">
        <f ca="1">SUMIF('Perm. Tools Issued'!$C$2:$C$1602,$A$2:$A$1088,'Perm. Tools Issued'!$I$2:$I$569)</f>
        <v>0</v>
      </c>
      <c r="E47" s="1">
        <f>SUMIF('Daily Welding Eletrode Issue'!$D$2:$D$5132,$A$2:$A$401,'Daily Welding Eletrode Issue'!$J$2:$J$5132)</f>
        <v>0</v>
      </c>
    </row>
    <row r="48" spans="1:5" x14ac:dyDescent="0.25">
      <c r="A48" s="6">
        <v>124</v>
      </c>
      <c r="B48" s="19" t="s">
        <v>209</v>
      </c>
      <c r="C48" s="1">
        <f>SUMIF('Daily Tools Issued'!$C$2:$C$5000,$A$2:$A$401,'Daily Tools Issued'!$J$2:$J$5000)</f>
        <v>2</v>
      </c>
      <c r="D48" s="1">
        <f ca="1">SUMIF('Perm. Tools Issued'!$C$2:$C$1602,$A$2:$A$1088,'Perm. Tools Issued'!$I$2:$I$569)</f>
        <v>0</v>
      </c>
      <c r="E48" s="1">
        <f>SUMIF('Daily Welding Eletrode Issue'!$D$2:$D$5132,$A$2:$A$401,'Daily Welding Eletrode Issue'!$J$2:$J$5132)</f>
        <v>0</v>
      </c>
    </row>
    <row r="49" spans="1:5" x14ac:dyDescent="0.25">
      <c r="A49" s="6">
        <v>127</v>
      </c>
      <c r="B49" s="7" t="s">
        <v>210</v>
      </c>
      <c r="C49" s="1">
        <f>SUMIF('Daily Tools Issued'!$C$2:$C$5000,$A$2:$A$401,'Daily Tools Issued'!$J$2:$J$5000)</f>
        <v>1</v>
      </c>
      <c r="D49" s="1">
        <f ca="1">SUMIF('Perm. Tools Issued'!$C$2:$C$1602,$A$2:$A$1088,'Perm. Tools Issued'!$I$2:$I$569)</f>
        <v>1</v>
      </c>
      <c r="E49" s="1">
        <f>SUMIF('Daily Welding Eletrode Issue'!$D$2:$D$5132,$A$2:$A$401,'Daily Welding Eletrode Issue'!$J$2:$J$5132)</f>
        <v>0</v>
      </c>
    </row>
    <row r="50" spans="1:5" x14ac:dyDescent="0.25">
      <c r="A50" s="17">
        <v>128</v>
      </c>
      <c r="B50" s="7" t="s">
        <v>211</v>
      </c>
      <c r="C50" s="1">
        <f>SUMIF('Daily Tools Issued'!$C$2:$C$5000,$A$2:$A$401,'Daily Tools Issued'!$J$2:$J$5000)</f>
        <v>0</v>
      </c>
      <c r="D50" s="1">
        <f ca="1">SUMIF('Perm. Tools Issued'!$C$2:$C$1602,$A$2:$A$1088,'Perm. Tools Issued'!$I$2:$I$569)</f>
        <v>0</v>
      </c>
      <c r="E50" s="1">
        <f>SUMIF('Daily Welding Eletrode Issue'!$D$2:$D$5132,$A$2:$A$401,'Daily Welding Eletrode Issue'!$J$2:$J$5132)</f>
        <v>0</v>
      </c>
    </row>
    <row r="51" spans="1:5" x14ac:dyDescent="0.25">
      <c r="A51" s="17">
        <v>129</v>
      </c>
      <c r="B51" s="7" t="s">
        <v>212</v>
      </c>
      <c r="C51" s="1">
        <f>SUMIF('Daily Tools Issued'!$C$2:$C$5000,$A$2:$A$401,'Daily Tools Issued'!$J$2:$J$5000)</f>
        <v>0</v>
      </c>
      <c r="D51" s="1">
        <f ca="1">SUMIF('Perm. Tools Issued'!$C$2:$C$1602,$A$2:$A$1088,'Perm. Tools Issued'!$I$2:$I$569)</f>
        <v>0</v>
      </c>
      <c r="E51" s="1">
        <f>SUMIF('Daily Welding Eletrode Issue'!$D$2:$D$5132,$A$2:$A$401,'Daily Welding Eletrode Issue'!$J$2:$J$5132)</f>
        <v>0</v>
      </c>
    </row>
    <row r="52" spans="1:5" x14ac:dyDescent="0.25">
      <c r="A52" s="17">
        <v>130</v>
      </c>
      <c r="B52" s="7" t="s">
        <v>213</v>
      </c>
      <c r="C52" s="1">
        <f>SUMIF('Daily Tools Issued'!$C$2:$C$5000,$A$2:$A$401,'Daily Tools Issued'!$J$2:$J$5000)</f>
        <v>1</v>
      </c>
      <c r="D52" s="1">
        <f ca="1">SUMIF('Perm. Tools Issued'!$C$2:$C$1602,$A$2:$A$1088,'Perm. Tools Issued'!$I$2:$I$569)</f>
        <v>0</v>
      </c>
      <c r="E52" s="1">
        <f>SUMIF('Daily Welding Eletrode Issue'!$D$2:$D$5132,$A$2:$A$401,'Daily Welding Eletrode Issue'!$J$2:$J$5132)</f>
        <v>0</v>
      </c>
    </row>
    <row r="53" spans="1:5" x14ac:dyDescent="0.25">
      <c r="A53" s="17">
        <v>131</v>
      </c>
      <c r="B53" s="7" t="s">
        <v>214</v>
      </c>
      <c r="C53" s="1">
        <f>SUMIF('Daily Tools Issued'!$C$2:$C$5000,$A$2:$A$401,'Daily Tools Issued'!$J$2:$J$5000)</f>
        <v>0</v>
      </c>
      <c r="D53" s="1">
        <f ca="1">SUMIF('Perm. Tools Issued'!$C$2:$C$1602,$A$2:$A$1088,'Perm. Tools Issued'!$I$2:$I$569)</f>
        <v>1</v>
      </c>
      <c r="E53" s="1">
        <f>SUMIF('Daily Welding Eletrode Issue'!$D$2:$D$5132,$A$2:$A$401,'Daily Welding Eletrode Issue'!$J$2:$J$5132)</f>
        <v>0</v>
      </c>
    </row>
    <row r="54" spans="1:5" x14ac:dyDescent="0.25">
      <c r="A54" s="17">
        <v>132</v>
      </c>
      <c r="B54" s="7" t="s">
        <v>215</v>
      </c>
      <c r="C54" s="1">
        <f>SUMIF('Daily Tools Issued'!$C$2:$C$5000,$A$2:$A$401,'Daily Tools Issued'!$J$2:$J$5000)</f>
        <v>0</v>
      </c>
      <c r="D54" s="1">
        <f ca="1">SUMIF('Perm. Tools Issued'!$C$2:$C$1602,$A$2:$A$1088,'Perm. Tools Issued'!$I$2:$I$569)</f>
        <v>0</v>
      </c>
      <c r="E54" s="1">
        <f>SUMIF('Daily Welding Eletrode Issue'!$D$2:$D$5132,$A$2:$A$401,'Daily Welding Eletrode Issue'!$J$2:$J$5132)</f>
        <v>0</v>
      </c>
    </row>
    <row r="55" spans="1:5" x14ac:dyDescent="0.25">
      <c r="A55" s="17">
        <v>133</v>
      </c>
      <c r="B55" s="7" t="s">
        <v>216</v>
      </c>
      <c r="C55" s="1">
        <f>SUMIF('Daily Tools Issued'!$C$2:$C$5000,$A$2:$A$401,'Daily Tools Issued'!$J$2:$J$5000)</f>
        <v>1</v>
      </c>
      <c r="D55" s="1">
        <f ca="1">SUMIF('Perm. Tools Issued'!$C$2:$C$1602,$A$2:$A$1088,'Perm. Tools Issued'!$I$2:$I$569)</f>
        <v>0</v>
      </c>
      <c r="E55" s="1">
        <f>SUMIF('Daily Welding Eletrode Issue'!$D$2:$D$5132,$A$2:$A$401,'Daily Welding Eletrode Issue'!$J$2:$J$5132)</f>
        <v>0</v>
      </c>
    </row>
    <row r="56" spans="1:5" x14ac:dyDescent="0.25">
      <c r="A56" s="17">
        <v>134</v>
      </c>
      <c r="B56" s="7" t="s">
        <v>217</v>
      </c>
      <c r="C56" s="1">
        <f>SUMIF('Daily Tools Issued'!$C$2:$C$5000,$A$2:$A$401,'Daily Tools Issued'!$J$2:$J$5000)</f>
        <v>2</v>
      </c>
      <c r="D56" s="1">
        <f ca="1">SUMIF('Perm. Tools Issued'!$C$2:$C$1602,$A$2:$A$1088,'Perm. Tools Issued'!$I$2:$I$569)</f>
        <v>0</v>
      </c>
      <c r="E56" s="1">
        <f>SUMIF('Daily Welding Eletrode Issue'!$D$2:$D$5132,$A$2:$A$401,'Daily Welding Eletrode Issue'!$J$2:$J$5132)</f>
        <v>0</v>
      </c>
    </row>
    <row r="57" spans="1:5" x14ac:dyDescent="0.25">
      <c r="A57" s="17">
        <v>135</v>
      </c>
      <c r="B57" s="7" t="s">
        <v>218</v>
      </c>
      <c r="C57" s="1">
        <f>SUMIF('Daily Tools Issued'!$C$2:$C$5000,$A$2:$A$401,'Daily Tools Issued'!$J$2:$J$5000)</f>
        <v>0</v>
      </c>
      <c r="D57" s="1">
        <f ca="1">SUMIF('Perm. Tools Issued'!$C$2:$C$1602,$A$2:$A$1088,'Perm. Tools Issued'!$I$2:$I$569)</f>
        <v>0</v>
      </c>
      <c r="E57" s="1">
        <f>SUMIF('Daily Welding Eletrode Issue'!$D$2:$D$5132,$A$2:$A$401,'Daily Welding Eletrode Issue'!$J$2:$J$5132)</f>
        <v>0</v>
      </c>
    </row>
    <row r="58" spans="1:5" x14ac:dyDescent="0.25">
      <c r="A58" s="17">
        <v>136</v>
      </c>
      <c r="B58" s="7" t="s">
        <v>219</v>
      </c>
      <c r="C58" s="1">
        <f>SUMIF('Daily Tools Issued'!$C$2:$C$5000,$A$2:$A$401,'Daily Tools Issued'!$J$2:$J$5000)</f>
        <v>0</v>
      </c>
      <c r="D58" s="1">
        <f ca="1">SUMIF('Perm. Tools Issued'!$C$2:$C$1602,$A$2:$A$1088,'Perm. Tools Issued'!$I$2:$I$569)</f>
        <v>0</v>
      </c>
      <c r="E58" s="1">
        <f>SUMIF('Daily Welding Eletrode Issue'!$D$2:$D$5132,$A$2:$A$401,'Daily Welding Eletrode Issue'!$J$2:$J$5132)</f>
        <v>0</v>
      </c>
    </row>
    <row r="59" spans="1:5" x14ac:dyDescent="0.25">
      <c r="A59" s="17">
        <v>137</v>
      </c>
      <c r="B59" s="7" t="s">
        <v>220</v>
      </c>
      <c r="C59" s="1">
        <f>SUMIF('Daily Tools Issued'!$C$2:$C$5000,$A$2:$A$401,'Daily Tools Issued'!$J$2:$J$5000)</f>
        <v>2</v>
      </c>
      <c r="D59" s="1">
        <f ca="1">SUMIF('Perm. Tools Issued'!$C$2:$C$1602,$A$2:$A$1088,'Perm. Tools Issued'!$I$2:$I$569)</f>
        <v>0</v>
      </c>
      <c r="E59" s="1">
        <f>SUMIF('Daily Welding Eletrode Issue'!$D$2:$D$5132,$A$2:$A$401,'Daily Welding Eletrode Issue'!$J$2:$J$5132)</f>
        <v>0</v>
      </c>
    </row>
    <row r="60" spans="1:5" x14ac:dyDescent="0.25">
      <c r="A60" s="17">
        <v>138</v>
      </c>
      <c r="B60" s="7" t="s">
        <v>221</v>
      </c>
      <c r="C60" s="1">
        <f>SUMIF('Daily Tools Issued'!$C$2:$C$5000,$A$2:$A$401,'Daily Tools Issued'!$J$2:$J$5000)</f>
        <v>3</v>
      </c>
      <c r="D60" s="1">
        <f ca="1">SUMIF('Perm. Tools Issued'!$C$2:$C$1602,$A$2:$A$1088,'Perm. Tools Issued'!$I$2:$I$569)</f>
        <v>0</v>
      </c>
      <c r="E60" s="1">
        <f>SUMIF('Daily Welding Eletrode Issue'!$D$2:$D$5132,$A$2:$A$401,'Daily Welding Eletrode Issue'!$J$2:$J$5132)</f>
        <v>0</v>
      </c>
    </row>
    <row r="61" spans="1:5" x14ac:dyDescent="0.25">
      <c r="A61" s="17">
        <v>139</v>
      </c>
      <c r="B61" s="7" t="s">
        <v>222</v>
      </c>
      <c r="C61" s="1">
        <f>SUMIF('Daily Tools Issued'!$C$2:$C$5000,$A$2:$A$401,'Daily Tools Issued'!$J$2:$J$5000)</f>
        <v>3</v>
      </c>
      <c r="D61" s="1">
        <f ca="1">SUMIF('Perm. Tools Issued'!$C$2:$C$1602,$A$2:$A$1088,'Perm. Tools Issued'!$I$2:$I$569)</f>
        <v>0</v>
      </c>
      <c r="E61" s="1">
        <f>SUMIF('Daily Welding Eletrode Issue'!$D$2:$D$5132,$A$2:$A$401,'Daily Welding Eletrode Issue'!$J$2:$J$5132)</f>
        <v>0</v>
      </c>
    </row>
    <row r="62" spans="1:5" x14ac:dyDescent="0.25">
      <c r="A62" s="17">
        <v>140</v>
      </c>
      <c r="B62" s="7" t="s">
        <v>335</v>
      </c>
      <c r="C62" s="1">
        <f>SUMIF('Daily Tools Issued'!$C$2:$C$5000,$A$2:$A$401,'Daily Tools Issued'!$J$2:$J$5000)</f>
        <v>2</v>
      </c>
      <c r="D62" s="2">
        <f ca="1">SUMIF('Perm. Tools Issued'!$C$2:$C$1602,$A$2:$A$1088,'Perm. Tools Issued'!$I$2:$I$569)</f>
        <v>0</v>
      </c>
      <c r="E62" s="1">
        <f>SUMIF('Daily Welding Eletrode Issue'!$D$2:$D$5132,$A$2:$A$401,'Daily Welding Eletrode Issue'!$J$2:$J$5132)</f>
        <v>0</v>
      </c>
    </row>
    <row r="63" spans="1:5" x14ac:dyDescent="0.25">
      <c r="A63" s="16">
        <v>141</v>
      </c>
      <c r="B63" s="20" t="s">
        <v>223</v>
      </c>
      <c r="C63" s="1">
        <f>SUMIF('Daily Tools Issued'!$C$2:$C$5000,$A$2:$A$401,'Daily Tools Issued'!$J$2:$J$5000)</f>
        <v>0</v>
      </c>
      <c r="D63" s="1">
        <f ca="1">SUMIF('Perm. Tools Issued'!$C$2:$C$1602,$A$2:$A$1088,'Perm. Tools Issued'!$I$2:$I$569)</f>
        <v>0</v>
      </c>
      <c r="E63" s="1">
        <f>SUMIF('Daily Welding Eletrode Issue'!$D$2:$D$5132,$A$2:$A$401,'Daily Welding Eletrode Issue'!$J$2:$J$5132)</f>
        <v>0</v>
      </c>
    </row>
    <row r="64" spans="1:5" x14ac:dyDescent="0.25">
      <c r="A64" s="16">
        <v>142</v>
      </c>
      <c r="B64" s="20" t="s">
        <v>224</v>
      </c>
      <c r="C64" s="1">
        <f>SUMIF('Daily Tools Issued'!$C$2:$C$5000,$A$2:$A$401,'Daily Tools Issued'!$J$2:$J$5000)</f>
        <v>0</v>
      </c>
      <c r="D64" s="1">
        <f ca="1">SUMIF('Perm. Tools Issued'!$C$2:$C$1602,$A$2:$A$1088,'Perm. Tools Issued'!$I$2:$I$569)</f>
        <v>0</v>
      </c>
      <c r="E64" s="1">
        <f>SUMIF('Daily Welding Eletrode Issue'!$D$2:$D$5132,$A$2:$A$401,'Daily Welding Eletrode Issue'!$J$2:$J$5132)</f>
        <v>0</v>
      </c>
    </row>
    <row r="65" spans="1:5" x14ac:dyDescent="0.25">
      <c r="A65" s="16">
        <v>143</v>
      </c>
      <c r="B65" s="20" t="s">
        <v>225</v>
      </c>
      <c r="C65" s="1">
        <f>SUMIF('Daily Tools Issued'!$C$2:$C$5000,$A$2:$A$401,'Daily Tools Issued'!$J$2:$J$5000)</f>
        <v>0</v>
      </c>
      <c r="D65" s="1">
        <f ca="1">SUMIF('Perm. Tools Issued'!$C$2:$C$1602,$A$2:$A$1088,'Perm. Tools Issued'!$I$2:$I$569)</f>
        <v>0</v>
      </c>
      <c r="E65" s="1">
        <f>SUMIF('Daily Welding Eletrode Issue'!$D$2:$D$5132,$A$2:$A$401,'Daily Welding Eletrode Issue'!$J$2:$J$5132)</f>
        <v>0</v>
      </c>
    </row>
    <row r="66" spans="1:5" x14ac:dyDescent="0.25">
      <c r="A66" s="16">
        <v>144</v>
      </c>
      <c r="B66" s="20" t="s">
        <v>226</v>
      </c>
      <c r="C66" s="1">
        <f>SUMIF('Daily Tools Issued'!$C$2:$C$5000,$A$2:$A$401,'Daily Tools Issued'!$J$2:$J$5000)</f>
        <v>2</v>
      </c>
      <c r="D66" s="1">
        <f ca="1">SUMIF('Perm. Tools Issued'!$C$2:$C$1602,$A$2:$A$1088,'Perm. Tools Issued'!$I$2:$I$569)</f>
        <v>0</v>
      </c>
      <c r="E66" s="1">
        <f>SUMIF('Daily Welding Eletrode Issue'!$D$2:$D$5132,$A$2:$A$401,'Daily Welding Eletrode Issue'!$J$2:$J$5132)</f>
        <v>0</v>
      </c>
    </row>
    <row r="67" spans="1:5" x14ac:dyDescent="0.25">
      <c r="A67" s="16">
        <v>145</v>
      </c>
      <c r="B67" s="20" t="s">
        <v>227</v>
      </c>
      <c r="C67" s="1">
        <f>SUMIF('Daily Tools Issued'!$C$2:$C$5000,$A$2:$A$401,'Daily Tools Issued'!$J$2:$J$5000)</f>
        <v>0</v>
      </c>
      <c r="D67" s="1">
        <f ca="1">SUMIF('Perm. Tools Issued'!$C$2:$C$1602,$A$2:$A$1088,'Perm. Tools Issued'!$I$2:$I$569)</f>
        <v>0</v>
      </c>
      <c r="E67" s="1">
        <f>SUMIF('Daily Welding Eletrode Issue'!$D$2:$D$5132,$A$2:$A$401,'Daily Welding Eletrode Issue'!$J$2:$J$5132)</f>
        <v>0</v>
      </c>
    </row>
    <row r="68" spans="1:5" x14ac:dyDescent="0.25">
      <c r="A68" s="16">
        <v>146</v>
      </c>
      <c r="B68" s="20" t="s">
        <v>228</v>
      </c>
      <c r="C68" s="1">
        <f>SUMIF('Daily Tools Issued'!$C$2:$C$5000,$A$2:$A$401,'Daily Tools Issued'!$J$2:$J$5000)</f>
        <v>0</v>
      </c>
      <c r="D68" s="1">
        <f ca="1">SUMIF('Perm. Tools Issued'!$C$2:$C$1602,$A$2:$A$1088,'Perm. Tools Issued'!$I$2:$I$569)</f>
        <v>0</v>
      </c>
      <c r="E68" s="1">
        <f>SUMIF('Daily Welding Eletrode Issue'!$D$2:$D$5132,$A$2:$A$401,'Daily Welding Eletrode Issue'!$J$2:$J$5132)</f>
        <v>0</v>
      </c>
    </row>
    <row r="69" spans="1:5" x14ac:dyDescent="0.25">
      <c r="A69" s="16">
        <v>147</v>
      </c>
      <c r="B69" s="20" t="s">
        <v>229</v>
      </c>
      <c r="C69" s="1">
        <f>SUMIF('Daily Tools Issued'!$C$2:$C$5000,$A$2:$A$401,'Daily Tools Issued'!$J$2:$J$5000)</f>
        <v>0</v>
      </c>
      <c r="D69" s="1">
        <f ca="1">SUMIF('Perm. Tools Issued'!$C$2:$C$1602,$A$2:$A$1088,'Perm. Tools Issued'!$I$2:$I$569)</f>
        <v>0</v>
      </c>
      <c r="E69" s="1">
        <f>SUMIF('Daily Welding Eletrode Issue'!$D$2:$D$5132,$A$2:$A$401,'Daily Welding Eletrode Issue'!$J$2:$J$5132)</f>
        <v>0</v>
      </c>
    </row>
    <row r="70" spans="1:5" x14ac:dyDescent="0.25">
      <c r="A70" s="16">
        <v>148</v>
      </c>
      <c r="B70" s="20" t="s">
        <v>230</v>
      </c>
      <c r="C70" s="1">
        <f>SUMIF('Daily Tools Issued'!$C$2:$C$5000,$A$2:$A$401,'Daily Tools Issued'!$J$2:$J$5000)</f>
        <v>1</v>
      </c>
      <c r="D70" s="1">
        <f ca="1">SUMIF('Perm. Tools Issued'!$C$2:$C$1602,$A$2:$A$1088,'Perm. Tools Issued'!$I$2:$I$569)</f>
        <v>0</v>
      </c>
      <c r="E70" s="1">
        <f>SUMIF('Daily Welding Eletrode Issue'!$D$2:$D$5132,$A$2:$A$401,'Daily Welding Eletrode Issue'!$J$2:$J$5132)</f>
        <v>0</v>
      </c>
    </row>
    <row r="71" spans="1:5" x14ac:dyDescent="0.25">
      <c r="A71" s="16">
        <v>149</v>
      </c>
      <c r="B71" s="20" t="s">
        <v>231</v>
      </c>
      <c r="C71" s="1">
        <f>SUMIF('Daily Tools Issued'!$C$2:$C$5000,$A$2:$A$401,'Daily Tools Issued'!$J$2:$J$5000)</f>
        <v>0</v>
      </c>
      <c r="D71" s="1">
        <f ca="1">SUMIF('Perm. Tools Issued'!$C$2:$C$1602,$A$2:$A$1088,'Perm. Tools Issued'!$I$2:$I$569)</f>
        <v>0</v>
      </c>
      <c r="E71" s="1">
        <f>SUMIF('Daily Welding Eletrode Issue'!$D$2:$D$5132,$A$2:$A$401,'Daily Welding Eletrode Issue'!$J$2:$J$5132)</f>
        <v>0</v>
      </c>
    </row>
    <row r="72" spans="1:5" x14ac:dyDescent="0.25">
      <c r="A72" s="16">
        <v>150</v>
      </c>
      <c r="B72" s="20" t="s">
        <v>232</v>
      </c>
      <c r="C72" s="1">
        <f>SUMIF('Daily Tools Issued'!$C$2:$C$5000,$A$2:$A$401,'Daily Tools Issued'!$J$2:$J$5000)</f>
        <v>0</v>
      </c>
      <c r="D72" s="1">
        <f ca="1">SUMIF('Perm. Tools Issued'!$C$2:$C$1602,$A$2:$A$1088,'Perm. Tools Issued'!$I$2:$I$569)</f>
        <v>0</v>
      </c>
      <c r="E72" s="1">
        <f>SUMIF('Daily Welding Eletrode Issue'!$D$2:$D$5132,$A$2:$A$401,'Daily Welding Eletrode Issue'!$J$2:$J$5132)</f>
        <v>0</v>
      </c>
    </row>
    <row r="73" spans="1:5" x14ac:dyDescent="0.25">
      <c r="A73" s="16">
        <v>151</v>
      </c>
      <c r="B73" s="20" t="s">
        <v>233</v>
      </c>
      <c r="C73" s="1">
        <f>SUMIF('Daily Tools Issued'!$C$2:$C$5000,$A$2:$A$401,'Daily Tools Issued'!$J$2:$J$5000)</f>
        <v>0</v>
      </c>
      <c r="D73" s="1">
        <f ca="1">SUMIF('Perm. Tools Issued'!$C$2:$C$1602,$A$2:$A$1088,'Perm. Tools Issued'!$I$2:$I$569)</f>
        <v>0</v>
      </c>
      <c r="E73" s="1">
        <f>SUMIF('Daily Welding Eletrode Issue'!$D$2:$D$5132,$A$2:$A$401,'Daily Welding Eletrode Issue'!$J$2:$J$5132)</f>
        <v>0</v>
      </c>
    </row>
    <row r="74" spans="1:5" x14ac:dyDescent="0.25">
      <c r="A74" s="16">
        <v>152</v>
      </c>
      <c r="B74" s="20" t="s">
        <v>234</v>
      </c>
      <c r="C74" s="1">
        <f>SUMIF('Daily Tools Issued'!$C$2:$C$5000,$A$2:$A$401,'Daily Tools Issued'!$J$2:$J$5000)</f>
        <v>0</v>
      </c>
      <c r="D74" s="1">
        <f ca="1">SUMIF('Perm. Tools Issued'!$C$2:$C$1602,$A$2:$A$1088,'Perm. Tools Issued'!$I$2:$I$569)</f>
        <v>0</v>
      </c>
      <c r="E74" s="1">
        <f>SUMIF('Daily Welding Eletrode Issue'!$D$2:$D$5132,$A$2:$A$401,'Daily Welding Eletrode Issue'!$J$2:$J$5132)</f>
        <v>0</v>
      </c>
    </row>
    <row r="75" spans="1:5" x14ac:dyDescent="0.25">
      <c r="A75" s="16">
        <v>153</v>
      </c>
      <c r="B75" s="20" t="s">
        <v>235</v>
      </c>
      <c r="C75" s="1">
        <f>SUMIF('Daily Tools Issued'!$C$2:$C$5000,$A$2:$A$401,'Daily Tools Issued'!$J$2:$J$5000)</f>
        <v>1</v>
      </c>
      <c r="D75" s="1">
        <f ca="1">SUMIF('Perm. Tools Issued'!$C$2:$C$1602,$A$2:$A$1088,'Perm. Tools Issued'!$I$2:$I$569)</f>
        <v>1</v>
      </c>
      <c r="E75" s="1">
        <f>SUMIF('Daily Welding Eletrode Issue'!$D$2:$D$5132,$A$2:$A$401,'Daily Welding Eletrode Issue'!$J$2:$J$5132)</f>
        <v>0</v>
      </c>
    </row>
    <row r="76" spans="1:5" x14ac:dyDescent="0.25">
      <c r="A76" s="16">
        <v>154</v>
      </c>
      <c r="B76" s="20" t="s">
        <v>236</v>
      </c>
      <c r="C76" s="1">
        <f>SUMIF('Daily Tools Issued'!$C$2:$C$5000,$A$2:$A$401,'Daily Tools Issued'!$J$2:$J$5000)</f>
        <v>0</v>
      </c>
      <c r="D76" s="1">
        <f ca="1">SUMIF('Perm. Tools Issued'!$C$2:$C$1602,$A$2:$A$1088,'Perm. Tools Issued'!$I$2:$I$569)</f>
        <v>0</v>
      </c>
      <c r="E76" s="1">
        <f>SUMIF('Daily Welding Eletrode Issue'!$D$2:$D$5132,$A$2:$A$401,'Daily Welding Eletrode Issue'!$J$2:$J$5132)</f>
        <v>0</v>
      </c>
    </row>
    <row r="77" spans="1:5" x14ac:dyDescent="0.25">
      <c r="A77" s="16">
        <v>155</v>
      </c>
      <c r="B77" s="20" t="s">
        <v>237</v>
      </c>
      <c r="C77" s="1">
        <f>SUMIF('Daily Tools Issued'!$C$2:$C$5000,$A$2:$A$401,'Daily Tools Issued'!$J$2:$J$5000)</f>
        <v>1</v>
      </c>
      <c r="D77" s="1">
        <f ca="1">SUMIF('Perm. Tools Issued'!$C$2:$C$1602,$A$2:$A$1088,'Perm. Tools Issued'!$I$2:$I$569)</f>
        <v>0</v>
      </c>
      <c r="E77" s="1">
        <f>SUMIF('Daily Welding Eletrode Issue'!$D$2:$D$5132,$A$2:$A$401,'Daily Welding Eletrode Issue'!$J$2:$J$5132)</f>
        <v>0</v>
      </c>
    </row>
    <row r="78" spans="1:5" x14ac:dyDescent="0.25">
      <c r="A78" s="16">
        <v>156</v>
      </c>
      <c r="B78" s="20" t="s">
        <v>238</v>
      </c>
      <c r="C78" s="1">
        <f>SUMIF('Daily Tools Issued'!$C$2:$C$5000,$A$2:$A$401,'Daily Tools Issued'!$J$2:$J$5000)</f>
        <v>0</v>
      </c>
      <c r="D78" s="1">
        <f ca="1">SUMIF('Perm. Tools Issued'!$C$2:$C$1602,$A$2:$A$1088,'Perm. Tools Issued'!$I$2:$I$569)</f>
        <v>0</v>
      </c>
      <c r="E78" s="1">
        <f>SUMIF('Daily Welding Eletrode Issue'!$D$2:$D$5132,$A$2:$A$401,'Daily Welding Eletrode Issue'!$J$2:$J$5132)</f>
        <v>0</v>
      </c>
    </row>
    <row r="79" spans="1:5" x14ac:dyDescent="0.25">
      <c r="A79" s="16">
        <v>157</v>
      </c>
      <c r="B79" s="20" t="s">
        <v>239</v>
      </c>
      <c r="C79" s="1">
        <f>SUMIF('Daily Tools Issued'!$C$2:$C$5000,$A$2:$A$401,'Daily Tools Issued'!$J$2:$J$5000)</f>
        <v>0</v>
      </c>
      <c r="D79" s="1">
        <f ca="1">SUMIF('Perm. Tools Issued'!$C$2:$C$1602,$A$2:$A$1088,'Perm. Tools Issued'!$I$2:$I$569)</f>
        <v>0</v>
      </c>
      <c r="E79" s="1">
        <f>SUMIF('Daily Welding Eletrode Issue'!$D$2:$D$5132,$A$2:$A$401,'Daily Welding Eletrode Issue'!$J$2:$J$5132)</f>
        <v>0</v>
      </c>
    </row>
    <row r="80" spans="1:5" x14ac:dyDescent="0.25">
      <c r="A80" s="16">
        <v>158</v>
      </c>
      <c r="B80" s="20" t="s">
        <v>240</v>
      </c>
      <c r="C80" s="1">
        <f>SUMIF('Daily Tools Issued'!$C$2:$C$5000,$A$2:$A$401,'Daily Tools Issued'!$J$2:$J$5000)</f>
        <v>0</v>
      </c>
      <c r="D80" s="1">
        <f ca="1">SUMIF('Perm. Tools Issued'!$C$2:$C$1602,$A$2:$A$1088,'Perm. Tools Issued'!$I$2:$I$569)</f>
        <v>0</v>
      </c>
      <c r="E80" s="1">
        <f>SUMIF('Daily Welding Eletrode Issue'!$D$2:$D$5132,$A$2:$A$401,'Daily Welding Eletrode Issue'!$J$2:$J$5132)</f>
        <v>0</v>
      </c>
    </row>
    <row r="81" spans="1:5" x14ac:dyDescent="0.25">
      <c r="A81" s="16">
        <v>159</v>
      </c>
      <c r="B81" s="20" t="s">
        <v>241</v>
      </c>
      <c r="C81" s="1">
        <f>SUMIF('Daily Tools Issued'!$C$2:$C$5000,$A$2:$A$401,'Daily Tools Issued'!$J$2:$J$5000)</f>
        <v>1</v>
      </c>
      <c r="D81" s="1">
        <f ca="1">SUMIF('Perm. Tools Issued'!$C$2:$C$1602,$A$2:$A$1088,'Perm. Tools Issued'!$I$2:$I$569)</f>
        <v>1</v>
      </c>
      <c r="E81" s="1">
        <f>SUMIF('Daily Welding Eletrode Issue'!$D$2:$D$5132,$A$2:$A$401,'Daily Welding Eletrode Issue'!$J$2:$J$5132)</f>
        <v>0</v>
      </c>
    </row>
    <row r="82" spans="1:5" x14ac:dyDescent="0.25">
      <c r="A82" s="16">
        <v>160</v>
      </c>
      <c r="B82" s="20" t="s">
        <v>242</v>
      </c>
      <c r="C82" s="1">
        <f>SUMIF('Daily Tools Issued'!$C$2:$C$5000,$A$2:$A$401,'Daily Tools Issued'!$J$2:$J$5000)</f>
        <v>0</v>
      </c>
      <c r="D82" s="1">
        <f ca="1">SUMIF('Perm. Tools Issued'!$C$2:$C$1602,$A$2:$A$1088,'Perm. Tools Issued'!$I$2:$I$569)</f>
        <v>0</v>
      </c>
      <c r="E82" s="1">
        <f>SUMIF('Daily Welding Eletrode Issue'!$D$2:$D$5132,$A$2:$A$401,'Daily Welding Eletrode Issue'!$J$2:$J$5132)</f>
        <v>0</v>
      </c>
    </row>
    <row r="83" spans="1:5" x14ac:dyDescent="0.25">
      <c r="A83" s="16">
        <v>161</v>
      </c>
      <c r="B83" s="20" t="s">
        <v>321</v>
      </c>
      <c r="C83" s="1">
        <f>SUMIF('Daily Tools Issued'!$C$2:$C$5000,$A$2:$A$401,'Daily Tools Issued'!$J$2:$J$5000)</f>
        <v>0</v>
      </c>
      <c r="D83" s="1">
        <f ca="1">SUMIF('Perm. Tools Issued'!$C$2:$C$1602,$A$2:$A$1088,'Perm. Tools Issued'!$I$2:$I$569)</f>
        <v>0</v>
      </c>
      <c r="E83" s="1">
        <f>SUMIF('Daily Welding Eletrode Issue'!$D$2:$D$5132,$A$2:$A$401,'Daily Welding Eletrode Issue'!$J$2:$J$5132)</f>
        <v>0</v>
      </c>
    </row>
    <row r="84" spans="1:5" x14ac:dyDescent="0.25">
      <c r="A84" s="17"/>
      <c r="B84" s="7"/>
      <c r="C84" s="1">
        <f ca="1">SUMIF('Daily Tools Issued'!$C$2:$D$5000,$A$2:$A$401,'Daily Tools Issued'!$I$2:$I$5000)</f>
        <v>0</v>
      </c>
      <c r="D84" s="1">
        <f ca="1">SUMIF('Perm. Tools Issued'!$C$2:$C$1602,$A$2:$A$1088,'Perm. Tools Issued'!$I$2:$I$569)</f>
        <v>0</v>
      </c>
      <c r="E84" s="1">
        <f>SUMIF('Daily Welding Eletrode Issue'!$D$2:$D$5132,$A$2:$A$401,'Daily Welding Eletrode Issue'!$J$2:$J$5132)</f>
        <v>0</v>
      </c>
    </row>
    <row r="85" spans="1:5" x14ac:dyDescent="0.25">
      <c r="A85" s="17"/>
      <c r="B85" s="7"/>
      <c r="C85" s="1">
        <f ca="1">SUMIF('Daily Tools Issued'!$C$2:$D$5000,$A$2:$A$401,'Daily Tools Issued'!$I$2:$I$5000)</f>
        <v>0</v>
      </c>
      <c r="D85" s="1">
        <f ca="1">SUMIF('Perm. Tools Issued'!$C$2:$C$1602,$A$2:$A$1088,'Perm. Tools Issued'!$I$2:$I$569)</f>
        <v>0</v>
      </c>
      <c r="E85" s="1">
        <f>SUMIF('Daily Welding Eletrode Issue'!$D$2:$D$5132,$A$2:$A$401,'Daily Welding Eletrode Issue'!$J$2:$J$5132)</f>
        <v>0</v>
      </c>
    </row>
    <row r="86" spans="1:5" x14ac:dyDescent="0.25">
      <c r="A86" s="17"/>
      <c r="B86" s="7"/>
      <c r="C86" s="1">
        <f ca="1">SUMIF('Daily Tools Issued'!$C$2:$D$5000,$A$2:$A$401,'Daily Tools Issued'!$I$2:$I$5000)</f>
        <v>0</v>
      </c>
      <c r="D86" s="1">
        <f ca="1">SUMIF('Perm. Tools Issued'!$C$2:$C$1602,$A$2:$A$1088,'Perm. Tools Issued'!$I$2:$I$569)</f>
        <v>0</v>
      </c>
      <c r="E86" s="1">
        <f>SUMIF('Daily Welding Eletrode Issue'!$D$2:$D$5132,$A$2:$A$401,'Daily Welding Eletrode Issue'!$J$2:$J$5132)</f>
        <v>0</v>
      </c>
    </row>
    <row r="87" spans="1:5" x14ac:dyDescent="0.25">
      <c r="B87" s="21"/>
    </row>
    <row r="88" spans="1:5" x14ac:dyDescent="0.25">
      <c r="B88" s="21"/>
    </row>
    <row r="89" spans="1:5" x14ac:dyDescent="0.25">
      <c r="B89" s="21"/>
    </row>
    <row r="90" spans="1:5" x14ac:dyDescent="0.25">
      <c r="B90" s="21"/>
    </row>
    <row r="91" spans="1:5" x14ac:dyDescent="0.25">
      <c r="B91" s="21"/>
    </row>
    <row r="92" spans="1:5" x14ac:dyDescent="0.25">
      <c r="B92" s="21"/>
    </row>
    <row r="93" spans="1:5" x14ac:dyDescent="0.25">
      <c r="B93" s="21"/>
    </row>
    <row r="94" spans="1:5" x14ac:dyDescent="0.25">
      <c r="B94" s="21"/>
    </row>
    <row r="95" spans="1:5" x14ac:dyDescent="0.25">
      <c r="B95" s="21"/>
    </row>
    <row r="96" spans="1:5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</sheetData>
  <conditionalFormatting sqref="C2:C1048576">
    <cfRule type="cellIs" dxfId="92" priority="4" operator="greaterThan">
      <formula>0</formula>
    </cfRule>
  </conditionalFormatting>
  <conditionalFormatting sqref="D2:D1048576">
    <cfRule type="cellIs" dxfId="91" priority="3" operator="greaterThan">
      <formula>0</formula>
    </cfRule>
  </conditionalFormatting>
  <conditionalFormatting sqref="E2:E1048576">
    <cfRule type="cellIs" dxfId="90" priority="1" operator="lessThan">
      <formula>0</formula>
    </cfRule>
    <cfRule type="cellIs" dxfId="89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80"/>
  <sheetViews>
    <sheetView workbookViewId="0">
      <selection activeCell="E13" sqref="E13"/>
    </sheetView>
  </sheetViews>
  <sheetFormatPr defaultRowHeight="15" x14ac:dyDescent="0.25"/>
  <cols>
    <col min="1" max="1" width="11" style="1" customWidth="1"/>
    <col min="2" max="2" width="11.42578125" style="1" customWidth="1"/>
    <col min="3" max="3" width="33" style="1" bestFit="1" customWidth="1"/>
    <col min="4" max="4" width="25.7109375" style="1" customWidth="1"/>
    <col min="5" max="5" width="21.42578125" style="1" bestFit="1" customWidth="1"/>
    <col min="6" max="6" width="21.42578125" style="2" bestFit="1" customWidth="1"/>
    <col min="7" max="7" width="23.140625" customWidth="1"/>
    <col min="8" max="8" width="15.5703125" customWidth="1"/>
    <col min="9" max="9" width="12.7109375" customWidth="1"/>
  </cols>
  <sheetData>
    <row r="1" spans="1:8" x14ac:dyDescent="0.25">
      <c r="A1" t="s">
        <v>13</v>
      </c>
      <c r="B1" t="s">
        <v>12</v>
      </c>
      <c r="C1" t="s">
        <v>4</v>
      </c>
      <c r="D1" t="s">
        <v>14</v>
      </c>
      <c r="E1" s="22" t="s">
        <v>15</v>
      </c>
      <c r="F1" t="s">
        <v>16</v>
      </c>
      <c r="G1" t="s">
        <v>320</v>
      </c>
    </row>
    <row r="2" spans="1:8" ht="15.75" x14ac:dyDescent="0.25">
      <c r="A2" s="1">
        <v>1</v>
      </c>
      <c r="B2" s="3" t="s">
        <v>17</v>
      </c>
      <c r="C2" s="10" t="s">
        <v>18</v>
      </c>
      <c r="D2" s="1">
        <f ca="1">G2-SUMIF('Perm. Tools Issued'!$E$2:$E$3072,$B$2:$B$3011,'Perm. Tools Issued'!$G$2:$G$2025)</f>
        <v>0</v>
      </c>
      <c r="E2" s="1">
        <f ca="1">SUMIF('Daily Tools Issued'!$E$2:$E$5000,$B$2:$B$1048576,'Daily Tools Issued'!$I$2:$I$204)</f>
        <v>0</v>
      </c>
      <c r="F2" s="1">
        <f t="shared" ref="F2:F65" ca="1" si="0">D2-E2</f>
        <v>0</v>
      </c>
      <c r="G2" s="1">
        <v>0</v>
      </c>
      <c r="H2" s="1"/>
    </row>
    <row r="3" spans="1:8" ht="15.75" x14ac:dyDescent="0.25">
      <c r="A3" s="1">
        <v>2</v>
      </c>
      <c r="B3" s="3" t="s">
        <v>19</v>
      </c>
      <c r="C3" s="10" t="s">
        <v>20</v>
      </c>
      <c r="D3" s="1">
        <f ca="1">G3-SUMIF('Perm. Tools Issued'!$E$2:$E$3072,$B$2:$B$3011,'Perm. Tools Issued'!$G$2:$G$2025)</f>
        <v>2</v>
      </c>
      <c r="E3" s="1">
        <f ca="1">SUMIF('Daily Tools Issued'!$E$2:$E$5000,$B$2:$B$1048576,'Daily Tools Issued'!$I$2:$I$204)</f>
        <v>1</v>
      </c>
      <c r="F3" s="1">
        <f t="shared" ca="1" si="0"/>
        <v>1</v>
      </c>
      <c r="G3" s="1">
        <v>2</v>
      </c>
      <c r="H3" s="1"/>
    </row>
    <row r="4" spans="1:8" ht="15.75" x14ac:dyDescent="0.25">
      <c r="A4" s="1">
        <v>3</v>
      </c>
      <c r="B4" s="3" t="s">
        <v>21</v>
      </c>
      <c r="C4" s="10" t="s">
        <v>22</v>
      </c>
      <c r="D4" s="1">
        <f ca="1">G4-SUMIF('Perm. Tools Issued'!$E$2:$E$3072,$B$2:$B$3011,'Perm. Tools Issued'!$G$2:$G$2025)</f>
        <v>0</v>
      </c>
      <c r="E4" s="1">
        <f ca="1">SUMIF('Daily Tools Issued'!$E$2:$E$5000,$B$2:$B$1048576,'Daily Tools Issued'!$I$2:$I$204)</f>
        <v>0</v>
      </c>
      <c r="F4" s="1">
        <f t="shared" ca="1" si="0"/>
        <v>0</v>
      </c>
      <c r="G4" s="1">
        <v>0</v>
      </c>
      <c r="H4" s="1"/>
    </row>
    <row r="5" spans="1:8" ht="15.75" x14ac:dyDescent="0.25">
      <c r="A5" s="1">
        <v>4</v>
      </c>
      <c r="B5" s="3" t="s">
        <v>23</v>
      </c>
      <c r="C5" s="10" t="s">
        <v>24</v>
      </c>
      <c r="D5" s="1">
        <f ca="1">G5-SUMIF('Perm. Tools Issued'!$E$2:$E$3072,$B$2:$B$3011,'Perm. Tools Issued'!$G$2:$G$2025)</f>
        <v>3</v>
      </c>
      <c r="E5" s="1">
        <f ca="1">SUMIF('Daily Tools Issued'!$E$2:$E$5000,$B$2:$B$1048576,'Daily Tools Issued'!$I$2:$I$204)</f>
        <v>3</v>
      </c>
      <c r="F5" s="1">
        <f t="shared" ca="1" si="0"/>
        <v>0</v>
      </c>
      <c r="G5" s="1">
        <v>3</v>
      </c>
      <c r="H5" s="1"/>
    </row>
    <row r="6" spans="1:8" ht="15.75" x14ac:dyDescent="0.25">
      <c r="A6" s="1">
        <v>5</v>
      </c>
      <c r="B6" s="3" t="s">
        <v>25</v>
      </c>
      <c r="C6" s="10" t="s">
        <v>26</v>
      </c>
      <c r="D6" s="1">
        <f ca="1">G6-SUMIF('Perm. Tools Issued'!$E$2:$E$3072,$B$2:$B$3011,'Perm. Tools Issued'!$G$2:$G$2025)</f>
        <v>0</v>
      </c>
      <c r="E6" s="1">
        <f ca="1">SUMIF('Daily Tools Issued'!$E$2:$E$5000,$B$2:$B$1048576,'Daily Tools Issued'!$I$2:$I$204)</f>
        <v>0</v>
      </c>
      <c r="F6" s="1">
        <f t="shared" ca="1" si="0"/>
        <v>0</v>
      </c>
      <c r="G6" s="1">
        <v>0</v>
      </c>
      <c r="H6" s="1"/>
    </row>
    <row r="7" spans="1:8" ht="15.75" x14ac:dyDescent="0.25">
      <c r="A7" s="1">
        <v>6</v>
      </c>
      <c r="B7" s="3" t="s">
        <v>27</v>
      </c>
      <c r="C7" s="10" t="s">
        <v>28</v>
      </c>
      <c r="D7" s="1">
        <f ca="1">G7-SUMIF('Perm. Tools Issued'!$E$2:$E$3072,$B$2:$B$3011,'Perm. Tools Issued'!$G$2:$G$2025)</f>
        <v>1</v>
      </c>
      <c r="E7" s="1">
        <f ca="1">SUMIF('Daily Tools Issued'!$E$2:$E$5000,$B$2:$B$1048576,'Daily Tools Issued'!$I$2:$I$204)</f>
        <v>1</v>
      </c>
      <c r="F7" s="1">
        <f t="shared" ca="1" si="0"/>
        <v>0</v>
      </c>
      <c r="G7" s="1">
        <v>2</v>
      </c>
      <c r="H7" s="1"/>
    </row>
    <row r="8" spans="1:8" ht="15.75" x14ac:dyDescent="0.25">
      <c r="A8" s="1">
        <v>7</v>
      </c>
      <c r="B8" s="3" t="s">
        <v>29</v>
      </c>
      <c r="C8" s="10" t="s">
        <v>30</v>
      </c>
      <c r="D8" s="1">
        <f ca="1">G8-SUMIF('Perm. Tools Issued'!$E$2:$E$3072,$B$2:$B$3011,'Perm. Tools Issued'!$G$2:$G$2025)</f>
        <v>0</v>
      </c>
      <c r="E8" s="1">
        <f ca="1">SUMIF('Daily Tools Issued'!$E$2:$E$5000,$B$2:$B$1048576,'Daily Tools Issued'!$I$2:$I$204)</f>
        <v>0</v>
      </c>
      <c r="F8" s="1">
        <f t="shared" ca="1" si="0"/>
        <v>0</v>
      </c>
      <c r="G8" s="1">
        <v>1</v>
      </c>
      <c r="H8" s="1"/>
    </row>
    <row r="9" spans="1:8" ht="15.75" x14ac:dyDescent="0.25">
      <c r="A9" s="1">
        <v>8</v>
      </c>
      <c r="B9" s="3" t="s">
        <v>31</v>
      </c>
      <c r="C9" s="10" t="s">
        <v>32</v>
      </c>
      <c r="D9" s="1">
        <f ca="1">G9-SUMIF('Perm. Tools Issued'!$E$2:$E$3072,$B$2:$B$3011,'Perm. Tools Issued'!$G$2:$G$2025)</f>
        <v>0</v>
      </c>
      <c r="E9" s="1">
        <f ca="1">SUMIF('Daily Tools Issued'!$E$2:$E$5000,$B$2:$B$1048576,'Daily Tools Issued'!$I$2:$I$204)</f>
        <v>0</v>
      </c>
      <c r="F9" s="1">
        <f t="shared" ca="1" si="0"/>
        <v>0</v>
      </c>
      <c r="G9" s="1">
        <v>0</v>
      </c>
      <c r="H9" s="1"/>
    </row>
    <row r="10" spans="1:8" ht="15.75" x14ac:dyDescent="0.25">
      <c r="A10" s="1">
        <v>9</v>
      </c>
      <c r="B10" s="3" t="s">
        <v>33</v>
      </c>
      <c r="C10" s="10" t="s">
        <v>34</v>
      </c>
      <c r="D10" s="1">
        <f ca="1">G10-SUMIF('Perm. Tools Issued'!$E$2:$E$3072,$B$2:$B$3011,'Perm. Tools Issued'!$G$2:$G$2025)</f>
        <v>0</v>
      </c>
      <c r="E10" s="1">
        <f ca="1">SUMIF('Daily Tools Issued'!$E$2:$E$5000,$B$2:$B$1048576,'Daily Tools Issued'!$I$2:$I$204)</f>
        <v>0</v>
      </c>
      <c r="F10" s="1">
        <f t="shared" ca="1" si="0"/>
        <v>0</v>
      </c>
      <c r="G10" s="1">
        <v>0</v>
      </c>
      <c r="H10" s="1"/>
    </row>
    <row r="11" spans="1:8" ht="15.75" x14ac:dyDescent="0.25">
      <c r="A11" s="1">
        <v>10</v>
      </c>
      <c r="B11" s="3" t="s">
        <v>35</v>
      </c>
      <c r="C11" s="10" t="s">
        <v>36</v>
      </c>
      <c r="D11" s="1">
        <f ca="1">G11-SUMIF('Perm. Tools Issued'!$E$2:$E$3072,$B$2:$B$3011,'Perm. Tools Issued'!$G$2:$G$2025)</f>
        <v>0</v>
      </c>
      <c r="E11" s="1">
        <f ca="1">SUMIF('Daily Tools Issued'!$E$2:$E$5000,$B$2:$B$1048576,'Daily Tools Issued'!$I$2:$I$204)</f>
        <v>0</v>
      </c>
      <c r="F11" s="1">
        <f t="shared" ca="1" si="0"/>
        <v>0</v>
      </c>
      <c r="G11" s="1">
        <v>0</v>
      </c>
      <c r="H11" s="1"/>
    </row>
    <row r="12" spans="1:8" ht="15.75" x14ac:dyDescent="0.25">
      <c r="A12" s="1">
        <v>11</v>
      </c>
      <c r="B12" s="3" t="s">
        <v>37</v>
      </c>
      <c r="C12" s="10" t="s">
        <v>38</v>
      </c>
      <c r="D12" s="1">
        <f ca="1">G12-SUMIF('Perm. Tools Issued'!$E$2:$E$3072,$B$2:$B$3011,'Perm. Tools Issued'!$G$2:$G$2025)</f>
        <v>0</v>
      </c>
      <c r="E12" s="1">
        <f ca="1">SUMIF('Daily Tools Issued'!$E$2:$E$5000,$B$2:$B$1048576,'Daily Tools Issued'!$I$2:$I$204)</f>
        <v>0</v>
      </c>
      <c r="F12" s="1">
        <f t="shared" ca="1" si="0"/>
        <v>0</v>
      </c>
      <c r="G12" s="1">
        <v>0</v>
      </c>
      <c r="H12" s="1"/>
    </row>
    <row r="13" spans="1:8" ht="15.75" x14ac:dyDescent="0.25">
      <c r="A13" s="1">
        <v>12</v>
      </c>
      <c r="B13" s="3" t="s">
        <v>39</v>
      </c>
      <c r="C13" s="10" t="s">
        <v>40</v>
      </c>
      <c r="D13" s="1">
        <f ca="1">G13-SUMIF('Perm. Tools Issued'!$E$2:$E$3072,$B$2:$B$3011,'Perm. Tools Issued'!$G$2:$G$2025)</f>
        <v>-1</v>
      </c>
      <c r="E13" s="1">
        <f ca="1">SUMIF('Daily Tools Issued'!$E$2:$E$5000,$B$2:$B$1048576,'Daily Tools Issued'!$I$2:$I$204)</f>
        <v>1</v>
      </c>
      <c r="F13" s="1">
        <f t="shared" ca="1" si="0"/>
        <v>-2</v>
      </c>
      <c r="G13" s="1">
        <v>1</v>
      </c>
      <c r="H13" s="1"/>
    </row>
    <row r="14" spans="1:8" ht="15.75" x14ac:dyDescent="0.25">
      <c r="A14" s="1">
        <v>13</v>
      </c>
      <c r="B14" s="3" t="s">
        <v>41</v>
      </c>
      <c r="C14" s="10" t="s">
        <v>42</v>
      </c>
      <c r="D14" s="1">
        <f ca="1">G14-SUMIF('Perm. Tools Issued'!$E$2:$E$3072,$B$2:$B$3011,'Perm. Tools Issued'!$G$2:$G$2025)</f>
        <v>0</v>
      </c>
      <c r="E14" s="1">
        <f ca="1">SUMIF('Daily Tools Issued'!$E$2:$E$5000,$B$2:$B$1048576,'Daily Tools Issued'!$I$2:$I$204)</f>
        <v>0</v>
      </c>
      <c r="F14" s="1">
        <f t="shared" ca="1" si="0"/>
        <v>0</v>
      </c>
      <c r="G14" s="1">
        <v>0</v>
      </c>
      <c r="H14" s="1"/>
    </row>
    <row r="15" spans="1:8" ht="15.75" x14ac:dyDescent="0.25">
      <c r="A15" s="1">
        <v>14</v>
      </c>
      <c r="B15" s="3" t="s">
        <v>43</v>
      </c>
      <c r="C15" s="10" t="s">
        <v>44</v>
      </c>
      <c r="D15" s="1">
        <f ca="1">G15-SUMIF('Perm. Tools Issued'!$E$2:$E$3072,$B$2:$B$3011,'Perm. Tools Issued'!$G$2:$G$2025)</f>
        <v>5</v>
      </c>
      <c r="E15" s="1">
        <f ca="1">SUMIF('Daily Tools Issued'!$E$2:$E$5000,$B$2:$B$1048576,'Daily Tools Issued'!$I$2:$I$204)</f>
        <v>2</v>
      </c>
      <c r="F15" s="1">
        <f t="shared" ca="1" si="0"/>
        <v>3</v>
      </c>
      <c r="G15" s="1">
        <v>5</v>
      </c>
      <c r="H15" s="1"/>
    </row>
    <row r="16" spans="1:8" ht="15.75" x14ac:dyDescent="0.25">
      <c r="A16" s="1">
        <v>15</v>
      </c>
      <c r="B16" s="3" t="s">
        <v>45</v>
      </c>
      <c r="C16" s="10" t="s">
        <v>46</v>
      </c>
      <c r="D16" s="1">
        <f ca="1">G16-SUMIF('Perm. Tools Issued'!$E$2:$E$3072,$B$2:$B$3011,'Perm. Tools Issued'!$G$2:$G$2025)</f>
        <v>0</v>
      </c>
      <c r="E16" s="1">
        <f ca="1">SUMIF('Daily Tools Issued'!$E$2:$E$5000,$B$2:$B$1048576,'Daily Tools Issued'!$I$2:$I$204)</f>
        <v>0</v>
      </c>
      <c r="F16" s="1">
        <f t="shared" ca="1" si="0"/>
        <v>0</v>
      </c>
      <c r="G16" s="1">
        <v>1</v>
      </c>
      <c r="H16" s="1"/>
    </row>
    <row r="17" spans="1:8" ht="15.75" x14ac:dyDescent="0.25">
      <c r="A17" s="1">
        <v>16</v>
      </c>
      <c r="B17" s="3" t="s">
        <v>47</v>
      </c>
      <c r="C17" s="10" t="s">
        <v>48</v>
      </c>
      <c r="D17" s="1">
        <f ca="1">G17-SUMIF('Perm. Tools Issued'!$E$2:$E$3072,$B$2:$B$3011,'Perm. Tools Issued'!$G$2:$G$2025)</f>
        <v>2</v>
      </c>
      <c r="E17" s="1">
        <f ca="1">SUMIF('Daily Tools Issued'!$E$2:$E$5000,$B$2:$B$1048576,'Daily Tools Issued'!$I$2:$I$204)</f>
        <v>2</v>
      </c>
      <c r="F17" s="1">
        <f t="shared" ca="1" si="0"/>
        <v>0</v>
      </c>
      <c r="G17" s="1">
        <v>2</v>
      </c>
      <c r="H17" s="1"/>
    </row>
    <row r="18" spans="1:8" ht="15.75" x14ac:dyDescent="0.25">
      <c r="A18" s="1">
        <v>17</v>
      </c>
      <c r="B18" s="3" t="s">
        <v>49</v>
      </c>
      <c r="C18" s="10" t="s">
        <v>50</v>
      </c>
      <c r="D18" s="1">
        <f ca="1">G18-SUMIF('Perm. Tools Issued'!$E$2:$E$3072,$B$2:$B$3011,'Perm. Tools Issued'!$G$2:$G$2025)</f>
        <v>1</v>
      </c>
      <c r="E18" s="1">
        <f ca="1">SUMIF('Daily Tools Issued'!$E$2:$E$5000,$B$2:$B$1048576,'Daily Tools Issued'!$I$2:$I$204)</f>
        <v>1</v>
      </c>
      <c r="F18" s="1">
        <f t="shared" ca="1" si="0"/>
        <v>0</v>
      </c>
      <c r="G18" s="1">
        <v>1</v>
      </c>
      <c r="H18" s="1"/>
    </row>
    <row r="19" spans="1:8" ht="15.75" x14ac:dyDescent="0.25">
      <c r="A19" s="1">
        <v>18</v>
      </c>
      <c r="B19" s="3" t="s">
        <v>51</v>
      </c>
      <c r="C19" s="10" t="s">
        <v>52</v>
      </c>
      <c r="D19" s="1">
        <f ca="1">G19-SUMIF('Perm. Tools Issued'!$E$2:$E$3072,$B$2:$B$3011,'Perm. Tools Issued'!$G$2:$G$2025)</f>
        <v>2</v>
      </c>
      <c r="E19" s="1">
        <f ca="1">SUMIF('Daily Tools Issued'!$E$2:$E$5000,$B$2:$B$1048576,'Daily Tools Issued'!$I$2:$I$204)</f>
        <v>0</v>
      </c>
      <c r="F19" s="1">
        <f t="shared" ca="1" si="0"/>
        <v>2</v>
      </c>
      <c r="G19" s="1">
        <v>2</v>
      </c>
      <c r="H19" s="1"/>
    </row>
    <row r="20" spans="1:8" ht="15.75" x14ac:dyDescent="0.25">
      <c r="A20" s="1">
        <v>19</v>
      </c>
      <c r="B20" s="3" t="s">
        <v>53</v>
      </c>
      <c r="C20" s="10" t="s">
        <v>54</v>
      </c>
      <c r="D20" s="1">
        <f ca="1">G20-SUMIF('Perm. Tools Issued'!$E$2:$E$3072,$B$2:$B$3011,'Perm. Tools Issued'!$G$2:$G$2025)</f>
        <v>1</v>
      </c>
      <c r="E20" s="1">
        <f ca="1">SUMIF('Daily Tools Issued'!$E$2:$E$5000,$B$2:$B$1048576,'Daily Tools Issued'!$I$2:$I$204)</f>
        <v>0</v>
      </c>
      <c r="F20" s="1">
        <f t="shared" ca="1" si="0"/>
        <v>1</v>
      </c>
      <c r="G20" s="1">
        <v>1</v>
      </c>
      <c r="H20" s="1"/>
    </row>
    <row r="21" spans="1:8" ht="15.75" x14ac:dyDescent="0.25">
      <c r="A21" s="1">
        <v>20</v>
      </c>
      <c r="B21" s="3" t="s">
        <v>55</v>
      </c>
      <c r="C21" s="10" t="s">
        <v>56</v>
      </c>
      <c r="D21" s="1">
        <f ca="1">G21-SUMIF('Perm. Tools Issued'!$E$2:$E$3072,$B$2:$B$3011,'Perm. Tools Issued'!$G$2:$G$2025)</f>
        <v>1</v>
      </c>
      <c r="E21" s="1">
        <f ca="1">SUMIF('Daily Tools Issued'!$E$2:$E$5000,$B$2:$B$1048576,'Daily Tools Issued'!$I$2:$I$204)</f>
        <v>1</v>
      </c>
      <c r="F21" s="1">
        <f t="shared" ca="1" si="0"/>
        <v>0</v>
      </c>
      <c r="G21" s="1">
        <v>1</v>
      </c>
      <c r="H21" s="1"/>
    </row>
    <row r="22" spans="1:8" ht="15.75" x14ac:dyDescent="0.25">
      <c r="A22" s="1">
        <v>21</v>
      </c>
      <c r="B22" s="3" t="s">
        <v>57</v>
      </c>
      <c r="C22" s="10" t="s">
        <v>58</v>
      </c>
      <c r="D22" s="1">
        <f ca="1">G22-SUMIF('Perm. Tools Issued'!$E$2:$E$3072,$B$2:$B$3011,'Perm. Tools Issued'!$G$2:$G$2025)</f>
        <v>3</v>
      </c>
      <c r="E22" s="1">
        <f ca="1">SUMIF('Daily Tools Issued'!$E$2:$E$5000,$B$2:$B$1048576,'Daily Tools Issued'!$I$2:$I$204)</f>
        <v>0</v>
      </c>
      <c r="F22" s="1">
        <f t="shared" ca="1" si="0"/>
        <v>3</v>
      </c>
      <c r="G22" s="1">
        <v>3</v>
      </c>
      <c r="H22" s="1"/>
    </row>
    <row r="23" spans="1:8" ht="15.75" x14ac:dyDescent="0.25">
      <c r="A23" s="1">
        <v>22</v>
      </c>
      <c r="B23" s="3" t="s">
        <v>59</v>
      </c>
      <c r="C23" s="10" t="s">
        <v>60</v>
      </c>
      <c r="D23" s="1">
        <f ca="1">G23-SUMIF('Perm. Tools Issued'!$E$2:$E$3072,$B$2:$B$3011,'Perm. Tools Issued'!$G$2:$G$2025)</f>
        <v>0</v>
      </c>
      <c r="E23" s="1">
        <f ca="1">SUMIF('Daily Tools Issued'!$E$2:$E$5000,$B$2:$B$1048576,'Daily Tools Issued'!$I$2:$I$204)</f>
        <v>0</v>
      </c>
      <c r="F23" s="1">
        <f t="shared" ca="1" si="0"/>
        <v>0</v>
      </c>
      <c r="G23" s="1">
        <v>1</v>
      </c>
      <c r="H23" s="1"/>
    </row>
    <row r="24" spans="1:8" x14ac:dyDescent="0.25">
      <c r="A24" s="1">
        <v>23</v>
      </c>
      <c r="B24" s="4" t="s">
        <v>61</v>
      </c>
      <c r="C24" s="11" t="s">
        <v>62</v>
      </c>
      <c r="D24" s="1">
        <f ca="1">G24-SUMIF('Perm. Tools Issued'!$E$2:$E$3072,$B$2:$B$3011,'Perm. Tools Issued'!$G$2:$G$2025)</f>
        <v>0</v>
      </c>
      <c r="E24" s="1">
        <f ca="1">SUMIF('Daily Tools Issued'!$E$2:$E$5000,$B$2:$B$1048576,'Daily Tools Issued'!$I$2:$I$204)</f>
        <v>0</v>
      </c>
      <c r="F24" s="1">
        <f t="shared" ca="1" si="0"/>
        <v>0</v>
      </c>
      <c r="G24" s="1"/>
      <c r="H24" s="1"/>
    </row>
    <row r="25" spans="1:8" x14ac:dyDescent="0.25">
      <c r="A25" s="1">
        <v>24</v>
      </c>
      <c r="B25" s="4" t="s">
        <v>63</v>
      </c>
      <c r="C25" s="11" t="s">
        <v>64</v>
      </c>
      <c r="D25" s="1">
        <f ca="1">G25-SUMIF('Perm. Tools Issued'!$E$2:$E$3072,$B$2:$B$3011,'Perm. Tools Issued'!$G$2:$G$2025)</f>
        <v>0</v>
      </c>
      <c r="E25" s="1">
        <f ca="1">SUMIF('Daily Tools Issued'!$E$2:$E$5000,$B$2:$B$1048576,'Daily Tools Issued'!$I$2:$I$204)</f>
        <v>0</v>
      </c>
      <c r="F25" s="1">
        <f t="shared" ca="1" si="0"/>
        <v>0</v>
      </c>
      <c r="G25" s="1"/>
      <c r="H25" s="1"/>
    </row>
    <row r="26" spans="1:8" x14ac:dyDescent="0.25">
      <c r="A26" s="1">
        <v>25</v>
      </c>
      <c r="B26" s="4" t="s">
        <v>65</v>
      </c>
      <c r="C26" s="11" t="s">
        <v>66</v>
      </c>
      <c r="D26" s="1">
        <f ca="1">G26-SUMIF('Perm. Tools Issued'!$E$2:$E$3072,$B$2:$B$3011,'Perm. Tools Issued'!$G$2:$G$2025)</f>
        <v>0</v>
      </c>
      <c r="E26" s="1">
        <f ca="1">SUMIF('Daily Tools Issued'!$E$2:$E$5000,$B$2:$B$1048576,'Daily Tools Issued'!$I$2:$I$204)</f>
        <v>0</v>
      </c>
      <c r="F26" s="1">
        <f t="shared" ca="1" si="0"/>
        <v>0</v>
      </c>
      <c r="G26" s="1"/>
      <c r="H26" s="1"/>
    </row>
    <row r="27" spans="1:8" x14ac:dyDescent="0.25">
      <c r="A27" s="1">
        <v>26</v>
      </c>
      <c r="B27" s="4" t="s">
        <v>67</v>
      </c>
      <c r="C27" s="11" t="s">
        <v>68</v>
      </c>
      <c r="D27" s="1">
        <f ca="1">G27-SUMIF('Perm. Tools Issued'!$E$2:$E$3072,$B$2:$B$3011,'Perm. Tools Issued'!$G$2:$G$2025)</f>
        <v>0</v>
      </c>
      <c r="E27" s="1">
        <f ca="1">SUMIF('Daily Tools Issued'!$E$2:$E$5000,$B$2:$B$1048576,'Daily Tools Issued'!$I$2:$I$204)</f>
        <v>0</v>
      </c>
      <c r="F27" s="1">
        <f t="shared" ca="1" si="0"/>
        <v>0</v>
      </c>
      <c r="G27" s="1"/>
      <c r="H27" s="1"/>
    </row>
    <row r="28" spans="1:8" x14ac:dyDescent="0.25">
      <c r="A28" s="1">
        <v>27</v>
      </c>
      <c r="B28" s="4" t="s">
        <v>69</v>
      </c>
      <c r="C28" s="11" t="s">
        <v>70</v>
      </c>
      <c r="D28" s="1">
        <f ca="1">G28-SUMIF('Perm. Tools Issued'!$E$2:$E$3072,$B$2:$B$3011,'Perm. Tools Issued'!$G$2:$G$2025)</f>
        <v>0</v>
      </c>
      <c r="E28" s="1">
        <f ca="1">SUMIF('Daily Tools Issued'!$E$2:$E$5000,$B$2:$B$1048576,'Daily Tools Issued'!$I$2:$I$204)</f>
        <v>0</v>
      </c>
      <c r="F28" s="1">
        <f t="shared" ca="1" si="0"/>
        <v>0</v>
      </c>
      <c r="G28" s="1"/>
      <c r="H28" s="1"/>
    </row>
    <row r="29" spans="1:8" x14ac:dyDescent="0.25">
      <c r="A29" s="1">
        <v>28</v>
      </c>
      <c r="B29" s="4" t="s">
        <v>71</v>
      </c>
      <c r="C29" s="12" t="s">
        <v>72</v>
      </c>
      <c r="D29" s="1">
        <f ca="1">G29-SUMIF('Perm. Tools Issued'!$E$2:$E$3072,$B$2:$B$3011,'Perm. Tools Issued'!$G$2:$G$2025)</f>
        <v>0</v>
      </c>
      <c r="E29" s="1">
        <f ca="1">SUMIF('Daily Tools Issued'!$E$2:$E$5000,$B$2:$B$1048576,'Daily Tools Issued'!$I$2:$I$204)</f>
        <v>0</v>
      </c>
      <c r="F29" s="1">
        <f t="shared" ca="1" si="0"/>
        <v>0</v>
      </c>
      <c r="G29" s="1"/>
      <c r="H29" s="1"/>
    </row>
    <row r="30" spans="1:8" x14ac:dyDescent="0.25">
      <c r="A30" s="1">
        <v>29</v>
      </c>
      <c r="B30" s="4" t="s">
        <v>73</v>
      </c>
      <c r="C30" s="11" t="s">
        <v>74</v>
      </c>
      <c r="D30" s="1">
        <f ca="1">G30-SUMIF('Perm. Tools Issued'!$E$2:$E$3072,$B$2:$B$3011,'Perm. Tools Issued'!$G$2:$G$2025)</f>
        <v>0</v>
      </c>
      <c r="E30" s="1">
        <f ca="1">SUMIF('Daily Tools Issued'!$E$2:$E$5000,$B$2:$B$1048576,'Daily Tools Issued'!$I$2:$I$204)</f>
        <v>0</v>
      </c>
      <c r="F30" s="1">
        <f t="shared" ca="1" si="0"/>
        <v>0</v>
      </c>
      <c r="G30" s="1"/>
      <c r="H30" s="1"/>
    </row>
    <row r="31" spans="1:8" x14ac:dyDescent="0.25">
      <c r="A31" s="1">
        <v>30</v>
      </c>
      <c r="B31" s="4" t="s">
        <v>75</v>
      </c>
      <c r="C31" s="11" t="s">
        <v>76</v>
      </c>
      <c r="D31" s="1">
        <f ca="1">G31-SUMIF('Perm. Tools Issued'!$E$2:$E$3072,$B$2:$B$3011,'Perm. Tools Issued'!$G$2:$G$2025)</f>
        <v>0</v>
      </c>
      <c r="E31" s="1">
        <f ca="1">SUMIF('Daily Tools Issued'!$E$2:$E$5000,$B$2:$B$1048576,'Daily Tools Issued'!$I$2:$I$204)</f>
        <v>0</v>
      </c>
      <c r="F31" s="1">
        <f t="shared" ca="1" si="0"/>
        <v>0</v>
      </c>
      <c r="G31" s="1"/>
      <c r="H31" s="1"/>
    </row>
    <row r="32" spans="1:8" x14ac:dyDescent="0.25">
      <c r="A32" s="1">
        <v>31</v>
      </c>
      <c r="B32" s="4" t="s">
        <v>77</v>
      </c>
      <c r="C32" s="13" t="s">
        <v>78</v>
      </c>
      <c r="D32" s="1">
        <f ca="1">G32-SUMIF('Perm. Tools Issued'!$E$2:$E$3072,$B$2:$B$3011,'Perm. Tools Issued'!$G$2:$G$2025)</f>
        <v>0</v>
      </c>
      <c r="E32" s="1">
        <f ca="1">SUMIF('Daily Tools Issued'!$E$2:$E$5000,$B$2:$B$1048576,'Daily Tools Issued'!$I$2:$I$204)</f>
        <v>0</v>
      </c>
      <c r="F32" s="1">
        <f t="shared" ca="1" si="0"/>
        <v>0</v>
      </c>
      <c r="G32" s="1">
        <v>0</v>
      </c>
      <c r="H32" s="1"/>
    </row>
    <row r="33" spans="1:8" x14ac:dyDescent="0.25">
      <c r="A33" s="1">
        <v>32</v>
      </c>
      <c r="B33" s="4" t="s">
        <v>79</v>
      </c>
      <c r="C33" s="12" t="s">
        <v>80</v>
      </c>
      <c r="D33" s="1">
        <f ca="1">G33-SUMIF('Perm. Tools Issued'!$E$2:$E$3072,$B$2:$B$3011,'Perm. Tools Issued'!$G$2:$G$2025)</f>
        <v>0</v>
      </c>
      <c r="E33" s="1">
        <f ca="1">SUMIF('Daily Tools Issued'!$E$2:$E$5000,$B$2:$B$1048576,'Daily Tools Issued'!$I$2:$I$204)</f>
        <v>0</v>
      </c>
      <c r="F33" s="1">
        <f t="shared" ca="1" si="0"/>
        <v>0</v>
      </c>
      <c r="G33" s="1"/>
      <c r="H33" s="1"/>
    </row>
    <row r="34" spans="1:8" x14ac:dyDescent="0.25">
      <c r="A34" s="1">
        <v>33</v>
      </c>
      <c r="B34" s="4" t="s">
        <v>81</v>
      </c>
      <c r="C34" s="11" t="s">
        <v>82</v>
      </c>
      <c r="D34" s="1">
        <f ca="1">G34-SUMIF('Perm. Tools Issued'!$E$2:$E$3072,$B$2:$B$3011,'Perm. Tools Issued'!$G$2:$G$2025)</f>
        <v>0</v>
      </c>
      <c r="E34" s="1">
        <f ca="1">SUMIF('Daily Tools Issued'!$E$2:$E$5000,$B$2:$B$1048576,'Daily Tools Issued'!$I$2:$I$204)</f>
        <v>0</v>
      </c>
      <c r="F34" s="1">
        <f t="shared" ca="1" si="0"/>
        <v>0</v>
      </c>
      <c r="G34" s="1"/>
      <c r="H34" s="1"/>
    </row>
    <row r="35" spans="1:8" x14ac:dyDescent="0.25">
      <c r="A35" s="1">
        <v>34</v>
      </c>
      <c r="B35" s="4" t="s">
        <v>83</v>
      </c>
      <c r="C35" s="11" t="s">
        <v>84</v>
      </c>
      <c r="D35" s="1">
        <f ca="1">G35-SUMIF('Perm. Tools Issued'!$E$2:$E$3072,$B$2:$B$3011,'Perm. Tools Issued'!$G$2:$G$2025)</f>
        <v>0</v>
      </c>
      <c r="E35" s="1">
        <f ca="1">SUMIF('Daily Tools Issued'!$E$2:$E$5000,$B$2:$B$1048576,'Daily Tools Issued'!$I$2:$I$204)</f>
        <v>0</v>
      </c>
      <c r="F35" s="1">
        <f t="shared" ca="1" si="0"/>
        <v>0</v>
      </c>
      <c r="G35" s="1"/>
      <c r="H35" s="1"/>
    </row>
    <row r="36" spans="1:8" x14ac:dyDescent="0.25">
      <c r="A36" s="1">
        <v>35</v>
      </c>
      <c r="B36" s="4" t="s">
        <v>85</v>
      </c>
      <c r="C36" s="12" t="s">
        <v>86</v>
      </c>
      <c r="D36" s="1">
        <f ca="1">G36-SUMIF('Perm. Tools Issued'!$E$2:$E$3072,$B$2:$B$3011,'Perm. Tools Issued'!$G$2:$G$2025)</f>
        <v>-5</v>
      </c>
      <c r="E36" s="1">
        <f ca="1">SUMIF('Daily Tools Issued'!$E$2:$E$5000,$B$2:$B$1048576,'Daily Tools Issued'!$I$2:$I$204)</f>
        <v>0</v>
      </c>
      <c r="F36" s="1">
        <f t="shared" ca="1" si="0"/>
        <v>-5</v>
      </c>
      <c r="G36" s="1"/>
      <c r="H36" s="1"/>
    </row>
    <row r="37" spans="1:8" x14ac:dyDescent="0.25">
      <c r="A37" s="1">
        <v>36</v>
      </c>
      <c r="B37" s="4" t="s">
        <v>87</v>
      </c>
      <c r="C37" s="12" t="s">
        <v>88</v>
      </c>
      <c r="D37" s="1">
        <f ca="1">G37-SUMIF('Perm. Tools Issued'!$E$2:$E$3072,$B$2:$B$3011,'Perm. Tools Issued'!$G$2:$G$2025)</f>
        <v>-2</v>
      </c>
      <c r="E37" s="1">
        <f ca="1">SUMIF('Daily Tools Issued'!$E$2:$E$5000,$B$2:$B$1048576,'Daily Tools Issued'!$I$2:$I$204)</f>
        <v>8</v>
      </c>
      <c r="F37" s="1">
        <f t="shared" ca="1" si="0"/>
        <v>-10</v>
      </c>
      <c r="G37" s="1"/>
      <c r="H37" s="1"/>
    </row>
    <row r="38" spans="1:8" x14ac:dyDescent="0.25">
      <c r="A38" s="1">
        <v>37</v>
      </c>
      <c r="B38" s="4" t="s">
        <v>57</v>
      </c>
      <c r="C38" s="11" t="s">
        <v>89</v>
      </c>
      <c r="D38" s="1">
        <f ca="1">G38-SUMIF('Perm. Tools Issued'!$E$2:$E$3072,$B$2:$B$3011,'Perm. Tools Issued'!$G$2:$G$2025)</f>
        <v>0</v>
      </c>
      <c r="E38" s="1">
        <f ca="1">SUMIF('Daily Tools Issued'!$E$2:$E$5000,$B$2:$B$1048576,'Daily Tools Issued'!$I$2:$I$204)</f>
        <v>0</v>
      </c>
      <c r="F38" s="1">
        <f t="shared" ca="1" si="0"/>
        <v>0</v>
      </c>
      <c r="G38" s="1">
        <v>0</v>
      </c>
      <c r="H38" s="1"/>
    </row>
    <row r="39" spans="1:8" x14ac:dyDescent="0.25">
      <c r="A39" s="1">
        <v>38</v>
      </c>
      <c r="B39" s="4" t="s">
        <v>90</v>
      </c>
      <c r="C39" s="11" t="s">
        <v>91</v>
      </c>
      <c r="D39" s="1">
        <f ca="1">G39-SUMIF('Perm. Tools Issued'!$E$2:$E$3072,$B$2:$B$3011,'Perm. Tools Issued'!$G$2:$G$2025)</f>
        <v>0</v>
      </c>
      <c r="E39" s="1">
        <f ca="1">SUMIF('Daily Tools Issued'!$E$2:$E$5000,$B$2:$B$1048576,'Daily Tools Issued'!$I$2:$I$204)</f>
        <v>0</v>
      </c>
      <c r="F39" s="1">
        <f t="shared" ca="1" si="0"/>
        <v>0</v>
      </c>
      <c r="G39" s="1"/>
      <c r="H39" s="1"/>
    </row>
    <row r="40" spans="1:8" x14ac:dyDescent="0.25">
      <c r="A40" s="1">
        <v>39</v>
      </c>
      <c r="B40" s="4" t="s">
        <v>92</v>
      </c>
      <c r="C40" s="11" t="s">
        <v>93</v>
      </c>
      <c r="D40" s="1">
        <f ca="1">G40-SUMIF('Perm. Tools Issued'!$E$2:$E$3072,$B$2:$B$3011,'Perm. Tools Issued'!$G$2:$G$2025)</f>
        <v>0</v>
      </c>
      <c r="E40" s="1">
        <f ca="1">SUMIF('Daily Tools Issued'!$E$2:$E$5000,$B$2:$B$1048576,'Daily Tools Issued'!$I$2:$I$204)</f>
        <v>0</v>
      </c>
      <c r="F40" s="1">
        <f t="shared" ca="1" si="0"/>
        <v>0</v>
      </c>
      <c r="G40" s="1"/>
      <c r="H40" s="1"/>
    </row>
    <row r="41" spans="1:8" x14ac:dyDescent="0.25">
      <c r="A41" s="1">
        <v>40</v>
      </c>
      <c r="B41" s="4" t="s">
        <v>94</v>
      </c>
      <c r="C41" s="11" t="s">
        <v>95</v>
      </c>
      <c r="D41" s="1">
        <f ca="1">G41-SUMIF('Perm. Tools Issued'!$E$2:$E$3072,$B$2:$B$3011,'Perm. Tools Issued'!$G$2:$G$2025)</f>
        <v>0</v>
      </c>
      <c r="E41" s="1">
        <f ca="1">SUMIF('Daily Tools Issued'!$E$2:$E$5000,$B$2:$B$1048576,'Daily Tools Issued'!$I$2:$I$204)</f>
        <v>0</v>
      </c>
      <c r="F41" s="1">
        <f t="shared" ca="1" si="0"/>
        <v>0</v>
      </c>
      <c r="G41" s="1"/>
      <c r="H41" s="1"/>
    </row>
    <row r="42" spans="1:8" x14ac:dyDescent="0.25">
      <c r="A42" s="1">
        <v>41</v>
      </c>
      <c r="B42" s="4" t="s">
        <v>96</v>
      </c>
      <c r="C42" s="12" t="s">
        <v>97</v>
      </c>
      <c r="D42" s="1">
        <f ca="1">G42-SUMIF('Perm. Tools Issued'!$E$2:$E$3072,$B$2:$B$3011,'Perm. Tools Issued'!$G$2:$G$2025)</f>
        <v>0</v>
      </c>
      <c r="E42" s="1">
        <f ca="1">SUMIF('Daily Tools Issued'!$E$2:$E$5000,$B$2:$B$1048576,'Daily Tools Issued'!$I$2:$I$204)</f>
        <v>0</v>
      </c>
      <c r="F42" s="1">
        <f t="shared" ca="1" si="0"/>
        <v>0</v>
      </c>
      <c r="G42" s="1"/>
      <c r="H42" s="1"/>
    </row>
    <row r="43" spans="1:8" x14ac:dyDescent="0.25">
      <c r="A43" s="1">
        <v>42</v>
      </c>
      <c r="B43" s="4" t="s">
        <v>98</v>
      </c>
      <c r="C43" s="11" t="s">
        <v>99</v>
      </c>
      <c r="D43" s="1">
        <f ca="1">G43-SUMIF('Perm. Tools Issued'!$E$2:$E$3072,$B$2:$B$3011,'Perm. Tools Issued'!$G$2:$G$2025)</f>
        <v>0</v>
      </c>
      <c r="E43" s="1">
        <f ca="1">SUMIF('Daily Tools Issued'!$E$2:$E$5000,$B$2:$B$1048576,'Daily Tools Issued'!$I$2:$I$204)</f>
        <v>0</v>
      </c>
      <c r="F43" s="1">
        <f t="shared" ca="1" si="0"/>
        <v>0</v>
      </c>
      <c r="G43" s="1"/>
      <c r="H43" s="1"/>
    </row>
    <row r="44" spans="1:8" x14ac:dyDescent="0.25">
      <c r="A44" s="1">
        <v>43</v>
      </c>
      <c r="B44" s="4" t="s">
        <v>100</v>
      </c>
      <c r="C44" s="11" t="s">
        <v>101</v>
      </c>
      <c r="D44" s="1">
        <f ca="1">G44-SUMIF('Perm. Tools Issued'!$E$2:$E$3072,$B$2:$B$3011,'Perm. Tools Issued'!$G$2:$G$2025)</f>
        <v>6</v>
      </c>
      <c r="E44" s="1">
        <f ca="1">SUMIF('Daily Tools Issued'!$E$2:$E$5000,$B$2:$B$1048576,'Daily Tools Issued'!$I$2:$I$204)</f>
        <v>0</v>
      </c>
      <c r="F44" s="1">
        <f t="shared" ca="1" si="0"/>
        <v>6</v>
      </c>
      <c r="G44" s="1">
        <v>11</v>
      </c>
      <c r="H44" s="1"/>
    </row>
    <row r="45" spans="1:8" x14ac:dyDescent="0.25">
      <c r="A45" s="1">
        <v>44</v>
      </c>
      <c r="B45" s="4" t="s">
        <v>102</v>
      </c>
      <c r="C45" s="11" t="s">
        <v>103</v>
      </c>
      <c r="D45" s="1">
        <f ca="1">G45-SUMIF('Perm. Tools Issued'!$E$2:$E$3072,$B$2:$B$3011,'Perm. Tools Issued'!$G$2:$G$2025)</f>
        <v>9</v>
      </c>
      <c r="E45" s="1">
        <f ca="1">SUMIF('Daily Tools Issued'!$E$2:$E$5000,$B$2:$B$1048576,'Daily Tools Issued'!$I$2:$I$204)</f>
        <v>1</v>
      </c>
      <c r="F45" s="1">
        <f t="shared" ca="1" si="0"/>
        <v>8</v>
      </c>
      <c r="G45" s="1">
        <v>12</v>
      </c>
      <c r="H45" s="1"/>
    </row>
    <row r="46" spans="1:8" x14ac:dyDescent="0.25">
      <c r="A46" s="1">
        <v>45</v>
      </c>
      <c r="B46" s="4" t="s">
        <v>104</v>
      </c>
      <c r="C46" s="11" t="s">
        <v>105</v>
      </c>
      <c r="D46" s="1">
        <f ca="1">G46-SUMIF('Perm. Tools Issued'!$E$2:$E$3072,$B$2:$B$3011,'Perm. Tools Issued'!$G$2:$G$2025)</f>
        <v>0</v>
      </c>
      <c r="E46" s="1">
        <f ca="1">SUMIF('Daily Tools Issued'!$E$2:$E$5000,$B$2:$B$1048576,'Daily Tools Issued'!$I$2:$I$204)</f>
        <v>0</v>
      </c>
      <c r="F46" s="1">
        <f t="shared" ca="1" si="0"/>
        <v>0</v>
      </c>
      <c r="G46" s="1">
        <v>0</v>
      </c>
      <c r="H46" s="1"/>
    </row>
    <row r="47" spans="1:8" x14ac:dyDescent="0.25">
      <c r="A47" s="1">
        <v>46</v>
      </c>
      <c r="B47" s="4" t="s">
        <v>319</v>
      </c>
      <c r="C47" s="11" t="s">
        <v>106</v>
      </c>
      <c r="D47" s="1">
        <f ca="1">G47-SUMIF('Perm. Tools Issued'!$E$2:$E$3072,$B$2:$B$3011,'Perm. Tools Issued'!$G$2:$G$2025)</f>
        <v>0</v>
      </c>
      <c r="E47" s="1">
        <f ca="1">SUMIF('Daily Tools Issued'!$E$2:$E$5000,$B$2:$B$1048576,'Daily Tools Issued'!$I$2:$I$204)</f>
        <v>1</v>
      </c>
      <c r="F47" s="1">
        <f t="shared" ca="1" si="0"/>
        <v>-1</v>
      </c>
      <c r="G47" s="1">
        <v>0</v>
      </c>
      <c r="H47" s="1"/>
    </row>
    <row r="48" spans="1:8" x14ac:dyDescent="0.25">
      <c r="A48" s="1">
        <v>47</v>
      </c>
      <c r="B48" s="5" t="s">
        <v>107</v>
      </c>
      <c r="C48" s="14" t="s">
        <v>108</v>
      </c>
      <c r="D48" s="1">
        <f ca="1">G48-SUMIF('Perm. Tools Issued'!$E$2:$E$3072,$B$2:$B$3011,'Perm. Tools Issued'!$G$2:$G$2025)</f>
        <v>0</v>
      </c>
      <c r="E48" s="1">
        <f ca="1">SUMIF('Daily Tools Issued'!$E$2:$E$5000,$B$2:$B$1048576,'Daily Tools Issued'!$I$2:$I$204)</f>
        <v>0</v>
      </c>
      <c r="F48" s="1">
        <f t="shared" ca="1" si="0"/>
        <v>0</v>
      </c>
      <c r="G48" s="1"/>
      <c r="H48" s="1"/>
    </row>
    <row r="49" spans="1:8" x14ac:dyDescent="0.25">
      <c r="A49" s="1">
        <v>48</v>
      </c>
      <c r="B49" s="4" t="s">
        <v>109</v>
      </c>
      <c r="C49" s="13" t="s">
        <v>110</v>
      </c>
      <c r="D49" s="1">
        <f ca="1">G49-SUMIF('Perm. Tools Issued'!$E$2:$E$3072,$B$2:$B$3011,'Perm. Tools Issued'!$G$2:$G$2025)</f>
        <v>0</v>
      </c>
      <c r="E49" s="1">
        <f ca="1">SUMIF('Daily Tools Issued'!$E$2:$E$5000,$B$2:$B$1048576,'Daily Tools Issued'!$I$2:$I$204)</f>
        <v>0</v>
      </c>
      <c r="F49" s="1">
        <f t="shared" ca="1" si="0"/>
        <v>0</v>
      </c>
      <c r="G49" s="1"/>
      <c r="H49" s="1"/>
    </row>
    <row r="50" spans="1:8" x14ac:dyDescent="0.25">
      <c r="A50" s="1">
        <v>49</v>
      </c>
      <c r="B50" s="4" t="s">
        <v>111</v>
      </c>
      <c r="C50" s="11" t="s">
        <v>112</v>
      </c>
      <c r="D50" s="1">
        <f ca="1">G50-SUMIF('Perm. Tools Issued'!$E$2:$E$3072,$B$2:$B$3011,'Perm. Tools Issued'!$G$2:$G$2025)</f>
        <v>0</v>
      </c>
      <c r="E50" s="1">
        <f ca="1">SUMIF('Daily Tools Issued'!$E$2:$E$5000,$B$2:$B$1048576,'Daily Tools Issued'!$I$2:$I$204)</f>
        <v>0</v>
      </c>
      <c r="F50" s="1">
        <f t="shared" ca="1" si="0"/>
        <v>0</v>
      </c>
      <c r="G50" s="1"/>
      <c r="H50" s="1"/>
    </row>
    <row r="51" spans="1:8" x14ac:dyDescent="0.25">
      <c r="A51" s="1">
        <v>50</v>
      </c>
      <c r="B51" s="4" t="s">
        <v>113</v>
      </c>
      <c r="C51" s="11" t="s">
        <v>114</v>
      </c>
      <c r="D51" s="1">
        <f ca="1">G51-SUMIF('Perm. Tools Issued'!$E$2:$E$3072,$B$2:$B$3011,'Perm. Tools Issued'!$G$2:$G$2025)</f>
        <v>0</v>
      </c>
      <c r="E51" s="1">
        <f ca="1">SUMIF('Daily Tools Issued'!$E$2:$E$5000,$B$2:$B$1048576,'Daily Tools Issued'!$I$2:$I$204)</f>
        <v>0</v>
      </c>
      <c r="F51" s="1">
        <f t="shared" ca="1" si="0"/>
        <v>0</v>
      </c>
      <c r="G51" s="1"/>
      <c r="H51" s="1"/>
    </row>
    <row r="52" spans="1:8" x14ac:dyDescent="0.25">
      <c r="A52" s="1">
        <v>51</v>
      </c>
      <c r="B52" s="4" t="s">
        <v>115</v>
      </c>
      <c r="C52" s="11" t="s">
        <v>116</v>
      </c>
      <c r="D52" s="1">
        <f ca="1">G52-SUMIF('Perm. Tools Issued'!$E$2:$E$3072,$B$2:$B$3011,'Perm. Tools Issued'!$G$2:$G$2025)</f>
        <v>0</v>
      </c>
      <c r="E52" s="1">
        <f ca="1">SUMIF('Daily Tools Issued'!$E$2:$E$5000,$B$2:$B$1048576,'Daily Tools Issued'!$I$2:$I$204)</f>
        <v>0</v>
      </c>
      <c r="F52" s="1">
        <f t="shared" ca="1" si="0"/>
        <v>0</v>
      </c>
      <c r="G52" s="1"/>
      <c r="H52" s="1"/>
    </row>
    <row r="53" spans="1:8" x14ac:dyDescent="0.25">
      <c r="A53" s="1">
        <v>52</v>
      </c>
      <c r="B53" s="4" t="s">
        <v>315</v>
      </c>
      <c r="C53" s="11" t="s">
        <v>118</v>
      </c>
      <c r="D53" s="1">
        <f ca="1">G53-SUMIF('Perm. Tools Issued'!$E$2:$E$3072,$B$2:$B$3011,'Perm. Tools Issued'!$G$2:$G$2025)</f>
        <v>0</v>
      </c>
      <c r="E53" s="1">
        <f ca="1">SUMIF('Daily Tools Issued'!$E$2:$E$5000,$B$2:$B$1048576,'Daily Tools Issued'!$I$2:$I$204)</f>
        <v>0</v>
      </c>
      <c r="F53" s="1">
        <f t="shared" ca="1" si="0"/>
        <v>0</v>
      </c>
      <c r="G53" s="1"/>
      <c r="H53" s="1"/>
    </row>
    <row r="54" spans="1:8" x14ac:dyDescent="0.25">
      <c r="A54" s="1">
        <v>53</v>
      </c>
      <c r="B54" s="4" t="s">
        <v>119</v>
      </c>
      <c r="C54" s="11" t="s">
        <v>120</v>
      </c>
      <c r="D54" s="1">
        <f ca="1">G54-SUMIF('Perm. Tools Issued'!$E$2:$E$3072,$B$2:$B$3011,'Perm. Tools Issued'!$G$2:$G$2025)</f>
        <v>0</v>
      </c>
      <c r="E54" s="1">
        <f ca="1">SUMIF('Daily Tools Issued'!$E$2:$E$5000,$B$2:$B$1048576,'Daily Tools Issued'!$I$2:$I$204)</f>
        <v>0</v>
      </c>
      <c r="F54" s="1">
        <f t="shared" ca="1" si="0"/>
        <v>0</v>
      </c>
      <c r="G54" s="1"/>
      <c r="H54" s="1"/>
    </row>
    <row r="55" spans="1:8" x14ac:dyDescent="0.25">
      <c r="A55" s="1">
        <v>54</v>
      </c>
      <c r="B55" s="4" t="s">
        <v>121</v>
      </c>
      <c r="C55" s="11" t="s">
        <v>122</v>
      </c>
      <c r="D55" s="1">
        <f ca="1">G55-SUMIF('Perm. Tools Issued'!$E$2:$E$3072,$B$2:$B$3011,'Perm. Tools Issued'!$G$2:$G$2025)</f>
        <v>2</v>
      </c>
      <c r="E55" s="1">
        <f ca="1">SUMIF('Daily Tools Issued'!$E$2:$E$5000,$B$2:$B$1048576,'Daily Tools Issued'!$I$2:$I$204)</f>
        <v>0</v>
      </c>
      <c r="F55" s="1">
        <f t="shared" ca="1" si="0"/>
        <v>2</v>
      </c>
      <c r="G55" s="1">
        <v>2</v>
      </c>
      <c r="H55" s="1"/>
    </row>
    <row r="56" spans="1:8" x14ac:dyDescent="0.25">
      <c r="A56" s="1">
        <v>55</v>
      </c>
      <c r="B56" s="4" t="s">
        <v>123</v>
      </c>
      <c r="C56" s="11" t="s">
        <v>124</v>
      </c>
      <c r="D56" s="1">
        <f ca="1">G56-SUMIF('Perm. Tools Issued'!$E$2:$E$3072,$B$2:$B$3011,'Perm. Tools Issued'!$G$2:$G$2025)</f>
        <v>0</v>
      </c>
      <c r="E56" s="1">
        <f ca="1">SUMIF('Daily Tools Issued'!$E$2:$E$5000,$B$2:$B$1048576,'Daily Tools Issued'!$I$2:$I$204)</f>
        <v>0</v>
      </c>
      <c r="F56" s="1">
        <f t="shared" ca="1" si="0"/>
        <v>0</v>
      </c>
      <c r="G56" s="1"/>
      <c r="H56" s="1"/>
    </row>
    <row r="57" spans="1:8" x14ac:dyDescent="0.25">
      <c r="A57" s="1">
        <v>56</v>
      </c>
      <c r="B57" s="4" t="s">
        <v>125</v>
      </c>
      <c r="C57" s="11" t="s">
        <v>126</v>
      </c>
      <c r="D57" s="1">
        <f ca="1">G57-SUMIF('Perm. Tools Issued'!$E$2:$E$3072,$B$2:$B$3011,'Perm. Tools Issued'!$G$2:$G$2025)</f>
        <v>0</v>
      </c>
      <c r="E57" s="1">
        <f ca="1">SUMIF('Daily Tools Issued'!$E$2:$E$5000,$B$2:$B$1048576,'Daily Tools Issued'!$I$2:$I$204)</f>
        <v>0</v>
      </c>
      <c r="F57" s="1">
        <f t="shared" ca="1" si="0"/>
        <v>0</v>
      </c>
      <c r="G57" s="1"/>
      <c r="H57" s="1"/>
    </row>
    <row r="58" spans="1:8" x14ac:dyDescent="0.25">
      <c r="A58" s="1">
        <v>57</v>
      </c>
      <c r="B58" s="4" t="s">
        <v>127</v>
      </c>
      <c r="C58" s="11" t="s">
        <v>64</v>
      </c>
      <c r="D58" s="1">
        <f ca="1">G58-SUMIF('Perm. Tools Issued'!$E$2:$E$3072,$B$2:$B$3011,'Perm. Tools Issued'!$G$2:$G$2025)</f>
        <v>0</v>
      </c>
      <c r="E58" s="1">
        <f ca="1">SUMIF('Daily Tools Issued'!$E$2:$E$5000,$B$2:$B$1048576,'Daily Tools Issued'!$I$2:$I$204)</f>
        <v>0</v>
      </c>
      <c r="F58" s="1">
        <f t="shared" ca="1" si="0"/>
        <v>0</v>
      </c>
      <c r="G58" s="1"/>
      <c r="H58" s="1"/>
    </row>
    <row r="59" spans="1:8" x14ac:dyDescent="0.25">
      <c r="A59" s="1">
        <v>58</v>
      </c>
      <c r="B59" s="4" t="s">
        <v>128</v>
      </c>
      <c r="C59" s="11" t="s">
        <v>129</v>
      </c>
      <c r="D59" s="1">
        <f ca="1">G59-SUMIF('Perm. Tools Issued'!$E$2:$E$3072,$B$2:$B$3011,'Perm. Tools Issued'!$G$2:$G$2025)</f>
        <v>0</v>
      </c>
      <c r="E59" s="1">
        <f ca="1">SUMIF('Daily Tools Issued'!$E$2:$E$5000,$B$2:$B$1048576,'Daily Tools Issued'!$I$2:$I$204)</f>
        <v>0</v>
      </c>
      <c r="F59" s="1">
        <f t="shared" ca="1" si="0"/>
        <v>0</v>
      </c>
      <c r="G59" s="1"/>
      <c r="H59" s="1"/>
    </row>
    <row r="60" spans="1:8" x14ac:dyDescent="0.25">
      <c r="A60" s="1">
        <v>59</v>
      </c>
      <c r="B60" s="4" t="s">
        <v>130</v>
      </c>
      <c r="C60" s="11" t="s">
        <v>131</v>
      </c>
      <c r="D60" s="1">
        <f ca="1">G60-SUMIF('Perm. Tools Issued'!$E$2:$E$3072,$B$2:$B$3011,'Perm. Tools Issued'!$G$2:$G$2025)</f>
        <v>0</v>
      </c>
      <c r="E60" s="1">
        <f ca="1">SUMIF('Daily Tools Issued'!$E$2:$E$5000,$B$2:$B$1048576,'Daily Tools Issued'!$I$2:$I$204)</f>
        <v>0</v>
      </c>
      <c r="F60" s="1">
        <f t="shared" ca="1" si="0"/>
        <v>0</v>
      </c>
      <c r="G60" s="1"/>
      <c r="H60" s="1"/>
    </row>
    <row r="61" spans="1:8" x14ac:dyDescent="0.25">
      <c r="A61" s="1">
        <v>60</v>
      </c>
      <c r="B61" s="4" t="s">
        <v>132</v>
      </c>
      <c r="C61" s="11" t="s">
        <v>133</v>
      </c>
      <c r="D61" s="1">
        <f ca="1">G61-SUMIF('Perm. Tools Issued'!$E$2:$E$3072,$B$2:$B$3011,'Perm. Tools Issued'!$G$2:$G$2025)</f>
        <v>0</v>
      </c>
      <c r="E61" s="1">
        <f ca="1">SUMIF('Daily Tools Issued'!$E$2:$E$5000,$B$2:$B$1048576,'Daily Tools Issued'!$I$2:$I$204)</f>
        <v>0</v>
      </c>
      <c r="F61" s="1">
        <f t="shared" ca="1" si="0"/>
        <v>0</v>
      </c>
      <c r="G61" s="1"/>
      <c r="H61" s="1"/>
    </row>
    <row r="62" spans="1:8" x14ac:dyDescent="0.25">
      <c r="A62" s="1">
        <v>61</v>
      </c>
      <c r="B62" s="4" t="s">
        <v>134</v>
      </c>
      <c r="C62" s="11" t="s">
        <v>135</v>
      </c>
      <c r="D62" s="1">
        <f ca="1">G62-SUMIF('Perm. Tools Issued'!$E$2:$E$3072,$B$2:$B$3011,'Perm. Tools Issued'!$G$2:$G$2025)</f>
        <v>0</v>
      </c>
      <c r="E62" s="1">
        <f ca="1">SUMIF('Daily Tools Issued'!$E$2:$E$5000,$B$2:$B$1048576,'Daily Tools Issued'!$I$2:$I$204)</f>
        <v>0</v>
      </c>
      <c r="F62" s="1">
        <f t="shared" ca="1" si="0"/>
        <v>0</v>
      </c>
      <c r="G62" s="1"/>
      <c r="H62" s="1"/>
    </row>
    <row r="63" spans="1:8" x14ac:dyDescent="0.25">
      <c r="A63" s="1">
        <v>62</v>
      </c>
      <c r="B63" s="4" t="s">
        <v>136</v>
      </c>
      <c r="C63" s="11" t="s">
        <v>137</v>
      </c>
      <c r="D63" s="1">
        <f ca="1">G63-SUMIF('Perm. Tools Issued'!$E$2:$E$3072,$B$2:$B$3011,'Perm. Tools Issued'!$G$2:$G$2025)</f>
        <v>0</v>
      </c>
      <c r="E63" s="1">
        <f ca="1">SUMIF('Daily Tools Issued'!$E$2:$E$5000,$B$2:$B$1048576,'Daily Tools Issued'!$I$2:$I$204)</f>
        <v>0</v>
      </c>
      <c r="F63" s="1">
        <f t="shared" ca="1" si="0"/>
        <v>0</v>
      </c>
      <c r="G63" s="1"/>
      <c r="H63" s="1"/>
    </row>
    <row r="64" spans="1:8" x14ac:dyDescent="0.25">
      <c r="A64" s="1">
        <v>63</v>
      </c>
      <c r="B64" s="4" t="s">
        <v>138</v>
      </c>
      <c r="C64" s="11" t="s">
        <v>139</v>
      </c>
      <c r="D64" s="1">
        <f ca="1">G64-SUMIF('Perm. Tools Issued'!$E$2:$E$3072,$B$2:$B$3011,'Perm. Tools Issued'!$G$2:$G$2025)</f>
        <v>0</v>
      </c>
      <c r="E64" s="1">
        <f ca="1">SUMIF('Daily Tools Issued'!$E$2:$E$5000,$B$2:$B$1048576,'Daily Tools Issued'!$I$2:$I$204)</f>
        <v>0</v>
      </c>
      <c r="F64" s="1">
        <f t="shared" ca="1" si="0"/>
        <v>0</v>
      </c>
      <c r="G64" s="1"/>
      <c r="H64" s="1"/>
    </row>
    <row r="65" spans="1:8" x14ac:dyDescent="0.25">
      <c r="A65" s="1">
        <v>64</v>
      </c>
      <c r="B65" s="4" t="s">
        <v>140</v>
      </c>
      <c r="C65" s="11" t="s">
        <v>141</v>
      </c>
      <c r="D65" s="1">
        <f ca="1">G65-SUMIF('Perm. Tools Issued'!$E$2:$E$3072,$B$2:$B$3011,'Perm. Tools Issued'!$G$2:$G$2025)</f>
        <v>0</v>
      </c>
      <c r="E65" s="1">
        <f ca="1">SUMIF('Daily Tools Issued'!$E$2:$E$5000,$B$2:$B$1048576,'Daily Tools Issued'!$I$2:$I$204)</f>
        <v>0</v>
      </c>
      <c r="F65" s="1">
        <f t="shared" ca="1" si="0"/>
        <v>0</v>
      </c>
      <c r="G65" s="1"/>
      <c r="H65" s="1"/>
    </row>
    <row r="66" spans="1:8" x14ac:dyDescent="0.25">
      <c r="A66" s="1">
        <v>65</v>
      </c>
      <c r="B66" s="4" t="s">
        <v>142</v>
      </c>
      <c r="C66" s="11" t="s">
        <v>143</v>
      </c>
      <c r="D66" s="1">
        <f ca="1">G66-SUMIF('Perm. Tools Issued'!$E$2:$E$3072,$B$2:$B$3011,'Perm. Tools Issued'!$G$2:$G$2025)</f>
        <v>0</v>
      </c>
      <c r="E66" s="1">
        <f ca="1">SUMIF('Daily Tools Issued'!$E$2:$E$5000,$B$2:$B$1048576,'Daily Tools Issued'!$I$2:$I$204)</f>
        <v>0</v>
      </c>
      <c r="F66" s="1">
        <f t="shared" ref="F66:F129" ca="1" si="1">D66-E66</f>
        <v>0</v>
      </c>
      <c r="G66" s="1"/>
      <c r="H66" s="1"/>
    </row>
    <row r="67" spans="1:8" x14ac:dyDescent="0.25">
      <c r="A67" s="1">
        <v>66</v>
      </c>
      <c r="B67" s="4" t="s">
        <v>144</v>
      </c>
      <c r="C67" s="11" t="s">
        <v>145</v>
      </c>
      <c r="D67" s="1">
        <f ca="1">G67-SUMIF('Perm. Tools Issued'!$E$2:$E$3072,$B$2:$B$3011,'Perm. Tools Issued'!$G$2:$G$2025)</f>
        <v>0</v>
      </c>
      <c r="E67" s="1">
        <f ca="1">SUMIF('Daily Tools Issued'!$E$2:$E$5000,$B$2:$B$1048576,'Daily Tools Issued'!$I$2:$I$204)</f>
        <v>0</v>
      </c>
      <c r="F67" s="1">
        <f t="shared" ca="1" si="1"/>
        <v>0</v>
      </c>
      <c r="G67" s="1"/>
      <c r="H67" s="1"/>
    </row>
    <row r="68" spans="1:8" x14ac:dyDescent="0.25">
      <c r="A68" s="1">
        <v>67</v>
      </c>
      <c r="B68" s="4" t="s">
        <v>146</v>
      </c>
      <c r="C68" s="11" t="s">
        <v>147</v>
      </c>
      <c r="D68" s="1">
        <f ca="1">G68-SUMIF('Perm. Tools Issued'!$E$2:$E$3072,$B$2:$B$3011,'Perm. Tools Issued'!$G$2:$G$2025)</f>
        <v>0</v>
      </c>
      <c r="E68" s="1">
        <f ca="1">SUMIF('Daily Tools Issued'!$E$2:$E$5000,$B$2:$B$1048576,'Daily Tools Issued'!$I$2:$I$204)</f>
        <v>0</v>
      </c>
      <c r="F68" s="1">
        <f t="shared" ca="1" si="1"/>
        <v>0</v>
      </c>
      <c r="G68" s="1"/>
      <c r="H68" s="1"/>
    </row>
    <row r="69" spans="1:8" x14ac:dyDescent="0.25">
      <c r="A69" s="1">
        <v>68</v>
      </c>
      <c r="B69" s="4" t="s">
        <v>148</v>
      </c>
      <c r="C69" s="11" t="s">
        <v>149</v>
      </c>
      <c r="D69" s="1">
        <f ca="1">G69-SUMIF('Perm. Tools Issued'!$E$2:$E$3072,$B$2:$B$3011,'Perm. Tools Issued'!$G$2:$G$2025)</f>
        <v>0</v>
      </c>
      <c r="E69" s="1">
        <f ca="1">SUMIF('Daily Tools Issued'!$E$2:$E$5000,$B$2:$B$1048576,'Daily Tools Issued'!$I$2:$I$204)</f>
        <v>0</v>
      </c>
      <c r="F69" s="1">
        <f t="shared" ca="1" si="1"/>
        <v>0</v>
      </c>
      <c r="G69" s="1"/>
      <c r="H69" s="1"/>
    </row>
    <row r="70" spans="1:8" x14ac:dyDescent="0.25">
      <c r="A70" s="1">
        <v>69</v>
      </c>
      <c r="B70" s="4" t="s">
        <v>150</v>
      </c>
      <c r="C70" s="11" t="s">
        <v>151</v>
      </c>
      <c r="D70" s="1">
        <f ca="1">G70-SUMIF('Perm. Tools Issued'!$E$2:$E$3072,$B$2:$B$3011,'Perm. Tools Issued'!$G$2:$G$2025)</f>
        <v>0</v>
      </c>
      <c r="E70" s="1">
        <f ca="1">SUMIF('Daily Tools Issued'!$E$2:$E$5000,$B$2:$B$1048576,'Daily Tools Issued'!$I$2:$I$204)</f>
        <v>0</v>
      </c>
      <c r="F70" s="1">
        <f t="shared" ca="1" si="1"/>
        <v>0</v>
      </c>
      <c r="G70" s="1"/>
      <c r="H70" s="1"/>
    </row>
    <row r="71" spans="1:8" x14ac:dyDescent="0.25">
      <c r="A71" s="1">
        <v>70</v>
      </c>
      <c r="B71" s="4" t="s">
        <v>152</v>
      </c>
      <c r="C71" s="11" t="s">
        <v>153</v>
      </c>
      <c r="D71" s="1">
        <f ca="1">G71-SUMIF('Perm. Tools Issued'!$E$2:$E$3072,$B$2:$B$3011,'Perm. Tools Issued'!$G$2:$G$2025)</f>
        <v>0</v>
      </c>
      <c r="E71" s="1">
        <f ca="1">SUMIF('Daily Tools Issued'!$E$2:$E$5000,$B$2:$B$1048576,'Daily Tools Issued'!$I$2:$I$204)</f>
        <v>0</v>
      </c>
      <c r="F71" s="1">
        <f t="shared" ca="1" si="1"/>
        <v>0</v>
      </c>
      <c r="G71" s="1"/>
      <c r="H71" s="1"/>
    </row>
    <row r="72" spans="1:8" x14ac:dyDescent="0.25">
      <c r="A72" s="1">
        <v>71</v>
      </c>
      <c r="B72" s="4" t="s">
        <v>154</v>
      </c>
      <c r="C72" s="11" t="s">
        <v>155</v>
      </c>
      <c r="D72" s="1">
        <f ca="1">G72-SUMIF('Perm. Tools Issued'!$E$2:$E$3072,$B$2:$B$3011,'Perm. Tools Issued'!$G$2:$G$2025)</f>
        <v>-3</v>
      </c>
      <c r="E72" s="1">
        <f ca="1">SUMIF('Daily Tools Issued'!$E$2:$E$5000,$B$2:$B$1048576,'Daily Tools Issued'!$I$2:$I$204)</f>
        <v>0</v>
      </c>
      <c r="F72" s="1">
        <f t="shared" ca="1" si="1"/>
        <v>-3</v>
      </c>
      <c r="G72" s="1"/>
      <c r="H72" s="1"/>
    </row>
    <row r="73" spans="1:8" x14ac:dyDescent="0.25">
      <c r="A73" s="1">
        <v>72</v>
      </c>
      <c r="B73" s="4" t="s">
        <v>156</v>
      </c>
      <c r="C73" s="11" t="s">
        <v>157</v>
      </c>
      <c r="D73" s="1">
        <f ca="1">G73-SUMIF('Perm. Tools Issued'!$E$2:$E$3072,$B$2:$B$3011,'Perm. Tools Issued'!$G$2:$G$2025)</f>
        <v>0</v>
      </c>
      <c r="E73" s="1">
        <f ca="1">SUMIF('Daily Tools Issued'!$E$2:$E$5000,$B$2:$B$1048576,'Daily Tools Issued'!$I$2:$I$204)</f>
        <v>0</v>
      </c>
      <c r="F73" s="1">
        <f t="shared" ca="1" si="1"/>
        <v>0</v>
      </c>
      <c r="G73" s="1"/>
      <c r="H73" s="1"/>
    </row>
    <row r="74" spans="1:8" x14ac:dyDescent="0.25">
      <c r="A74" s="1">
        <v>73</v>
      </c>
      <c r="B74" s="4" t="s">
        <v>158</v>
      </c>
      <c r="C74" s="11" t="s">
        <v>159</v>
      </c>
      <c r="D74" s="1">
        <f ca="1">G74-SUMIF('Perm. Tools Issued'!$E$2:$E$3072,$B$2:$B$3011,'Perm. Tools Issued'!$G$2:$G$2025)</f>
        <v>0</v>
      </c>
      <c r="E74" s="1">
        <f ca="1">SUMIF('Daily Tools Issued'!$E$2:$E$5000,$B$2:$B$1048576,'Daily Tools Issued'!$I$2:$I$204)</f>
        <v>0</v>
      </c>
      <c r="F74" s="1">
        <f t="shared" ca="1" si="1"/>
        <v>0</v>
      </c>
      <c r="G74" s="1"/>
      <c r="H74" s="1"/>
    </row>
    <row r="75" spans="1:8" x14ac:dyDescent="0.25">
      <c r="A75" s="1">
        <v>74</v>
      </c>
      <c r="B75" s="4" t="s">
        <v>160</v>
      </c>
      <c r="C75" s="11" t="s">
        <v>161</v>
      </c>
      <c r="D75" s="1">
        <f ca="1">G75-SUMIF('Perm. Tools Issued'!$E$2:$E$3072,$B$2:$B$3011,'Perm. Tools Issued'!$G$2:$G$2025)</f>
        <v>-1</v>
      </c>
      <c r="E75" s="1">
        <f ca="1">SUMIF('Daily Tools Issued'!$E$2:$E$5000,$B$2:$B$1048576,'Daily Tools Issued'!$I$2:$I$204)</f>
        <v>0</v>
      </c>
      <c r="F75" s="1">
        <f t="shared" ca="1" si="1"/>
        <v>-1</v>
      </c>
      <c r="G75" s="1">
        <v>0</v>
      </c>
      <c r="H75" s="1"/>
    </row>
    <row r="76" spans="1:8" x14ac:dyDescent="0.25">
      <c r="A76" s="1">
        <v>75</v>
      </c>
      <c r="B76" s="4" t="s">
        <v>162</v>
      </c>
      <c r="C76" s="11" t="s">
        <v>163</v>
      </c>
      <c r="D76" s="1">
        <f ca="1">G76-SUMIF('Perm. Tools Issued'!$E$2:$E$3072,$B$2:$B$3011,'Perm. Tools Issued'!$G$2:$G$2025)</f>
        <v>0</v>
      </c>
      <c r="E76" s="1">
        <f ca="1">SUMIF('Daily Tools Issued'!$E$2:$E$5000,$B$2:$B$1048576,'Daily Tools Issued'!$I$2:$I$204)</f>
        <v>0</v>
      </c>
      <c r="F76" s="1">
        <f t="shared" ca="1" si="1"/>
        <v>0</v>
      </c>
      <c r="G76" s="1"/>
      <c r="H76" s="1"/>
    </row>
    <row r="77" spans="1:8" x14ac:dyDescent="0.25">
      <c r="A77" s="1">
        <v>76</v>
      </c>
      <c r="B77" s="1" t="s">
        <v>243</v>
      </c>
      <c r="C77" s="1" t="s">
        <v>244</v>
      </c>
      <c r="D77" s="1">
        <f ca="1">G77-SUMIF('Perm. Tools Issued'!$E$2:$E$3072,$B$2:$B$3011,'Perm. Tools Issued'!$G$2:$G$2025)</f>
        <v>9</v>
      </c>
      <c r="E77" s="1">
        <f ca="1">SUMIF('Daily Tools Issued'!$E$2:$E$5000,$B$2:$B$1048576,'Daily Tools Issued'!$I$2:$I$204)</f>
        <v>10</v>
      </c>
      <c r="F77" s="1">
        <f t="shared" ca="1" si="1"/>
        <v>-1</v>
      </c>
      <c r="G77" s="1">
        <v>10</v>
      </c>
      <c r="H77" s="1"/>
    </row>
    <row r="78" spans="1:8" x14ac:dyDescent="0.25">
      <c r="A78" s="1">
        <v>77</v>
      </c>
      <c r="B78" s="1" t="s">
        <v>246</v>
      </c>
      <c r="C78" s="1" t="s">
        <v>247</v>
      </c>
      <c r="D78" s="1">
        <f ca="1">G78-SUMIF('Perm. Tools Issued'!$E$2:$E$3072,$B$2:$B$3011,'Perm. Tools Issued'!$G$2:$G$2025)</f>
        <v>2</v>
      </c>
      <c r="E78" s="1">
        <f ca="1">SUMIF('Daily Tools Issued'!$E$2:$E$5000,$B$2:$B$1048576,'Daily Tools Issued'!$I$2:$I$204)</f>
        <v>1</v>
      </c>
      <c r="F78" s="1">
        <f t="shared" ca="1" si="1"/>
        <v>1</v>
      </c>
      <c r="G78" s="1">
        <v>2</v>
      </c>
      <c r="H78" s="1"/>
    </row>
    <row r="79" spans="1:8" x14ac:dyDescent="0.25">
      <c r="A79" s="1">
        <v>78</v>
      </c>
      <c r="B79" s="1" t="s">
        <v>248</v>
      </c>
      <c r="C79" s="1" t="s">
        <v>249</v>
      </c>
      <c r="D79" s="1">
        <f ca="1">G79-SUMIF('Perm. Tools Issued'!$E$2:$E$3072,$B$2:$B$3011,'Perm. Tools Issued'!$G$2:$G$2025)</f>
        <v>1</v>
      </c>
      <c r="E79" s="1">
        <f ca="1">SUMIF('Daily Tools Issued'!$E$2:$E$5000,$B$2:$B$1048576,'Daily Tools Issued'!$I$2:$I$204)</f>
        <v>1</v>
      </c>
      <c r="F79" s="1">
        <f t="shared" ca="1" si="1"/>
        <v>0</v>
      </c>
      <c r="G79" s="1">
        <v>1</v>
      </c>
      <c r="H79" s="1"/>
    </row>
    <row r="80" spans="1:8" x14ac:dyDescent="0.25">
      <c r="A80" s="1">
        <v>79</v>
      </c>
      <c r="B80" s="1" t="s">
        <v>245</v>
      </c>
      <c r="C80" s="1" t="s">
        <v>251</v>
      </c>
      <c r="D80" s="1">
        <f ca="1">G80-SUMIF('Perm. Tools Issued'!$E$2:$E$3072,$B$2:$B$3011,'Perm. Tools Issued'!$G$2:$G$2025)</f>
        <v>4</v>
      </c>
      <c r="E80" s="1">
        <f ca="1">SUMIF('Daily Tools Issued'!$E$2:$E$5000,$B$2:$B$1048576,'Daily Tools Issued'!$I$2:$I$204)</f>
        <v>2</v>
      </c>
      <c r="F80" s="1">
        <f t="shared" ca="1" si="1"/>
        <v>2</v>
      </c>
      <c r="G80" s="1">
        <v>4</v>
      </c>
      <c r="H80" s="1"/>
    </row>
    <row r="81" spans="1:8" x14ac:dyDescent="0.25">
      <c r="A81" s="1">
        <v>80</v>
      </c>
      <c r="B81" s="1" t="s">
        <v>250</v>
      </c>
      <c r="C81" s="1" t="s">
        <v>252</v>
      </c>
      <c r="D81" s="1">
        <f ca="1">G81-SUMIF('Perm. Tools Issued'!$E$2:$E$3072,$B$2:$B$3011,'Perm. Tools Issued'!$G$2:$G$2025)</f>
        <v>2</v>
      </c>
      <c r="E81" s="1">
        <f ca="1">SUMIF('Daily Tools Issued'!$E$2:$E$5000,$B$2:$B$1048576,'Daily Tools Issued'!$I$2:$I$204)</f>
        <v>1</v>
      </c>
      <c r="F81" s="1">
        <f t="shared" ca="1" si="1"/>
        <v>1</v>
      </c>
      <c r="G81" s="1">
        <v>2</v>
      </c>
      <c r="H81" s="1"/>
    </row>
    <row r="82" spans="1:8" x14ac:dyDescent="0.25">
      <c r="A82" s="1">
        <v>81</v>
      </c>
      <c r="B82" s="1" t="s">
        <v>253</v>
      </c>
      <c r="C82" s="1" t="s">
        <v>254</v>
      </c>
      <c r="D82" s="1">
        <f ca="1">G82-SUMIF('Perm. Tools Issued'!$E$2:$E$3072,$B$2:$B$3011,'Perm. Tools Issued'!$G$2:$G$2025)</f>
        <v>1</v>
      </c>
      <c r="E82" s="1">
        <f ca="1">SUMIF('Daily Tools Issued'!$E$2:$E$5000,$B$2:$B$1048576,'Daily Tools Issued'!$I$2:$I$204)</f>
        <v>0</v>
      </c>
      <c r="F82" s="1">
        <f t="shared" ca="1" si="1"/>
        <v>1</v>
      </c>
      <c r="G82" s="1">
        <v>1</v>
      </c>
      <c r="H82" s="1"/>
    </row>
    <row r="83" spans="1:8" x14ac:dyDescent="0.25">
      <c r="A83" s="1">
        <v>82</v>
      </c>
      <c r="B83" s="1" t="s">
        <v>255</v>
      </c>
      <c r="C83" s="1" t="s">
        <v>256</v>
      </c>
      <c r="D83" s="1">
        <f ca="1">G83-SUMIF('Perm. Tools Issued'!$E$2:$E$3072,$B$2:$B$3011,'Perm. Tools Issued'!$G$2:$G$2025)</f>
        <v>1</v>
      </c>
      <c r="E83" s="1">
        <f ca="1">SUMIF('Daily Tools Issued'!$E$2:$E$5000,$B$2:$B$1048576,'Daily Tools Issued'!$I$2:$I$204)</f>
        <v>0</v>
      </c>
      <c r="F83" s="1">
        <f t="shared" ca="1" si="1"/>
        <v>1</v>
      </c>
      <c r="G83" s="1">
        <v>1</v>
      </c>
      <c r="H83" s="1"/>
    </row>
    <row r="84" spans="1:8" x14ac:dyDescent="0.25">
      <c r="A84" s="1">
        <v>83</v>
      </c>
      <c r="B84" s="1" t="s">
        <v>257</v>
      </c>
      <c r="C84" s="1" t="s">
        <v>258</v>
      </c>
      <c r="D84" s="1">
        <f ca="1">G84-SUMIF('Perm. Tools Issued'!$E$2:$E$3072,$B$2:$B$3011,'Perm. Tools Issued'!$G$2:$G$2025)</f>
        <v>1</v>
      </c>
      <c r="E84" s="1">
        <f ca="1">SUMIF('Daily Tools Issued'!$E$2:$E$5000,$B$2:$B$1048576,'Daily Tools Issued'!$I$2:$I$204)</f>
        <v>0</v>
      </c>
      <c r="F84" s="1">
        <f t="shared" ca="1" si="1"/>
        <v>1</v>
      </c>
      <c r="G84" s="1">
        <v>1</v>
      </c>
      <c r="H84" s="1"/>
    </row>
    <row r="85" spans="1:8" x14ac:dyDescent="0.25">
      <c r="A85" s="1">
        <v>84</v>
      </c>
      <c r="B85" s="1" t="s">
        <v>259</v>
      </c>
      <c r="C85" s="1" t="s">
        <v>260</v>
      </c>
      <c r="D85" s="1">
        <f ca="1">G85-SUMIF('Perm. Tools Issued'!$E$2:$E$3072,$B$2:$B$3011,'Perm. Tools Issued'!$G$2:$G$2025)</f>
        <v>1</v>
      </c>
      <c r="E85" s="1">
        <f ca="1">SUMIF('Daily Tools Issued'!$E$2:$E$5000,$B$2:$B$1048576,'Daily Tools Issued'!$I$2:$I$204)</f>
        <v>0</v>
      </c>
      <c r="F85" s="1">
        <f t="shared" ca="1" si="1"/>
        <v>1</v>
      </c>
      <c r="G85" s="1">
        <v>1</v>
      </c>
      <c r="H85" s="1"/>
    </row>
    <row r="86" spans="1:8" x14ac:dyDescent="0.25">
      <c r="A86" s="1">
        <v>85</v>
      </c>
      <c r="B86" s="1" t="s">
        <v>261</v>
      </c>
      <c r="C86" s="1" t="s">
        <v>263</v>
      </c>
      <c r="D86" s="1">
        <f ca="1">G86-SUMIF('Perm. Tools Issued'!$E$2:$E$3072,$B$2:$B$3011,'Perm. Tools Issued'!$G$2:$G$2025)</f>
        <v>1</v>
      </c>
      <c r="E86" s="1">
        <f ca="1">SUMIF('Daily Tools Issued'!$E$2:$E$5000,$B$2:$B$1048576,'Daily Tools Issued'!$I$2:$I$204)</f>
        <v>0</v>
      </c>
      <c r="F86" s="1">
        <f t="shared" ca="1" si="1"/>
        <v>1</v>
      </c>
      <c r="G86" s="1">
        <v>1</v>
      </c>
      <c r="H86" s="1"/>
    </row>
    <row r="87" spans="1:8" x14ac:dyDescent="0.25">
      <c r="A87" s="1">
        <v>86</v>
      </c>
      <c r="B87" s="1" t="s">
        <v>262</v>
      </c>
      <c r="C87" s="1" t="s">
        <v>264</v>
      </c>
      <c r="D87" s="1">
        <f ca="1">G87-SUMIF('Perm. Tools Issued'!$E$2:$E$3072,$B$2:$B$3011,'Perm. Tools Issued'!$G$2:$G$2025)</f>
        <v>1</v>
      </c>
      <c r="E87" s="1">
        <f ca="1">SUMIF('Daily Tools Issued'!$E$2:$E$5000,$B$2:$B$1048576,'Daily Tools Issued'!$I$2:$I$204)</f>
        <v>0</v>
      </c>
      <c r="F87" s="1">
        <f t="shared" ca="1" si="1"/>
        <v>1</v>
      </c>
      <c r="G87" s="1">
        <v>1</v>
      </c>
      <c r="H87" s="1"/>
    </row>
    <row r="88" spans="1:8" x14ac:dyDescent="0.25">
      <c r="A88" s="1">
        <v>87</v>
      </c>
      <c r="B88" s="1" t="s">
        <v>265</v>
      </c>
      <c r="C88" s="1" t="s">
        <v>266</v>
      </c>
      <c r="D88" s="1">
        <f ca="1">G88-SUMIF('Perm. Tools Issued'!$E$2:$E$3072,$B$2:$B$3011,'Perm. Tools Issued'!$G$2:$G$2025)</f>
        <v>2</v>
      </c>
      <c r="E88" s="1">
        <f ca="1">SUMIF('Daily Tools Issued'!$E$2:$E$5000,$B$2:$B$1048576,'Daily Tools Issued'!$I$2:$I$204)</f>
        <v>1</v>
      </c>
      <c r="F88" s="1">
        <f t="shared" ca="1" si="1"/>
        <v>1</v>
      </c>
      <c r="G88" s="1">
        <v>3</v>
      </c>
      <c r="H88" s="1"/>
    </row>
    <row r="89" spans="1:8" x14ac:dyDescent="0.25">
      <c r="A89" s="1">
        <v>88</v>
      </c>
      <c r="B89" s="1" t="s">
        <v>267</v>
      </c>
      <c r="C89" s="1" t="s">
        <v>268</v>
      </c>
      <c r="D89" s="1">
        <f ca="1">G89-SUMIF('Perm. Tools Issued'!$E$2:$E$3072,$B$2:$B$3011,'Perm. Tools Issued'!$G$2:$G$2025)</f>
        <v>1</v>
      </c>
      <c r="E89" s="1">
        <f ca="1">SUMIF('Daily Tools Issued'!$E$2:$E$5000,$B$2:$B$1048576,'Daily Tools Issued'!$I$2:$I$204)</f>
        <v>1</v>
      </c>
      <c r="F89" s="1">
        <f t="shared" ca="1" si="1"/>
        <v>0</v>
      </c>
      <c r="G89" s="1">
        <v>1</v>
      </c>
      <c r="H89" s="1"/>
    </row>
    <row r="90" spans="1:8" x14ac:dyDescent="0.25">
      <c r="A90" s="1">
        <v>89</v>
      </c>
      <c r="B90" s="1" t="s">
        <v>269</v>
      </c>
      <c r="C90" s="1" t="s">
        <v>270</v>
      </c>
      <c r="D90" s="1">
        <f ca="1">G90-SUMIF('Perm. Tools Issued'!$E$2:$E$3072,$B$2:$B$3011,'Perm. Tools Issued'!$G$2:$G$2025)</f>
        <v>1</v>
      </c>
      <c r="E90" s="1">
        <f ca="1">SUMIF('Daily Tools Issued'!$E$2:$E$5000,$B$2:$B$1048576,'Daily Tools Issued'!$I$2:$I$204)</f>
        <v>1</v>
      </c>
      <c r="F90" s="1">
        <f t="shared" ca="1" si="1"/>
        <v>0</v>
      </c>
      <c r="G90" s="1">
        <v>1</v>
      </c>
      <c r="H90" s="1"/>
    </row>
    <row r="91" spans="1:8" x14ac:dyDescent="0.25">
      <c r="A91" s="1">
        <v>90</v>
      </c>
      <c r="B91" s="1" t="s">
        <v>271</v>
      </c>
      <c r="C91" s="1" t="s">
        <v>331</v>
      </c>
      <c r="D91" s="1">
        <f ca="1">G91-SUMIF('Perm. Tools Issued'!$E$2:$E$3072,$B$2:$B$3011,'Perm. Tools Issued'!$G$2:$G$2025)</f>
        <v>1</v>
      </c>
      <c r="E91" s="1">
        <f ca="1">SUMIF('Daily Tools Issued'!$E$2:$E$5000,$B$2:$B$1048576,'Daily Tools Issued'!$I$2:$I$204)</f>
        <v>1</v>
      </c>
      <c r="F91" s="1">
        <f t="shared" ca="1" si="1"/>
        <v>0</v>
      </c>
      <c r="G91" s="1">
        <v>1</v>
      </c>
      <c r="H91" s="1"/>
    </row>
    <row r="92" spans="1:8" x14ac:dyDescent="0.25">
      <c r="A92" s="1">
        <v>91</v>
      </c>
      <c r="B92" s="1" t="s">
        <v>272</v>
      </c>
      <c r="C92" s="1" t="s">
        <v>273</v>
      </c>
      <c r="D92" s="1">
        <f ca="1">G92-SUMIF('Perm. Tools Issued'!$E$2:$E$3072,$B$2:$B$3011,'Perm. Tools Issued'!$G$2:$G$2025)</f>
        <v>1</v>
      </c>
      <c r="E92" s="1">
        <f ca="1">SUMIF('Daily Tools Issued'!$E$2:$E$5000,$B$2:$B$1048576,'Daily Tools Issued'!$I$2:$I$204)</f>
        <v>1</v>
      </c>
      <c r="F92" s="1">
        <f t="shared" ca="1" si="1"/>
        <v>0</v>
      </c>
      <c r="G92" s="1">
        <v>1</v>
      </c>
      <c r="H92" s="1"/>
    </row>
    <row r="93" spans="1:8" x14ac:dyDescent="0.25">
      <c r="A93" s="1">
        <v>92</v>
      </c>
      <c r="B93" s="1" t="s">
        <v>274</v>
      </c>
      <c r="C93" s="1" t="s">
        <v>277</v>
      </c>
      <c r="D93" s="1">
        <f ca="1">G93-SUMIF('Perm. Tools Issued'!$E$2:$E$3072,$B$2:$B$3011,'Perm. Tools Issued'!$G$2:$G$2025)</f>
        <v>0</v>
      </c>
      <c r="E93" s="1">
        <f ca="1">SUMIF('Daily Tools Issued'!$E$2:$E$5000,$B$2:$B$1048576,'Daily Tools Issued'!$I$2:$I$204)</f>
        <v>0</v>
      </c>
      <c r="F93" s="1">
        <f t="shared" ca="1" si="1"/>
        <v>0</v>
      </c>
      <c r="G93" s="1">
        <v>1</v>
      </c>
      <c r="H93" s="1"/>
    </row>
    <row r="94" spans="1:8" x14ac:dyDescent="0.25">
      <c r="A94" s="1">
        <v>93</v>
      </c>
      <c r="B94" s="1" t="s">
        <v>275</v>
      </c>
      <c r="C94" s="1" t="s">
        <v>278</v>
      </c>
      <c r="D94" s="1">
        <f ca="1">G94-SUMIF('Perm. Tools Issued'!$E$2:$E$3072,$B$2:$B$3011,'Perm. Tools Issued'!$G$2:$G$2025)</f>
        <v>1</v>
      </c>
      <c r="E94" s="1">
        <f ca="1">SUMIF('Daily Tools Issued'!$E$2:$E$5000,$B$2:$B$1048576,'Daily Tools Issued'!$I$2:$I$204)</f>
        <v>1</v>
      </c>
      <c r="F94" s="1">
        <f t="shared" ca="1" si="1"/>
        <v>0</v>
      </c>
      <c r="G94" s="1">
        <v>1</v>
      </c>
      <c r="H94" s="1"/>
    </row>
    <row r="95" spans="1:8" x14ac:dyDescent="0.25">
      <c r="A95" s="1">
        <v>94</v>
      </c>
      <c r="B95" s="1" t="s">
        <v>276</v>
      </c>
      <c r="C95" s="1" t="s">
        <v>279</v>
      </c>
      <c r="D95" s="1">
        <f ca="1">G95-SUMIF('Perm. Tools Issued'!$E$2:$E$3072,$B$2:$B$3011,'Perm. Tools Issued'!$G$2:$G$2025)</f>
        <v>1</v>
      </c>
      <c r="E95" s="1">
        <f ca="1">SUMIF('Daily Tools Issued'!$E$2:$E$5000,$B$2:$B$1048576,'Daily Tools Issued'!$I$2:$I$204)</f>
        <v>0</v>
      </c>
      <c r="F95" s="1">
        <f t="shared" ca="1" si="1"/>
        <v>1</v>
      </c>
      <c r="G95" s="1">
        <v>1</v>
      </c>
      <c r="H95" s="1"/>
    </row>
    <row r="96" spans="1:8" x14ac:dyDescent="0.25">
      <c r="A96" s="1">
        <v>95</v>
      </c>
      <c r="B96" s="1" t="s">
        <v>280</v>
      </c>
      <c r="C96" s="1" t="s">
        <v>285</v>
      </c>
      <c r="D96" s="1">
        <f ca="1">G96-SUMIF('Perm. Tools Issued'!$E$2:$E$3072,$B$2:$B$3011,'Perm. Tools Issued'!$G$2:$G$2025)</f>
        <v>1</v>
      </c>
      <c r="E96" s="1">
        <f ca="1">SUMIF('Daily Tools Issued'!$E$2:$E$5000,$B$2:$B$1048576,'Daily Tools Issued'!$I$2:$I$204)</f>
        <v>2</v>
      </c>
      <c r="F96" s="1">
        <f t="shared" ca="1" si="1"/>
        <v>-1</v>
      </c>
      <c r="G96" s="1">
        <v>2</v>
      </c>
      <c r="H96" s="1"/>
    </row>
    <row r="97" spans="1:8" x14ac:dyDescent="0.25">
      <c r="A97" s="1">
        <v>96</v>
      </c>
      <c r="B97" s="1" t="s">
        <v>281</v>
      </c>
      <c r="C97" s="1" t="s">
        <v>287</v>
      </c>
      <c r="D97" s="1">
        <f ca="1">G97-SUMIF('Perm. Tools Issued'!$E$2:$E$3072,$B$2:$B$3011,'Perm. Tools Issued'!$G$2:$G$2025)</f>
        <v>1</v>
      </c>
      <c r="E97" s="1">
        <f ca="1">SUMIF('Daily Tools Issued'!$E$2:$E$5000,$B$2:$B$1048576,'Daily Tools Issued'!$I$2:$I$204)</f>
        <v>1</v>
      </c>
      <c r="F97" s="1">
        <f t="shared" ca="1" si="1"/>
        <v>0</v>
      </c>
      <c r="G97" s="1">
        <v>1</v>
      </c>
      <c r="H97" s="1"/>
    </row>
    <row r="98" spans="1:8" x14ac:dyDescent="0.25">
      <c r="A98" s="1">
        <v>97</v>
      </c>
      <c r="B98" s="1" t="s">
        <v>288</v>
      </c>
      <c r="C98" s="1" t="s">
        <v>289</v>
      </c>
      <c r="D98" s="1">
        <f ca="1">G98-SUMIF('Perm. Tools Issued'!$E$2:$E$3072,$B$2:$B$3011,'Perm. Tools Issued'!$G$2:$G$2025)</f>
        <v>1</v>
      </c>
      <c r="E98" s="1">
        <f ca="1">SUMIF('Daily Tools Issued'!$E$2:$E$5000,$B$2:$B$1048576,'Daily Tools Issued'!$I$2:$I$204)</f>
        <v>1</v>
      </c>
      <c r="F98" s="1">
        <f t="shared" ca="1" si="1"/>
        <v>0</v>
      </c>
      <c r="G98" s="1">
        <v>2</v>
      </c>
      <c r="H98" s="1"/>
    </row>
    <row r="99" spans="1:8" x14ac:dyDescent="0.25">
      <c r="A99" s="1">
        <v>98</v>
      </c>
      <c r="B99" s="1" t="s">
        <v>290</v>
      </c>
      <c r="C99" s="1" t="s">
        <v>291</v>
      </c>
      <c r="D99" s="1">
        <f ca="1">G99-SUMIF('Perm. Tools Issued'!$E$2:$E$3072,$B$2:$B$3011,'Perm. Tools Issued'!$G$2:$G$2025)</f>
        <v>-1</v>
      </c>
      <c r="E99" s="1">
        <f ca="1">SUMIF('Daily Tools Issued'!$E$2:$E$5000,$B$2:$B$1048576,'Daily Tools Issued'!$I$2:$I$204)</f>
        <v>5</v>
      </c>
      <c r="F99" s="1">
        <f t="shared" ca="1" si="1"/>
        <v>-6</v>
      </c>
      <c r="G99" s="1"/>
      <c r="H99" s="1"/>
    </row>
    <row r="100" spans="1:8" x14ac:dyDescent="0.25">
      <c r="A100" s="1">
        <v>99</v>
      </c>
      <c r="B100" s="1" t="s">
        <v>294</v>
      </c>
      <c r="C100" s="1" t="s">
        <v>295</v>
      </c>
      <c r="D100" s="1">
        <f ca="1">G100-SUMIF('Perm. Tools Issued'!$E$2:$E$3072,$B$2:$B$3011,'Perm. Tools Issued'!$G$2:$G$2025)</f>
        <v>1</v>
      </c>
      <c r="E100" s="1">
        <f ca="1">SUMIF('Daily Tools Issued'!$E$2:$E$5000,$B$2:$B$1048576,'Daily Tools Issued'!$I$2:$I$204)</f>
        <v>0</v>
      </c>
      <c r="F100" s="1">
        <f t="shared" ca="1" si="1"/>
        <v>1</v>
      </c>
      <c r="G100" s="1">
        <v>1</v>
      </c>
      <c r="H100" s="1"/>
    </row>
    <row r="101" spans="1:8" x14ac:dyDescent="0.25">
      <c r="A101" s="1">
        <v>100</v>
      </c>
      <c r="B101" s="1" t="s">
        <v>300</v>
      </c>
      <c r="C101" s="1" t="s">
        <v>302</v>
      </c>
      <c r="D101" s="1">
        <f ca="1">G101-SUMIF('Perm. Tools Issued'!$E$2:$E$3072,$B$2:$B$3011,'Perm. Tools Issued'!$G$2:$G$2025)</f>
        <v>-1</v>
      </c>
      <c r="E101" s="1">
        <f ca="1">SUMIF('Daily Tools Issued'!$E$2:$E$5000,$B$2:$B$1048576,'Daily Tools Issued'!$I$2:$I$204)</f>
        <v>0</v>
      </c>
      <c r="F101" s="1">
        <f t="shared" ca="1" si="1"/>
        <v>-1</v>
      </c>
      <c r="G101" s="1"/>
      <c r="H101" s="1"/>
    </row>
    <row r="102" spans="1:8" x14ac:dyDescent="0.25">
      <c r="A102" s="1">
        <v>101</v>
      </c>
      <c r="B102" s="1" t="s">
        <v>301</v>
      </c>
      <c r="C102" s="1" t="s">
        <v>303</v>
      </c>
      <c r="D102" s="1">
        <f ca="1">G102-SUMIF('Perm. Tools Issued'!$E$2:$E$3072,$B$2:$B$3011,'Perm. Tools Issued'!$G$2:$G$2025)</f>
        <v>-4</v>
      </c>
      <c r="E102" s="1">
        <f ca="1">SUMIF('Daily Tools Issued'!$E$2:$E$5000,$B$2:$B$1048576,'Daily Tools Issued'!$I$2:$I$204)</f>
        <v>0</v>
      </c>
      <c r="F102" s="1">
        <f t="shared" ca="1" si="1"/>
        <v>-4</v>
      </c>
      <c r="G102" s="1"/>
      <c r="H102" s="1"/>
    </row>
    <row r="103" spans="1:8" x14ac:dyDescent="0.25">
      <c r="A103" s="1">
        <v>102</v>
      </c>
      <c r="B103" s="1" t="s">
        <v>304</v>
      </c>
      <c r="C103" s="1" t="s">
        <v>305</v>
      </c>
      <c r="D103" s="1">
        <f ca="1">G103-SUMIF('Perm. Tools Issued'!$E$2:$E$3072,$B$2:$B$3011,'Perm. Tools Issued'!$G$2:$G$2025)</f>
        <v>-1</v>
      </c>
      <c r="E103" s="1">
        <f ca="1">SUMIF('Daily Tools Issued'!$E$2:$E$5000,$B$2:$B$1048576,'Daily Tools Issued'!$I$2:$I$204)</f>
        <v>0</v>
      </c>
      <c r="F103" s="1">
        <f t="shared" ca="1" si="1"/>
        <v>-1</v>
      </c>
      <c r="G103" s="1">
        <v>0</v>
      </c>
      <c r="H103" s="1"/>
    </row>
    <row r="104" spans="1:8" x14ac:dyDescent="0.25">
      <c r="A104" s="1">
        <v>103</v>
      </c>
      <c r="B104" s="1" t="s">
        <v>306</v>
      </c>
      <c r="C104" s="1" t="s">
        <v>307</v>
      </c>
      <c r="D104" s="1">
        <f ca="1">G104-SUMIF('Perm. Tools Issued'!$E$2:$E$3072,$B$2:$B$3011,'Perm. Tools Issued'!$G$2:$G$2025)</f>
        <v>-4</v>
      </c>
      <c r="E104" s="1">
        <f ca="1">SUMIF('Daily Tools Issued'!$E$2:$E$5000,$B$2:$B$1048576,'Daily Tools Issued'!$I$2:$I$204)</f>
        <v>0</v>
      </c>
      <c r="F104" s="1">
        <f t="shared" ca="1" si="1"/>
        <v>-4</v>
      </c>
      <c r="G104" s="1">
        <v>0</v>
      </c>
      <c r="H104" s="1"/>
    </row>
    <row r="105" spans="1:8" x14ac:dyDescent="0.25">
      <c r="A105" s="1">
        <v>104</v>
      </c>
      <c r="B105" s="1" t="s">
        <v>311</v>
      </c>
      <c r="C105" s="1" t="s">
        <v>312</v>
      </c>
      <c r="D105" s="1">
        <f ca="1">G105-SUMIF('Perm. Tools Issued'!$E$2:$E$3072,$B$2:$B$3011,'Perm. Tools Issued'!$G$2:$G$2025)</f>
        <v>-1</v>
      </c>
      <c r="E105" s="1">
        <f ca="1">SUMIF('Daily Tools Issued'!$E$2:$E$5000,$B$2:$B$1048576,'Daily Tools Issued'!$I$2:$I$204)</f>
        <v>0</v>
      </c>
      <c r="F105" s="1">
        <f t="shared" ca="1" si="1"/>
        <v>-1</v>
      </c>
      <c r="G105" s="1"/>
      <c r="H105" s="1"/>
    </row>
    <row r="106" spans="1:8" x14ac:dyDescent="0.25">
      <c r="A106" s="1">
        <v>105</v>
      </c>
      <c r="B106" s="1" t="s">
        <v>117</v>
      </c>
      <c r="C106" s="1" t="s">
        <v>313</v>
      </c>
      <c r="D106" s="1">
        <f ca="1">G106-SUMIF('Perm. Tools Issued'!$E$2:$E$3072,$B$2:$B$3011,'Perm. Tools Issued'!$G$2:$G$2025)</f>
        <v>0</v>
      </c>
      <c r="E106" s="1">
        <f ca="1">SUMIF('Daily Tools Issued'!$E$2:$E$5000,$B$2:$B$1048576,'Daily Tools Issued'!$I$2:$I$204)</f>
        <v>0</v>
      </c>
      <c r="F106" s="1">
        <f t="shared" ca="1" si="1"/>
        <v>0</v>
      </c>
      <c r="G106" s="1"/>
      <c r="H106" s="1"/>
    </row>
    <row r="107" spans="1:8" x14ac:dyDescent="0.25">
      <c r="A107" s="1">
        <v>106</v>
      </c>
      <c r="B107" s="1" t="s">
        <v>308</v>
      </c>
      <c r="C107" s="1" t="s">
        <v>314</v>
      </c>
      <c r="D107" s="1">
        <f ca="1">G107-SUMIF('Perm. Tools Issued'!$E$2:$E$3072,$B$2:$B$3011,'Perm. Tools Issued'!$G$2:$G$2025)</f>
        <v>-1</v>
      </c>
      <c r="E107" s="1">
        <f ca="1">SUMIF('Daily Tools Issued'!$E$2:$E$5000,$B$2:$B$1048576,'Daily Tools Issued'!$I$2:$I$204)</f>
        <v>0</v>
      </c>
      <c r="F107" s="1">
        <f t="shared" ca="1" si="1"/>
        <v>-1</v>
      </c>
      <c r="G107" s="1">
        <v>1</v>
      </c>
      <c r="H107" s="1"/>
    </row>
    <row r="108" spans="1:8" x14ac:dyDescent="0.25">
      <c r="A108" s="1">
        <v>107</v>
      </c>
      <c r="B108" s="1" t="s">
        <v>322</v>
      </c>
      <c r="C108" s="1" t="s">
        <v>323</v>
      </c>
      <c r="D108" s="1">
        <f ca="1">G108-SUMIF('Perm. Tools Issued'!$E$2:$E$3072,$B$2:$B$3011,'Perm. Tools Issued'!$G$2:$G$2025)</f>
        <v>0</v>
      </c>
      <c r="E108" s="1">
        <f ca="1">SUMIF('Daily Tools Issued'!$E$2:$E$5000,$B$2:$B$1048576,'Daily Tools Issued'!$I$2:$I$204)</f>
        <v>0</v>
      </c>
      <c r="F108" s="1">
        <f t="shared" ca="1" si="1"/>
        <v>0</v>
      </c>
      <c r="G108" s="1">
        <v>1</v>
      </c>
      <c r="H108" s="1"/>
    </row>
    <row r="109" spans="1:8" x14ac:dyDescent="0.25">
      <c r="A109" s="1">
        <v>108</v>
      </c>
      <c r="B109" s="1" t="s">
        <v>332</v>
      </c>
      <c r="C109" s="1" t="s">
        <v>333</v>
      </c>
      <c r="D109" s="1">
        <f ca="1">G109-SUMIF('Perm. Tools Issued'!$E$2:$E$3072,$B$2:$B$3011,'Perm. Tools Issued'!$G$2:$G$2025)</f>
        <v>1</v>
      </c>
      <c r="E109" s="1">
        <f ca="1">SUMIF('Daily Tools Issued'!$E$2:$E$5000,$B$2:$B$1048576,'Daily Tools Issued'!$I$2:$I$204)</f>
        <v>0</v>
      </c>
      <c r="F109" s="1">
        <f t="shared" ca="1" si="1"/>
        <v>1</v>
      </c>
      <c r="G109" s="1">
        <v>1</v>
      </c>
      <c r="H109" s="1"/>
    </row>
    <row r="110" spans="1:8" x14ac:dyDescent="0.25">
      <c r="A110" s="1">
        <v>109</v>
      </c>
      <c r="B110" s="1" t="s">
        <v>345</v>
      </c>
      <c r="C110" s="1" t="s">
        <v>346</v>
      </c>
      <c r="D110" s="1">
        <f ca="1">G110-SUMIF('Perm. Tools Issued'!$E$2:$E$3072,$B$2:$B$3011,'Perm. Tools Issued'!$G$2:$G$2025)</f>
        <v>1</v>
      </c>
      <c r="E110" s="1">
        <f ca="1">SUMIF('Daily Tools Issued'!$E$2:$E$5000,$B$2:$B$1048576,'Daily Tools Issued'!$I$2:$I$204)</f>
        <v>0</v>
      </c>
      <c r="F110" s="1">
        <f t="shared" ca="1" si="1"/>
        <v>1</v>
      </c>
      <c r="G110" s="1">
        <v>1</v>
      </c>
      <c r="H110" s="1"/>
    </row>
    <row r="111" spans="1:8" x14ac:dyDescent="0.25">
      <c r="A111" s="1">
        <v>110</v>
      </c>
      <c r="B111" s="1" t="s">
        <v>361</v>
      </c>
      <c r="C111" s="1" t="s">
        <v>362</v>
      </c>
      <c r="E111" s="1">
        <f ca="1">SUMIF('Daily Tools Issued'!$E$2:$E$5000,$B$2:$B$1048576,'Daily Tools Issued'!$I$2:$I$204)</f>
        <v>0</v>
      </c>
      <c r="F111" s="1">
        <f t="shared" ca="1" si="1"/>
        <v>0</v>
      </c>
      <c r="G111" s="1"/>
      <c r="H111" s="1"/>
    </row>
    <row r="112" spans="1:8" x14ac:dyDescent="0.25">
      <c r="A112" s="1">
        <v>111</v>
      </c>
      <c r="E112" s="1">
        <f ca="1">SUMIF('Daily Tools Issued'!$E$2:$E$5000,$B$2:$B$1048576,'Daily Tools Issued'!$I$2:$I$204)</f>
        <v>0</v>
      </c>
      <c r="F112" s="1">
        <f t="shared" ca="1" si="1"/>
        <v>0</v>
      </c>
      <c r="G112" s="1"/>
      <c r="H112" s="1"/>
    </row>
    <row r="113" spans="1:8" x14ac:dyDescent="0.25">
      <c r="A113" s="1">
        <v>112</v>
      </c>
      <c r="E113" s="1">
        <f ca="1">SUMIF('Daily Tools Issued'!$E$2:$E$5000,$B$2:$B$1048576,'Daily Tools Issued'!$I$2:$I$204)</f>
        <v>0</v>
      </c>
      <c r="F113" s="1">
        <f t="shared" ca="1" si="1"/>
        <v>0</v>
      </c>
      <c r="G113" s="1"/>
      <c r="H113" s="1"/>
    </row>
    <row r="114" spans="1:8" x14ac:dyDescent="0.25">
      <c r="A114" s="1">
        <v>113</v>
      </c>
      <c r="E114" s="1">
        <f ca="1">SUMIF('Daily Tools Issued'!$E$2:$E$5000,$B$2:$B$1048576,'Daily Tools Issued'!$I$2:$I$204)</f>
        <v>0</v>
      </c>
      <c r="F114" s="1">
        <f t="shared" ca="1" si="1"/>
        <v>0</v>
      </c>
      <c r="G114" s="1"/>
      <c r="H114" s="1"/>
    </row>
    <row r="115" spans="1:8" x14ac:dyDescent="0.25">
      <c r="A115" s="1">
        <v>114</v>
      </c>
      <c r="E115" s="1">
        <f ca="1">SUMIF('Daily Tools Issued'!$E$2:$E$5000,$B$2:$B$1048576,'Daily Tools Issued'!$I$2:$I$204)</f>
        <v>0</v>
      </c>
      <c r="F115" s="1">
        <f t="shared" ca="1" si="1"/>
        <v>0</v>
      </c>
      <c r="G115" s="1"/>
      <c r="H115" s="1"/>
    </row>
    <row r="116" spans="1:8" x14ac:dyDescent="0.25">
      <c r="A116" s="1">
        <v>115</v>
      </c>
      <c r="E116" s="1">
        <f ca="1">SUMIF('Daily Tools Issued'!$E$2:$E$5000,$B$2:$B$1048576,'Daily Tools Issued'!$I$2:$I$204)</f>
        <v>0</v>
      </c>
      <c r="F116" s="1">
        <f t="shared" ca="1" si="1"/>
        <v>0</v>
      </c>
      <c r="G116" s="1"/>
      <c r="H116" s="1"/>
    </row>
    <row r="117" spans="1:8" x14ac:dyDescent="0.25">
      <c r="A117" s="1">
        <v>116</v>
      </c>
      <c r="E117" s="1">
        <f ca="1">SUMIF('Daily Tools Issued'!$E$2:$E$5000,$B$2:$B$1048576,'Daily Tools Issued'!$I$2:$I$204)</f>
        <v>0</v>
      </c>
      <c r="F117" s="1">
        <f t="shared" ca="1" si="1"/>
        <v>0</v>
      </c>
      <c r="G117" s="1"/>
      <c r="H117" s="1"/>
    </row>
    <row r="118" spans="1:8" x14ac:dyDescent="0.25">
      <c r="A118" s="1">
        <v>117</v>
      </c>
      <c r="E118" s="1">
        <f ca="1">SUMIF('Daily Tools Issued'!$E$2:$E$5000,$B$2:$B$1048576,'Daily Tools Issued'!$I$2:$I$204)</f>
        <v>0</v>
      </c>
      <c r="F118" s="1">
        <f t="shared" ca="1" si="1"/>
        <v>0</v>
      </c>
      <c r="G118" s="1"/>
      <c r="H118" s="1"/>
    </row>
    <row r="119" spans="1:8" x14ac:dyDescent="0.25">
      <c r="A119" s="1">
        <v>118</v>
      </c>
      <c r="E119" s="1">
        <f ca="1">SUMIF('Daily Tools Issued'!$E$2:$E$5000,$B$2:$B$1048576,'Daily Tools Issued'!$I$2:$I$204)</f>
        <v>0</v>
      </c>
      <c r="F119" s="1">
        <f t="shared" ca="1" si="1"/>
        <v>0</v>
      </c>
      <c r="G119" s="1"/>
      <c r="H119" s="1"/>
    </row>
    <row r="120" spans="1:8" x14ac:dyDescent="0.25">
      <c r="A120" s="1">
        <v>119</v>
      </c>
      <c r="E120" s="1">
        <f ca="1">SUMIF('Daily Tools Issued'!$E$2:$E$5000,$B$2:$B$1048576,'Daily Tools Issued'!$I$2:$I$204)</f>
        <v>0</v>
      </c>
      <c r="F120" s="1">
        <f t="shared" ca="1" si="1"/>
        <v>0</v>
      </c>
      <c r="G120" s="1"/>
      <c r="H120" s="1"/>
    </row>
    <row r="121" spans="1:8" x14ac:dyDescent="0.25">
      <c r="A121" s="1">
        <v>120</v>
      </c>
      <c r="E121" s="1">
        <f ca="1">SUMIF('Daily Tools Issued'!$E$2:$E$5000,$B$2:$B$1048576,'Daily Tools Issued'!$I$2:$I$204)</f>
        <v>0</v>
      </c>
      <c r="F121" s="1">
        <f t="shared" ca="1" si="1"/>
        <v>0</v>
      </c>
      <c r="G121" s="1"/>
      <c r="H121" s="1"/>
    </row>
    <row r="122" spans="1:8" x14ac:dyDescent="0.25">
      <c r="A122" s="1">
        <v>121</v>
      </c>
      <c r="E122" s="1">
        <f ca="1">SUMIF('Daily Tools Issued'!$E$2:$E$5000,$B$2:$B$1048576,'Daily Tools Issued'!$I$2:$I$204)</f>
        <v>0</v>
      </c>
      <c r="F122" s="1">
        <f t="shared" ca="1" si="1"/>
        <v>0</v>
      </c>
      <c r="G122" s="1"/>
      <c r="H122" s="1"/>
    </row>
    <row r="123" spans="1:8" x14ac:dyDescent="0.25">
      <c r="A123" s="1">
        <v>122</v>
      </c>
      <c r="E123" s="1">
        <f ca="1">SUMIF('Daily Tools Issued'!$E$2:$E$5000,$B$2:$B$1048576,'Daily Tools Issued'!$I$2:$I$204)</f>
        <v>0</v>
      </c>
      <c r="F123" s="1">
        <f t="shared" ca="1" si="1"/>
        <v>0</v>
      </c>
      <c r="G123" s="1"/>
      <c r="H123" s="1"/>
    </row>
    <row r="124" spans="1:8" x14ac:dyDescent="0.25">
      <c r="A124" s="1">
        <v>123</v>
      </c>
      <c r="E124" s="1">
        <f ca="1">SUMIF('Daily Tools Issued'!$E$2:$E$5000,$B$2:$B$1048576,'Daily Tools Issued'!$I$2:$I$204)</f>
        <v>0</v>
      </c>
      <c r="F124" s="1">
        <f t="shared" ca="1" si="1"/>
        <v>0</v>
      </c>
      <c r="G124" s="1"/>
      <c r="H124" s="1"/>
    </row>
    <row r="125" spans="1:8" x14ac:dyDescent="0.25">
      <c r="A125" s="1">
        <v>124</v>
      </c>
      <c r="E125" s="1">
        <f ca="1">SUMIF('Daily Tools Issued'!$E$2:$E$5000,$B$2:$B$1048576,'Daily Tools Issued'!$I$2:$I$204)</f>
        <v>0</v>
      </c>
      <c r="F125" s="1">
        <f t="shared" ca="1" si="1"/>
        <v>0</v>
      </c>
      <c r="G125" s="1"/>
      <c r="H125" s="1"/>
    </row>
    <row r="126" spans="1:8" x14ac:dyDescent="0.25">
      <c r="A126" s="1">
        <v>125</v>
      </c>
      <c r="E126" s="1">
        <f ca="1">SUMIF('Daily Tools Issued'!$E$2:$E$5000,$B$2:$B$1048576,'Daily Tools Issued'!$I$2:$I$204)</f>
        <v>0</v>
      </c>
      <c r="F126" s="1">
        <f t="shared" ca="1" si="1"/>
        <v>0</v>
      </c>
      <c r="G126" s="1"/>
      <c r="H126" s="1"/>
    </row>
    <row r="127" spans="1:8" x14ac:dyDescent="0.25">
      <c r="A127" s="1">
        <v>126</v>
      </c>
      <c r="E127" s="1">
        <f ca="1">SUMIF('Daily Tools Issued'!$E$2:$E$5000,$B$2:$B$1048576,'Daily Tools Issued'!$I$2:$I$204)</f>
        <v>0</v>
      </c>
      <c r="F127" s="1">
        <f t="shared" ca="1" si="1"/>
        <v>0</v>
      </c>
      <c r="G127" s="1"/>
      <c r="H127" s="1"/>
    </row>
    <row r="128" spans="1:8" x14ac:dyDescent="0.25">
      <c r="A128" s="1">
        <v>127</v>
      </c>
      <c r="E128" s="1">
        <f ca="1">SUMIF('Daily Tools Issued'!$E$2:$E$5000,$B$2:$B$1048576,'Daily Tools Issued'!$I$2:$I$204)</f>
        <v>0</v>
      </c>
      <c r="F128" s="1">
        <f t="shared" ca="1" si="1"/>
        <v>0</v>
      </c>
      <c r="G128" s="1"/>
      <c r="H128" s="1"/>
    </row>
    <row r="129" spans="1:8" x14ac:dyDescent="0.25">
      <c r="A129" s="1">
        <v>128</v>
      </c>
      <c r="E129" s="1">
        <f ca="1">SUMIF('Daily Tools Issued'!$E$2:$E$5000,$B$2:$B$1048576,'Daily Tools Issued'!$I$2:$I$204)</f>
        <v>0</v>
      </c>
      <c r="F129" s="1">
        <f t="shared" ca="1" si="1"/>
        <v>0</v>
      </c>
      <c r="G129" s="1"/>
      <c r="H129" s="1"/>
    </row>
    <row r="130" spans="1:8" x14ac:dyDescent="0.25">
      <c r="A130" s="1">
        <v>129</v>
      </c>
      <c r="E130" s="1">
        <f ca="1">SUMIF('Daily Tools Issued'!$E$2:$E$5000,$B$2:$B$1048576,'Daily Tools Issued'!$I$2:$I$204)</f>
        <v>0</v>
      </c>
      <c r="F130" s="1">
        <f t="shared" ref="F130:F180" ca="1" si="2">D130-E130</f>
        <v>0</v>
      </c>
      <c r="G130" s="1"/>
      <c r="H130" s="1"/>
    </row>
    <row r="131" spans="1:8" x14ac:dyDescent="0.25">
      <c r="A131" s="1">
        <v>130</v>
      </c>
      <c r="E131" s="1">
        <f ca="1">SUMIF('Daily Tools Issued'!$E$2:$E$5000,$B$2:$B$1048576,'Daily Tools Issued'!$I$2:$I$204)</f>
        <v>0</v>
      </c>
      <c r="F131" s="1">
        <f t="shared" ca="1" si="2"/>
        <v>0</v>
      </c>
      <c r="G131" s="1"/>
      <c r="H131" s="1"/>
    </row>
    <row r="132" spans="1:8" x14ac:dyDescent="0.25">
      <c r="A132" s="1">
        <v>131</v>
      </c>
      <c r="E132" s="1">
        <f ca="1">SUMIF('Daily Tools Issued'!$E$2:$E$5000,$B$2:$B$1048576,'Daily Tools Issued'!$I$2:$I$204)</f>
        <v>0</v>
      </c>
      <c r="F132" s="1">
        <f t="shared" ca="1" si="2"/>
        <v>0</v>
      </c>
      <c r="G132" s="1"/>
      <c r="H132" s="1"/>
    </row>
    <row r="133" spans="1:8" x14ac:dyDescent="0.25">
      <c r="A133" s="1">
        <v>132</v>
      </c>
      <c r="E133" s="1">
        <f ca="1">SUMIF('Daily Tools Issued'!$E$2:$E$5000,$B$2:$B$1048576,'Daily Tools Issued'!$I$2:$I$204)</f>
        <v>0</v>
      </c>
      <c r="F133" s="1">
        <f t="shared" ca="1" si="2"/>
        <v>0</v>
      </c>
      <c r="G133" s="1"/>
      <c r="H133" s="1"/>
    </row>
    <row r="134" spans="1:8" x14ac:dyDescent="0.25">
      <c r="A134" s="1">
        <v>133</v>
      </c>
      <c r="E134" s="1">
        <f ca="1">SUMIF('Daily Tools Issued'!$E$2:$E$5000,$B$2:$B$1048576,'Daily Tools Issued'!$I$2:$I$204)</f>
        <v>0</v>
      </c>
      <c r="F134" s="1">
        <f t="shared" ca="1" si="2"/>
        <v>0</v>
      </c>
      <c r="G134" s="1"/>
      <c r="H134" s="1"/>
    </row>
    <row r="135" spans="1:8" x14ac:dyDescent="0.25">
      <c r="A135" s="1">
        <v>134</v>
      </c>
      <c r="E135" s="1">
        <f ca="1">SUMIF('Daily Tools Issued'!$E$2:$E$5000,$B$2:$B$1048576,'Daily Tools Issued'!$I$2:$I$204)</f>
        <v>0</v>
      </c>
      <c r="F135" s="1">
        <f t="shared" ca="1" si="2"/>
        <v>0</v>
      </c>
      <c r="G135" s="1"/>
      <c r="H135" s="1"/>
    </row>
    <row r="136" spans="1:8" x14ac:dyDescent="0.25">
      <c r="A136" s="1">
        <v>135</v>
      </c>
      <c r="E136" s="1">
        <f ca="1">SUMIF('Daily Tools Issued'!$E$2:$E$5000,$B$2:$B$1048576,'Daily Tools Issued'!$I$2:$I$204)</f>
        <v>0</v>
      </c>
      <c r="F136" s="1">
        <f t="shared" ca="1" si="2"/>
        <v>0</v>
      </c>
      <c r="G136" s="1"/>
      <c r="H136" s="1"/>
    </row>
    <row r="137" spans="1:8" x14ac:dyDescent="0.25">
      <c r="A137" s="1">
        <v>136</v>
      </c>
      <c r="E137" s="1">
        <f ca="1">SUMIF('Daily Tools Issued'!$E$2:$E$5000,$B$2:$B$1048576,'Daily Tools Issued'!$I$2:$I$204)</f>
        <v>0</v>
      </c>
      <c r="F137" s="1">
        <f t="shared" ca="1" si="2"/>
        <v>0</v>
      </c>
      <c r="G137" s="1"/>
      <c r="H137" s="1"/>
    </row>
    <row r="138" spans="1:8" x14ac:dyDescent="0.25">
      <c r="A138" s="1">
        <v>137</v>
      </c>
      <c r="E138" s="1">
        <f ca="1">SUMIF('Daily Tools Issued'!$E$2:$E$5000,$B$2:$B$1048576,'Daily Tools Issued'!$I$2:$I$204)</f>
        <v>0</v>
      </c>
      <c r="F138" s="1">
        <f t="shared" ca="1" si="2"/>
        <v>0</v>
      </c>
      <c r="G138" s="1"/>
      <c r="H138" s="1"/>
    </row>
    <row r="139" spans="1:8" x14ac:dyDescent="0.25">
      <c r="A139" s="1">
        <v>138</v>
      </c>
      <c r="E139" s="1">
        <f ca="1">SUMIF('Daily Tools Issued'!$E$2:$E$5000,$B$2:$B$1048576,'Daily Tools Issued'!$I$2:$I$204)</f>
        <v>0</v>
      </c>
      <c r="F139" s="1">
        <f t="shared" ca="1" si="2"/>
        <v>0</v>
      </c>
      <c r="G139" s="1"/>
      <c r="H139" s="1"/>
    </row>
    <row r="140" spans="1:8" x14ac:dyDescent="0.25">
      <c r="A140" s="1">
        <v>139</v>
      </c>
      <c r="E140" s="1">
        <f ca="1">SUMIF('Daily Tools Issued'!$E$2:$E$5000,$B$2:$B$1048576,'Daily Tools Issued'!$I$2:$I$204)</f>
        <v>0</v>
      </c>
      <c r="F140" s="1">
        <f t="shared" ca="1" si="2"/>
        <v>0</v>
      </c>
      <c r="G140" s="1"/>
      <c r="H140" s="1"/>
    </row>
    <row r="141" spans="1:8" x14ac:dyDescent="0.25">
      <c r="A141" s="1">
        <v>140</v>
      </c>
      <c r="E141" s="1">
        <f ca="1">SUMIF('Daily Tools Issued'!$E$2:$E$5000,$B$2:$B$1048576,'Daily Tools Issued'!$I$2:$I$204)</f>
        <v>0</v>
      </c>
      <c r="F141" s="1">
        <f t="shared" ca="1" si="2"/>
        <v>0</v>
      </c>
      <c r="G141" s="1"/>
      <c r="H141" s="1"/>
    </row>
    <row r="142" spans="1:8" x14ac:dyDescent="0.25">
      <c r="A142" s="1">
        <v>141</v>
      </c>
      <c r="E142" s="1">
        <f ca="1">SUMIF('Daily Tools Issued'!$E$2:$E$5000,$B$2:$B$1048576,'Daily Tools Issued'!$I$2:$I$204)</f>
        <v>0</v>
      </c>
      <c r="F142" s="1">
        <f t="shared" ca="1" si="2"/>
        <v>0</v>
      </c>
      <c r="G142" s="1"/>
      <c r="H142" s="1"/>
    </row>
    <row r="143" spans="1:8" x14ac:dyDescent="0.25">
      <c r="A143" s="1">
        <v>142</v>
      </c>
      <c r="E143" s="1">
        <f ca="1">SUMIF('Daily Tools Issued'!$E$2:$E$5000,$B$2:$B$1048576,'Daily Tools Issued'!$I$2:$I$204)</f>
        <v>0</v>
      </c>
      <c r="F143" s="1">
        <f t="shared" ca="1" si="2"/>
        <v>0</v>
      </c>
      <c r="G143" s="1"/>
      <c r="H143" s="1"/>
    </row>
    <row r="144" spans="1:8" x14ac:dyDescent="0.25">
      <c r="A144" s="1">
        <v>143</v>
      </c>
      <c r="E144" s="1">
        <f ca="1">SUMIF('Daily Tools Issued'!$E$2:$E$5000,$B$2:$B$1048576,'Daily Tools Issued'!$I$2:$I$204)</f>
        <v>0</v>
      </c>
      <c r="F144" s="1">
        <f t="shared" ca="1" si="2"/>
        <v>0</v>
      </c>
      <c r="G144" s="1"/>
      <c r="H144" s="1"/>
    </row>
    <row r="145" spans="1:8" x14ac:dyDescent="0.25">
      <c r="A145" s="1">
        <v>144</v>
      </c>
      <c r="E145" s="1">
        <f ca="1">SUMIF('Daily Tools Issued'!$E$2:$E$5000,$B$2:$B$1048576,'Daily Tools Issued'!$I$2:$I$204)</f>
        <v>0</v>
      </c>
      <c r="F145" s="1">
        <f t="shared" ca="1" si="2"/>
        <v>0</v>
      </c>
      <c r="G145" s="1"/>
      <c r="H145" s="1"/>
    </row>
    <row r="146" spans="1:8" x14ac:dyDescent="0.25">
      <c r="A146" s="1">
        <v>145</v>
      </c>
      <c r="E146" s="1">
        <f ca="1">SUMIF('Daily Tools Issued'!$E$2:$E$5000,$B$2:$B$1048576,'Daily Tools Issued'!$I$2:$I$204)</f>
        <v>0</v>
      </c>
      <c r="F146" s="1">
        <f t="shared" ca="1" si="2"/>
        <v>0</v>
      </c>
      <c r="G146" s="1"/>
      <c r="H146" s="1"/>
    </row>
    <row r="147" spans="1:8" x14ac:dyDescent="0.25">
      <c r="A147" s="1">
        <v>146</v>
      </c>
      <c r="E147" s="1">
        <f ca="1">SUMIF('Daily Tools Issued'!$E$2:$E$5000,$B$2:$B$1048576,'Daily Tools Issued'!$I$2:$I$204)</f>
        <v>0</v>
      </c>
      <c r="F147" s="1">
        <f t="shared" ca="1" si="2"/>
        <v>0</v>
      </c>
      <c r="G147" s="1"/>
      <c r="H147" s="1"/>
    </row>
    <row r="148" spans="1:8" x14ac:dyDescent="0.25">
      <c r="A148" s="1">
        <v>147</v>
      </c>
      <c r="E148" s="1">
        <f ca="1">SUMIF('Daily Tools Issued'!$E$2:$E$5000,$B$2:$B$1048576,'Daily Tools Issued'!$I$2:$I$204)</f>
        <v>0</v>
      </c>
      <c r="F148" s="1">
        <f t="shared" ca="1" si="2"/>
        <v>0</v>
      </c>
      <c r="G148" s="1"/>
      <c r="H148" s="1"/>
    </row>
    <row r="149" spans="1:8" x14ac:dyDescent="0.25">
      <c r="A149" s="1">
        <v>148</v>
      </c>
      <c r="E149" s="1">
        <f ca="1">SUMIF('Daily Tools Issued'!$E$2:$E$5000,$B$2:$B$1048576,'Daily Tools Issued'!$I$2:$I$204)</f>
        <v>0</v>
      </c>
      <c r="F149" s="1">
        <f t="shared" ca="1" si="2"/>
        <v>0</v>
      </c>
      <c r="G149" s="1"/>
      <c r="H149" s="1"/>
    </row>
    <row r="150" spans="1:8" x14ac:dyDescent="0.25">
      <c r="A150" s="1">
        <v>149</v>
      </c>
      <c r="E150" s="1">
        <f ca="1">SUMIF('Daily Tools Issued'!$E$2:$E$5000,$B$2:$B$1048576,'Daily Tools Issued'!$I$2:$I$204)</f>
        <v>0</v>
      </c>
      <c r="F150" s="1">
        <f t="shared" ca="1" si="2"/>
        <v>0</v>
      </c>
      <c r="G150" s="1"/>
      <c r="H150" s="1"/>
    </row>
    <row r="151" spans="1:8" x14ac:dyDescent="0.25">
      <c r="A151" s="1">
        <v>150</v>
      </c>
      <c r="E151" s="1">
        <f ca="1">SUMIF('Daily Tools Issued'!$E$2:$E$5000,$B$2:$B$1048576,'Daily Tools Issued'!$I$2:$I$204)</f>
        <v>0</v>
      </c>
      <c r="F151" s="1">
        <f t="shared" ca="1" si="2"/>
        <v>0</v>
      </c>
      <c r="G151" s="1"/>
      <c r="H151" s="1"/>
    </row>
    <row r="152" spans="1:8" x14ac:dyDescent="0.25">
      <c r="A152" s="1">
        <v>151</v>
      </c>
      <c r="E152" s="1">
        <f ca="1">SUMIF('Daily Tools Issued'!$E$2:$E$5000,$B$2:$B$1048576,'Daily Tools Issued'!$I$2:$I$204)</f>
        <v>0</v>
      </c>
      <c r="F152" s="1">
        <f t="shared" ca="1" si="2"/>
        <v>0</v>
      </c>
      <c r="G152" s="1"/>
      <c r="H152" s="1"/>
    </row>
    <row r="153" spans="1:8" x14ac:dyDescent="0.25">
      <c r="A153" s="1">
        <v>152</v>
      </c>
      <c r="E153" s="1">
        <f ca="1">SUMIF('Daily Tools Issued'!$E$2:$E$5000,$B$2:$B$1048576,'Daily Tools Issued'!$I$2:$I$204)</f>
        <v>0</v>
      </c>
      <c r="F153" s="1">
        <f t="shared" ca="1" si="2"/>
        <v>0</v>
      </c>
      <c r="G153" s="1"/>
      <c r="H153" s="1"/>
    </row>
    <row r="154" spans="1:8" x14ac:dyDescent="0.25">
      <c r="A154" s="1">
        <v>153</v>
      </c>
      <c r="E154" s="1">
        <f ca="1">SUMIF('Daily Tools Issued'!$E$2:$E$5000,$B$2:$B$1048576,'Daily Tools Issued'!$I$2:$I$204)</f>
        <v>0</v>
      </c>
      <c r="F154" s="1">
        <f t="shared" ca="1" si="2"/>
        <v>0</v>
      </c>
      <c r="G154" s="1"/>
      <c r="H154" s="1"/>
    </row>
    <row r="155" spans="1:8" x14ac:dyDescent="0.25">
      <c r="A155" s="1">
        <v>154</v>
      </c>
      <c r="E155" s="1">
        <f ca="1">SUMIF('Daily Tools Issued'!$E$2:$E$5000,$B$2:$B$1048576,'Daily Tools Issued'!$I$2:$I$204)</f>
        <v>0</v>
      </c>
      <c r="F155" s="1">
        <f t="shared" ca="1" si="2"/>
        <v>0</v>
      </c>
      <c r="G155" s="1"/>
      <c r="H155" s="1"/>
    </row>
    <row r="156" spans="1:8" x14ac:dyDescent="0.25">
      <c r="A156" s="1">
        <v>155</v>
      </c>
      <c r="E156" s="1">
        <f ca="1">SUMIF('Daily Tools Issued'!$E$2:$E$5000,$B$2:$B$1048576,'Daily Tools Issued'!$I$2:$I$204)</f>
        <v>0</v>
      </c>
      <c r="F156" s="1">
        <f t="shared" ca="1" si="2"/>
        <v>0</v>
      </c>
      <c r="G156" s="1"/>
      <c r="H156" s="1"/>
    </row>
    <row r="157" spans="1:8" x14ac:dyDescent="0.25">
      <c r="A157" s="1">
        <v>156</v>
      </c>
      <c r="E157" s="1">
        <f ca="1">SUMIF('Daily Tools Issued'!$E$2:$E$5000,$B$2:$B$1048576,'Daily Tools Issued'!$I$2:$I$204)</f>
        <v>0</v>
      </c>
      <c r="F157" s="1">
        <f t="shared" ca="1" si="2"/>
        <v>0</v>
      </c>
      <c r="G157" s="1"/>
      <c r="H157" s="1"/>
    </row>
    <row r="158" spans="1:8" x14ac:dyDescent="0.25">
      <c r="A158" s="1">
        <v>157</v>
      </c>
      <c r="E158" s="1">
        <f ca="1">SUMIF('Daily Tools Issued'!$E$2:$E$5000,$B$2:$B$1048576,'Daily Tools Issued'!$I$2:$I$204)</f>
        <v>0</v>
      </c>
      <c r="F158" s="1">
        <f t="shared" ca="1" si="2"/>
        <v>0</v>
      </c>
      <c r="G158" s="1"/>
      <c r="H158" s="1"/>
    </row>
    <row r="159" spans="1:8" x14ac:dyDescent="0.25">
      <c r="A159" s="1">
        <v>158</v>
      </c>
      <c r="E159" s="1">
        <f ca="1">SUMIF('Daily Tools Issued'!$E$2:$E$5000,$B$2:$B$1048576,'Daily Tools Issued'!$I$2:$I$204)</f>
        <v>0</v>
      </c>
      <c r="F159" s="1">
        <f t="shared" ca="1" si="2"/>
        <v>0</v>
      </c>
      <c r="G159" s="1"/>
      <c r="H159" s="1"/>
    </row>
    <row r="160" spans="1:8" x14ac:dyDescent="0.25">
      <c r="A160" s="1">
        <v>159</v>
      </c>
      <c r="E160" s="1">
        <f ca="1">SUMIF('Daily Tools Issued'!$E$2:$E$5000,$B$2:$B$1048576,'Daily Tools Issued'!$I$2:$I$204)</f>
        <v>0</v>
      </c>
      <c r="F160" s="1">
        <f t="shared" ca="1" si="2"/>
        <v>0</v>
      </c>
      <c r="G160" s="1"/>
      <c r="H160" s="1"/>
    </row>
    <row r="161" spans="1:8" x14ac:dyDescent="0.25">
      <c r="A161" s="1">
        <v>160</v>
      </c>
      <c r="E161" s="1">
        <f ca="1">SUMIF('Daily Tools Issued'!$E$2:$E$5000,$B$2:$B$1048576,'Daily Tools Issued'!$I$2:$I$204)</f>
        <v>0</v>
      </c>
      <c r="F161" s="1">
        <f t="shared" ca="1" si="2"/>
        <v>0</v>
      </c>
      <c r="G161" s="1"/>
      <c r="H161" s="1"/>
    </row>
    <row r="162" spans="1:8" x14ac:dyDescent="0.25">
      <c r="A162" s="1">
        <v>161</v>
      </c>
      <c r="E162" s="1">
        <f ca="1">SUMIF('Daily Tools Issued'!$E$2:$E$5000,$B$2:$B$1048576,'Daily Tools Issued'!$I$2:$I$204)</f>
        <v>0</v>
      </c>
      <c r="F162" s="1">
        <f t="shared" ca="1" si="2"/>
        <v>0</v>
      </c>
      <c r="G162" s="1"/>
      <c r="H162" s="1"/>
    </row>
    <row r="163" spans="1:8" x14ac:dyDescent="0.25">
      <c r="A163" s="1">
        <v>162</v>
      </c>
      <c r="E163" s="1">
        <f ca="1">SUMIF('Daily Tools Issued'!$E$2:$E$5000,$B$2:$B$1048576,'Daily Tools Issued'!$I$2:$I$204)</f>
        <v>0</v>
      </c>
      <c r="F163" s="1">
        <f t="shared" ca="1" si="2"/>
        <v>0</v>
      </c>
      <c r="G163" s="1"/>
      <c r="H163" s="1"/>
    </row>
    <row r="164" spans="1:8" x14ac:dyDescent="0.25">
      <c r="A164" s="1">
        <v>163</v>
      </c>
      <c r="E164" s="1">
        <f ca="1">SUMIF('Daily Tools Issued'!$E$2:$E$5000,$B$2:$B$1048576,'Daily Tools Issued'!$I$2:$I$204)</f>
        <v>0</v>
      </c>
      <c r="F164" s="1">
        <f t="shared" ca="1" si="2"/>
        <v>0</v>
      </c>
      <c r="G164" s="1"/>
      <c r="H164" s="1"/>
    </row>
    <row r="165" spans="1:8" x14ac:dyDescent="0.25">
      <c r="A165" s="1">
        <v>164</v>
      </c>
      <c r="E165" s="1">
        <f ca="1">SUMIF('Daily Tools Issued'!$E$2:$E$5000,$B$2:$B$1048576,'Daily Tools Issued'!$I$2:$I$204)</f>
        <v>0</v>
      </c>
      <c r="F165" s="1">
        <f t="shared" ca="1" si="2"/>
        <v>0</v>
      </c>
      <c r="G165" s="1"/>
      <c r="H165" s="1"/>
    </row>
    <row r="166" spans="1:8" x14ac:dyDescent="0.25">
      <c r="A166" s="1">
        <v>165</v>
      </c>
      <c r="E166" s="1">
        <f ca="1">SUMIF('Daily Tools Issued'!$E$2:$E$5000,$B$2:$B$1048576,'Daily Tools Issued'!$I$2:$I$204)</f>
        <v>0</v>
      </c>
      <c r="F166" s="1">
        <f t="shared" ca="1" si="2"/>
        <v>0</v>
      </c>
      <c r="G166" s="1"/>
      <c r="H166" s="1"/>
    </row>
    <row r="167" spans="1:8" x14ac:dyDescent="0.25">
      <c r="A167" s="1">
        <v>166</v>
      </c>
      <c r="E167" s="1">
        <f ca="1">SUMIF('Daily Tools Issued'!$E$2:$E$5000,$B$2:$B$1048576,'Daily Tools Issued'!$I$2:$I$204)</f>
        <v>0</v>
      </c>
      <c r="F167" s="1">
        <f t="shared" ca="1" si="2"/>
        <v>0</v>
      </c>
      <c r="G167" s="1"/>
      <c r="H167" s="1"/>
    </row>
    <row r="168" spans="1:8" x14ac:dyDescent="0.25">
      <c r="A168" s="1">
        <v>167</v>
      </c>
      <c r="E168" s="1">
        <f ca="1">SUMIF('Daily Tools Issued'!$E$2:$E$5000,$B$2:$B$1048576,'Daily Tools Issued'!$I$2:$I$204)</f>
        <v>0</v>
      </c>
      <c r="F168" s="1">
        <f t="shared" ca="1" si="2"/>
        <v>0</v>
      </c>
      <c r="G168" s="1"/>
      <c r="H168" s="1"/>
    </row>
    <row r="169" spans="1:8" x14ac:dyDescent="0.25">
      <c r="A169" s="1">
        <v>168</v>
      </c>
      <c r="E169" s="1">
        <f ca="1">SUMIF('Daily Tools Issued'!$E$2:$E$5000,$B$2:$B$1048576,'Daily Tools Issued'!$I$2:$I$204)</f>
        <v>0</v>
      </c>
      <c r="F169" s="1">
        <f t="shared" ca="1" si="2"/>
        <v>0</v>
      </c>
      <c r="G169" s="1"/>
      <c r="H169" s="1"/>
    </row>
    <row r="170" spans="1:8" x14ac:dyDescent="0.25">
      <c r="A170" s="1">
        <v>169</v>
      </c>
      <c r="E170" s="1">
        <f ca="1">SUMIF('Daily Tools Issued'!$E$2:$E$5000,$B$2:$B$1048576,'Daily Tools Issued'!$I$2:$I$204)</f>
        <v>0</v>
      </c>
      <c r="F170" s="1">
        <f t="shared" ca="1" si="2"/>
        <v>0</v>
      </c>
      <c r="G170" s="1"/>
      <c r="H170" s="1"/>
    </row>
    <row r="171" spans="1:8" x14ac:dyDescent="0.25">
      <c r="A171" s="1">
        <v>170</v>
      </c>
      <c r="E171" s="1">
        <f ca="1">SUMIF('Daily Tools Issued'!$E$2:$E$5000,$B$2:$B$1048576,'Daily Tools Issued'!$I$2:$I$204)</f>
        <v>0</v>
      </c>
      <c r="F171" s="1">
        <f t="shared" ca="1" si="2"/>
        <v>0</v>
      </c>
      <c r="G171" s="1"/>
      <c r="H171" s="1"/>
    </row>
    <row r="172" spans="1:8" x14ac:dyDescent="0.25">
      <c r="A172" s="1">
        <v>171</v>
      </c>
      <c r="E172" s="1">
        <f ca="1">SUMIF('Daily Tools Issued'!$E$2:$E$5000,$B$2:$B$1048576,'Daily Tools Issued'!$I$2:$I$204)</f>
        <v>0</v>
      </c>
      <c r="F172" s="1">
        <f t="shared" ca="1" si="2"/>
        <v>0</v>
      </c>
      <c r="G172" s="1"/>
      <c r="H172" s="1"/>
    </row>
    <row r="173" spans="1:8" x14ac:dyDescent="0.25">
      <c r="A173" s="1">
        <v>172</v>
      </c>
      <c r="E173" s="1">
        <f ca="1">SUMIF('Daily Tools Issued'!$E$2:$E$5000,$B$2:$B$1048576,'Daily Tools Issued'!$I$2:$I$204)</f>
        <v>0</v>
      </c>
      <c r="F173" s="1">
        <f t="shared" ca="1" si="2"/>
        <v>0</v>
      </c>
      <c r="G173" s="1"/>
      <c r="H173" s="1"/>
    </row>
    <row r="174" spans="1:8" x14ac:dyDescent="0.25">
      <c r="A174" s="1">
        <v>173</v>
      </c>
      <c r="E174" s="1">
        <f ca="1">SUMIF('Daily Tools Issued'!$E$2:$E$5000,$B$2:$B$1048576,'Daily Tools Issued'!$I$2:$I$204)</f>
        <v>0</v>
      </c>
      <c r="F174" s="1">
        <f t="shared" ca="1" si="2"/>
        <v>0</v>
      </c>
      <c r="G174" s="1"/>
      <c r="H174" s="1"/>
    </row>
    <row r="175" spans="1:8" x14ac:dyDescent="0.25">
      <c r="A175" s="1">
        <v>174</v>
      </c>
      <c r="E175" s="1">
        <f ca="1">SUMIF('Daily Tools Issued'!$E$2:$E$5000,$B$2:$B$1048576,'Daily Tools Issued'!$I$2:$I$204)</f>
        <v>0</v>
      </c>
      <c r="F175" s="1">
        <f t="shared" ca="1" si="2"/>
        <v>0</v>
      </c>
      <c r="G175" s="1"/>
      <c r="H175" s="1"/>
    </row>
    <row r="176" spans="1:8" x14ac:dyDescent="0.25">
      <c r="A176" s="1">
        <v>175</v>
      </c>
      <c r="E176" s="1">
        <f ca="1">SUMIF('Daily Tools Issued'!$E$2:$E$5000,$B$2:$B$1048576,'Daily Tools Issued'!$I$2:$I$204)</f>
        <v>0</v>
      </c>
      <c r="F176" s="1">
        <f t="shared" ca="1" si="2"/>
        <v>0</v>
      </c>
      <c r="G176" s="1"/>
      <c r="H176" s="1"/>
    </row>
    <row r="177" spans="1:8" x14ac:dyDescent="0.25">
      <c r="A177" s="1">
        <v>176</v>
      </c>
      <c r="E177" s="1">
        <f ca="1">SUMIF('Daily Tools Issued'!$E$2:$E$5000,$B$2:$B$1048576,'Daily Tools Issued'!$I$2:$I$204)</f>
        <v>0</v>
      </c>
      <c r="F177" s="1">
        <f t="shared" ca="1" si="2"/>
        <v>0</v>
      </c>
      <c r="G177" s="1"/>
      <c r="H177" s="1"/>
    </row>
    <row r="178" spans="1:8" x14ac:dyDescent="0.25">
      <c r="A178" s="1">
        <v>177</v>
      </c>
      <c r="E178" s="1">
        <f ca="1">SUMIF('Daily Tools Issued'!$E$2:$E$5000,$B$2:$B$1048576,'Daily Tools Issued'!$I$2:$I$204)</f>
        <v>0</v>
      </c>
      <c r="F178" s="1">
        <f t="shared" ca="1" si="2"/>
        <v>0</v>
      </c>
      <c r="G178" s="1"/>
      <c r="H178" s="1"/>
    </row>
    <row r="179" spans="1:8" x14ac:dyDescent="0.25">
      <c r="A179" s="1">
        <v>178</v>
      </c>
      <c r="E179" s="1">
        <f ca="1">SUMIF('Daily Tools Issued'!$E$2:$E$5000,$B$2:$B$1048576,'Daily Tools Issued'!$I$2:$I$204)</f>
        <v>0</v>
      </c>
      <c r="F179" s="1">
        <f t="shared" ca="1" si="2"/>
        <v>0</v>
      </c>
      <c r="G179" s="1"/>
      <c r="H179" s="1"/>
    </row>
    <row r="180" spans="1:8" x14ac:dyDescent="0.25">
      <c r="F180" s="1">
        <f t="shared" si="2"/>
        <v>0</v>
      </c>
    </row>
  </sheetData>
  <dataConsolidate/>
  <conditionalFormatting sqref="E2:E1048576">
    <cfRule type="cellIs" dxfId="82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49"/>
  <sheetViews>
    <sheetView topLeftCell="B359" zoomScaleNormal="100" workbookViewId="0">
      <selection activeCell="D381" sqref="D381"/>
    </sheetView>
  </sheetViews>
  <sheetFormatPr defaultRowHeight="15" x14ac:dyDescent="0.25"/>
  <cols>
    <col min="1" max="1" width="11" customWidth="1"/>
    <col min="2" max="2" width="10.42578125" bestFit="1" customWidth="1"/>
    <col min="3" max="3" width="10.140625" bestFit="1" customWidth="1"/>
    <col min="4" max="4" width="10.28515625" customWidth="1"/>
    <col min="5" max="5" width="14.7109375" customWidth="1"/>
    <col min="6" max="6" width="28.5703125" bestFit="1" customWidth="1"/>
    <col min="7" max="7" width="17.28515625" customWidth="1"/>
    <col min="8" max="8" width="35.85546875" customWidth="1"/>
    <col min="9" max="9" width="9" customWidth="1"/>
    <col min="10" max="10" width="14.7109375" customWidth="1"/>
    <col min="11" max="11" width="25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10</v>
      </c>
      <c r="E1" t="s">
        <v>12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  <c r="L1" t="s">
        <v>284</v>
      </c>
    </row>
    <row r="2" spans="1:12" hidden="1" x14ac:dyDescent="0.25">
      <c r="A2" s="1">
        <v>1</v>
      </c>
      <c r="B2" s="15">
        <v>42649</v>
      </c>
      <c r="C2" s="1">
        <v>103</v>
      </c>
      <c r="D2" s="1">
        <v>11</v>
      </c>
      <c r="E2" s="1" t="s">
        <v>19</v>
      </c>
      <c r="F2" s="1" t="str">
        <f>IF(LEN($C2),IFERROR(VLOOKUP($C2,Employees!$A$2:$B$806,2,FALSE),0),$L$1)</f>
        <v>KELVIN THEULO</v>
      </c>
      <c r="G2" s="1" t="str">
        <f>IF(LEN($D2),IFERROR(VLOOKUP($D2,Employees!$A$2:$B$833,2,FALSE),0),$L$1)</f>
        <v>GAGAN BIHATI</v>
      </c>
      <c r="H2" s="1" t="str">
        <f>IF(LEN(E1),IFERROR(VLOOKUP(E2,'Tools List'!$B$2:$C$1048576,2,FALSE),0),$L$1)</f>
        <v>PUG Cutting Machine</v>
      </c>
      <c r="I2" s="1">
        <v>0</v>
      </c>
      <c r="J2" s="23">
        <v>0</v>
      </c>
      <c r="K2" s="1" t="s">
        <v>284</v>
      </c>
    </row>
    <row r="3" spans="1:12" hidden="1" x14ac:dyDescent="0.25">
      <c r="A3" s="1">
        <v>2</v>
      </c>
      <c r="B3" s="15">
        <v>42649</v>
      </c>
      <c r="C3" s="1">
        <v>103</v>
      </c>
      <c r="D3" s="1">
        <v>11</v>
      </c>
      <c r="E3" s="1" t="s">
        <v>55</v>
      </c>
      <c r="F3" s="2" t="str">
        <f>IF(LEN($C3),IFERROR(VLOOKUP($C3,Employees!$A$2:$B$806,2,FALSE),0),$L$1)</f>
        <v>KELVIN THEULO</v>
      </c>
      <c r="G3" s="1" t="str">
        <f>IF(LEN($D3),IFERROR(VLOOKUP($D3,Employees!$A$2:$B$833,2,FALSE),0),$L$1)</f>
        <v>GAGAN BIHATI</v>
      </c>
      <c r="H3" s="1" t="str">
        <f>IF(LEN(E2),IFERROR(VLOOKUP(E3,'Tools List'!$B$2:$C$1048576,2,FALSE),0),$L$1)</f>
        <v>Adjestable Spanner</v>
      </c>
      <c r="I3" s="1">
        <v>0</v>
      </c>
      <c r="J3" s="23">
        <v>0</v>
      </c>
      <c r="K3" s="1" t="s">
        <v>284</v>
      </c>
    </row>
    <row r="4" spans="1:12" hidden="1" x14ac:dyDescent="0.25">
      <c r="A4" s="1">
        <v>3</v>
      </c>
      <c r="B4" s="15">
        <v>42649</v>
      </c>
      <c r="C4" s="1">
        <v>116</v>
      </c>
      <c r="D4" s="1">
        <v>6</v>
      </c>
      <c r="E4" s="1" t="s">
        <v>243</v>
      </c>
      <c r="F4" s="2" t="str">
        <f>IF(LEN($C4),IFERROR(VLOOKUP($C4,Employees!$A$2:$B$806,2,FALSE),0),$L$1)</f>
        <v>JEMAS DZIMBIRI</v>
      </c>
      <c r="G4" s="1" t="str">
        <f>IF(LEN($D4),IFERROR(VLOOKUP($D4,Employees!$A$2:$B$833,2,FALSE),0),$L$1)</f>
        <v>AYYUB PATEL</v>
      </c>
      <c r="H4" s="1" t="str">
        <f>IF(LEN(E3),IFERROR(VLOOKUP(E4,'Tools List'!$B$2:$C$1048576,2,FALSE),0),$L$1)</f>
        <v>Welding Cable</v>
      </c>
      <c r="I4" s="1">
        <v>0</v>
      </c>
      <c r="J4" s="23">
        <v>0</v>
      </c>
      <c r="K4" s="1" t="s">
        <v>284</v>
      </c>
    </row>
    <row r="5" spans="1:12" hidden="1" x14ac:dyDescent="0.25">
      <c r="A5" s="1">
        <v>4</v>
      </c>
      <c r="B5" s="15">
        <v>42649</v>
      </c>
      <c r="C5" s="1">
        <v>116</v>
      </c>
      <c r="D5" s="1">
        <v>6</v>
      </c>
      <c r="E5" s="1" t="s">
        <v>87</v>
      </c>
      <c r="F5" s="2" t="str">
        <f>IF(LEN($C5),IFERROR(VLOOKUP($C5,Employees!$A$2:$B$806,2,FALSE),0),$L$1)</f>
        <v>JEMAS DZIMBIRI</v>
      </c>
      <c r="G5" s="1" t="str">
        <f>IF(LEN($D5),IFERROR(VLOOKUP($D5,Employees!$A$2:$B$833,2,FALSE),0),$L$1)</f>
        <v>AYYUB PATEL</v>
      </c>
      <c r="H5" s="1" t="str">
        <f>IF(LEN(E4),IFERROR(VLOOKUP(E5,'Tools List'!$B$2:$C$1048576,2,FALSE),0),$L$1)</f>
        <v>Welding Helmet</v>
      </c>
      <c r="I5" s="1">
        <v>0</v>
      </c>
      <c r="J5" s="23">
        <v>0</v>
      </c>
      <c r="K5" s="1" t="s">
        <v>284</v>
      </c>
    </row>
    <row r="6" spans="1:12" hidden="1" x14ac:dyDescent="0.25">
      <c r="A6" s="1">
        <v>5</v>
      </c>
      <c r="B6" s="15">
        <v>42649</v>
      </c>
      <c r="C6" s="1">
        <v>122</v>
      </c>
      <c r="D6" s="1">
        <v>10</v>
      </c>
      <c r="E6" s="1" t="s">
        <v>243</v>
      </c>
      <c r="F6" s="2" t="str">
        <f>IF(LEN($C6),IFERROR(VLOOKUP($C6,Employees!$A$2:$B$806,2,FALSE),0),$L$1)</f>
        <v>MOSES CHIKAONDA DIVERSON</v>
      </c>
      <c r="G6" s="1" t="str">
        <f>IF(LEN($D6),IFERROR(VLOOKUP($D6,Employees!$A$2:$B$833,2,FALSE),0),$L$1)</f>
        <v>CHANDRAKANTA</v>
      </c>
      <c r="H6" s="1" t="str">
        <f>IF(LEN(E5),IFERROR(VLOOKUP(E6,'Tools List'!$B$2:$C$1048576,2,FALSE),0),$L$1)</f>
        <v>Welding Cable</v>
      </c>
      <c r="I6" s="1">
        <v>0</v>
      </c>
      <c r="J6" s="23">
        <v>0</v>
      </c>
      <c r="K6" s="1" t="s">
        <v>284</v>
      </c>
    </row>
    <row r="7" spans="1:12" x14ac:dyDescent="0.25">
      <c r="A7" s="1">
        <v>6</v>
      </c>
      <c r="B7" s="15">
        <v>42649</v>
      </c>
      <c r="C7" s="1">
        <v>122</v>
      </c>
      <c r="D7" s="1">
        <v>10</v>
      </c>
      <c r="E7" s="1" t="s">
        <v>87</v>
      </c>
      <c r="F7" s="2" t="str">
        <f>IF(LEN($C7),IFERROR(VLOOKUP($C7,Employees!$A$2:$B$806,2,FALSE),0),$L$1)</f>
        <v>MOSES CHIKAONDA DIVERSON</v>
      </c>
      <c r="G7" s="1" t="str">
        <f>IF(LEN($D7),IFERROR(VLOOKUP($D7,Employees!$A$2:$B$833,2,FALSE),0),$L$1)</f>
        <v>CHANDRAKANTA</v>
      </c>
      <c r="H7" s="1" t="str">
        <f>IF(LEN(E6),IFERROR(VLOOKUP(E7,'Tools List'!$B$2:$C$1048576,2,FALSE),0),$L$1)</f>
        <v>Welding Helmet</v>
      </c>
      <c r="I7" s="1">
        <v>1</v>
      </c>
      <c r="J7" s="24">
        <v>1</v>
      </c>
      <c r="K7" s="1" t="s">
        <v>283</v>
      </c>
    </row>
    <row r="8" spans="1:12" hidden="1" x14ac:dyDescent="0.25">
      <c r="A8" s="1">
        <v>7</v>
      </c>
      <c r="B8" s="15">
        <v>42649</v>
      </c>
      <c r="C8" s="1">
        <v>142</v>
      </c>
      <c r="D8" s="1">
        <v>29</v>
      </c>
      <c r="E8" s="1" t="s">
        <v>243</v>
      </c>
      <c r="F8" s="2" t="str">
        <f>IF(LEN($C8),IFERROR(VLOOKUP($C8,Employees!$A$2:$B$806,2,FALSE),0),$L$1)</f>
        <v>BRINO JOSAMU</v>
      </c>
      <c r="G8" s="1" t="str">
        <f>IF(LEN($D8),IFERROR(VLOOKUP($D8,Employees!$A$2:$B$833,2,FALSE),0),$L$1)</f>
        <v>DINAKARAN</v>
      </c>
      <c r="H8" s="1" t="str">
        <f>IF(LEN(E7),IFERROR(VLOOKUP(E8,'Tools List'!$B$2:$C$1048576,2,FALSE),0),$L$1)</f>
        <v>Welding Cable</v>
      </c>
      <c r="I8" s="1">
        <v>0</v>
      </c>
      <c r="J8" s="24">
        <v>0</v>
      </c>
      <c r="K8" s="1" t="s">
        <v>284</v>
      </c>
    </row>
    <row r="9" spans="1:12" hidden="1" x14ac:dyDescent="0.25">
      <c r="A9" s="1">
        <v>8</v>
      </c>
      <c r="B9" s="15">
        <v>42649</v>
      </c>
      <c r="C9" s="1">
        <v>142</v>
      </c>
      <c r="D9" s="1">
        <v>29</v>
      </c>
      <c r="E9" s="1" t="s">
        <v>87</v>
      </c>
      <c r="F9" s="2" t="str">
        <f>IF(LEN($C9),IFERROR(VLOOKUP($C9,Employees!$A$2:$B$806,2,FALSE),0),$L$1)</f>
        <v>BRINO JOSAMU</v>
      </c>
      <c r="G9" s="1" t="str">
        <f>IF(LEN($D9),IFERROR(VLOOKUP($D9,Employees!$A$2:$B$833,2,FALSE),0),$L$1)</f>
        <v>DINAKARAN</v>
      </c>
      <c r="H9" s="1" t="str">
        <f>IF(LEN(E8),IFERROR(VLOOKUP(E9,'Tools List'!$B$2:$C$1048576,2,FALSE),0),$L$1)</f>
        <v>Welding Helmet</v>
      </c>
      <c r="I9" s="1">
        <v>0</v>
      </c>
      <c r="J9" s="24">
        <v>0</v>
      </c>
      <c r="K9" s="1" t="s">
        <v>284</v>
      </c>
    </row>
    <row r="10" spans="1:12" hidden="1" x14ac:dyDescent="0.25">
      <c r="A10" s="1">
        <v>9</v>
      </c>
      <c r="B10" s="15">
        <v>42649</v>
      </c>
      <c r="C10" s="1">
        <v>158</v>
      </c>
      <c r="D10" s="1">
        <v>4</v>
      </c>
      <c r="E10" s="1" t="s">
        <v>245</v>
      </c>
      <c r="F10" s="2" t="str">
        <f>IF(LEN($C10),IFERROR(VLOOKUP($C10,Employees!$A$2:$B$806,2,FALSE),0),$L$1)</f>
        <v>GANIZANI CHADZA</v>
      </c>
      <c r="G10" s="1" t="str">
        <f>IF(LEN($D10),IFERROR(VLOOKUP($D10,Employees!$A$2:$B$833,2,FALSE),0),$L$1)</f>
        <v>ARUMUGAM</v>
      </c>
      <c r="H10" s="1" t="str">
        <f>IF(LEN(E9),IFERROR(VLOOKUP(E10,'Tools List'!$B$2:$C$1048576,2,FALSE),0),$L$1)</f>
        <v>D-Shackle Small</v>
      </c>
      <c r="I10" s="1">
        <v>0</v>
      </c>
      <c r="J10" s="24">
        <v>0</v>
      </c>
      <c r="K10" s="1" t="s">
        <v>284</v>
      </c>
    </row>
    <row r="11" spans="1:12" hidden="1" x14ac:dyDescent="0.25">
      <c r="A11" s="1">
        <v>10</v>
      </c>
      <c r="B11" s="15">
        <v>42649</v>
      </c>
      <c r="C11" s="1">
        <v>158</v>
      </c>
      <c r="D11" s="1">
        <v>4</v>
      </c>
      <c r="E11" s="1" t="s">
        <v>248</v>
      </c>
      <c r="F11" s="2" t="str">
        <f>IF(LEN($C11),IFERROR(VLOOKUP($C11,Employees!$A$2:$B$806,2,FALSE),0),$L$1)</f>
        <v>GANIZANI CHADZA</v>
      </c>
      <c r="G11" s="1" t="str">
        <f>IF(LEN($D11),IFERROR(VLOOKUP($D11,Employees!$A$2:$B$833,2,FALSE),0),$L$1)</f>
        <v>ARUMUGAM</v>
      </c>
      <c r="H11" s="1" t="str">
        <f>IF(LEN(E10),IFERROR(VLOOKUP(E11,'Tools List'!$B$2:$C$1048576,2,FALSE),0),$L$1)</f>
        <v>Ceiling Big</v>
      </c>
      <c r="I11" s="1">
        <v>0</v>
      </c>
      <c r="J11" s="24">
        <v>0</v>
      </c>
      <c r="K11" s="1" t="s">
        <v>286</v>
      </c>
    </row>
    <row r="12" spans="1:12" hidden="1" x14ac:dyDescent="0.25">
      <c r="A12" s="1">
        <v>11</v>
      </c>
      <c r="B12" s="15">
        <v>42649</v>
      </c>
      <c r="C12" s="1">
        <v>146</v>
      </c>
      <c r="D12" s="1">
        <v>7</v>
      </c>
      <c r="E12" s="1" t="s">
        <v>243</v>
      </c>
      <c r="F12" s="2" t="str">
        <f>IF(LEN($C12),IFERROR(VLOOKUP($C12,Employees!$A$2:$B$806,2,FALSE),0),$L$1)</f>
        <v>PITROS KAGONA</v>
      </c>
      <c r="G12" s="1" t="str">
        <f>IF(LEN($D12),IFERROR(VLOOKUP($D12,Employees!$A$2:$B$833,2,FALSE),0),$L$1)</f>
        <v>BALARAM</v>
      </c>
      <c r="H12" s="1" t="str">
        <f>IF(LEN(E11),IFERROR(VLOOKUP(E12,'Tools List'!$B$2:$C$1048576,2,FALSE),0),$L$1)</f>
        <v>Welding Cable</v>
      </c>
      <c r="I12" s="1">
        <v>0</v>
      </c>
      <c r="J12" s="24">
        <v>0</v>
      </c>
      <c r="K12" s="1" t="s">
        <v>284</v>
      </c>
    </row>
    <row r="13" spans="1:12" hidden="1" x14ac:dyDescent="0.25">
      <c r="A13" s="1">
        <v>12</v>
      </c>
      <c r="B13" s="15">
        <v>42649</v>
      </c>
      <c r="C13" s="1">
        <v>146</v>
      </c>
      <c r="D13" s="1">
        <v>7</v>
      </c>
      <c r="E13" s="1" t="s">
        <v>280</v>
      </c>
      <c r="F13" s="2" t="str">
        <f>IF(LEN($C13),IFERROR(VLOOKUP($C13,Employees!$A$2:$B$806,2,FALSE),0),$L$1)</f>
        <v>PITROS KAGONA</v>
      </c>
      <c r="G13" s="1" t="str">
        <f>IF(LEN($D13),IFERROR(VLOOKUP($D13,Employees!$A$2:$B$833,2,FALSE),0),$L$1)</f>
        <v>BALARAM</v>
      </c>
      <c r="H13" s="1" t="str">
        <f>IF(LEN(E12),IFERROR(VLOOKUP(E13,'Tools List'!$B$2:$C$1048576,2,FALSE),0),$L$1)</f>
        <v>Cutting Set Torch</v>
      </c>
      <c r="I13" s="1">
        <v>0</v>
      </c>
      <c r="J13" s="24">
        <v>0</v>
      </c>
      <c r="K13" s="1" t="s">
        <v>284</v>
      </c>
    </row>
    <row r="14" spans="1:12" hidden="1" x14ac:dyDescent="0.25">
      <c r="A14" s="1">
        <v>13</v>
      </c>
      <c r="B14" s="15">
        <v>42649</v>
      </c>
      <c r="C14" s="1">
        <v>153</v>
      </c>
      <c r="D14" s="1"/>
      <c r="E14" s="1" t="s">
        <v>27</v>
      </c>
      <c r="F14" s="2" t="str">
        <f>IF(LEN($C14),IFERROR(VLOOKUP($C14,Employees!$A$2:$B$806,2,FALSE),0),$L$1)</f>
        <v>YAMIKANI CHINYAMA</v>
      </c>
      <c r="G14" s="1" t="str">
        <f>IF(LEN($D14),IFERROR(VLOOKUP($D14,Employees!$A$2:$B$833,2,FALSE),0),$L$1)</f>
        <v>-</v>
      </c>
      <c r="H14" s="1" t="str">
        <f>IF(LEN(E13),IFERROR(VLOOKUP(E14,'Tools List'!$B$2:$C$1048576,2,FALSE),0),$L$1)</f>
        <v>Grinding Machine AG 4</v>
      </c>
      <c r="I14" s="1">
        <v>0</v>
      </c>
      <c r="J14" s="24">
        <v>0</v>
      </c>
      <c r="K14" s="1" t="s">
        <v>284</v>
      </c>
    </row>
    <row r="15" spans="1:12" hidden="1" x14ac:dyDescent="0.25">
      <c r="A15" s="1">
        <v>14</v>
      </c>
      <c r="B15" s="15">
        <v>42649</v>
      </c>
      <c r="C15" s="1">
        <v>134</v>
      </c>
      <c r="D15" s="1">
        <v>12</v>
      </c>
      <c r="E15" s="1" t="s">
        <v>246</v>
      </c>
      <c r="F15" s="2" t="str">
        <f>IF(LEN($C15),IFERROR(VLOOKUP($C15,Employees!$A$2:$B$806,2,FALSE),0),$L$1)</f>
        <v>KALISHA YOHAUE</v>
      </c>
      <c r="G15" s="1" t="str">
        <f>IF(LEN($D15),IFERROR(VLOOKUP($D15,Employees!$A$2:$B$833,2,FALSE),0),$L$1)</f>
        <v>ALGU</v>
      </c>
      <c r="H15" s="1" t="str">
        <f>IF(LEN(E14),IFERROR(VLOOKUP(E15,'Tools List'!$B$2:$C$1048576,2,FALSE),0),$L$1)</f>
        <v>Ceiling Small</v>
      </c>
      <c r="I15" s="1">
        <v>0</v>
      </c>
      <c r="J15" s="24">
        <v>0</v>
      </c>
      <c r="K15" s="1" t="s">
        <v>286</v>
      </c>
    </row>
    <row r="16" spans="1:12" hidden="1" x14ac:dyDescent="0.25">
      <c r="A16" s="1">
        <v>15</v>
      </c>
      <c r="B16" s="15">
        <v>42649</v>
      </c>
      <c r="C16" s="1">
        <v>110</v>
      </c>
      <c r="D16" s="1">
        <v>3</v>
      </c>
      <c r="E16" s="1" t="s">
        <v>243</v>
      </c>
      <c r="F16" s="2" t="str">
        <f>IF(LEN($C16),IFERROR(VLOOKUP($C16,Employees!$A$2:$B$806,2,FALSE),0),$L$1)</f>
        <v>LAWRENT RAPHAEL</v>
      </c>
      <c r="G16" s="1" t="str">
        <f>IF(LEN($D16),IFERROR(VLOOKUP($D16,Employees!$A$2:$B$833,2,FALSE),0),$L$1)</f>
        <v>RANJITH</v>
      </c>
      <c r="H16" s="1" t="str">
        <f>IF(LEN(E15),IFERROR(VLOOKUP(E16,'Tools List'!$B$2:$C$1048576,2,FALSE),0),$L$1)</f>
        <v>Welding Cable</v>
      </c>
      <c r="I16" s="1">
        <v>0</v>
      </c>
      <c r="J16" s="24">
        <v>0</v>
      </c>
      <c r="K16" s="1" t="s">
        <v>284</v>
      </c>
    </row>
    <row r="17" spans="1:11" x14ac:dyDescent="0.25">
      <c r="A17" s="1">
        <v>16</v>
      </c>
      <c r="B17" s="15">
        <v>42649</v>
      </c>
      <c r="C17" s="1">
        <v>110</v>
      </c>
      <c r="D17" s="1">
        <v>3</v>
      </c>
      <c r="E17" s="1" t="s">
        <v>87</v>
      </c>
      <c r="F17" s="2" t="str">
        <f>IF(LEN($C17),IFERROR(VLOOKUP($C17,Employees!$A$2:$B$806,2,FALSE),0),$L$1)</f>
        <v>LAWRENT RAPHAEL</v>
      </c>
      <c r="G17" s="1" t="str">
        <f>IF(LEN($D17),IFERROR(VLOOKUP($D17,Employees!$A$2:$B$833,2,FALSE),0),$L$1)</f>
        <v>RANJITH</v>
      </c>
      <c r="H17" s="1" t="str">
        <f>IF(LEN(E16),IFERROR(VLOOKUP(E17,'Tools List'!$B$2:$C$1048576,2,FALSE),0),$L$1)</f>
        <v>Welding Helmet</v>
      </c>
      <c r="I17" s="1">
        <v>1</v>
      </c>
      <c r="J17" s="24">
        <v>1</v>
      </c>
      <c r="K17" s="1" t="s">
        <v>283</v>
      </c>
    </row>
    <row r="18" spans="1:11" hidden="1" x14ac:dyDescent="0.25">
      <c r="A18" s="1">
        <v>17</v>
      </c>
      <c r="B18" s="15">
        <v>42649</v>
      </c>
      <c r="C18" s="1">
        <v>138</v>
      </c>
      <c r="D18" s="1"/>
      <c r="E18" s="1" t="s">
        <v>253</v>
      </c>
      <c r="F18" s="2" t="str">
        <f>IF(LEN($C18),IFERROR(VLOOKUP($C18,Employees!$A$2:$B$806,2,FALSE),0),$L$1)</f>
        <v>SAMMY KAOMBA</v>
      </c>
      <c r="G18" s="1" t="str">
        <f>IF(LEN($D18),IFERROR(VLOOKUP($D18,Employees!$A$2:$B$833,2,FALSE),0),$L$1)</f>
        <v>-</v>
      </c>
      <c r="H18" s="1" t="str">
        <f>IF(LEN(E17),IFERROR(VLOOKUP(E18,'Tools List'!$B$2:$C$1048576,2,FALSE),0),$L$1)</f>
        <v>Big Tape</v>
      </c>
      <c r="I18" s="1">
        <v>0</v>
      </c>
      <c r="J18" s="24">
        <v>0</v>
      </c>
      <c r="K18" s="1" t="s">
        <v>284</v>
      </c>
    </row>
    <row r="19" spans="1:11" hidden="1" x14ac:dyDescent="0.25">
      <c r="A19" s="1">
        <v>18</v>
      </c>
      <c r="B19" s="15">
        <v>42649</v>
      </c>
      <c r="C19" s="1">
        <v>138</v>
      </c>
      <c r="D19" s="1"/>
      <c r="E19" s="1" t="s">
        <v>262</v>
      </c>
      <c r="F19" s="2" t="str">
        <f>IF(LEN($C19),IFERROR(VLOOKUP($C19,Employees!$A$2:$B$806,2,FALSE),0),$L$1)</f>
        <v>SAMMY KAOMBA</v>
      </c>
      <c r="G19" s="1" t="str">
        <f>IF(LEN($D19),IFERROR(VLOOKUP($D19,Employees!$A$2:$B$833,2,FALSE),0),$L$1)</f>
        <v>-</v>
      </c>
      <c r="H19" s="1" t="str">
        <f>IF(LEN(E18),IFERROR(VLOOKUP(E19,'Tools List'!$B$2:$C$1048576,2,FALSE),0),$L$1)</f>
        <v>PIPE 6M</v>
      </c>
      <c r="I19" s="1">
        <v>0</v>
      </c>
      <c r="J19" s="24">
        <v>0</v>
      </c>
      <c r="K19" s="1" t="s">
        <v>284</v>
      </c>
    </row>
    <row r="20" spans="1:11" hidden="1" x14ac:dyDescent="0.25">
      <c r="A20" s="1">
        <v>19</v>
      </c>
      <c r="B20" s="15">
        <v>42649</v>
      </c>
      <c r="C20" s="1">
        <v>130</v>
      </c>
      <c r="D20" s="1"/>
      <c r="E20" s="1" t="s">
        <v>23</v>
      </c>
      <c r="F20" s="2" t="str">
        <f>IF(LEN($C20),IFERROR(VLOOKUP($C20,Employees!$A$2:$B$806,2,FALSE),0),$L$1)</f>
        <v>SINOYA VICTOR</v>
      </c>
      <c r="G20" s="1" t="str">
        <f>IF(LEN($D20),IFERROR(VLOOKUP($D20,Employees!$A$2:$B$833,2,FALSE),0),$L$1)</f>
        <v>-</v>
      </c>
      <c r="H20" s="1" t="str">
        <f>IF(LEN(E19),IFERROR(VLOOKUP(E20,'Tools List'!$B$2:$C$1048576,2,FALSE),0),$L$1)</f>
        <v>Grinding Machine AG 7</v>
      </c>
      <c r="I20" s="1">
        <v>0</v>
      </c>
      <c r="J20" s="24">
        <v>0</v>
      </c>
      <c r="K20" s="1" t="s">
        <v>284</v>
      </c>
    </row>
    <row r="21" spans="1:11" hidden="1" x14ac:dyDescent="0.25">
      <c r="A21" s="1">
        <v>20</v>
      </c>
      <c r="B21" s="15">
        <v>42649</v>
      </c>
      <c r="C21" s="1">
        <v>121</v>
      </c>
      <c r="D21" s="1"/>
      <c r="E21" s="1" t="s">
        <v>23</v>
      </c>
      <c r="F21" s="2" t="str">
        <f>IF(LEN($C21),IFERROR(VLOOKUP($C21,Employees!$A$2:$B$806,2,FALSE),0),$L$1)</f>
        <v>TIMOTI JELE</v>
      </c>
      <c r="G21" s="1" t="str">
        <f>IF(LEN($D21),IFERROR(VLOOKUP($D21,Employees!$A$2:$B$833,2,FALSE),0),$L$1)</f>
        <v>-</v>
      </c>
      <c r="H21" s="1" t="str">
        <f>IF(LEN(E20),IFERROR(VLOOKUP(E21,'Tools List'!$B$2:$C$1048576,2,FALSE),0),$L$1)</f>
        <v>Grinding Machine AG 7</v>
      </c>
      <c r="I21" s="1">
        <v>0</v>
      </c>
      <c r="J21" s="23">
        <v>0</v>
      </c>
      <c r="K21" s="1" t="s">
        <v>284</v>
      </c>
    </row>
    <row r="22" spans="1:11" hidden="1" x14ac:dyDescent="0.25">
      <c r="A22" s="1">
        <v>21</v>
      </c>
      <c r="B22" s="15">
        <v>42649</v>
      </c>
      <c r="C22" s="1">
        <v>133</v>
      </c>
      <c r="D22" s="1">
        <v>24</v>
      </c>
      <c r="E22" s="1" t="s">
        <v>275</v>
      </c>
      <c r="F22" s="2" t="str">
        <f>IF(LEN($C22),IFERROR(VLOOKUP($C22,Employees!$A$2:$B$806,2,FALSE),0),$L$1)</f>
        <v>CHISUMBA KINGSLTY</v>
      </c>
      <c r="G22" s="1" t="str">
        <f>IF(LEN($D22),IFERROR(VLOOKUP($D22,Employees!$A$2:$B$833,2,FALSE),0),$L$1)</f>
        <v>RABINDRA</v>
      </c>
      <c r="H22" s="1" t="str">
        <f>IF(LEN(E21),IFERROR(VLOOKUP(E22,'Tools List'!$B$2:$C$1048576,2,FALSE),0),$L$1)</f>
        <v>Big Hammer</v>
      </c>
      <c r="I22" s="1">
        <v>0</v>
      </c>
      <c r="J22" s="23">
        <v>0</v>
      </c>
      <c r="K22" s="1" t="s">
        <v>284</v>
      </c>
    </row>
    <row r="23" spans="1:11" hidden="1" x14ac:dyDescent="0.25">
      <c r="A23" s="1">
        <v>22</v>
      </c>
      <c r="B23" s="15">
        <v>42649</v>
      </c>
      <c r="C23" s="1">
        <v>133</v>
      </c>
      <c r="D23" s="1">
        <v>24</v>
      </c>
      <c r="E23" s="1" t="s">
        <v>265</v>
      </c>
      <c r="F23" s="2" t="str">
        <f>IF(LEN($C23),IFERROR(VLOOKUP($C23,Employees!$A$2:$B$806,2,FALSE),0),$L$1)</f>
        <v>CHISUMBA KINGSLTY</v>
      </c>
      <c r="G23" s="1" t="str">
        <f>IF(LEN($D23),IFERROR(VLOOKUP($D23,Employees!$A$2:$B$833,2,FALSE),0),$L$1)</f>
        <v>RABINDRA</v>
      </c>
      <c r="H23" s="1" t="str">
        <f>IF(LEN(E22),IFERROR(VLOOKUP(E23,'Tools List'!$B$2:$C$1048576,2,FALSE),0),$L$1)</f>
        <v>Square 300mm</v>
      </c>
      <c r="I23" s="1">
        <v>0</v>
      </c>
      <c r="J23" s="23">
        <v>0</v>
      </c>
      <c r="K23" s="1" t="s">
        <v>284</v>
      </c>
    </row>
    <row r="24" spans="1:11" hidden="1" x14ac:dyDescent="0.25">
      <c r="A24" s="1">
        <v>23</v>
      </c>
      <c r="B24" s="15">
        <v>42649</v>
      </c>
      <c r="C24" s="1">
        <v>124</v>
      </c>
      <c r="D24" s="1">
        <v>17</v>
      </c>
      <c r="E24" s="1" t="s">
        <v>243</v>
      </c>
      <c r="F24" s="2" t="str">
        <f>IF(LEN($C24),IFERROR(VLOOKUP($C24,Employees!$A$2:$B$806,2,FALSE),0),$L$1)</f>
        <v>JACOB ALFRED</v>
      </c>
      <c r="G24" s="1" t="str">
        <f>IF(LEN($D24),IFERROR(VLOOKUP($D24,Employees!$A$2:$B$833,2,FALSE),0),$L$1)</f>
        <v>HRUSIKESH</v>
      </c>
      <c r="H24" s="1" t="str">
        <f>IF(LEN(E23),IFERROR(VLOOKUP(E24,'Tools List'!$B$2:$C$1048576,2,FALSE),0),$L$1)</f>
        <v>Welding Cable</v>
      </c>
      <c r="I24" s="1">
        <v>0</v>
      </c>
      <c r="J24" s="23">
        <v>0</v>
      </c>
      <c r="K24" s="1" t="s">
        <v>284</v>
      </c>
    </row>
    <row r="25" spans="1:11" hidden="1" x14ac:dyDescent="0.25">
      <c r="A25" s="1">
        <v>24</v>
      </c>
      <c r="B25" s="15">
        <v>42649</v>
      </c>
      <c r="C25" s="1">
        <v>124</v>
      </c>
      <c r="D25" s="1">
        <v>17</v>
      </c>
      <c r="E25" s="1" t="s">
        <v>87</v>
      </c>
      <c r="F25" s="2" t="str">
        <f>IF(LEN($C25),IFERROR(VLOOKUP($C25,Employees!$A$2:$B$806,2,FALSE),0),$L$1)</f>
        <v>JACOB ALFRED</v>
      </c>
      <c r="G25" s="1" t="str">
        <f>IF(LEN($D25),IFERROR(VLOOKUP($D25,Employees!$A$2:$B$833,2,FALSE),0),$L$1)</f>
        <v>HRUSIKESH</v>
      </c>
      <c r="H25" s="1" t="str">
        <f>IF(LEN(E24),IFERROR(VLOOKUP(E25,'Tools List'!$B$2:$C$1048576,2,FALSE),0),$L$1)</f>
        <v>Welding Helmet</v>
      </c>
      <c r="I25" s="1">
        <v>0</v>
      </c>
      <c r="J25" s="23">
        <v>0</v>
      </c>
      <c r="K25" s="1" t="s">
        <v>284</v>
      </c>
    </row>
    <row r="26" spans="1:11" hidden="1" x14ac:dyDescent="0.25">
      <c r="A26" s="1">
        <v>25</v>
      </c>
      <c r="B26" s="15">
        <v>42649</v>
      </c>
      <c r="C26" s="1">
        <v>118</v>
      </c>
      <c r="D26" s="1">
        <v>13</v>
      </c>
      <c r="E26" s="1" t="s">
        <v>243</v>
      </c>
      <c r="F26" s="2" t="str">
        <f>IF(LEN($C26),IFERROR(VLOOKUP($C26,Employees!$A$2:$B$806,2,FALSE),0),$L$1)</f>
        <v>CHIKUMBUTSO</v>
      </c>
      <c r="G26" s="1" t="str">
        <f>IF(LEN($D26),IFERROR(VLOOKUP($D26,Employees!$A$2:$B$833,2,FALSE),0),$L$1)</f>
        <v>RAJENDRA</v>
      </c>
      <c r="H26" s="1" t="str">
        <f>IF(LEN(E25),IFERROR(VLOOKUP(E26,'Tools List'!$B$2:$C$1048576,2,FALSE),0),$L$1)</f>
        <v>Welding Cable</v>
      </c>
      <c r="I26" s="1">
        <v>0</v>
      </c>
      <c r="J26" s="23">
        <v>0</v>
      </c>
      <c r="K26" s="1" t="s">
        <v>284</v>
      </c>
    </row>
    <row r="27" spans="1:11" hidden="1" x14ac:dyDescent="0.25">
      <c r="A27" s="1">
        <v>26</v>
      </c>
      <c r="B27" s="15">
        <v>42649</v>
      </c>
      <c r="C27" s="1">
        <v>118</v>
      </c>
      <c r="D27" s="1">
        <v>13</v>
      </c>
      <c r="E27" s="1" t="s">
        <v>87</v>
      </c>
      <c r="F27" s="2" t="str">
        <f>IF(LEN($C27),IFERROR(VLOOKUP($C27,Employees!$A$2:$B$806,2,FALSE),0),$L$1)</f>
        <v>CHIKUMBUTSO</v>
      </c>
      <c r="G27" s="1" t="str">
        <f>IF(LEN($D27),IFERROR(VLOOKUP($D27,Employees!$A$2:$B$833,2,FALSE),0),$L$1)</f>
        <v>RAJENDRA</v>
      </c>
      <c r="H27" s="1" t="str">
        <f>IF(LEN(E26),IFERROR(VLOOKUP(E27,'Tools List'!$B$2:$C$1048576,2,FALSE),0),$L$1)</f>
        <v>Welding Helmet</v>
      </c>
      <c r="I27" s="1">
        <v>0</v>
      </c>
      <c r="J27" s="23">
        <v>0</v>
      </c>
      <c r="K27" s="1" t="s">
        <v>284</v>
      </c>
    </row>
    <row r="28" spans="1:11" hidden="1" x14ac:dyDescent="0.25">
      <c r="A28" s="1">
        <v>27</v>
      </c>
      <c r="B28" s="15">
        <v>42649</v>
      </c>
      <c r="C28" s="1">
        <v>118</v>
      </c>
      <c r="D28" s="1">
        <v>13</v>
      </c>
      <c r="E28" s="1" t="s">
        <v>23</v>
      </c>
      <c r="F28" s="2" t="str">
        <f>IF(LEN($C28),IFERROR(VLOOKUP($C28,Employees!$A$2:$B$806,2,FALSE),0),$L$1)</f>
        <v>CHIKUMBUTSO</v>
      </c>
      <c r="G28" s="1" t="str">
        <f>IF(LEN($D28),IFERROR(VLOOKUP($D28,Employees!$A$2:$B$833,2,FALSE),0),$L$1)</f>
        <v>RAJENDRA</v>
      </c>
      <c r="H28" s="1" t="str">
        <f>IF(LEN(E27),IFERROR(VLOOKUP(E28,'Tools List'!$B$2:$C$1048576,2,FALSE),0),$L$1)</f>
        <v>Grinding Machine AG 7</v>
      </c>
      <c r="I28" s="1">
        <v>0</v>
      </c>
      <c r="J28" s="23">
        <v>0</v>
      </c>
      <c r="K28" s="1" t="s">
        <v>284</v>
      </c>
    </row>
    <row r="29" spans="1:11" hidden="1" x14ac:dyDescent="0.25">
      <c r="A29" s="1">
        <v>28</v>
      </c>
      <c r="B29" s="15">
        <v>42649</v>
      </c>
      <c r="C29" s="1">
        <v>123</v>
      </c>
      <c r="D29" s="1">
        <v>9</v>
      </c>
      <c r="E29" s="1" t="s">
        <v>243</v>
      </c>
      <c r="F29" s="2" t="str">
        <f>IF(LEN($C29),IFERROR(VLOOKUP($C29,Employees!$A$2:$B$806,2,FALSE),0),$L$1)</f>
        <v>MAXWEL BANDA</v>
      </c>
      <c r="G29" s="1" t="str">
        <f>IF(LEN($D29),IFERROR(VLOOKUP($D29,Employees!$A$2:$B$833,2,FALSE),0),$L$1)</f>
        <v>BHARATA</v>
      </c>
      <c r="H29" s="1" t="str">
        <f>IF(LEN(E28),IFERROR(VLOOKUP(E29,'Tools List'!$B$2:$C$1048576,2,FALSE),0),$L$1)</f>
        <v>Welding Cable</v>
      </c>
      <c r="I29" s="1">
        <v>0</v>
      </c>
      <c r="J29" s="23">
        <v>0</v>
      </c>
      <c r="K29" s="1" t="s">
        <v>284</v>
      </c>
    </row>
    <row r="30" spans="1:11" hidden="1" x14ac:dyDescent="0.25">
      <c r="A30" s="1">
        <v>29</v>
      </c>
      <c r="B30" s="15">
        <v>42649</v>
      </c>
      <c r="C30" s="1">
        <v>123</v>
      </c>
      <c r="D30" s="1">
        <v>9</v>
      </c>
      <c r="E30" s="1" t="s">
        <v>87</v>
      </c>
      <c r="F30" s="2" t="str">
        <f>IF(LEN($C30),IFERROR(VLOOKUP($C30,Employees!$A$2:$B$806,2,FALSE),0),$L$1)</f>
        <v>MAXWEL BANDA</v>
      </c>
      <c r="G30" s="1" t="str">
        <f>IF(LEN($D30),IFERROR(VLOOKUP($D30,Employees!$A$2:$B$833,2,FALSE),0),$L$1)</f>
        <v>BHARATA</v>
      </c>
      <c r="H30" s="1" t="str">
        <f>IF(LEN(E29),IFERROR(VLOOKUP(E30,'Tools List'!$B$2:$C$1048576,2,FALSE),0),$L$1)</f>
        <v>Welding Helmet</v>
      </c>
      <c r="I30" s="1">
        <v>0</v>
      </c>
      <c r="J30" s="23">
        <v>0</v>
      </c>
      <c r="K30" s="1" t="s">
        <v>284</v>
      </c>
    </row>
    <row r="31" spans="1:11" hidden="1" x14ac:dyDescent="0.25">
      <c r="A31" s="1">
        <v>30</v>
      </c>
      <c r="B31" s="15">
        <v>42649</v>
      </c>
      <c r="C31" s="1">
        <v>155</v>
      </c>
      <c r="D31" s="1">
        <v>31</v>
      </c>
      <c r="E31" s="1" t="s">
        <v>280</v>
      </c>
      <c r="F31" s="2" t="str">
        <f>IF(LEN($C31),IFERROR(VLOOKUP($C31,Employees!$A$2:$B$806,2,FALSE),0),$L$1)</f>
        <v>KAWANGA GAUSI</v>
      </c>
      <c r="G31" s="1" t="str">
        <f>IF(LEN($D31),IFERROR(VLOOKUP($D31,Employees!$A$2:$B$833,2,FALSE),0),$L$1)</f>
        <v>KURANAKAR</v>
      </c>
      <c r="H31" s="1" t="str">
        <f>IF(LEN(E30),IFERROR(VLOOKUP(E31,'Tools List'!$B$2:$C$1048576,2,FALSE),0),$L$1)</f>
        <v>Cutting Set Torch</v>
      </c>
      <c r="I31" s="1">
        <v>0</v>
      </c>
      <c r="J31" s="23">
        <v>0</v>
      </c>
      <c r="K31" s="1" t="s">
        <v>284</v>
      </c>
    </row>
    <row r="32" spans="1:11" hidden="1" x14ac:dyDescent="0.25">
      <c r="A32" s="1">
        <v>31</v>
      </c>
      <c r="B32" s="15">
        <v>42649</v>
      </c>
      <c r="C32" s="1">
        <v>161</v>
      </c>
      <c r="D32" s="1"/>
      <c r="E32" s="1" t="s">
        <v>49</v>
      </c>
      <c r="F32" s="2" t="str">
        <f>IF(LEN($C32),IFERROR(VLOOKUP($C32,Employees!$A$2:$B$806,2,FALSE),0),$L$1)</f>
        <v>MACMILLAN SYMON</v>
      </c>
      <c r="G32" s="1" t="str">
        <f>IF(LEN($D32),IFERROR(VLOOKUP($D32,Employees!$A$2:$B$833,2,FALSE),0),$L$1)</f>
        <v>-</v>
      </c>
      <c r="H32" s="1" t="str">
        <f>IF(LEN(E31),IFERROR(VLOOKUP(E32,'Tools List'!$B$2:$C$1048576,2,FALSE),0),$L$1)</f>
        <v>Portable Drilling Machine 32mm</v>
      </c>
      <c r="I32" s="1">
        <v>0</v>
      </c>
      <c r="J32" s="23">
        <v>0</v>
      </c>
      <c r="K32" s="1" t="s">
        <v>284</v>
      </c>
    </row>
    <row r="33" spans="1:11" hidden="1" x14ac:dyDescent="0.25">
      <c r="A33" s="1">
        <v>32</v>
      </c>
      <c r="B33" s="15">
        <v>42649</v>
      </c>
      <c r="C33" s="1">
        <v>161</v>
      </c>
      <c r="D33" s="1"/>
      <c r="E33" s="1" t="s">
        <v>267</v>
      </c>
      <c r="F33" s="2" t="str">
        <f>IF(LEN($C33),IFERROR(VLOOKUP($C33,Employees!$A$2:$B$806,2,FALSE),0),$L$1)</f>
        <v>MACMILLAN SYMON</v>
      </c>
      <c r="G33" s="1" t="str">
        <f>IF(LEN($D33),IFERROR(VLOOKUP($D33,Employees!$A$2:$B$833,2,FALSE),0),$L$1)</f>
        <v>-</v>
      </c>
      <c r="H33" s="1" t="str">
        <f>IF(LEN(E32),IFERROR(VLOOKUP(E33,'Tools List'!$B$2:$C$1048576,2,FALSE),0),$L$1)</f>
        <v>Drilling Key</v>
      </c>
      <c r="I33" s="1">
        <v>0</v>
      </c>
      <c r="J33" s="23">
        <v>0</v>
      </c>
      <c r="K33" s="1" t="s">
        <v>284</v>
      </c>
    </row>
    <row r="34" spans="1:11" hidden="1" x14ac:dyDescent="0.25">
      <c r="A34" s="1">
        <v>33</v>
      </c>
      <c r="B34" s="15">
        <v>42649</v>
      </c>
      <c r="C34" s="1">
        <v>161</v>
      </c>
      <c r="D34" s="1"/>
      <c r="E34" s="1" t="s">
        <v>269</v>
      </c>
      <c r="F34" s="2" t="str">
        <f>IF(LEN($C34),IFERROR(VLOOKUP($C34,Employees!$A$2:$B$806,2,FALSE),0),$L$1)</f>
        <v>MACMILLAN SYMON</v>
      </c>
      <c r="G34" s="1" t="str">
        <f>IF(LEN($D34),IFERROR(VLOOKUP($D34,Employees!$A$2:$B$833,2,FALSE),0),$L$1)</f>
        <v>-</v>
      </c>
      <c r="H34" s="1" t="str">
        <f>IF(LEN(E33),IFERROR(VLOOKUP(E34,'Tools List'!$B$2:$C$1048576,2,FALSE),0),$L$1)</f>
        <v>Drilling Chuck</v>
      </c>
      <c r="I34" s="1">
        <v>0</v>
      </c>
      <c r="J34" s="23">
        <v>0</v>
      </c>
      <c r="K34" s="1" t="s">
        <v>284</v>
      </c>
    </row>
    <row r="35" spans="1:11" hidden="1" x14ac:dyDescent="0.25">
      <c r="A35" s="1">
        <v>34</v>
      </c>
      <c r="B35" s="15">
        <v>42649</v>
      </c>
      <c r="C35" s="1">
        <v>161</v>
      </c>
      <c r="D35" s="1"/>
      <c r="E35" s="1" t="s">
        <v>271</v>
      </c>
      <c r="F35" s="2" t="str">
        <f>IF(LEN($C35),IFERROR(VLOOKUP($C35,Employees!$A$2:$B$806,2,FALSE),0),$L$1)</f>
        <v>MACMILLAN SYMON</v>
      </c>
      <c r="G35" s="1" t="str">
        <f>IF(LEN($D35),IFERROR(VLOOKUP($D35,Employees!$A$2:$B$833,2,FALSE),0),$L$1)</f>
        <v>-</v>
      </c>
      <c r="H35" s="1" t="str">
        <f>IF(LEN(E34),IFERROR(VLOOKUP(E35,'Tools List'!$B$2:$C$1048576,2,FALSE),0),$L$1)</f>
        <v>Drilling Pit 12mm</v>
      </c>
      <c r="I35" s="1">
        <v>0</v>
      </c>
      <c r="J35" s="23">
        <v>0</v>
      </c>
      <c r="K35" s="1" t="s">
        <v>284</v>
      </c>
    </row>
    <row r="36" spans="1:11" hidden="1" x14ac:dyDescent="0.25">
      <c r="A36" s="1">
        <v>35</v>
      </c>
      <c r="B36" s="15">
        <v>42649</v>
      </c>
      <c r="C36" s="1">
        <v>161</v>
      </c>
      <c r="D36" s="1"/>
      <c r="E36" s="1" t="s">
        <v>272</v>
      </c>
      <c r="F36" s="2" t="str">
        <f>IF(LEN($C36),IFERROR(VLOOKUP($C36,Employees!$A$2:$B$806,2,FALSE),0),$L$1)</f>
        <v>MACMILLAN SYMON</v>
      </c>
      <c r="G36" s="1" t="str">
        <f>IF(LEN($D36),IFERROR(VLOOKUP($D36,Employees!$A$2:$B$833,2,FALSE),0),$L$1)</f>
        <v>-</v>
      </c>
      <c r="H36" s="1" t="str">
        <f>IF(LEN(E35),IFERROR(VLOOKUP(E36,'Tools List'!$B$2:$C$1048576,2,FALSE),0),$L$1)</f>
        <v>Drilling Pit 18mm</v>
      </c>
      <c r="I36" s="1">
        <v>0</v>
      </c>
      <c r="J36" s="23">
        <v>0</v>
      </c>
      <c r="K36" s="1" t="s">
        <v>284</v>
      </c>
    </row>
    <row r="37" spans="1:11" hidden="1" x14ac:dyDescent="0.25">
      <c r="A37" s="1">
        <v>36</v>
      </c>
      <c r="B37" s="15">
        <v>42649</v>
      </c>
      <c r="C37" s="1">
        <v>127</v>
      </c>
      <c r="D37" s="1"/>
      <c r="E37" s="1" t="s">
        <v>243</v>
      </c>
      <c r="F37" s="2" t="str">
        <f>IF(LEN($C37),IFERROR(VLOOKUP($C37,Employees!$A$2:$B$806,2,FALSE),0),$L$1)</f>
        <v>ISAAC IMBOBO</v>
      </c>
      <c r="G37" s="1" t="str">
        <f>IF(LEN($D37),IFERROR(VLOOKUP($D37,Employees!$A$2:$B$833,2,FALSE),0),$L$1)</f>
        <v>-</v>
      </c>
      <c r="H37" s="1" t="str">
        <f>IF(LEN(E36),IFERROR(VLOOKUP(E37,'Tools List'!$B$2:$C$1048576,2,FALSE),0),$L$1)</f>
        <v>Welding Cable</v>
      </c>
      <c r="I37" s="1">
        <v>0</v>
      </c>
      <c r="J37" s="23">
        <v>0</v>
      </c>
      <c r="K37" s="1" t="s">
        <v>284</v>
      </c>
    </row>
    <row r="38" spans="1:11" hidden="1" x14ac:dyDescent="0.25">
      <c r="A38" s="1">
        <v>37</v>
      </c>
      <c r="B38" s="15">
        <v>42649</v>
      </c>
      <c r="C38" s="1">
        <v>127</v>
      </c>
      <c r="D38" s="1"/>
      <c r="E38" s="1" t="s">
        <v>87</v>
      </c>
      <c r="F38" s="2" t="str">
        <f>IF(LEN($C38),IFERROR(VLOOKUP($C38,Employees!$A$2:$B$806,2,FALSE),0),$L$1)</f>
        <v>ISAAC IMBOBO</v>
      </c>
      <c r="G38" s="1" t="str">
        <f>IF(LEN($D38),IFERROR(VLOOKUP($D38,Employees!$A$2:$B$833,2,FALSE),0),$L$1)</f>
        <v>-</v>
      </c>
      <c r="H38" s="1" t="str">
        <f>IF(LEN(E37),IFERROR(VLOOKUP(E38,'Tools List'!$B$2:$C$1048576,2,FALSE),0),$L$1)</f>
        <v>Welding Helmet</v>
      </c>
      <c r="I38" s="1">
        <v>0</v>
      </c>
      <c r="J38" s="23">
        <v>0</v>
      </c>
      <c r="K38" s="1" t="s">
        <v>284</v>
      </c>
    </row>
    <row r="39" spans="1:11" hidden="1" x14ac:dyDescent="0.25">
      <c r="A39" s="1">
        <v>38</v>
      </c>
      <c r="B39" s="15">
        <v>42649</v>
      </c>
      <c r="C39" s="1">
        <v>127</v>
      </c>
      <c r="D39" s="1"/>
      <c r="E39" s="1" t="s">
        <v>281</v>
      </c>
      <c r="F39" s="2" t="str">
        <f>IF(LEN($C39),IFERROR(VLOOKUP($C39,Employees!$A$2:$B$806,2,FALSE),0),$L$1)</f>
        <v>ISAAC IMBOBO</v>
      </c>
      <c r="G39" s="1" t="str">
        <f>IF(LEN($D39),IFERROR(VLOOKUP($D39,Employees!$A$2:$B$833,2,FALSE),0),$L$1)</f>
        <v>-</v>
      </c>
      <c r="H39" s="1" t="str">
        <f>IF(LEN(E38),IFERROR(VLOOKUP(E39,'Tools List'!$B$2:$C$1048576,2,FALSE),0),$L$1)</f>
        <v>Center Punch</v>
      </c>
      <c r="I39" s="1">
        <v>0</v>
      </c>
      <c r="J39" s="23">
        <v>0</v>
      </c>
      <c r="K39" s="1" t="s">
        <v>284</v>
      </c>
    </row>
    <row r="40" spans="1:11" hidden="1" x14ac:dyDescent="0.25">
      <c r="A40" s="1">
        <v>39</v>
      </c>
      <c r="B40" s="15">
        <v>42649</v>
      </c>
      <c r="C40" s="1">
        <v>145</v>
      </c>
      <c r="D40" s="1"/>
      <c r="E40" s="1" t="s">
        <v>276</v>
      </c>
      <c r="F40" s="2" t="str">
        <f>IF(LEN($C40),IFERROR(VLOOKUP($C40,Employees!$A$2:$B$806,2,FALSE),0),$L$1)</f>
        <v>AUSTEN PHIRI</v>
      </c>
      <c r="G40" s="1" t="str">
        <f>IF(LEN($D40),IFERROR(VLOOKUP($D40,Employees!$A$2:$B$833,2,FALSE),0),$L$1)</f>
        <v>-</v>
      </c>
      <c r="H40" s="1" t="str">
        <f>IF(LEN(E39),IFERROR(VLOOKUP(E40,'Tools List'!$B$2:$C$1048576,2,FALSE),0),$L$1)</f>
        <v>Long Hammer</v>
      </c>
      <c r="I40" s="1">
        <v>0</v>
      </c>
      <c r="J40" s="23">
        <v>0</v>
      </c>
      <c r="K40" s="1" t="s">
        <v>284</v>
      </c>
    </row>
    <row r="41" spans="1:11" hidden="1" x14ac:dyDescent="0.25">
      <c r="A41" s="1">
        <v>40</v>
      </c>
      <c r="B41" s="15">
        <v>42649</v>
      </c>
      <c r="C41" s="1">
        <v>160</v>
      </c>
      <c r="D41" s="1"/>
      <c r="E41" s="1" t="s">
        <v>47</v>
      </c>
      <c r="F41" s="2" t="str">
        <f>IF(LEN($C41),IFERROR(VLOOKUP($C41,Employees!$A$2:$B$806,2,FALSE),0),$L$1)</f>
        <v>ANDERSON MBEWE</v>
      </c>
      <c r="G41" s="1" t="str">
        <f>IF(LEN($D41),IFERROR(VLOOKUP($D41,Employees!$A$2:$B$833,2,FALSE),0),$L$1)</f>
        <v>-</v>
      </c>
      <c r="H41" s="1" t="str">
        <f>IF(LEN(E40),IFERROR(VLOOKUP(E41,'Tools List'!$B$2:$C$1048576,2,FALSE),0),$L$1)</f>
        <v>Chain Block - 3 Mtrs Length 1 Ton</v>
      </c>
      <c r="I41" s="1">
        <v>0</v>
      </c>
      <c r="J41" s="23">
        <v>0</v>
      </c>
      <c r="K41" s="1" t="s">
        <v>284</v>
      </c>
    </row>
    <row r="42" spans="1:11" hidden="1" x14ac:dyDescent="0.25">
      <c r="A42" s="1">
        <v>41</v>
      </c>
      <c r="B42" s="15">
        <v>42649</v>
      </c>
      <c r="C42" s="1">
        <v>160</v>
      </c>
      <c r="D42" s="1"/>
      <c r="E42" s="1" t="s">
        <v>47</v>
      </c>
      <c r="F42" s="2" t="str">
        <f>IF(LEN($C42),IFERROR(VLOOKUP($C42,Employees!$A$2:$B$806,2,FALSE),0),$L$1)</f>
        <v>ANDERSON MBEWE</v>
      </c>
      <c r="G42" s="1" t="str">
        <f>IF(LEN($D42),IFERROR(VLOOKUP($D42,Employees!$A$2:$B$833,2,FALSE),0),$L$1)</f>
        <v>-</v>
      </c>
      <c r="H42" s="1" t="str">
        <f>IF(LEN(E41),IFERROR(VLOOKUP(E42,'Tools List'!$B$2:$C$1048576,2,FALSE),0),$L$1)</f>
        <v>Chain Block - 3 Mtrs Length 1 Ton</v>
      </c>
      <c r="I42" s="1">
        <v>0</v>
      </c>
      <c r="J42" s="23">
        <v>0</v>
      </c>
      <c r="K42" s="1" t="s">
        <v>284</v>
      </c>
    </row>
    <row r="43" spans="1:11" hidden="1" x14ac:dyDescent="0.25">
      <c r="A43" s="1">
        <v>42</v>
      </c>
      <c r="B43" s="15">
        <v>42649</v>
      </c>
      <c r="C43" s="1"/>
      <c r="D43" s="1">
        <v>25</v>
      </c>
      <c r="E43" s="1" t="s">
        <v>43</v>
      </c>
      <c r="F43" s="2" t="str">
        <f>IF(LEN($C43),IFERROR(VLOOKUP($C43,Employees!$A$2:$B$806,2,FALSE),0),$L$1)</f>
        <v>-</v>
      </c>
      <c r="G43" s="1" t="str">
        <f>IF(LEN($D43),IFERROR(VLOOKUP($D43,Employees!$A$2:$B$833,2,FALSE),0),$L$1)</f>
        <v>SUSANTA</v>
      </c>
      <c r="H43" s="1" t="str">
        <f>IF(LEN(E42),IFERROR(VLOOKUP(E43,'Tools List'!$B$2:$C$1048576,2,FALSE),0),$L$1)</f>
        <v>Chain Block - 3 Mtrs Length 3 Ton</v>
      </c>
      <c r="I43" s="1">
        <v>0</v>
      </c>
      <c r="J43" s="23">
        <v>0</v>
      </c>
      <c r="K43" s="1" t="s">
        <v>284</v>
      </c>
    </row>
    <row r="44" spans="1:11" hidden="1" x14ac:dyDescent="0.25">
      <c r="A44" s="1">
        <v>43</v>
      </c>
      <c r="B44" s="15">
        <v>42650</v>
      </c>
      <c r="C44" s="1">
        <v>118</v>
      </c>
      <c r="D44" s="1">
        <v>13</v>
      </c>
      <c r="E44" s="1" t="s">
        <v>243</v>
      </c>
      <c r="F44" s="2" t="str">
        <f>IF(LEN($C44),IFERROR(VLOOKUP($C44,Employees!$A$2:$B$806,2,FALSE),0),$L$1)</f>
        <v>CHIKUMBUTSO</v>
      </c>
      <c r="G44" s="1" t="str">
        <f>IF(LEN($D44),IFERROR(VLOOKUP($D44,Employees!$A$2:$B$833,2,FALSE),0),$L$1)</f>
        <v>RAJENDRA</v>
      </c>
      <c r="H44" s="1" t="str">
        <f>IF(LEN(E43),IFERROR(VLOOKUP(E44,'Tools List'!$B$2:$C$1048576,2,FALSE),0),$L$1)</f>
        <v>Welding Cable</v>
      </c>
      <c r="I44" s="1">
        <v>0</v>
      </c>
      <c r="J44" s="23">
        <v>0</v>
      </c>
      <c r="K44" s="1" t="s">
        <v>284</v>
      </c>
    </row>
    <row r="45" spans="1:11" hidden="1" x14ac:dyDescent="0.25">
      <c r="A45" s="1">
        <v>44</v>
      </c>
      <c r="B45" s="15">
        <v>42650</v>
      </c>
      <c r="C45" s="1">
        <v>118</v>
      </c>
      <c r="D45" s="1">
        <v>13</v>
      </c>
      <c r="E45" s="1" t="s">
        <v>47</v>
      </c>
      <c r="F45" s="2" t="str">
        <f>IF(LEN($C45),IFERROR(VLOOKUP($C45,Employees!$A$2:$B$806,2,FALSE),0),$L$1)</f>
        <v>CHIKUMBUTSO</v>
      </c>
      <c r="G45" s="1" t="str">
        <f>IF(LEN($D45),IFERROR(VLOOKUP($D45,Employees!$A$2:$B$833,2,FALSE),0),$L$1)</f>
        <v>RAJENDRA</v>
      </c>
      <c r="H45" s="1" t="str">
        <f>IF(LEN(E44),IFERROR(VLOOKUP(E45,'Tools List'!$B$2:$C$1048576,2,FALSE),0),$L$1)</f>
        <v>Chain Block - 3 Mtrs Length 1 Ton</v>
      </c>
      <c r="I45" s="1">
        <v>0</v>
      </c>
      <c r="J45" s="23">
        <v>0</v>
      </c>
      <c r="K45" s="1" t="s">
        <v>284</v>
      </c>
    </row>
    <row r="46" spans="1:11" hidden="1" x14ac:dyDescent="0.25">
      <c r="A46" s="1">
        <v>45</v>
      </c>
      <c r="B46" s="15">
        <v>42650</v>
      </c>
      <c r="C46" s="1">
        <v>142</v>
      </c>
      <c r="D46" s="1">
        <v>29</v>
      </c>
      <c r="E46" s="1" t="s">
        <v>243</v>
      </c>
      <c r="F46" s="2" t="str">
        <f>IF(LEN($C46),IFERROR(VLOOKUP($C46,Employees!$A$2:$B$806,2,FALSE),0),$L$1)</f>
        <v>BRINO JOSAMU</v>
      </c>
      <c r="G46" s="1" t="str">
        <f>IF(LEN($D46),IFERROR(VLOOKUP($D46,Employees!$A$2:$B$833,2,FALSE),0),$L$1)</f>
        <v>DINAKARAN</v>
      </c>
      <c r="H46" s="1" t="str">
        <f>IF(LEN(E45),IFERROR(VLOOKUP(E46,'Tools List'!$B$2:$C$1048576,2,FALSE),0),$L$1)</f>
        <v>Welding Cable</v>
      </c>
      <c r="I46" s="1">
        <v>0</v>
      </c>
      <c r="J46" s="23">
        <v>0</v>
      </c>
      <c r="K46" s="1" t="s">
        <v>284</v>
      </c>
    </row>
    <row r="47" spans="1:11" hidden="1" x14ac:dyDescent="0.25">
      <c r="A47" s="1">
        <v>46</v>
      </c>
      <c r="B47" s="15">
        <v>42650</v>
      </c>
      <c r="C47" s="1">
        <v>142</v>
      </c>
      <c r="D47" s="1">
        <v>29</v>
      </c>
      <c r="E47" s="1" t="s">
        <v>87</v>
      </c>
      <c r="F47" s="2" t="str">
        <f>IF(LEN($C47),IFERROR(VLOOKUP($C47,Employees!$A$2:$B$806,2,FALSE),0),$L$1)</f>
        <v>BRINO JOSAMU</v>
      </c>
      <c r="G47" s="1" t="str">
        <f>IF(LEN($D47),IFERROR(VLOOKUP($D47,Employees!$A$2:$B$833,2,FALSE),0),$L$1)</f>
        <v>DINAKARAN</v>
      </c>
      <c r="H47" s="1" t="str">
        <f>IF(LEN(E46),IFERROR(VLOOKUP(E47,'Tools List'!$B$2:$C$1048576,2,FALSE),0),$L$1)</f>
        <v>Welding Helmet</v>
      </c>
      <c r="I47" s="1">
        <v>0</v>
      </c>
      <c r="J47" s="23">
        <v>0</v>
      </c>
      <c r="K47" s="1" t="s">
        <v>284</v>
      </c>
    </row>
    <row r="48" spans="1:11" hidden="1" x14ac:dyDescent="0.25">
      <c r="A48" s="1">
        <v>47</v>
      </c>
      <c r="B48" s="15">
        <v>42650</v>
      </c>
      <c r="C48" s="1">
        <v>133</v>
      </c>
      <c r="D48" s="1">
        <v>8</v>
      </c>
      <c r="E48" s="1" t="s">
        <v>253</v>
      </c>
      <c r="F48" s="2" t="str">
        <f>IF(LEN($C48),IFERROR(VLOOKUP($C48,Employees!$A$2:$B$806,2,FALSE),0),$L$1)</f>
        <v>CHISUMBA KINGSLTY</v>
      </c>
      <c r="G48" s="1" t="str">
        <f>IF(LEN($D48),IFERROR(VLOOKUP($D48,Employees!$A$2:$B$833,2,FALSE),0),$L$1)</f>
        <v>BHAGIRATHI</v>
      </c>
      <c r="H48" s="1" t="str">
        <f>IF(LEN(E47),IFERROR(VLOOKUP(E48,'Tools List'!$B$2:$C$1048576,2,FALSE),0),$L$1)</f>
        <v>Big Tape</v>
      </c>
      <c r="I48" s="1">
        <v>0</v>
      </c>
      <c r="J48" s="23">
        <v>0</v>
      </c>
      <c r="K48" s="1" t="s">
        <v>284</v>
      </c>
    </row>
    <row r="49" spans="1:11" hidden="1" x14ac:dyDescent="0.25">
      <c r="A49" s="1">
        <v>48</v>
      </c>
      <c r="B49" s="15">
        <v>42650</v>
      </c>
      <c r="C49" s="1">
        <v>133</v>
      </c>
      <c r="D49" s="1">
        <v>8</v>
      </c>
      <c r="E49" s="1" t="s">
        <v>281</v>
      </c>
      <c r="F49" s="2" t="str">
        <f>IF(LEN($C49),IFERROR(VLOOKUP($C49,Employees!$A$2:$B$806,2,FALSE),0),$L$1)</f>
        <v>CHISUMBA KINGSLTY</v>
      </c>
      <c r="G49" s="1" t="str">
        <f>IF(LEN($D49),IFERROR(VLOOKUP($D49,Employees!$A$2:$B$833,2,FALSE),0),$L$1)</f>
        <v>BHAGIRATHI</v>
      </c>
      <c r="H49" s="1" t="str">
        <f>IF(LEN(E48),IFERROR(VLOOKUP(E49,'Tools List'!$B$2:$C$1048576,2,FALSE),0),$L$1)</f>
        <v>Center Punch</v>
      </c>
      <c r="I49" s="1">
        <v>0</v>
      </c>
      <c r="J49" s="23">
        <v>0</v>
      </c>
      <c r="K49" s="1" t="s">
        <v>284</v>
      </c>
    </row>
    <row r="50" spans="1:11" hidden="1" x14ac:dyDescent="0.25">
      <c r="A50" s="1">
        <v>49</v>
      </c>
      <c r="B50" s="15">
        <v>42650</v>
      </c>
      <c r="C50" s="1">
        <v>124</v>
      </c>
      <c r="D50" s="1">
        <v>17</v>
      </c>
      <c r="E50" s="1" t="s">
        <v>243</v>
      </c>
      <c r="F50" s="2" t="str">
        <f>IF(LEN($C50),IFERROR(VLOOKUP($C50,Employees!$A$2:$B$806,2,FALSE),0),$L$1)</f>
        <v>JACOB ALFRED</v>
      </c>
      <c r="G50" s="1" t="str">
        <f>IF(LEN($D50),IFERROR(VLOOKUP($D50,Employees!$A$2:$B$833,2,FALSE),0),$L$1)</f>
        <v>HRUSIKESH</v>
      </c>
      <c r="H50" s="1" t="str">
        <f>IF(LEN(E49),IFERROR(VLOOKUP(E50,'Tools List'!$B$2:$C$1048576,2,FALSE),0),$L$1)</f>
        <v>Welding Cable</v>
      </c>
      <c r="I50" s="1">
        <v>0</v>
      </c>
      <c r="J50" s="23">
        <v>0</v>
      </c>
      <c r="K50" s="1" t="s">
        <v>284</v>
      </c>
    </row>
    <row r="51" spans="1:11" hidden="1" x14ac:dyDescent="0.25">
      <c r="A51" s="1">
        <v>50</v>
      </c>
      <c r="B51" s="15">
        <v>42650</v>
      </c>
      <c r="C51" s="1">
        <v>124</v>
      </c>
      <c r="D51" s="1">
        <v>17</v>
      </c>
      <c r="E51" s="1" t="s">
        <v>87</v>
      </c>
      <c r="F51" s="2" t="str">
        <f>IF(LEN($C51),IFERROR(VLOOKUP($C51,Employees!$A$2:$B$806,2,FALSE),0),$L$1)</f>
        <v>JACOB ALFRED</v>
      </c>
      <c r="G51" s="1" t="str">
        <f>IF(LEN($D51),IFERROR(VLOOKUP($D51,Employees!$A$2:$B$833,2,FALSE),0),$L$1)</f>
        <v>HRUSIKESH</v>
      </c>
      <c r="H51" s="1" t="str">
        <f>IF(LEN(E50),IFERROR(VLOOKUP(E51,'Tools List'!$B$2:$C$1048576,2,FALSE),0),$L$1)</f>
        <v>Welding Helmet</v>
      </c>
      <c r="I51" s="1">
        <v>0</v>
      </c>
      <c r="J51" s="23">
        <v>0</v>
      </c>
      <c r="K51" s="1" t="s">
        <v>284</v>
      </c>
    </row>
    <row r="52" spans="1:11" hidden="1" x14ac:dyDescent="0.25">
      <c r="A52" s="1">
        <v>51</v>
      </c>
      <c r="B52" s="15">
        <v>42650</v>
      </c>
      <c r="C52" s="1">
        <v>136</v>
      </c>
      <c r="D52" s="1">
        <v>9</v>
      </c>
      <c r="E52" s="1" t="s">
        <v>243</v>
      </c>
      <c r="F52" s="2" t="str">
        <f>IF(LEN($C52),IFERROR(VLOOKUP($C52,Employees!$A$2:$B$806,2,FALSE),0),$L$1)</f>
        <v>RABSON CHIDAYA</v>
      </c>
      <c r="G52" s="1" t="str">
        <f>IF(LEN($D52),IFERROR(VLOOKUP($D52,Employees!$A$2:$B$833,2,FALSE),0),$L$1)</f>
        <v>BHARATA</v>
      </c>
      <c r="H52" s="1" t="str">
        <f>IF(LEN(E51),IFERROR(VLOOKUP(E52,'Tools List'!$B$2:$C$1048576,2,FALSE),0),$L$1)</f>
        <v>Welding Cable</v>
      </c>
      <c r="I52" s="1">
        <v>0</v>
      </c>
      <c r="J52" s="23">
        <v>0</v>
      </c>
      <c r="K52" s="1" t="s">
        <v>284</v>
      </c>
    </row>
    <row r="53" spans="1:11" hidden="1" x14ac:dyDescent="0.25">
      <c r="A53" s="1">
        <v>52</v>
      </c>
      <c r="B53" s="15">
        <v>42650</v>
      </c>
      <c r="C53" s="1">
        <v>136</v>
      </c>
      <c r="D53" s="1">
        <v>9</v>
      </c>
      <c r="E53" s="1" t="s">
        <v>87</v>
      </c>
      <c r="F53" s="2" t="str">
        <f>IF(LEN($C53),IFERROR(VLOOKUP($C53,Employees!$A$2:$B$806,2,FALSE),0),$L$1)</f>
        <v>RABSON CHIDAYA</v>
      </c>
      <c r="G53" s="1" t="str">
        <f>IF(LEN($D53),IFERROR(VLOOKUP($D53,Employees!$A$2:$B$833,2,FALSE),0),$L$1)</f>
        <v>BHARATA</v>
      </c>
      <c r="H53" s="1" t="str">
        <f>IF(LEN(E52),IFERROR(VLOOKUP(E53,'Tools List'!$B$2:$C$1048576,2,FALSE),0),$L$1)</f>
        <v>Welding Helmet</v>
      </c>
      <c r="I53" s="1">
        <v>0</v>
      </c>
      <c r="J53" s="23">
        <v>0</v>
      </c>
      <c r="K53" s="1" t="s">
        <v>284</v>
      </c>
    </row>
    <row r="54" spans="1:11" hidden="1" x14ac:dyDescent="0.25">
      <c r="A54" s="1">
        <v>53</v>
      </c>
      <c r="B54" s="15">
        <v>42650</v>
      </c>
      <c r="C54" s="1">
        <v>130</v>
      </c>
      <c r="D54" s="1"/>
      <c r="E54" s="1" t="s">
        <v>23</v>
      </c>
      <c r="F54" s="2" t="str">
        <f>IF(LEN($C54),IFERROR(VLOOKUP($C54,Employees!$A$2:$B$806,2,FALSE),0),$L$1)</f>
        <v>SINOYA VICTOR</v>
      </c>
      <c r="G54" s="1" t="str">
        <f>IF(LEN($D54),IFERROR(VLOOKUP($D54,Employees!$A$2:$B$833,2,FALSE),0),$L$1)</f>
        <v>-</v>
      </c>
      <c r="H54" s="1" t="str">
        <f>IF(LEN(E53),IFERROR(VLOOKUP(E54,'Tools List'!$B$2:$C$1048576,2,FALSE),0),$L$1)</f>
        <v>Grinding Machine AG 7</v>
      </c>
      <c r="I54" s="1">
        <v>0</v>
      </c>
      <c r="J54" s="23">
        <v>0</v>
      </c>
      <c r="K54" s="1" t="s">
        <v>284</v>
      </c>
    </row>
    <row r="55" spans="1:11" hidden="1" x14ac:dyDescent="0.25">
      <c r="A55" s="1">
        <v>54</v>
      </c>
      <c r="B55" s="15">
        <v>42650</v>
      </c>
      <c r="C55" s="1">
        <v>146</v>
      </c>
      <c r="D55" s="1">
        <v>7</v>
      </c>
      <c r="E55" s="1" t="s">
        <v>243</v>
      </c>
      <c r="F55" s="2" t="str">
        <f>IF(LEN($C55),IFERROR(VLOOKUP($C55,Employees!$A$2:$B$806,2,FALSE),0),$L$1)</f>
        <v>PITROS KAGONA</v>
      </c>
      <c r="G55" s="1" t="str">
        <f>IF(LEN($D55),IFERROR(VLOOKUP($D55,Employees!$A$2:$B$833,2,FALSE),0),$L$1)</f>
        <v>BALARAM</v>
      </c>
      <c r="H55" s="1" t="str">
        <f>IF(LEN(E54),IFERROR(VLOOKUP(E55,'Tools List'!$B$2:$C$1048576,2,FALSE),0),$L$1)</f>
        <v>Welding Cable</v>
      </c>
      <c r="I55" s="1">
        <v>0</v>
      </c>
      <c r="J55" s="23">
        <v>0</v>
      </c>
      <c r="K55" s="1" t="s">
        <v>284</v>
      </c>
    </row>
    <row r="56" spans="1:11" hidden="1" x14ac:dyDescent="0.25">
      <c r="A56" s="1">
        <v>55</v>
      </c>
      <c r="B56" s="15">
        <v>42650</v>
      </c>
      <c r="C56" s="1">
        <v>158</v>
      </c>
      <c r="D56" s="1">
        <v>4</v>
      </c>
      <c r="E56" s="1" t="s">
        <v>245</v>
      </c>
      <c r="F56" s="2" t="str">
        <f>IF(LEN($C56),IFERROR(VLOOKUP($C56,Employees!$A$2:$B$806,2,FALSE),0),$L$1)</f>
        <v>GANIZANI CHADZA</v>
      </c>
      <c r="G56" s="1" t="str">
        <f>IF(LEN($D56),IFERROR(VLOOKUP($D56,Employees!$A$2:$B$833,2,FALSE),0),$L$1)</f>
        <v>ARUMUGAM</v>
      </c>
      <c r="H56" s="1" t="str">
        <f>IF(LEN(E55),IFERROR(VLOOKUP(E56,'Tools List'!$B$2:$C$1048576,2,FALSE),0),$L$1)</f>
        <v>D-Shackle Small</v>
      </c>
      <c r="I56" s="1">
        <v>0</v>
      </c>
      <c r="J56" s="23">
        <v>0</v>
      </c>
      <c r="K56" s="1" t="s">
        <v>284</v>
      </c>
    </row>
    <row r="57" spans="1:11" hidden="1" x14ac:dyDescent="0.25">
      <c r="A57" s="1">
        <v>56</v>
      </c>
      <c r="B57" s="15">
        <v>42650</v>
      </c>
      <c r="C57" s="1">
        <v>141</v>
      </c>
      <c r="D57" s="1">
        <v>12</v>
      </c>
      <c r="E57" s="1" t="s">
        <v>250</v>
      </c>
      <c r="F57" s="2" t="str">
        <f>IF(LEN($C57),IFERROR(VLOOKUP($C57,Employees!$A$2:$B$806,2,FALSE),0),$L$1)</f>
        <v>RGERALD PHIRI</v>
      </c>
      <c r="G57" s="1" t="str">
        <f>IF(LEN($D57),IFERROR(VLOOKUP($D57,Employees!$A$2:$B$833,2,FALSE),0),$L$1)</f>
        <v>ALGU</v>
      </c>
      <c r="H57" s="1" t="str">
        <f>IF(LEN(E56),IFERROR(VLOOKUP(E57,'Tools List'!$B$2:$C$1048576,2,FALSE),0),$L$1)</f>
        <v>D-Shackle Big</v>
      </c>
      <c r="I57" s="1">
        <v>0</v>
      </c>
      <c r="J57" s="23">
        <v>0</v>
      </c>
      <c r="K57" s="1" t="s">
        <v>284</v>
      </c>
    </row>
    <row r="58" spans="1:11" hidden="1" x14ac:dyDescent="0.25">
      <c r="A58" s="1">
        <v>57</v>
      </c>
      <c r="B58" s="15">
        <v>42650</v>
      </c>
      <c r="C58" s="1">
        <v>120</v>
      </c>
      <c r="D58" s="1"/>
      <c r="E58" s="1" t="s">
        <v>23</v>
      </c>
      <c r="F58" s="2" t="str">
        <f>IF(LEN($C58),IFERROR(VLOOKUP($C58,Employees!$A$2:$B$806,2,FALSE),0),$L$1)</f>
        <v>MACDAF CHIWAYA</v>
      </c>
      <c r="G58" s="1" t="str">
        <f>IF(LEN($D58),IFERROR(VLOOKUP($D58,Employees!$A$2:$B$833,2,FALSE),0),$L$1)</f>
        <v>-</v>
      </c>
      <c r="H58" s="1" t="str">
        <f>IF(LEN(E57),IFERROR(VLOOKUP(E58,'Tools List'!$B$2:$C$1048576,2,FALSE),0),$L$1)</f>
        <v>Grinding Machine AG 7</v>
      </c>
      <c r="I58" s="1">
        <v>0</v>
      </c>
      <c r="J58" s="23">
        <v>0</v>
      </c>
      <c r="K58" s="1" t="s">
        <v>284</v>
      </c>
    </row>
    <row r="59" spans="1:11" hidden="1" x14ac:dyDescent="0.25">
      <c r="A59" s="1">
        <v>58</v>
      </c>
      <c r="B59" s="15">
        <v>42650</v>
      </c>
      <c r="C59" s="1">
        <v>103</v>
      </c>
      <c r="D59" s="1">
        <v>11</v>
      </c>
      <c r="E59" s="1" t="s">
        <v>19</v>
      </c>
      <c r="F59" s="2" t="str">
        <f>IF(LEN($C59),IFERROR(VLOOKUP($C59,Employees!$A$2:$B$806,2,FALSE),0),$L$1)</f>
        <v>KELVIN THEULO</v>
      </c>
      <c r="G59" s="1" t="str">
        <f>IF(LEN($D59),IFERROR(VLOOKUP($D59,Employees!$A$2:$B$833,2,FALSE),0),$L$1)</f>
        <v>GAGAN BIHATI</v>
      </c>
      <c r="H59" s="1" t="str">
        <f>IF(LEN(E58),IFERROR(VLOOKUP(E59,'Tools List'!$B$2:$C$1048576,2,FALSE),0),$L$1)</f>
        <v>PUG Cutting Machine</v>
      </c>
      <c r="I59" s="1">
        <v>0</v>
      </c>
      <c r="J59" s="23">
        <v>0</v>
      </c>
      <c r="K59" s="1" t="s">
        <v>284</v>
      </c>
    </row>
    <row r="60" spans="1:11" hidden="1" x14ac:dyDescent="0.25">
      <c r="A60" s="1">
        <v>59</v>
      </c>
      <c r="B60" s="15">
        <v>42650</v>
      </c>
      <c r="C60" s="1">
        <v>103</v>
      </c>
      <c r="D60" s="1">
        <v>11</v>
      </c>
      <c r="E60" s="1" t="s">
        <v>55</v>
      </c>
      <c r="F60" s="2" t="str">
        <f>IF(LEN($C60),IFERROR(VLOOKUP($C60,Employees!$A$2:$B$806,2,FALSE),0),$L$1)</f>
        <v>KELVIN THEULO</v>
      </c>
      <c r="G60" s="1" t="str">
        <f>IF(LEN($D60),IFERROR(VLOOKUP($D60,Employees!$A$2:$B$833,2,FALSE),0),$L$1)</f>
        <v>GAGAN BIHATI</v>
      </c>
      <c r="H60" s="1" t="str">
        <f>IF(LEN(E59),IFERROR(VLOOKUP(E60,'Tools List'!$B$2:$C$1048576,2,FALSE),0),$L$1)</f>
        <v>Adjestable Spanner</v>
      </c>
      <c r="I60" s="1">
        <v>0</v>
      </c>
      <c r="J60" s="23">
        <v>0</v>
      </c>
      <c r="K60" s="1" t="s">
        <v>284</v>
      </c>
    </row>
    <row r="61" spans="1:11" hidden="1" x14ac:dyDescent="0.25">
      <c r="A61" s="1">
        <v>60</v>
      </c>
      <c r="B61" s="15">
        <v>42650</v>
      </c>
      <c r="C61" s="1">
        <v>153</v>
      </c>
      <c r="D61" s="1"/>
      <c r="E61" s="1" t="s">
        <v>27</v>
      </c>
      <c r="F61" s="2" t="str">
        <f>IF(LEN($C61),IFERROR(VLOOKUP($C61,Employees!$A$2:$B$806,2,FALSE),0),$L$1)</f>
        <v>YAMIKANI CHINYAMA</v>
      </c>
      <c r="G61" s="1" t="str">
        <f>IF(LEN($D61),IFERROR(VLOOKUP($D61,Employees!$A$2:$B$833,2,FALSE),0),$L$1)</f>
        <v>-</v>
      </c>
      <c r="H61" s="1" t="str">
        <f>IF(LEN(E60),IFERROR(VLOOKUP(E61,'Tools List'!$B$2:$C$1048576,2,FALSE),0),$L$1)</f>
        <v>Grinding Machine AG 4</v>
      </c>
      <c r="I61" s="1">
        <v>0</v>
      </c>
      <c r="J61" s="23">
        <v>0</v>
      </c>
      <c r="K61" s="1" t="s">
        <v>284</v>
      </c>
    </row>
    <row r="62" spans="1:11" hidden="1" x14ac:dyDescent="0.25">
      <c r="A62" s="1">
        <v>61</v>
      </c>
      <c r="B62" s="15">
        <v>42650</v>
      </c>
      <c r="C62" s="1">
        <v>148</v>
      </c>
      <c r="D62" s="1">
        <v>127</v>
      </c>
      <c r="E62" s="1" t="s">
        <v>243</v>
      </c>
      <c r="F62" s="2" t="str">
        <f>IF(LEN($C62),IFERROR(VLOOKUP($C62,Employees!$A$2:$B$806,2,FALSE),0),$L$1)</f>
        <v>SYDINEY BANDA</v>
      </c>
      <c r="G62" s="1" t="str">
        <f>IF(LEN($D62),IFERROR(VLOOKUP($D62,Employees!$A$2:$B$833,2,FALSE),0),$L$1)</f>
        <v>ISAAC IMBOBO</v>
      </c>
      <c r="H62" s="1" t="str">
        <f>IF(LEN(E61),IFERROR(VLOOKUP(E62,'Tools List'!$B$2:$C$1048576,2,FALSE),0),$L$1)</f>
        <v>Welding Cable</v>
      </c>
      <c r="I62" s="1">
        <v>0</v>
      </c>
      <c r="J62" s="23">
        <v>0</v>
      </c>
      <c r="K62" s="1" t="s">
        <v>284</v>
      </c>
    </row>
    <row r="63" spans="1:11" hidden="1" x14ac:dyDescent="0.25">
      <c r="A63" s="1">
        <v>62</v>
      </c>
      <c r="B63" s="15">
        <v>42650</v>
      </c>
      <c r="C63" s="1">
        <v>148</v>
      </c>
      <c r="D63" s="1">
        <v>127</v>
      </c>
      <c r="E63" s="1" t="s">
        <v>87</v>
      </c>
      <c r="F63" s="2" t="str">
        <f>IF(LEN($C63),IFERROR(VLOOKUP($C63,Employees!$A$2:$B$806,2,FALSE),0),$L$1)</f>
        <v>SYDINEY BANDA</v>
      </c>
      <c r="G63" s="1" t="str">
        <f>IF(LEN($D63),IFERROR(VLOOKUP($D63,Employees!$A$2:$B$833,2,FALSE),0),$L$1)</f>
        <v>ISAAC IMBOBO</v>
      </c>
      <c r="H63" s="1" t="str">
        <f>IF(LEN(E62),IFERROR(VLOOKUP(E63,'Tools List'!$B$2:$C$1048576,2,FALSE),0),$L$1)</f>
        <v>Welding Helmet</v>
      </c>
      <c r="I63" s="1">
        <v>0</v>
      </c>
      <c r="J63" s="23">
        <v>0</v>
      </c>
      <c r="K63" s="1" t="s">
        <v>284</v>
      </c>
    </row>
    <row r="64" spans="1:11" hidden="1" x14ac:dyDescent="0.25">
      <c r="A64" s="1">
        <v>63</v>
      </c>
      <c r="B64" s="15">
        <v>42650</v>
      </c>
      <c r="C64" s="1">
        <v>110</v>
      </c>
      <c r="D64" s="1">
        <v>3</v>
      </c>
      <c r="E64" s="1" t="s">
        <v>243</v>
      </c>
      <c r="F64" s="2" t="str">
        <f>IF(LEN($C64),IFERROR(VLOOKUP($C64,Employees!$A$2:$B$806,2,FALSE),0),$L$1)</f>
        <v>LAWRENT RAPHAEL</v>
      </c>
      <c r="G64" s="1" t="str">
        <f>IF(LEN($D64),IFERROR(VLOOKUP($D64,Employees!$A$2:$B$833,2,FALSE),0),$L$1)</f>
        <v>RANJITH</v>
      </c>
      <c r="H64" s="1" t="str">
        <f>IF(LEN(E63),IFERROR(VLOOKUP(E64,'Tools List'!$B$2:$C$1048576,2,FALSE),0),$L$1)</f>
        <v>Welding Cable</v>
      </c>
      <c r="I64" s="1">
        <v>0</v>
      </c>
      <c r="J64" s="23">
        <v>0</v>
      </c>
      <c r="K64" s="1" t="s">
        <v>284</v>
      </c>
    </row>
    <row r="65" spans="1:11" hidden="1" x14ac:dyDescent="0.25">
      <c r="A65" s="1">
        <v>64</v>
      </c>
      <c r="B65" s="15">
        <v>42650</v>
      </c>
      <c r="C65" s="1">
        <v>110</v>
      </c>
      <c r="D65" s="1">
        <v>3</v>
      </c>
      <c r="E65" s="1" t="s">
        <v>275</v>
      </c>
      <c r="F65" s="2" t="str">
        <f>IF(LEN($C65),IFERROR(VLOOKUP($C65,Employees!$A$2:$B$806,2,FALSE),0),$L$1)</f>
        <v>LAWRENT RAPHAEL</v>
      </c>
      <c r="G65" s="1" t="str">
        <f>IF(LEN($D65),IFERROR(VLOOKUP($D65,Employees!$A$2:$B$833,2,FALSE),0),$L$1)</f>
        <v>RANJITH</v>
      </c>
      <c r="H65" s="1" t="str">
        <f>IF(LEN(E64),IFERROR(VLOOKUP(E65,'Tools List'!$B$2:$C$1048576,2,FALSE),0),$L$1)</f>
        <v>Big Hammer</v>
      </c>
      <c r="I65" s="1">
        <v>0</v>
      </c>
      <c r="J65" s="23">
        <v>0</v>
      </c>
      <c r="K65" s="1" t="s">
        <v>284</v>
      </c>
    </row>
    <row r="66" spans="1:11" hidden="1" x14ac:dyDescent="0.25">
      <c r="A66" s="1">
        <v>65</v>
      </c>
      <c r="B66" s="15">
        <v>42650</v>
      </c>
      <c r="C66" s="1">
        <v>122</v>
      </c>
      <c r="D66" s="1">
        <v>10</v>
      </c>
      <c r="E66" s="1" t="s">
        <v>243</v>
      </c>
      <c r="F66" s="2" t="str">
        <f>IF(LEN($C66),IFERROR(VLOOKUP($C66,Employees!$A$2:$B$806,2,FALSE),0),$L$1)</f>
        <v>MOSES CHIKAONDA DIVERSON</v>
      </c>
      <c r="G66" s="1" t="str">
        <f>IF(LEN($D66),IFERROR(VLOOKUP($D66,Employees!$A$2:$B$833,2,FALSE),0),$L$1)</f>
        <v>CHANDRAKANTA</v>
      </c>
      <c r="H66" s="1" t="str">
        <f>IF(LEN(E65),IFERROR(VLOOKUP(E66,'Tools List'!$B$2:$C$1048576,2,FALSE),0),$L$1)</f>
        <v>Welding Cable</v>
      </c>
      <c r="I66" s="1">
        <v>0</v>
      </c>
      <c r="J66" s="23">
        <v>0</v>
      </c>
      <c r="K66" s="1" t="s">
        <v>317</v>
      </c>
    </row>
    <row r="67" spans="1:11" hidden="1" x14ac:dyDescent="0.25">
      <c r="A67" s="1">
        <v>66</v>
      </c>
      <c r="B67" s="15">
        <v>42650</v>
      </c>
      <c r="C67" s="1">
        <v>161</v>
      </c>
      <c r="D67" s="1"/>
      <c r="E67" s="1" t="s">
        <v>49</v>
      </c>
      <c r="F67" s="2" t="str">
        <f>IF(LEN($C67),IFERROR(VLOOKUP($C67,Employees!$A$2:$B$806,2,FALSE),0),$L$1)</f>
        <v>MACMILLAN SYMON</v>
      </c>
      <c r="G67" s="1" t="str">
        <f>IF(LEN($D67),IFERROR(VLOOKUP($D67,Employees!$A$2:$B$833,2,FALSE),0),$L$1)</f>
        <v>-</v>
      </c>
      <c r="H67" s="1" t="str">
        <f>IF(LEN(E66),IFERROR(VLOOKUP(E67,'Tools List'!$B$2:$C$1048576,2,FALSE),0),$L$1)</f>
        <v>Portable Drilling Machine 32mm</v>
      </c>
      <c r="I67" s="1">
        <v>0</v>
      </c>
      <c r="J67" s="23">
        <v>0</v>
      </c>
      <c r="K67" s="1" t="s">
        <v>284</v>
      </c>
    </row>
    <row r="68" spans="1:11" hidden="1" x14ac:dyDescent="0.25">
      <c r="A68" s="1">
        <v>67</v>
      </c>
      <c r="B68" s="15">
        <v>42650</v>
      </c>
      <c r="C68" s="1">
        <v>161</v>
      </c>
      <c r="D68" s="1"/>
      <c r="E68" s="1" t="s">
        <v>267</v>
      </c>
      <c r="F68" s="2" t="str">
        <f>IF(LEN($C68),IFERROR(VLOOKUP($C68,Employees!$A$2:$B$806,2,FALSE),0),$L$1)</f>
        <v>MACMILLAN SYMON</v>
      </c>
      <c r="G68" s="1" t="str">
        <f>IF(LEN($D68),IFERROR(VLOOKUP($D68,Employees!$A$2:$B$833,2,FALSE),0),$L$1)</f>
        <v>-</v>
      </c>
      <c r="H68" s="1" t="str">
        <f>IF(LEN(E67),IFERROR(VLOOKUP(E68,'Tools List'!$B$2:$C$1048576,2,FALSE),0),$L$1)</f>
        <v>Drilling Key</v>
      </c>
      <c r="I68" s="1">
        <v>0</v>
      </c>
      <c r="J68" s="23">
        <v>0</v>
      </c>
      <c r="K68" s="1" t="s">
        <v>318</v>
      </c>
    </row>
    <row r="69" spans="1:11" hidden="1" x14ac:dyDescent="0.25">
      <c r="A69" s="1">
        <v>68</v>
      </c>
      <c r="B69" s="15">
        <v>42650</v>
      </c>
      <c r="C69" s="1">
        <v>161</v>
      </c>
      <c r="D69" s="1"/>
      <c r="E69" s="1" t="s">
        <v>269</v>
      </c>
      <c r="F69" s="2" t="str">
        <f>IF(LEN($C69),IFERROR(VLOOKUP($C69,Employees!$A$2:$B$806,2,FALSE),0),$L$1)</f>
        <v>MACMILLAN SYMON</v>
      </c>
      <c r="G69" s="1" t="str">
        <f>IF(LEN($D69),IFERROR(VLOOKUP($D69,Employees!$A$2:$B$833,2,FALSE),0),$L$1)</f>
        <v>-</v>
      </c>
      <c r="H69" s="1" t="str">
        <f>IF(LEN(E68),IFERROR(VLOOKUP(E69,'Tools List'!$B$2:$C$1048576,2,FALSE),0),$L$1)</f>
        <v>Drilling Chuck</v>
      </c>
      <c r="I69" s="1">
        <v>0</v>
      </c>
      <c r="J69" s="23">
        <v>0</v>
      </c>
      <c r="K69" s="1" t="s">
        <v>284</v>
      </c>
    </row>
    <row r="70" spans="1:11" hidden="1" x14ac:dyDescent="0.25">
      <c r="A70" s="1">
        <v>69</v>
      </c>
      <c r="B70" s="15">
        <v>42650</v>
      </c>
      <c r="C70" s="1">
        <v>161</v>
      </c>
      <c r="D70" s="1"/>
      <c r="E70" s="1" t="s">
        <v>271</v>
      </c>
      <c r="F70" s="2" t="str">
        <f>IF(LEN($C70),IFERROR(VLOOKUP($C70,Employees!$A$2:$B$806,2,FALSE),0),$L$1)</f>
        <v>MACMILLAN SYMON</v>
      </c>
      <c r="G70" s="1" t="str">
        <f>IF(LEN($D70),IFERROR(VLOOKUP($D70,Employees!$A$2:$B$833,2,FALSE),0),$L$1)</f>
        <v>-</v>
      </c>
      <c r="H70" s="1" t="str">
        <f>IF(LEN(E69),IFERROR(VLOOKUP(E70,'Tools List'!$B$2:$C$1048576,2,FALSE),0),$L$1)</f>
        <v>Drilling Pit 12mm</v>
      </c>
      <c r="I70" s="1">
        <v>0</v>
      </c>
      <c r="J70" s="23">
        <v>0</v>
      </c>
      <c r="K70" s="1" t="s">
        <v>284</v>
      </c>
    </row>
    <row r="71" spans="1:11" hidden="1" x14ac:dyDescent="0.25">
      <c r="A71" s="1">
        <v>70</v>
      </c>
      <c r="B71" s="15">
        <v>42650</v>
      </c>
      <c r="C71" s="1">
        <v>106</v>
      </c>
      <c r="D71" s="1">
        <v>7</v>
      </c>
      <c r="E71" s="1" t="s">
        <v>288</v>
      </c>
      <c r="F71" s="2" t="str">
        <f>IF(LEN($C71),IFERROR(VLOOKUP($C71,Employees!$A$2:$B$806,2,FALSE),0),$L$1)</f>
        <v>SAMUEL ELIAS</v>
      </c>
      <c r="G71" s="1" t="str">
        <f>IF(LEN($D71),IFERROR(VLOOKUP($D71,Employees!$A$2:$B$833,2,FALSE),0),$L$1)</f>
        <v>BALARAM</v>
      </c>
      <c r="H71" s="1" t="str">
        <f>IF(LEN(E70),IFERROR(VLOOKUP(E71,'Tools List'!$B$2:$C$1048576,2,FALSE),0),$L$1)</f>
        <v>Water Level</v>
      </c>
      <c r="I71" s="1">
        <v>0</v>
      </c>
      <c r="J71" s="23">
        <v>0</v>
      </c>
      <c r="K71" s="1" t="s">
        <v>293</v>
      </c>
    </row>
    <row r="72" spans="1:11" hidden="1" x14ac:dyDescent="0.25">
      <c r="A72" s="1">
        <v>71</v>
      </c>
      <c r="B72" s="15">
        <v>42650</v>
      </c>
      <c r="C72" s="1">
        <v>155</v>
      </c>
      <c r="D72" s="1">
        <v>31</v>
      </c>
      <c r="E72" s="1" t="s">
        <v>280</v>
      </c>
      <c r="F72" s="2" t="str">
        <f>IF(LEN($C72),IFERROR(VLOOKUP($C72,Employees!$A$2:$B$806,2,FALSE),0),$L$1)</f>
        <v>KAWANGA GAUSI</v>
      </c>
      <c r="G72" s="1" t="str">
        <f>IF(LEN($D72),IFERROR(VLOOKUP($D72,Employees!$A$2:$B$833,2,FALSE),0),$L$1)</f>
        <v>KURANAKAR</v>
      </c>
      <c r="H72" s="1" t="str">
        <f>IF(LEN(E71),IFERROR(VLOOKUP(E72,'Tools List'!$B$2:$C$1048576,2,FALSE),0),$L$1)</f>
        <v>Cutting Set Torch</v>
      </c>
      <c r="I72" s="1">
        <v>0</v>
      </c>
      <c r="J72" s="23">
        <v>0</v>
      </c>
      <c r="K72" s="1" t="s">
        <v>284</v>
      </c>
    </row>
    <row r="73" spans="1:11" hidden="1" x14ac:dyDescent="0.25">
      <c r="A73" s="1">
        <v>72</v>
      </c>
      <c r="B73" s="15">
        <v>42650</v>
      </c>
      <c r="C73" s="1">
        <v>160</v>
      </c>
      <c r="D73" s="1">
        <v>17</v>
      </c>
      <c r="E73" s="1" t="s">
        <v>47</v>
      </c>
      <c r="F73" s="2" t="str">
        <f>IF(LEN($C73),IFERROR(VLOOKUP($C73,Employees!$A$2:$B$806,2,FALSE),0),$L$1)</f>
        <v>ANDERSON MBEWE</v>
      </c>
      <c r="G73" s="1" t="str">
        <f>IF(LEN($D73),IFERROR(VLOOKUP($D73,Employees!$A$2:$B$833,2,FALSE),0),$L$1)</f>
        <v>HRUSIKESH</v>
      </c>
      <c r="H73" s="1" t="str">
        <f>IF(LEN(E72),IFERROR(VLOOKUP(E73,'Tools List'!$B$2:$C$1048576,2,FALSE),0),$L$1)</f>
        <v>Chain Block - 3 Mtrs Length 1 Ton</v>
      </c>
      <c r="I73" s="1">
        <v>0</v>
      </c>
      <c r="J73" s="23">
        <v>0</v>
      </c>
      <c r="K73" s="1" t="s">
        <v>284</v>
      </c>
    </row>
    <row r="74" spans="1:11" hidden="1" x14ac:dyDescent="0.25">
      <c r="A74" s="1">
        <v>73</v>
      </c>
      <c r="B74" s="15">
        <v>42650</v>
      </c>
      <c r="C74" s="1">
        <v>131</v>
      </c>
      <c r="D74" s="1"/>
      <c r="E74" s="1" t="s">
        <v>290</v>
      </c>
      <c r="F74" s="2" t="str">
        <f>IF(LEN($C74),IFERROR(VLOOKUP($C74,Employees!$A$2:$B$806,2,FALSE),0),$L$1)</f>
        <v>KAMANGABATA SITIFANO</v>
      </c>
      <c r="G74" s="1" t="str">
        <f>IF(LEN($D74),IFERROR(VLOOKUP($D74,Employees!$A$2:$B$833,2,FALSE),0),$L$1)</f>
        <v>-</v>
      </c>
      <c r="H74" s="1" t="str">
        <f>IF(LEN(E73),IFERROR(VLOOKUP(E74,'Tools List'!$B$2:$C$1048576,2,FALSE),0),$L$1)</f>
        <v>Spanner</v>
      </c>
      <c r="I74" s="1">
        <v>0</v>
      </c>
      <c r="J74" s="23">
        <v>0</v>
      </c>
      <c r="K74" s="1" t="s">
        <v>292</v>
      </c>
    </row>
    <row r="75" spans="1:11" hidden="1" x14ac:dyDescent="0.25">
      <c r="A75" s="1">
        <v>74</v>
      </c>
      <c r="B75" s="15">
        <v>42650</v>
      </c>
      <c r="C75" s="1">
        <v>159</v>
      </c>
      <c r="D75" s="1"/>
      <c r="E75" s="1" t="s">
        <v>23</v>
      </c>
      <c r="F75" s="2" t="str">
        <f>IF(LEN($C75),IFERROR(VLOOKUP($C75,Employees!$A$2:$B$806,2,FALSE),0),$L$1)</f>
        <v>PETER BANDA</v>
      </c>
      <c r="G75" s="1" t="str">
        <f>IF(LEN($D75),IFERROR(VLOOKUP($D75,Employees!$A$2:$B$833,2,FALSE),0),$L$1)</f>
        <v>-</v>
      </c>
      <c r="H75" s="1" t="str">
        <f>IF(LEN(E74),IFERROR(VLOOKUP(E75,'Tools List'!$B$2:$C$1048576,2,FALSE),0),$L$1)</f>
        <v>Grinding Machine AG 7</v>
      </c>
      <c r="I75" s="1">
        <v>0</v>
      </c>
      <c r="J75" s="23">
        <v>0</v>
      </c>
      <c r="K75" s="1" t="s">
        <v>284</v>
      </c>
    </row>
    <row r="76" spans="1:11" x14ac:dyDescent="0.25">
      <c r="A76" s="1">
        <v>75</v>
      </c>
      <c r="B76" s="15">
        <v>42650</v>
      </c>
      <c r="C76" s="1">
        <v>144</v>
      </c>
      <c r="D76" s="1">
        <v>22</v>
      </c>
      <c r="E76" s="1" t="s">
        <v>39</v>
      </c>
      <c r="F76" s="2" t="str">
        <f>IF(LEN($C76),IFERROR(VLOOKUP($C76,Employees!$A$2:$B$806,2,FALSE),0),$L$1)</f>
        <v>ESAU NELSON</v>
      </c>
      <c r="G76" s="1" t="str">
        <f>IF(LEN($D76),IFERROR(VLOOKUP($D76,Employees!$A$2:$B$833,2,FALSE),0),$L$1)</f>
        <v>CHARAN</v>
      </c>
      <c r="H76" s="1" t="str">
        <f>IF(LEN(E75),IFERROR(VLOOKUP(E76,'Tools List'!$B$2:$C$1048576,2,FALSE),0),$L$1)</f>
        <v xml:space="preserve">Safety Belt </v>
      </c>
      <c r="I76" s="1">
        <v>1</v>
      </c>
      <c r="J76" s="23">
        <v>1</v>
      </c>
      <c r="K76" s="1" t="s">
        <v>284</v>
      </c>
    </row>
    <row r="77" spans="1:11" x14ac:dyDescent="0.25">
      <c r="A77" s="1">
        <v>76</v>
      </c>
      <c r="B77" s="15">
        <v>42650</v>
      </c>
      <c r="C77" s="1">
        <v>139</v>
      </c>
      <c r="D77" s="1">
        <v>21</v>
      </c>
      <c r="E77" s="1" t="s">
        <v>43</v>
      </c>
      <c r="F77" s="2" t="str">
        <f>IF(LEN($C77),IFERROR(VLOOKUP($C77,Employees!$A$2:$B$806,2,FALSE),0),$L$1)</f>
        <v>JOSEPH KABWEMBWE</v>
      </c>
      <c r="G77" s="1" t="str">
        <f>IF(LEN($D77),IFERROR(VLOOKUP($D77,Employees!$A$2:$B$833,2,FALSE),0),$L$1)</f>
        <v>MUNNA</v>
      </c>
      <c r="H77" s="1" t="str">
        <f>IF(LEN(E76),IFERROR(VLOOKUP(E77,'Tools List'!$B$2:$C$1048576,2,FALSE),0),$L$1)</f>
        <v>Chain Block - 3 Mtrs Length 3 Ton</v>
      </c>
      <c r="I77" s="1">
        <v>1</v>
      </c>
      <c r="J77" s="23">
        <v>1</v>
      </c>
      <c r="K77" s="1" t="s">
        <v>367</v>
      </c>
    </row>
    <row r="78" spans="1:11" hidden="1" x14ac:dyDescent="0.25">
      <c r="A78" s="1">
        <v>77</v>
      </c>
      <c r="B78" s="15">
        <v>42650</v>
      </c>
      <c r="C78" s="1">
        <v>142</v>
      </c>
      <c r="D78" s="1">
        <v>6</v>
      </c>
      <c r="E78" s="1" t="s">
        <v>280</v>
      </c>
      <c r="F78" s="2" t="str">
        <f>IF(LEN($C78),IFERROR(VLOOKUP($C78,Employees!$A$2:$B$806,2,FALSE),0),$L$1)</f>
        <v>BRINO JOSAMU</v>
      </c>
      <c r="G78" s="1" t="str">
        <f>IF(LEN($D78),IFERROR(VLOOKUP($D78,Employees!$A$2:$B$833,2,FALSE),0),$L$1)</f>
        <v>AYYUB PATEL</v>
      </c>
      <c r="H78" s="1" t="str">
        <f>IF(LEN(E77),IFERROR(VLOOKUP(E78,'Tools List'!$B$2:$C$1048576,2,FALSE),0),$L$1)</f>
        <v>Cutting Set Torch</v>
      </c>
      <c r="I78" s="1">
        <v>0</v>
      </c>
      <c r="J78" s="23">
        <v>0</v>
      </c>
      <c r="K78" s="1" t="s">
        <v>284</v>
      </c>
    </row>
    <row r="79" spans="1:11" hidden="1" x14ac:dyDescent="0.25">
      <c r="A79" s="1">
        <v>78</v>
      </c>
      <c r="B79" s="15">
        <v>42650</v>
      </c>
      <c r="C79" s="1">
        <v>158</v>
      </c>
      <c r="D79" s="1"/>
      <c r="E79" s="1" t="s">
        <v>275</v>
      </c>
      <c r="F79" s="2" t="str">
        <f>IF(LEN($C79),IFERROR(VLOOKUP($C79,Employees!$A$2:$B$806,2,FALSE),0),$L$1)</f>
        <v>GANIZANI CHADZA</v>
      </c>
      <c r="G79" s="1" t="str">
        <f>IF(LEN($D79),IFERROR(VLOOKUP($D79,Employees!$A$2:$B$833,2,FALSE),0),$L$1)</f>
        <v>-</v>
      </c>
      <c r="H79" s="1" t="str">
        <f>IF(LEN(E78),IFERROR(VLOOKUP(E79,'Tools List'!$B$2:$C$1048576,2,FALSE),0),$L$1)</f>
        <v>Big Hammer</v>
      </c>
      <c r="I79" s="1">
        <v>0</v>
      </c>
      <c r="J79" s="23">
        <v>0</v>
      </c>
      <c r="K79" s="1" t="s">
        <v>284</v>
      </c>
    </row>
    <row r="80" spans="1:11" hidden="1" x14ac:dyDescent="0.25">
      <c r="A80" s="1">
        <v>79</v>
      </c>
      <c r="B80" s="15">
        <v>42650</v>
      </c>
      <c r="C80" s="1">
        <v>133</v>
      </c>
      <c r="D80" s="1">
        <v>8</v>
      </c>
      <c r="E80" s="1" t="s">
        <v>294</v>
      </c>
      <c r="F80" s="2" t="str">
        <f>IF(LEN($C80),IFERROR(VLOOKUP($C80,Employees!$A$2:$B$806,2,FALSE),0),$L$1)</f>
        <v>CHISUMBA KINGSLTY</v>
      </c>
      <c r="G80" s="1" t="str">
        <f>IF(LEN($D80),IFERROR(VLOOKUP($D80,Employees!$A$2:$B$833,2,FALSE),0),$L$1)</f>
        <v>BHAGIRATHI</v>
      </c>
      <c r="H80" s="1" t="str">
        <f>IF(LEN(E79),IFERROR(VLOOKUP(E80,'Tools List'!$B$2:$C$1048576,2,FALSE),0),$L$1)</f>
        <v>Steel Scale 1Mtrs</v>
      </c>
      <c r="I80" s="1">
        <v>0</v>
      </c>
      <c r="J80" s="23">
        <v>0</v>
      </c>
      <c r="K80" s="1" t="s">
        <v>284</v>
      </c>
    </row>
    <row r="81" spans="1:11" hidden="1" x14ac:dyDescent="0.25">
      <c r="A81" s="1">
        <v>80</v>
      </c>
      <c r="B81" s="15">
        <v>42650</v>
      </c>
      <c r="C81" s="1">
        <v>133</v>
      </c>
      <c r="D81" s="1">
        <v>8</v>
      </c>
      <c r="E81" s="1" t="s">
        <v>276</v>
      </c>
      <c r="F81" s="2" t="str">
        <f>IF(LEN($C81),IFERROR(VLOOKUP($C81,Employees!$A$2:$B$806,2,FALSE),0),$L$1)</f>
        <v>CHISUMBA KINGSLTY</v>
      </c>
      <c r="G81" s="1" t="str">
        <f>IF(LEN($D81),IFERROR(VLOOKUP($D81,Employees!$A$2:$B$833,2,FALSE),0),$L$1)</f>
        <v>BHAGIRATHI</v>
      </c>
      <c r="H81" s="1" t="str">
        <f>IF(LEN(E80),IFERROR(VLOOKUP(E81,'Tools List'!$B$2:$C$1048576,2,FALSE),0),$L$1)</f>
        <v>Long Hammer</v>
      </c>
      <c r="I81" s="1">
        <v>0</v>
      </c>
      <c r="J81" s="23">
        <v>0</v>
      </c>
      <c r="K81" s="1" t="s">
        <v>284</v>
      </c>
    </row>
    <row r="82" spans="1:11" hidden="1" x14ac:dyDescent="0.25">
      <c r="A82" s="1">
        <v>81</v>
      </c>
      <c r="B82" s="15">
        <v>42650</v>
      </c>
      <c r="C82" s="1">
        <v>133</v>
      </c>
      <c r="D82" s="1">
        <v>8</v>
      </c>
      <c r="E82" s="1" t="s">
        <v>47</v>
      </c>
      <c r="F82" s="2" t="str">
        <f>IF(LEN($C82),IFERROR(VLOOKUP($C82,Employees!$A$2:$B$806,2,FALSE),0),$L$1)</f>
        <v>CHISUMBA KINGSLTY</v>
      </c>
      <c r="G82" s="1" t="str">
        <f>IF(LEN($D82),IFERROR(VLOOKUP($D82,Employees!$A$2:$B$833,2,FALSE),0),$L$1)</f>
        <v>BHAGIRATHI</v>
      </c>
      <c r="H82" s="1" t="str">
        <f>IF(LEN(E81),IFERROR(VLOOKUP(E82,'Tools List'!$B$2:$C$1048576,2,FALSE),0),$L$1)</f>
        <v>Chain Block - 3 Mtrs Length 1 Ton</v>
      </c>
      <c r="I82" s="1">
        <v>0</v>
      </c>
      <c r="J82" s="23">
        <v>0</v>
      </c>
      <c r="K82" s="1" t="s">
        <v>284</v>
      </c>
    </row>
    <row r="83" spans="1:11" hidden="1" x14ac:dyDescent="0.25">
      <c r="A83" s="1">
        <v>82</v>
      </c>
      <c r="B83" s="15">
        <v>42650</v>
      </c>
      <c r="C83" s="1">
        <v>118</v>
      </c>
      <c r="D83" s="1">
        <v>13</v>
      </c>
      <c r="E83" s="1" t="s">
        <v>275</v>
      </c>
      <c r="F83" s="2" t="str">
        <f>IF(LEN($C83),IFERROR(VLOOKUP($C83,Employees!$A$2:$B$806,2,FALSE),0),$L$1)</f>
        <v>CHIKUMBUTSO</v>
      </c>
      <c r="G83" s="1" t="str">
        <f>IF(LEN($D83),IFERROR(VLOOKUP($D83,Employees!$A$2:$B$833,2,FALSE),0),$L$1)</f>
        <v>RAJENDRA</v>
      </c>
      <c r="H83" s="1" t="str">
        <f>IF(LEN(E82),IFERROR(VLOOKUP(E83,'Tools List'!$B$2:$C$1048576,2,FALSE),0),$L$1)</f>
        <v>Big Hammer</v>
      </c>
      <c r="I83" s="1">
        <v>0</v>
      </c>
      <c r="J83" s="23">
        <v>0</v>
      </c>
      <c r="K83" s="1" t="s">
        <v>284</v>
      </c>
    </row>
    <row r="84" spans="1:11" hidden="1" x14ac:dyDescent="0.25">
      <c r="A84" s="1">
        <v>83</v>
      </c>
      <c r="B84" s="15">
        <v>42651</v>
      </c>
      <c r="C84" s="1">
        <v>136</v>
      </c>
      <c r="D84" s="1">
        <v>9</v>
      </c>
      <c r="E84" s="1" t="s">
        <v>243</v>
      </c>
      <c r="F84" s="2" t="str">
        <f>IF(LEN($C84),IFERROR(VLOOKUP($C84,Employees!$A$2:$B$806,2,FALSE),0),$L$1)</f>
        <v>RABSON CHIDAYA</v>
      </c>
      <c r="G84" s="1" t="str">
        <f>IF(LEN($D84),IFERROR(VLOOKUP($D84,Employees!$A$2:$B$833,2,FALSE),0),$L$1)</f>
        <v>BHARATA</v>
      </c>
      <c r="H84" s="1" t="str">
        <f>IF(LEN(E83),IFERROR(VLOOKUP(E84,'Tools List'!$B$2:$C$1048576,2,FALSE),0),$L$1)</f>
        <v>Welding Cable</v>
      </c>
      <c r="I84" s="1">
        <v>0</v>
      </c>
      <c r="J84" s="25">
        <v>0</v>
      </c>
      <c r="K84" s="1" t="s">
        <v>284</v>
      </c>
    </row>
    <row r="85" spans="1:11" hidden="1" x14ac:dyDescent="0.25">
      <c r="A85" s="1">
        <v>84</v>
      </c>
      <c r="B85" s="15">
        <v>42651</v>
      </c>
      <c r="C85" s="1">
        <v>136</v>
      </c>
      <c r="D85" s="1">
        <v>9</v>
      </c>
      <c r="E85" s="1" t="s">
        <v>87</v>
      </c>
      <c r="F85" s="2" t="str">
        <f>IF(LEN($C85),IFERROR(VLOOKUP($C85,Employees!$A$2:$B$806,2,FALSE),0),$L$1)</f>
        <v>RABSON CHIDAYA</v>
      </c>
      <c r="G85" s="1" t="str">
        <f>IF(LEN($D85),IFERROR(VLOOKUP($D85,Employees!$A$2:$B$833,2,FALSE),0),$L$1)</f>
        <v>BHARATA</v>
      </c>
      <c r="H85" s="1" t="str">
        <f>IF(LEN(E84),IFERROR(VLOOKUP(E85,'Tools List'!$B$2:$C$1048576,2,FALSE),0),$L$1)</f>
        <v>Welding Helmet</v>
      </c>
      <c r="I85" s="1">
        <v>0</v>
      </c>
      <c r="J85" s="25">
        <v>0</v>
      </c>
      <c r="K85" s="1" t="s">
        <v>284</v>
      </c>
    </row>
    <row r="86" spans="1:11" hidden="1" x14ac:dyDescent="0.25">
      <c r="A86" s="1">
        <v>85</v>
      </c>
      <c r="B86" s="15">
        <v>42651</v>
      </c>
      <c r="C86" s="1">
        <v>142</v>
      </c>
      <c r="D86" s="1">
        <v>29</v>
      </c>
      <c r="E86" s="1" t="s">
        <v>243</v>
      </c>
      <c r="F86" s="2" t="str">
        <f>IF(LEN($C86),IFERROR(VLOOKUP($C86,Employees!$A$2:$B$806,2,FALSE),0),$L$1)</f>
        <v>BRINO JOSAMU</v>
      </c>
      <c r="G86" s="1" t="str">
        <f>IF(LEN($D86),IFERROR(VLOOKUP($D86,Employees!$A$2:$B$833,2,FALSE),0),$L$1)</f>
        <v>DINAKARAN</v>
      </c>
      <c r="H86" s="1" t="str">
        <f>IF(LEN(E85),IFERROR(VLOOKUP(E86,'Tools List'!$B$2:$C$1048576,2,FALSE),0),$L$1)</f>
        <v>Welding Cable</v>
      </c>
      <c r="I86" s="1">
        <v>0</v>
      </c>
      <c r="J86" s="25">
        <v>0</v>
      </c>
      <c r="K86" s="1" t="s">
        <v>284</v>
      </c>
    </row>
    <row r="87" spans="1:11" hidden="1" x14ac:dyDescent="0.25">
      <c r="A87" s="1">
        <v>86</v>
      </c>
      <c r="B87" s="15">
        <v>42651</v>
      </c>
      <c r="C87" s="1">
        <v>142</v>
      </c>
      <c r="D87" s="1">
        <v>29</v>
      </c>
      <c r="E87" s="1" t="s">
        <v>87</v>
      </c>
      <c r="F87" s="2" t="str">
        <f>IF(LEN($C87),IFERROR(VLOOKUP($C87,Employees!$A$2:$B$806,2,FALSE),0),$L$1)</f>
        <v>BRINO JOSAMU</v>
      </c>
      <c r="G87" s="1" t="str">
        <f>IF(LEN($D87),IFERROR(VLOOKUP($D87,Employees!$A$2:$B$833,2,FALSE),0),$L$1)</f>
        <v>DINAKARAN</v>
      </c>
      <c r="H87" s="1" t="str">
        <f>IF(LEN(E86),IFERROR(VLOOKUP(E87,'Tools List'!$B$2:$C$1048576,2,FALSE),0),$L$1)</f>
        <v>Welding Helmet</v>
      </c>
      <c r="I87" s="1">
        <v>0</v>
      </c>
      <c r="J87" s="25">
        <v>0</v>
      </c>
      <c r="K87" s="1" t="s">
        <v>284</v>
      </c>
    </row>
    <row r="88" spans="1:11" hidden="1" x14ac:dyDescent="0.25">
      <c r="A88" s="1">
        <v>87</v>
      </c>
      <c r="B88" s="15">
        <v>42651</v>
      </c>
      <c r="C88" s="1">
        <v>159</v>
      </c>
      <c r="D88" s="1"/>
      <c r="E88" s="1" t="s">
        <v>23</v>
      </c>
      <c r="F88" s="2" t="str">
        <f>IF(LEN($C88),IFERROR(VLOOKUP($C88,Employees!$A$2:$B$806,2,FALSE),0),$L$1)</f>
        <v>PETER BANDA</v>
      </c>
      <c r="G88" s="1" t="str">
        <f>IF(LEN($D88),IFERROR(VLOOKUP($D88,Employees!$A$2:$B$833,2,FALSE),0),$L$1)</f>
        <v>-</v>
      </c>
      <c r="H88" s="1" t="str">
        <f>IF(LEN(E87),IFERROR(VLOOKUP(E88,'Tools List'!$B$2:$C$1048576,2,FALSE),0),$L$1)</f>
        <v>Grinding Machine AG 7</v>
      </c>
      <c r="I88" s="1">
        <v>0</v>
      </c>
      <c r="J88" s="25">
        <v>0</v>
      </c>
      <c r="K88" s="1" t="s">
        <v>284</v>
      </c>
    </row>
    <row r="89" spans="1:11" hidden="1" x14ac:dyDescent="0.25">
      <c r="A89" s="1">
        <v>88</v>
      </c>
      <c r="B89" s="15">
        <v>42651</v>
      </c>
      <c r="C89" s="1">
        <v>122</v>
      </c>
      <c r="D89" s="1">
        <v>10</v>
      </c>
      <c r="E89" s="1" t="s">
        <v>243</v>
      </c>
      <c r="F89" s="2" t="str">
        <f>IF(LEN($C89),IFERROR(VLOOKUP($C89,Employees!$A$2:$B$806,2,FALSE),0),$L$1)</f>
        <v>MOSES CHIKAONDA DIVERSON</v>
      </c>
      <c r="G89" s="1" t="str">
        <f>IF(LEN($D89),IFERROR(VLOOKUP($D89,Employees!$A$2:$B$833,2,FALSE),0),$L$1)</f>
        <v>CHANDRAKANTA</v>
      </c>
      <c r="H89" s="1" t="str">
        <f>IF(LEN(E88),IFERROR(VLOOKUP(E89,'Tools List'!$B$2:$C$1048576,2,FALSE),0),$L$1)</f>
        <v>Welding Cable</v>
      </c>
      <c r="I89" s="1">
        <v>0</v>
      </c>
      <c r="J89" s="25">
        <v>0</v>
      </c>
      <c r="K89" s="1" t="s">
        <v>324</v>
      </c>
    </row>
    <row r="90" spans="1:11" hidden="1" x14ac:dyDescent="0.25">
      <c r="A90" s="1">
        <v>89</v>
      </c>
      <c r="B90" s="15">
        <v>42651</v>
      </c>
      <c r="C90" s="1">
        <v>122</v>
      </c>
      <c r="D90" s="1">
        <v>10</v>
      </c>
      <c r="E90" s="1" t="s">
        <v>53</v>
      </c>
      <c r="F90" s="2" t="str">
        <f>IF(LEN($C90),IFERROR(VLOOKUP($C90,Employees!$A$2:$B$806,2,FALSE),0),$L$1)</f>
        <v>MOSES CHIKAONDA DIVERSON</v>
      </c>
      <c r="G90" s="1" t="str">
        <f>IF(LEN($D90),IFERROR(VLOOKUP($D90,Employees!$A$2:$B$833,2,FALSE),0),$L$1)</f>
        <v>CHANDRAKANTA</v>
      </c>
      <c r="H90" s="1" t="str">
        <f>IF(LEN(E89),IFERROR(VLOOKUP(E90,'Tools List'!$B$2:$C$1048576,2,FALSE),0),$L$1)</f>
        <v>Allenkey</v>
      </c>
      <c r="I90" s="1">
        <v>0</v>
      </c>
      <c r="J90" s="25">
        <v>0</v>
      </c>
      <c r="K90" s="1" t="s">
        <v>284</v>
      </c>
    </row>
    <row r="91" spans="1:11" hidden="1" x14ac:dyDescent="0.25">
      <c r="A91" s="1">
        <v>90</v>
      </c>
      <c r="B91" s="15">
        <v>42651</v>
      </c>
      <c r="C91" s="1">
        <v>122</v>
      </c>
      <c r="D91" s="1">
        <v>10</v>
      </c>
      <c r="E91" s="1" t="s">
        <v>280</v>
      </c>
      <c r="F91" s="2" t="str">
        <f>IF(LEN($C91),IFERROR(VLOOKUP($C91,Employees!$A$2:$B$806,2,FALSE),0),$L$1)</f>
        <v>MOSES CHIKAONDA DIVERSON</v>
      </c>
      <c r="G91" s="1" t="str">
        <f>IF(LEN($D91),IFERROR(VLOOKUP($D91,Employees!$A$2:$B$833,2,FALSE),0),$L$1)</f>
        <v>CHANDRAKANTA</v>
      </c>
      <c r="H91" s="1" t="str">
        <f>IF(LEN(E90),IFERROR(VLOOKUP(E91,'Tools List'!$B$2:$C$1048576,2,FALSE),0),$L$1)</f>
        <v>Cutting Set Torch</v>
      </c>
      <c r="I91" s="1">
        <v>0</v>
      </c>
      <c r="J91" s="25">
        <v>0</v>
      </c>
      <c r="K91" s="1" t="s">
        <v>284</v>
      </c>
    </row>
    <row r="92" spans="1:11" hidden="1" x14ac:dyDescent="0.25">
      <c r="A92" s="1">
        <v>91</v>
      </c>
      <c r="B92" s="15">
        <v>42651</v>
      </c>
      <c r="C92" s="1">
        <v>103</v>
      </c>
      <c r="D92" s="1">
        <v>11</v>
      </c>
      <c r="E92" s="1" t="s">
        <v>19</v>
      </c>
      <c r="F92" s="2" t="str">
        <f>IF(LEN($C92),IFERROR(VLOOKUP($C92,Employees!$A$2:$B$806,2,FALSE),0),$L$1)</f>
        <v>KELVIN THEULO</v>
      </c>
      <c r="G92" s="1" t="str">
        <f>IF(LEN($D92),IFERROR(VLOOKUP($D92,Employees!$A$2:$B$833,2,FALSE),0),$L$1)</f>
        <v>GAGAN BIHATI</v>
      </c>
      <c r="H92" s="1" t="str">
        <f>IF(LEN(E91),IFERROR(VLOOKUP(E92,'Tools List'!$B$2:$C$1048576,2,FALSE),0),$L$1)</f>
        <v>PUG Cutting Machine</v>
      </c>
      <c r="I92" s="1">
        <v>0</v>
      </c>
      <c r="J92" s="25">
        <v>0</v>
      </c>
      <c r="K92" s="1" t="s">
        <v>284</v>
      </c>
    </row>
    <row r="93" spans="1:11" hidden="1" x14ac:dyDescent="0.25">
      <c r="A93" s="1">
        <v>92</v>
      </c>
      <c r="B93" s="15">
        <v>42651</v>
      </c>
      <c r="C93" s="1">
        <v>103</v>
      </c>
      <c r="D93" s="1">
        <v>11</v>
      </c>
      <c r="E93" s="1" t="s">
        <v>55</v>
      </c>
      <c r="F93" s="2" t="str">
        <f>IF(LEN($C93),IFERROR(VLOOKUP($C93,Employees!$A$2:$B$806,2,FALSE),0),$L$1)</f>
        <v>KELVIN THEULO</v>
      </c>
      <c r="G93" s="1" t="str">
        <f>IF(LEN($D93),IFERROR(VLOOKUP($D93,Employees!$A$2:$B$833,2,FALSE),0),$L$1)</f>
        <v>GAGAN BIHATI</v>
      </c>
      <c r="H93" s="1" t="str">
        <f>IF(LEN(E92),IFERROR(VLOOKUP(E93,'Tools List'!$B$2:$C$1048576,2,FALSE),0),$L$1)</f>
        <v>Adjestable Spanner</v>
      </c>
      <c r="I93" s="1">
        <v>0</v>
      </c>
      <c r="J93" s="25">
        <v>0</v>
      </c>
      <c r="K93" s="1" t="s">
        <v>284</v>
      </c>
    </row>
    <row r="94" spans="1:11" hidden="1" x14ac:dyDescent="0.25">
      <c r="A94" s="1">
        <v>93</v>
      </c>
      <c r="B94" s="15">
        <v>42651</v>
      </c>
      <c r="C94" s="1">
        <v>144</v>
      </c>
      <c r="D94" s="1">
        <v>7</v>
      </c>
      <c r="E94" s="1" t="s">
        <v>243</v>
      </c>
      <c r="F94" s="2" t="str">
        <f>IF(LEN($C94),IFERROR(VLOOKUP($C94,Employees!$A$2:$B$806,2,FALSE),0),$L$1)</f>
        <v>ESAU NELSON</v>
      </c>
      <c r="G94" s="1" t="str">
        <f>IF(LEN($D94),IFERROR(VLOOKUP($D94,Employees!$A$2:$B$833,2,FALSE),0),$L$1)</f>
        <v>BALARAM</v>
      </c>
      <c r="H94" s="1" t="str">
        <f>IF(LEN(E93),IFERROR(VLOOKUP(E94,'Tools List'!$B$2:$C$1048576,2,FALSE),0),$L$1)</f>
        <v>Welding Cable</v>
      </c>
      <c r="I94" s="1">
        <v>0</v>
      </c>
      <c r="J94" s="25">
        <v>0</v>
      </c>
      <c r="K94" s="1" t="s">
        <v>284</v>
      </c>
    </row>
    <row r="95" spans="1:11" hidden="1" x14ac:dyDescent="0.25">
      <c r="A95" s="1">
        <v>94</v>
      </c>
      <c r="B95" s="15">
        <v>42651</v>
      </c>
      <c r="C95" s="1">
        <v>133</v>
      </c>
      <c r="D95" s="1">
        <v>8</v>
      </c>
      <c r="E95" s="1" t="s">
        <v>281</v>
      </c>
      <c r="F95" s="2" t="str">
        <f>IF(LEN($C95),IFERROR(VLOOKUP($C95,Employees!$A$2:$B$806,2,FALSE),0),$L$1)</f>
        <v>CHISUMBA KINGSLTY</v>
      </c>
      <c r="G95" s="1" t="str">
        <f>IF(LEN($D95),IFERROR(VLOOKUP($D95,Employees!$A$2:$B$833,2,FALSE),0),$L$1)</f>
        <v>BHAGIRATHI</v>
      </c>
      <c r="H95" s="1" t="str">
        <f>IF(LEN(E94),IFERROR(VLOOKUP(E95,'Tools List'!$B$2:$C$1048576,2,FALSE),0),$L$1)</f>
        <v>Center Punch</v>
      </c>
      <c r="I95" s="1">
        <v>0</v>
      </c>
      <c r="J95" s="25">
        <v>0</v>
      </c>
      <c r="K95" s="1" t="s">
        <v>284</v>
      </c>
    </row>
    <row r="96" spans="1:11" hidden="1" x14ac:dyDescent="0.25">
      <c r="A96" s="1">
        <v>95</v>
      </c>
      <c r="B96" s="15">
        <v>42651</v>
      </c>
      <c r="C96" s="1">
        <v>133</v>
      </c>
      <c r="D96" s="1">
        <v>8</v>
      </c>
      <c r="E96" s="1" t="s">
        <v>300</v>
      </c>
      <c r="F96" s="2" t="str">
        <f>IF(LEN($C96),IFERROR(VLOOKUP($C96,Employees!$A$2:$B$806,2,FALSE),0),$L$1)</f>
        <v>CHISUMBA KINGSLTY</v>
      </c>
      <c r="G96" s="1" t="str">
        <f>IF(LEN($D96),IFERROR(VLOOKUP($D96,Employees!$A$2:$B$833,2,FALSE),0),$L$1)</f>
        <v>BHAGIRATHI</v>
      </c>
      <c r="H96" s="1" t="str">
        <f>IF(LEN(E95),IFERROR(VLOOKUP(E96,'Tools List'!$B$2:$C$1048576,2,FALSE),0),$L$1)</f>
        <v>Measuring Tape 5m</v>
      </c>
      <c r="I96" s="1">
        <v>0</v>
      </c>
      <c r="J96" s="25">
        <v>0</v>
      </c>
      <c r="K96" s="1" t="s">
        <v>284</v>
      </c>
    </row>
    <row r="97" spans="1:11" hidden="1" x14ac:dyDescent="0.25">
      <c r="A97" s="1">
        <v>96</v>
      </c>
      <c r="B97" s="15">
        <v>42651</v>
      </c>
      <c r="C97" s="1">
        <v>133</v>
      </c>
      <c r="D97" s="1">
        <v>8</v>
      </c>
      <c r="E97" s="1" t="s">
        <v>294</v>
      </c>
      <c r="F97" s="2" t="str">
        <f>IF(LEN($C97),IFERROR(VLOOKUP($C97,Employees!$A$2:$B$806,2,FALSE),0),$L$1)</f>
        <v>CHISUMBA KINGSLTY</v>
      </c>
      <c r="G97" s="1" t="str">
        <f>IF(LEN($D97),IFERROR(VLOOKUP($D97,Employees!$A$2:$B$833,2,FALSE),0),$L$1)</f>
        <v>BHAGIRATHI</v>
      </c>
      <c r="H97" s="1" t="str">
        <f>IF(LEN(E96),IFERROR(VLOOKUP(E97,'Tools List'!$B$2:$C$1048576,2,FALSE),0),$L$1)</f>
        <v>Steel Scale 1Mtrs</v>
      </c>
      <c r="I97" s="1">
        <v>0</v>
      </c>
      <c r="J97" s="25">
        <v>0</v>
      </c>
      <c r="K97" s="1" t="s">
        <v>284</v>
      </c>
    </row>
    <row r="98" spans="1:11" hidden="1" x14ac:dyDescent="0.25">
      <c r="A98" s="1">
        <v>97</v>
      </c>
      <c r="B98" s="15">
        <v>42651</v>
      </c>
      <c r="C98" s="1">
        <v>148</v>
      </c>
      <c r="D98" s="1">
        <v>127</v>
      </c>
      <c r="E98" s="1" t="s">
        <v>243</v>
      </c>
      <c r="F98" s="2" t="str">
        <f>IF(LEN($C98),IFERROR(VLOOKUP($C98,Employees!$A$2:$B$806,2,FALSE),0),$L$1)</f>
        <v>SYDINEY BANDA</v>
      </c>
      <c r="G98" s="1" t="str">
        <f>IF(LEN($D98),IFERROR(VLOOKUP($D98,Employees!$A$2:$B$833,2,FALSE),0),$L$1)</f>
        <v>ISAAC IMBOBO</v>
      </c>
      <c r="H98" s="1" t="str">
        <f>IF(LEN(E97),IFERROR(VLOOKUP(E98,'Tools List'!$B$2:$C$1048576,2,FALSE),0),$L$1)</f>
        <v>Welding Cable</v>
      </c>
      <c r="I98" s="1">
        <v>0</v>
      </c>
      <c r="J98" s="25">
        <v>0</v>
      </c>
      <c r="K98" s="1" t="s">
        <v>284</v>
      </c>
    </row>
    <row r="99" spans="1:11" hidden="1" x14ac:dyDescent="0.25">
      <c r="A99" s="1">
        <v>98</v>
      </c>
      <c r="B99" s="15">
        <v>42651</v>
      </c>
      <c r="C99" s="1">
        <v>148</v>
      </c>
      <c r="D99" s="1">
        <v>127</v>
      </c>
      <c r="E99" s="1" t="s">
        <v>87</v>
      </c>
      <c r="F99" s="2" t="str">
        <f>IF(LEN($C99),IFERROR(VLOOKUP($C99,Employees!$A$2:$B$806,2,FALSE),0),$L$1)</f>
        <v>SYDINEY BANDA</v>
      </c>
      <c r="G99" s="1" t="str">
        <f>IF(LEN($D99),IFERROR(VLOOKUP($D99,Employees!$A$2:$B$833,2,FALSE),0),$L$1)</f>
        <v>ISAAC IMBOBO</v>
      </c>
      <c r="H99" s="1" t="str">
        <f>IF(LEN(E98),IFERROR(VLOOKUP(E99,'Tools List'!$B$2:$C$1048576,2,FALSE),0),$L$1)</f>
        <v>Welding Helmet</v>
      </c>
      <c r="I99" s="1">
        <v>0</v>
      </c>
      <c r="J99" s="25">
        <v>0</v>
      </c>
      <c r="K99" s="1" t="s">
        <v>284</v>
      </c>
    </row>
    <row r="100" spans="1:11" hidden="1" x14ac:dyDescent="0.25">
      <c r="A100" s="1">
        <v>99</v>
      </c>
      <c r="B100" s="15">
        <v>42651</v>
      </c>
      <c r="C100" s="1">
        <v>120</v>
      </c>
      <c r="D100" s="1"/>
      <c r="E100" s="1" t="s">
        <v>23</v>
      </c>
      <c r="F100" s="2" t="str">
        <f>IF(LEN($C100),IFERROR(VLOOKUP($C100,Employees!$A$2:$B$806,2,FALSE),0),$L$1)</f>
        <v>MACDAF CHIWAYA</v>
      </c>
      <c r="G100" s="1" t="str">
        <f>IF(LEN($D100),IFERROR(VLOOKUP($D100,Employees!$A$2:$B$833,2,FALSE),0),$L$1)</f>
        <v>-</v>
      </c>
      <c r="H100" s="1" t="str">
        <f>IF(LEN(E99),IFERROR(VLOOKUP(E100,'Tools List'!$B$2:$C$1048576,2,FALSE),0),$L$1)</f>
        <v>Grinding Machine AG 7</v>
      </c>
      <c r="I100" s="1">
        <v>0</v>
      </c>
      <c r="J100" s="25">
        <v>0</v>
      </c>
      <c r="K100" s="1" t="s">
        <v>284</v>
      </c>
    </row>
    <row r="101" spans="1:11" hidden="1" x14ac:dyDescent="0.25">
      <c r="A101" s="1">
        <v>100</v>
      </c>
      <c r="B101" s="15">
        <v>42651</v>
      </c>
      <c r="C101" s="1">
        <v>110</v>
      </c>
      <c r="D101" s="1">
        <v>3</v>
      </c>
      <c r="E101" s="1" t="s">
        <v>243</v>
      </c>
      <c r="F101" s="2" t="str">
        <f>IF(LEN($C101),IFERROR(VLOOKUP($C101,Employees!$A$2:$B$806,2,FALSE),0),$L$1)</f>
        <v>LAWRENT RAPHAEL</v>
      </c>
      <c r="G101" s="1" t="str">
        <f>IF(LEN($D101),IFERROR(VLOOKUP($D101,Employees!$A$2:$B$833,2,FALSE),0),$L$1)</f>
        <v>RANJITH</v>
      </c>
      <c r="H101" s="1" t="str">
        <f>IF(LEN(E100),IFERROR(VLOOKUP(E101,'Tools List'!$B$2:$C$1048576,2,FALSE),0),$L$1)</f>
        <v>Welding Cable</v>
      </c>
      <c r="I101" s="1">
        <v>0</v>
      </c>
      <c r="J101" s="25">
        <v>0</v>
      </c>
      <c r="K101" s="1" t="s">
        <v>284</v>
      </c>
    </row>
    <row r="102" spans="1:11" hidden="1" x14ac:dyDescent="0.25">
      <c r="A102" s="1">
        <v>101</v>
      </c>
      <c r="B102" s="15">
        <v>42651</v>
      </c>
      <c r="C102" s="1">
        <v>118</v>
      </c>
      <c r="D102" s="1">
        <v>13</v>
      </c>
      <c r="E102" s="1" t="s">
        <v>243</v>
      </c>
      <c r="F102" s="2" t="str">
        <f>IF(LEN($C102),IFERROR(VLOOKUP($C102,Employees!$A$2:$B$806,2,FALSE),0),$L$1)</f>
        <v>CHIKUMBUTSO</v>
      </c>
      <c r="G102" s="1" t="str">
        <f>IF(LEN($D102),IFERROR(VLOOKUP($D102,Employees!$A$2:$B$833,2,FALSE),0),$L$1)</f>
        <v>RAJENDRA</v>
      </c>
      <c r="H102" s="1" t="str">
        <f>IF(LEN(E101),IFERROR(VLOOKUP(E102,'Tools List'!$B$2:$C$1048576,2,FALSE),0),$L$1)</f>
        <v>Welding Cable</v>
      </c>
      <c r="I102" s="1">
        <v>0</v>
      </c>
      <c r="J102" s="25">
        <v>0</v>
      </c>
      <c r="K102" s="1" t="s">
        <v>325</v>
      </c>
    </row>
    <row r="103" spans="1:11" hidden="1" x14ac:dyDescent="0.25">
      <c r="A103" s="1">
        <v>102</v>
      </c>
      <c r="B103" s="15">
        <v>42651</v>
      </c>
      <c r="C103" s="1">
        <v>158</v>
      </c>
      <c r="D103" s="1">
        <v>4</v>
      </c>
      <c r="E103" s="1" t="s">
        <v>248</v>
      </c>
      <c r="F103" s="2" t="str">
        <f>IF(LEN($C103),IFERROR(VLOOKUP($C103,Employees!$A$2:$B$806,2,FALSE),0),$L$1)</f>
        <v>GANIZANI CHADZA</v>
      </c>
      <c r="G103" s="1" t="str">
        <f>IF(LEN($D103),IFERROR(VLOOKUP($D103,Employees!$A$2:$B$833,2,FALSE),0),$L$1)</f>
        <v>ARUMUGAM</v>
      </c>
      <c r="H103" s="1" t="str">
        <f>IF(LEN(E102),IFERROR(VLOOKUP(E103,'Tools List'!$B$2:$C$1048576,2,FALSE),0),$L$1)</f>
        <v>Ceiling Big</v>
      </c>
      <c r="I103" s="1">
        <v>0</v>
      </c>
      <c r="J103" s="25">
        <v>0</v>
      </c>
      <c r="K103" s="1" t="s">
        <v>284</v>
      </c>
    </row>
    <row r="104" spans="1:11" hidden="1" x14ac:dyDescent="0.25">
      <c r="A104" s="1">
        <v>103</v>
      </c>
      <c r="B104" s="15">
        <v>42651</v>
      </c>
      <c r="C104" s="1">
        <v>158</v>
      </c>
      <c r="D104" s="1">
        <v>4</v>
      </c>
      <c r="E104" s="1" t="s">
        <v>245</v>
      </c>
      <c r="F104" s="2" t="str">
        <f>IF(LEN($C104),IFERROR(VLOOKUP($C104,Employees!$A$2:$B$806,2,FALSE),0),$L$1)</f>
        <v>GANIZANI CHADZA</v>
      </c>
      <c r="G104" s="1" t="str">
        <f>IF(LEN($D104),IFERROR(VLOOKUP($D104,Employees!$A$2:$B$833,2,FALSE),0),$L$1)</f>
        <v>ARUMUGAM</v>
      </c>
      <c r="H104" s="1" t="str">
        <f>IF(LEN(E103),IFERROR(VLOOKUP(E104,'Tools List'!$B$2:$C$1048576,2,FALSE),0),$L$1)</f>
        <v>D-Shackle Small</v>
      </c>
      <c r="I104" s="1">
        <v>0</v>
      </c>
      <c r="J104" s="25">
        <v>0</v>
      </c>
      <c r="K104" s="1" t="s">
        <v>284</v>
      </c>
    </row>
    <row r="105" spans="1:11" hidden="1" x14ac:dyDescent="0.25">
      <c r="A105" s="1">
        <v>104</v>
      </c>
      <c r="B105" s="15">
        <v>42651</v>
      </c>
      <c r="C105" s="1">
        <v>134</v>
      </c>
      <c r="D105" s="1">
        <v>12</v>
      </c>
      <c r="E105" s="1" t="s">
        <v>246</v>
      </c>
      <c r="F105" s="2" t="str">
        <f>IF(LEN($C105),IFERROR(VLOOKUP($C105,Employees!$A$2:$B$806,2,FALSE),0),$L$1)</f>
        <v>KALISHA YOHAUE</v>
      </c>
      <c r="G105" s="1" t="str">
        <f>IF(LEN($D105),IFERROR(VLOOKUP($D105,Employees!$A$2:$B$833,2,FALSE),0),$L$1)</f>
        <v>ALGU</v>
      </c>
      <c r="H105" s="1" t="str">
        <f>IF(LEN(E104),IFERROR(VLOOKUP(E105,'Tools List'!$B$2:$C$1048576,2,FALSE),0),$L$1)</f>
        <v>Ceiling Small</v>
      </c>
      <c r="I105" s="1">
        <v>0</v>
      </c>
      <c r="J105" s="25">
        <v>0</v>
      </c>
      <c r="K105" s="1" t="s">
        <v>326</v>
      </c>
    </row>
    <row r="106" spans="1:11" hidden="1" x14ac:dyDescent="0.25">
      <c r="A106" s="1">
        <v>105</v>
      </c>
      <c r="B106" s="15">
        <v>42651</v>
      </c>
      <c r="C106" s="1">
        <v>134</v>
      </c>
      <c r="D106" s="1">
        <v>12</v>
      </c>
      <c r="E106" s="1" t="s">
        <v>250</v>
      </c>
      <c r="F106" s="2" t="str">
        <f>IF(LEN($C106),IFERROR(VLOOKUP($C106,Employees!$A$2:$B$806,2,FALSE),0),$L$1)</f>
        <v>KALISHA YOHAUE</v>
      </c>
      <c r="G106" s="1" t="str">
        <f>IF(LEN($D106),IFERROR(VLOOKUP($D106,Employees!$A$2:$B$833,2,FALSE),0),$L$1)</f>
        <v>ALGU</v>
      </c>
      <c r="H106" s="1" t="str">
        <f>IF(LEN(E105),IFERROR(VLOOKUP(E106,'Tools List'!$B$2:$C$1048576,2,FALSE),0),$L$1)</f>
        <v>D-Shackle Big</v>
      </c>
      <c r="I106" s="1">
        <v>0</v>
      </c>
      <c r="J106" s="25">
        <v>0</v>
      </c>
      <c r="K106" s="1" t="s">
        <v>326</v>
      </c>
    </row>
    <row r="107" spans="1:11" hidden="1" x14ac:dyDescent="0.25">
      <c r="A107" s="1">
        <v>106</v>
      </c>
      <c r="B107" s="15">
        <v>42651</v>
      </c>
      <c r="C107" s="1">
        <v>124</v>
      </c>
      <c r="D107" s="1">
        <v>17</v>
      </c>
      <c r="E107" s="1" t="s">
        <v>243</v>
      </c>
      <c r="F107" s="2" t="str">
        <f>IF(LEN($C107),IFERROR(VLOOKUP($C107,Employees!$A$2:$B$806,2,FALSE),0),$L$1)</f>
        <v>JACOB ALFRED</v>
      </c>
      <c r="G107" s="1" t="str">
        <f>IF(LEN($D107),IFERROR(VLOOKUP($D107,Employees!$A$2:$B$833,2,FALSE),0),$L$1)</f>
        <v>HRUSIKESH</v>
      </c>
      <c r="H107" s="1" t="str">
        <f>IF(LEN(E106),IFERROR(VLOOKUP(E107,'Tools List'!$B$2:$C$1048576,2,FALSE),0),$L$1)</f>
        <v>Welding Cable</v>
      </c>
      <c r="I107" s="1">
        <v>0</v>
      </c>
      <c r="J107" s="25">
        <v>0</v>
      </c>
      <c r="K107" s="1" t="s">
        <v>284</v>
      </c>
    </row>
    <row r="108" spans="1:11" hidden="1" x14ac:dyDescent="0.25">
      <c r="A108" s="1">
        <v>107</v>
      </c>
      <c r="B108" s="15">
        <v>42651</v>
      </c>
      <c r="C108" s="1">
        <v>124</v>
      </c>
      <c r="D108" s="1">
        <v>17</v>
      </c>
      <c r="E108" s="1" t="s">
        <v>87</v>
      </c>
      <c r="F108" s="2" t="str">
        <f>IF(LEN($C108),IFERROR(VLOOKUP($C108,Employees!$A$2:$B$806,2,FALSE),0),$L$1)</f>
        <v>JACOB ALFRED</v>
      </c>
      <c r="G108" s="1" t="str">
        <f>IF(LEN($D108),IFERROR(VLOOKUP($D108,Employees!$A$2:$B$833,2,FALSE),0),$L$1)</f>
        <v>HRUSIKESH</v>
      </c>
      <c r="H108" s="1" t="str">
        <f>IF(LEN(E107),IFERROR(VLOOKUP(E108,'Tools List'!$B$2:$C$1048576,2,FALSE),0),$L$1)</f>
        <v>Welding Helmet</v>
      </c>
      <c r="I108" s="1">
        <v>0</v>
      </c>
      <c r="J108" s="25">
        <v>0</v>
      </c>
      <c r="K108" s="1" t="s">
        <v>284</v>
      </c>
    </row>
    <row r="109" spans="1:11" hidden="1" x14ac:dyDescent="0.25">
      <c r="A109" s="1">
        <v>108</v>
      </c>
      <c r="B109" s="15">
        <v>42651</v>
      </c>
      <c r="C109" s="1">
        <v>124</v>
      </c>
      <c r="D109" s="1">
        <v>17</v>
      </c>
      <c r="E109" s="1" t="s">
        <v>275</v>
      </c>
      <c r="F109" s="2" t="str">
        <f>IF(LEN($C109),IFERROR(VLOOKUP($C109,Employees!$A$2:$B$806,2,FALSE),0),$L$1)</f>
        <v>JACOB ALFRED</v>
      </c>
      <c r="G109" s="1" t="str">
        <f>IF(LEN($D109),IFERROR(VLOOKUP($D109,Employees!$A$2:$B$833,2,FALSE),0),$L$1)</f>
        <v>HRUSIKESH</v>
      </c>
      <c r="H109" s="1" t="str">
        <f>IF(LEN(E108),IFERROR(VLOOKUP(E109,'Tools List'!$B$2:$C$1048576,2,FALSE),0),$L$1)</f>
        <v>Big Hammer</v>
      </c>
      <c r="I109" s="1">
        <v>0</v>
      </c>
      <c r="J109" s="25">
        <v>0</v>
      </c>
      <c r="K109" s="1" t="s">
        <v>284</v>
      </c>
    </row>
    <row r="110" spans="1:11" hidden="1" x14ac:dyDescent="0.25">
      <c r="A110" s="1">
        <v>109</v>
      </c>
      <c r="B110" s="15">
        <v>42651</v>
      </c>
      <c r="C110" s="1">
        <v>155</v>
      </c>
      <c r="D110" s="1">
        <v>31</v>
      </c>
      <c r="E110" s="1" t="s">
        <v>280</v>
      </c>
      <c r="F110" s="2" t="str">
        <f>IF(LEN($C110),IFERROR(VLOOKUP($C110,Employees!$A$2:$B$806,2,FALSE),0),$L$1)</f>
        <v>KAWANGA GAUSI</v>
      </c>
      <c r="G110" s="1" t="str">
        <f>IF(LEN($D110),IFERROR(VLOOKUP($D110,Employees!$A$2:$B$833,2,FALSE),0),$L$1)</f>
        <v>KURANAKAR</v>
      </c>
      <c r="H110" s="1" t="str">
        <f>IF(LEN(E109),IFERROR(VLOOKUP(E110,'Tools List'!$B$2:$C$1048576,2,FALSE),0),$L$1)</f>
        <v>Cutting Set Torch</v>
      </c>
      <c r="I110" s="1">
        <v>0</v>
      </c>
      <c r="J110" s="25">
        <v>0</v>
      </c>
      <c r="K110" s="1" t="s">
        <v>284</v>
      </c>
    </row>
    <row r="111" spans="1:11" hidden="1" x14ac:dyDescent="0.25">
      <c r="A111" s="1">
        <v>110</v>
      </c>
      <c r="B111" s="15">
        <v>42651</v>
      </c>
      <c r="C111" s="1">
        <v>153</v>
      </c>
      <c r="D111" s="1"/>
      <c r="E111" s="1" t="s">
        <v>27</v>
      </c>
      <c r="F111" s="2" t="str">
        <f>IF(LEN($C111),IFERROR(VLOOKUP($C111,Employees!$A$2:$B$806,2,FALSE),0),$L$1)</f>
        <v>YAMIKANI CHINYAMA</v>
      </c>
      <c r="G111" s="1" t="str">
        <f>IF(LEN($D111),IFERROR(VLOOKUP($D111,Employees!$A$2:$B$833,2,FALSE),0),$L$1)</f>
        <v>-</v>
      </c>
      <c r="H111" s="1" t="str">
        <f>IF(LEN(E110),IFERROR(VLOOKUP(E111,'Tools List'!$B$2:$C$1048576,2,FALSE),0),$L$1)</f>
        <v>Grinding Machine AG 4</v>
      </c>
      <c r="I111" s="1">
        <v>0</v>
      </c>
      <c r="J111" s="25">
        <v>0</v>
      </c>
      <c r="K111" s="1" t="s">
        <v>284</v>
      </c>
    </row>
    <row r="112" spans="1:11" hidden="1" x14ac:dyDescent="0.25">
      <c r="A112" s="1">
        <v>111</v>
      </c>
      <c r="B112" s="15">
        <v>42651</v>
      </c>
      <c r="C112" s="1">
        <v>130</v>
      </c>
      <c r="D112" s="1"/>
      <c r="E112" s="1" t="s">
        <v>23</v>
      </c>
      <c r="F112" s="2" t="str">
        <f>IF(LEN($C112),IFERROR(VLOOKUP($C112,Employees!$A$2:$B$806,2,FALSE),0),$L$1)</f>
        <v>SINOYA VICTOR</v>
      </c>
      <c r="G112" s="1" t="str">
        <f>IF(LEN($D112),IFERROR(VLOOKUP($D112,Employees!$A$2:$B$833,2,FALSE),0),$L$1)</f>
        <v>-</v>
      </c>
      <c r="H112" s="1" t="str">
        <f>IF(LEN(E111),IFERROR(VLOOKUP(E112,'Tools List'!$B$2:$C$1048576,2,FALSE),0),$L$1)</f>
        <v>Grinding Machine AG 7</v>
      </c>
      <c r="I112" s="1">
        <v>0</v>
      </c>
      <c r="J112" s="25">
        <v>0</v>
      </c>
      <c r="K112" s="1" t="s">
        <v>284</v>
      </c>
    </row>
    <row r="113" spans="1:11" hidden="1" x14ac:dyDescent="0.25">
      <c r="A113" s="1">
        <v>112</v>
      </c>
      <c r="B113" s="15">
        <v>42651</v>
      </c>
      <c r="C113" s="1">
        <v>116</v>
      </c>
      <c r="D113" s="1">
        <v>6</v>
      </c>
      <c r="E113" s="1" t="s">
        <v>243</v>
      </c>
      <c r="F113" s="2" t="str">
        <f>IF(LEN($C113),IFERROR(VLOOKUP($C113,Employees!$A$2:$B$806,2,FALSE),0),$L$1)</f>
        <v>JEMAS DZIMBIRI</v>
      </c>
      <c r="G113" s="1" t="str">
        <f>IF(LEN($D113),IFERROR(VLOOKUP($D113,Employees!$A$2:$B$833,2,FALSE),0),$L$1)</f>
        <v>AYYUB PATEL</v>
      </c>
      <c r="H113" s="1" t="str">
        <f>IF(LEN(E112),IFERROR(VLOOKUP(E113,'Tools List'!$B$2:$C$1048576,2,FALSE),0),$L$1)</f>
        <v>Welding Cable</v>
      </c>
      <c r="I113" s="1">
        <v>0</v>
      </c>
      <c r="J113" s="25">
        <v>0</v>
      </c>
      <c r="K113" s="1" t="s">
        <v>284</v>
      </c>
    </row>
    <row r="114" spans="1:11" hidden="1" x14ac:dyDescent="0.25">
      <c r="A114" s="1">
        <v>113</v>
      </c>
      <c r="B114" s="15">
        <v>42651</v>
      </c>
      <c r="C114" s="1">
        <v>116</v>
      </c>
      <c r="D114" s="1">
        <v>6</v>
      </c>
      <c r="E114" s="1" t="s">
        <v>87</v>
      </c>
      <c r="F114" s="2" t="str">
        <f>IF(LEN($C114),IFERROR(VLOOKUP($C114,Employees!$A$2:$B$806,2,FALSE),0),$L$1)</f>
        <v>JEMAS DZIMBIRI</v>
      </c>
      <c r="G114" s="1" t="str">
        <f>IF(LEN($D114),IFERROR(VLOOKUP($D114,Employees!$A$2:$B$833,2,FALSE),0),$L$1)</f>
        <v>AYYUB PATEL</v>
      </c>
      <c r="H114" s="1" t="str">
        <f>IF(LEN(E113),IFERROR(VLOOKUP(E114,'Tools List'!$B$2:$C$1048576,2,FALSE),0),$L$1)</f>
        <v>Welding Helmet</v>
      </c>
      <c r="I114" s="1">
        <v>0</v>
      </c>
      <c r="J114" s="25">
        <v>0</v>
      </c>
      <c r="K114" s="1" t="s">
        <v>284</v>
      </c>
    </row>
    <row r="115" spans="1:11" hidden="1" x14ac:dyDescent="0.25">
      <c r="A115" s="1">
        <v>114</v>
      </c>
      <c r="B115" s="15">
        <v>42651</v>
      </c>
      <c r="C115" s="1">
        <v>116</v>
      </c>
      <c r="D115" s="1">
        <v>6</v>
      </c>
      <c r="E115" s="1" t="s">
        <v>265</v>
      </c>
      <c r="F115" s="2" t="str">
        <f>IF(LEN($C115),IFERROR(VLOOKUP($C115,Employees!$A$2:$B$806,2,FALSE),0),$L$1)</f>
        <v>JEMAS DZIMBIRI</v>
      </c>
      <c r="G115" s="1" t="str">
        <f>IF(LEN($D115),IFERROR(VLOOKUP($D115,Employees!$A$2:$B$833,2,FALSE),0),$L$1)</f>
        <v>AYYUB PATEL</v>
      </c>
      <c r="H115" s="1" t="str">
        <f>IF(LEN(E114),IFERROR(VLOOKUP(E115,'Tools List'!$B$2:$C$1048576,2,FALSE),0),$L$1)</f>
        <v>Square 300mm</v>
      </c>
      <c r="I115" s="1">
        <v>0</v>
      </c>
      <c r="J115" s="25">
        <v>0</v>
      </c>
      <c r="K115" s="1" t="s">
        <v>284</v>
      </c>
    </row>
    <row r="116" spans="1:11" hidden="1" x14ac:dyDescent="0.25">
      <c r="A116" s="1">
        <v>115</v>
      </c>
      <c r="B116" s="15">
        <v>42651</v>
      </c>
      <c r="C116" s="1">
        <v>157</v>
      </c>
      <c r="D116" s="1"/>
      <c r="E116" s="1" t="s">
        <v>276</v>
      </c>
      <c r="F116" s="2" t="str">
        <f>IF(LEN($C116),IFERROR(VLOOKUP($C116,Employees!$A$2:$B$806,2,FALSE),0),$L$1)</f>
        <v>BRAVE BANDA</v>
      </c>
      <c r="G116" s="1" t="str">
        <f>IF(LEN($D116),IFERROR(VLOOKUP($D116,Employees!$A$2:$B$833,2,FALSE),0),$L$1)</f>
        <v>-</v>
      </c>
      <c r="H116" s="1" t="str">
        <f>IF(LEN(E115),IFERROR(VLOOKUP(E116,'Tools List'!$B$2:$C$1048576,2,FALSE),0),$L$1)</f>
        <v>Long Hammer</v>
      </c>
      <c r="I116" s="1">
        <v>0</v>
      </c>
      <c r="J116" s="25">
        <v>0</v>
      </c>
      <c r="K116" s="1" t="s">
        <v>284</v>
      </c>
    </row>
    <row r="117" spans="1:11" hidden="1" x14ac:dyDescent="0.25">
      <c r="A117" s="1">
        <v>116</v>
      </c>
      <c r="B117" s="15">
        <v>42651</v>
      </c>
      <c r="C117" s="1">
        <v>161</v>
      </c>
      <c r="D117" s="1"/>
      <c r="E117" s="1" t="s">
        <v>49</v>
      </c>
      <c r="F117" s="2" t="str">
        <f>IF(LEN($C117),IFERROR(VLOOKUP($C117,Employees!$A$2:$B$806,2,FALSE),0),$L$1)</f>
        <v>MACMILLAN SYMON</v>
      </c>
      <c r="G117" s="1" t="str">
        <f>IF(LEN($D117),IFERROR(VLOOKUP($D117,Employees!$A$2:$B$833,2,FALSE),0),$L$1)</f>
        <v>-</v>
      </c>
      <c r="H117" s="1" t="str">
        <f>IF(LEN(E116),IFERROR(VLOOKUP(E117,'Tools List'!$B$2:$C$1048576,2,FALSE),0),$L$1)</f>
        <v>Portable Drilling Machine 32mm</v>
      </c>
      <c r="I117" s="1">
        <v>0</v>
      </c>
      <c r="J117" s="25">
        <v>0</v>
      </c>
      <c r="K117" s="1" t="s">
        <v>327</v>
      </c>
    </row>
    <row r="118" spans="1:11" hidden="1" x14ac:dyDescent="0.25">
      <c r="A118" s="1">
        <v>117</v>
      </c>
      <c r="B118" s="15">
        <v>42651</v>
      </c>
      <c r="C118" s="1">
        <v>161</v>
      </c>
      <c r="D118" s="1"/>
      <c r="E118" s="1" t="s">
        <v>267</v>
      </c>
      <c r="F118" s="2" t="str">
        <f>IF(LEN($C118),IFERROR(VLOOKUP($C118,Employees!$A$2:$B$806,2,FALSE),0),$L$1)</f>
        <v>MACMILLAN SYMON</v>
      </c>
      <c r="G118" s="1" t="str">
        <f>IF(LEN($D118),IFERROR(VLOOKUP($D118,Employees!$A$2:$B$833,2,FALSE),0),$L$1)</f>
        <v>-</v>
      </c>
      <c r="H118" s="1" t="str">
        <f>IF(LEN(E117),IFERROR(VLOOKUP(E118,'Tools List'!$B$2:$C$1048576,2,FALSE),0),$L$1)</f>
        <v>Drilling Key</v>
      </c>
      <c r="I118" s="1">
        <v>0</v>
      </c>
      <c r="J118" s="25">
        <v>0</v>
      </c>
      <c r="K118" s="1" t="s">
        <v>327</v>
      </c>
    </row>
    <row r="119" spans="1:11" hidden="1" x14ac:dyDescent="0.25">
      <c r="A119" s="1">
        <v>118</v>
      </c>
      <c r="B119" s="15">
        <v>42651</v>
      </c>
      <c r="C119" s="1">
        <v>161</v>
      </c>
      <c r="D119" s="1"/>
      <c r="E119" s="1" t="s">
        <v>269</v>
      </c>
      <c r="F119" s="2" t="str">
        <f>IF(LEN($C119),IFERROR(VLOOKUP($C119,Employees!$A$2:$B$806,2,FALSE),0),$L$1)</f>
        <v>MACMILLAN SYMON</v>
      </c>
      <c r="G119" s="1" t="str">
        <f>IF(LEN($D119),IFERROR(VLOOKUP($D119,Employees!$A$2:$B$833,2,FALSE),0),$L$1)</f>
        <v>-</v>
      </c>
      <c r="H119" s="1" t="str">
        <f>IF(LEN(E118),IFERROR(VLOOKUP(E119,'Tools List'!$B$2:$C$1048576,2,FALSE),0),$L$1)</f>
        <v>Drilling Chuck</v>
      </c>
      <c r="I119" s="1">
        <v>0</v>
      </c>
      <c r="J119" s="25">
        <v>0</v>
      </c>
      <c r="K119" s="1" t="s">
        <v>327</v>
      </c>
    </row>
    <row r="120" spans="1:11" hidden="1" x14ac:dyDescent="0.25">
      <c r="A120" s="1">
        <v>119</v>
      </c>
      <c r="B120" s="15">
        <v>42651</v>
      </c>
      <c r="C120" s="1">
        <v>161</v>
      </c>
      <c r="D120" s="1"/>
      <c r="E120" s="1" t="s">
        <v>271</v>
      </c>
      <c r="F120" s="2" t="str">
        <f>IF(LEN($C120),IFERROR(VLOOKUP($C120,Employees!$A$2:$B$806,2,FALSE),0),$L$1)</f>
        <v>MACMILLAN SYMON</v>
      </c>
      <c r="G120" s="1" t="str">
        <f>IF(LEN($D120),IFERROR(VLOOKUP($D120,Employees!$A$2:$B$833,2,FALSE),0),$L$1)</f>
        <v>-</v>
      </c>
      <c r="H120" s="1" t="str">
        <f>IF(LEN(E119),IFERROR(VLOOKUP(E120,'Tools List'!$B$2:$C$1048576,2,FALSE),0),$L$1)</f>
        <v>Drilling Pit 12mm</v>
      </c>
      <c r="I120" s="1">
        <v>0</v>
      </c>
      <c r="J120" s="25">
        <v>0</v>
      </c>
      <c r="K120" s="1" t="s">
        <v>327</v>
      </c>
    </row>
    <row r="121" spans="1:11" hidden="1" x14ac:dyDescent="0.25">
      <c r="A121" s="1">
        <v>120</v>
      </c>
      <c r="B121" s="15">
        <v>42651</v>
      </c>
      <c r="C121" s="1">
        <v>144</v>
      </c>
      <c r="D121" s="1">
        <v>7</v>
      </c>
      <c r="E121" s="1" t="s">
        <v>265</v>
      </c>
      <c r="F121" s="2" t="str">
        <f>IF(LEN($C121),IFERROR(VLOOKUP($C121,Employees!$A$2:$B$806,2,FALSE),0),$L$1)</f>
        <v>ESAU NELSON</v>
      </c>
      <c r="G121" s="1" t="str">
        <f>IF(LEN($D121),IFERROR(VLOOKUP($D121,Employees!$A$2:$B$833,2,FALSE),0),$L$1)</f>
        <v>BALARAM</v>
      </c>
      <c r="H121" s="1" t="str">
        <f>IF(LEN(E120),IFERROR(VLOOKUP(E121,'Tools List'!$B$2:$C$1048576,2,FALSE),0),$L$1)</f>
        <v>Square 300mm</v>
      </c>
      <c r="I121" s="1">
        <v>0</v>
      </c>
      <c r="J121" s="25">
        <v>0</v>
      </c>
      <c r="K121" s="1" t="s">
        <v>284</v>
      </c>
    </row>
    <row r="122" spans="1:11" hidden="1" x14ac:dyDescent="0.25">
      <c r="A122" s="1">
        <v>121</v>
      </c>
      <c r="B122" s="15">
        <v>42651</v>
      </c>
      <c r="C122" s="1">
        <v>134</v>
      </c>
      <c r="D122" s="1">
        <v>12</v>
      </c>
      <c r="E122" s="1" t="s">
        <v>47</v>
      </c>
      <c r="F122" s="2" t="str">
        <f>IF(LEN($C122),IFERROR(VLOOKUP($C122,Employees!$A$2:$B$806,2,FALSE),0),$L$1)</f>
        <v>KALISHA YOHAUE</v>
      </c>
      <c r="G122" s="1" t="str">
        <f>IF(LEN($D122),IFERROR(VLOOKUP($D122,Employees!$A$2:$B$833,2,FALSE),0),$L$1)</f>
        <v>ALGU</v>
      </c>
      <c r="H122" s="1" t="str">
        <f>IF(LEN(E121),IFERROR(VLOOKUP(E122,'Tools List'!$B$2:$C$1048576,2,FALSE),0),$L$1)</f>
        <v>Chain Block - 3 Mtrs Length 1 Ton</v>
      </c>
      <c r="I122" s="1">
        <v>0</v>
      </c>
      <c r="J122" s="25">
        <v>0</v>
      </c>
      <c r="K122" s="1" t="s">
        <v>284</v>
      </c>
    </row>
    <row r="123" spans="1:11" hidden="1" x14ac:dyDescent="0.25">
      <c r="A123" s="1">
        <v>122</v>
      </c>
      <c r="B123" s="15">
        <v>42651</v>
      </c>
      <c r="C123" s="1">
        <v>160</v>
      </c>
      <c r="D123" s="1">
        <v>17</v>
      </c>
      <c r="E123" s="1" t="s">
        <v>47</v>
      </c>
      <c r="F123" s="2" t="str">
        <f>IF(LEN($C123),IFERROR(VLOOKUP($C123,Employees!$A$2:$B$806,2,FALSE),0),$L$1)</f>
        <v>ANDERSON MBEWE</v>
      </c>
      <c r="G123" s="1" t="str">
        <f>IF(LEN($D123),IFERROR(VLOOKUP($D123,Employees!$A$2:$B$833,2,FALSE),0),$L$1)</f>
        <v>HRUSIKESH</v>
      </c>
      <c r="H123" s="1" t="str">
        <f>IF(LEN(E122),IFERROR(VLOOKUP(E123,'Tools List'!$B$2:$C$1048576,2,FALSE),0),$L$1)</f>
        <v>Chain Block - 3 Mtrs Length 1 Ton</v>
      </c>
      <c r="I123" s="1">
        <v>0</v>
      </c>
      <c r="J123" s="25">
        <v>0</v>
      </c>
      <c r="K123" s="1" t="s">
        <v>284</v>
      </c>
    </row>
    <row r="124" spans="1:11" hidden="1" x14ac:dyDescent="0.25">
      <c r="A124" s="1">
        <v>123</v>
      </c>
      <c r="B124" s="15">
        <v>42651</v>
      </c>
      <c r="C124" s="1"/>
      <c r="D124" s="1">
        <v>10</v>
      </c>
      <c r="E124" s="1" t="s">
        <v>102</v>
      </c>
      <c r="F124" s="2" t="str">
        <f>IF(LEN($C124),IFERROR(VLOOKUP($C124,Employees!$A$2:$B$806,2,FALSE),0),$L$1)</f>
        <v>-</v>
      </c>
      <c r="G124" s="1" t="str">
        <f>IF(LEN($D124),IFERROR(VLOOKUP($D124,Employees!$A$2:$B$833,2,FALSE),0),$L$1)</f>
        <v>CHANDRAKANTA</v>
      </c>
      <c r="H124" s="1" t="str">
        <f>IF(LEN(E123),IFERROR(VLOOKUP(E124,'Tools List'!$B$2:$C$1048576,2,FALSE),0),$L$1)</f>
        <v>Safety Goggle black</v>
      </c>
      <c r="I124" s="1">
        <v>0</v>
      </c>
      <c r="J124" s="25">
        <v>0</v>
      </c>
      <c r="K124" s="1" t="s">
        <v>284</v>
      </c>
    </row>
    <row r="125" spans="1:11" hidden="1" x14ac:dyDescent="0.25">
      <c r="A125" s="1">
        <v>124</v>
      </c>
      <c r="B125" s="15">
        <v>42651</v>
      </c>
      <c r="C125" s="1">
        <v>145</v>
      </c>
      <c r="D125" s="1">
        <v>1</v>
      </c>
      <c r="E125" s="1" t="s">
        <v>276</v>
      </c>
      <c r="F125" s="2" t="str">
        <f>IF(LEN($C125),IFERROR(VLOOKUP($C125,Employees!$A$2:$B$806,2,FALSE),0),$L$1)</f>
        <v>AUSTEN PHIRI</v>
      </c>
      <c r="G125" s="1" t="str">
        <f>IF(LEN($D125),IFERROR(VLOOKUP($D125,Employees!$A$2:$B$833,2,FALSE),0),$L$1)</f>
        <v>NAGENDRA</v>
      </c>
      <c r="H125" s="1" t="str">
        <f>IF(LEN(E124),IFERROR(VLOOKUP(E125,'Tools List'!$B$2:$C$1048576,2,FALSE),0),$L$1)</f>
        <v>Long Hammer</v>
      </c>
      <c r="I125" s="1">
        <v>0</v>
      </c>
      <c r="J125" s="25">
        <v>0</v>
      </c>
      <c r="K125" s="1" t="s">
        <v>284</v>
      </c>
    </row>
    <row r="126" spans="1:11" hidden="1" x14ac:dyDescent="0.25">
      <c r="A126" s="1">
        <v>125</v>
      </c>
      <c r="B126" s="15">
        <v>42651</v>
      </c>
      <c r="C126" s="1">
        <v>134</v>
      </c>
      <c r="D126" s="1">
        <v>12</v>
      </c>
      <c r="E126" s="1" t="s">
        <v>245</v>
      </c>
      <c r="F126" s="2" t="str">
        <f>IF(LEN($C126),IFERROR(VLOOKUP($C126,Employees!$A$2:$B$806,2,FALSE),0),$L$1)</f>
        <v>KALISHA YOHAUE</v>
      </c>
      <c r="G126" s="1" t="str">
        <f>IF(LEN($D126),IFERROR(VLOOKUP($D126,Employees!$A$2:$B$833,2,FALSE),0),$L$1)</f>
        <v>ALGU</v>
      </c>
      <c r="H126" s="1" t="str">
        <f>IF(LEN(E125),IFERROR(VLOOKUP(E126,'Tools List'!$B$2:$C$1048576,2,FALSE),0),$L$1)</f>
        <v>D-Shackle Small</v>
      </c>
      <c r="I126" s="1">
        <v>0</v>
      </c>
      <c r="J126" s="25">
        <v>0</v>
      </c>
      <c r="K126" s="1" t="s">
        <v>284</v>
      </c>
    </row>
    <row r="127" spans="1:11" hidden="1" x14ac:dyDescent="0.25">
      <c r="A127" s="1">
        <v>126</v>
      </c>
      <c r="B127" s="15">
        <v>42651</v>
      </c>
      <c r="C127" s="1">
        <v>160</v>
      </c>
      <c r="D127" s="1">
        <v>17</v>
      </c>
      <c r="E127" s="1" t="s">
        <v>47</v>
      </c>
      <c r="F127" s="2" t="str">
        <f>IF(LEN($C127),IFERROR(VLOOKUP($C127,Employees!$A$2:$B$806,2,FALSE),0),$L$1)</f>
        <v>ANDERSON MBEWE</v>
      </c>
      <c r="G127" s="1" t="str">
        <f>IF(LEN($D127),IFERROR(VLOOKUP($D127,Employees!$A$2:$B$833,2,FALSE),0),$L$1)</f>
        <v>HRUSIKESH</v>
      </c>
      <c r="H127" s="1" t="str">
        <f>IF(LEN(E126),IFERROR(VLOOKUP(E127,'Tools List'!$B$2:$C$1048576,2,FALSE),0),$L$1)</f>
        <v>Chain Block - 3 Mtrs Length 1 Ton</v>
      </c>
      <c r="I127" s="1">
        <v>0</v>
      </c>
      <c r="J127" s="25">
        <v>0</v>
      </c>
      <c r="K127" s="1" t="s">
        <v>284</v>
      </c>
    </row>
    <row r="128" spans="1:11" hidden="1" x14ac:dyDescent="0.25">
      <c r="A128" s="1">
        <v>127</v>
      </c>
      <c r="B128" s="15">
        <v>42651</v>
      </c>
      <c r="C128" s="1">
        <v>134</v>
      </c>
      <c r="D128" s="1">
        <v>12</v>
      </c>
      <c r="E128" s="1" t="s">
        <v>43</v>
      </c>
      <c r="F128" s="2" t="str">
        <f>IF(LEN($C128),IFERROR(VLOOKUP($C128,Employees!$A$2:$B$806,2,FALSE),0),$L$1)</f>
        <v>KALISHA YOHAUE</v>
      </c>
      <c r="G128" s="1" t="str">
        <f>IF(LEN($D128),IFERROR(VLOOKUP($D128,Employees!$A$2:$B$833,2,FALSE),0),$L$1)</f>
        <v>ALGU</v>
      </c>
      <c r="H128" s="1" t="str">
        <f>IF(LEN(E127),IFERROR(VLOOKUP(E128,'Tools List'!$B$2:$C$1048576,2,FALSE),0),$L$1)</f>
        <v>Chain Block - 3 Mtrs Length 3 Ton</v>
      </c>
      <c r="I128" s="1">
        <v>0</v>
      </c>
      <c r="J128" s="25">
        <v>0</v>
      </c>
      <c r="K128" s="1" t="s">
        <v>326</v>
      </c>
    </row>
    <row r="129" spans="1:11" hidden="1" x14ac:dyDescent="0.25">
      <c r="A129" s="1">
        <v>128</v>
      </c>
      <c r="B129" s="15">
        <v>42652</v>
      </c>
      <c r="C129" s="1">
        <v>133</v>
      </c>
      <c r="D129" s="1">
        <v>8</v>
      </c>
      <c r="E129" s="1" t="s">
        <v>281</v>
      </c>
      <c r="F129" s="2" t="str">
        <f>IF(LEN($C129),IFERROR(VLOOKUP($C129,Employees!$A$2:$B$806,2,FALSE),0),$L$1)</f>
        <v>CHISUMBA KINGSLTY</v>
      </c>
      <c r="G129" s="1" t="str">
        <f>IF(LEN($D129),IFERROR(VLOOKUP($D129,Employees!$A$2:$B$833,2,FALSE),0),$L$1)</f>
        <v>BHAGIRATHI</v>
      </c>
      <c r="H129" s="1" t="str">
        <f>IF(LEN(E128),IFERROR(VLOOKUP(E129,'Tools List'!$B$2:$C$1048576,2,FALSE),0),$L$1)</f>
        <v>Center Punch</v>
      </c>
      <c r="I129" s="1">
        <v>0</v>
      </c>
      <c r="J129" s="25">
        <v>0</v>
      </c>
      <c r="K129" s="1" t="s">
        <v>284</v>
      </c>
    </row>
    <row r="130" spans="1:11" hidden="1" x14ac:dyDescent="0.25">
      <c r="A130" s="1">
        <v>129</v>
      </c>
      <c r="B130" s="15">
        <v>42652</v>
      </c>
      <c r="C130" s="1">
        <v>133</v>
      </c>
      <c r="D130" s="1">
        <v>8</v>
      </c>
      <c r="E130" s="1" t="s">
        <v>253</v>
      </c>
      <c r="F130" s="2" t="str">
        <f>IF(LEN($C130),IFERROR(VLOOKUP($C130,Employees!$A$2:$B$806,2,FALSE),0),$L$1)</f>
        <v>CHISUMBA KINGSLTY</v>
      </c>
      <c r="G130" s="1" t="str">
        <f>IF(LEN($D130),IFERROR(VLOOKUP($D130,Employees!$A$2:$B$833,2,FALSE),0),$L$1)</f>
        <v>BHAGIRATHI</v>
      </c>
      <c r="H130" s="1" t="str">
        <f>IF(LEN(E129),IFERROR(VLOOKUP(E130,'Tools List'!$B$2:$C$1048576,2,FALSE),0),$L$1)</f>
        <v>Big Tape</v>
      </c>
      <c r="I130" s="1">
        <v>0</v>
      </c>
      <c r="J130" s="25">
        <v>0</v>
      </c>
      <c r="K130" s="1" t="s">
        <v>284</v>
      </c>
    </row>
    <row r="131" spans="1:11" hidden="1" x14ac:dyDescent="0.25">
      <c r="A131" s="1">
        <v>130</v>
      </c>
      <c r="B131" s="15">
        <v>42652</v>
      </c>
      <c r="C131" s="1">
        <v>136</v>
      </c>
      <c r="D131" s="1">
        <v>9</v>
      </c>
      <c r="E131" s="1" t="s">
        <v>243</v>
      </c>
      <c r="F131" s="2" t="str">
        <f>IF(LEN($C131),IFERROR(VLOOKUP($C131,Employees!$A$2:$B$806,2,FALSE),0),$L$1)</f>
        <v>RABSON CHIDAYA</v>
      </c>
      <c r="G131" s="1" t="str">
        <f>IF(LEN($D131),IFERROR(VLOOKUP($D131,Employees!$A$2:$B$833,2,FALSE),0),$L$1)</f>
        <v>BHARATA</v>
      </c>
      <c r="H131" s="1" t="str">
        <f>IF(LEN(E130),IFERROR(VLOOKUP(E131,'Tools List'!$B$2:$C$1048576,2,FALSE),0),$L$1)</f>
        <v>Welding Cable</v>
      </c>
      <c r="I131" s="1">
        <v>0</v>
      </c>
      <c r="J131" s="25">
        <v>0</v>
      </c>
      <c r="K131" s="1" t="s">
        <v>284</v>
      </c>
    </row>
    <row r="132" spans="1:11" hidden="1" x14ac:dyDescent="0.25">
      <c r="A132" s="1">
        <v>131</v>
      </c>
      <c r="B132" s="15">
        <v>42652</v>
      </c>
      <c r="C132" s="1">
        <v>136</v>
      </c>
      <c r="D132" s="1">
        <v>9</v>
      </c>
      <c r="E132" s="1" t="s">
        <v>87</v>
      </c>
      <c r="F132" s="2" t="str">
        <f>IF(LEN($C132),IFERROR(VLOOKUP($C132,Employees!$A$2:$B$806,2,FALSE),0),$L$1)</f>
        <v>RABSON CHIDAYA</v>
      </c>
      <c r="G132" s="1" t="str">
        <f>IF(LEN($D132),IFERROR(VLOOKUP($D132,Employees!$A$2:$B$833,2,FALSE),0),$L$1)</f>
        <v>BHARATA</v>
      </c>
      <c r="H132" s="1" t="str">
        <f>IF(LEN(E131),IFERROR(VLOOKUP(E132,'Tools List'!$B$2:$C$1048576,2,FALSE),0),$L$1)</f>
        <v>Welding Helmet</v>
      </c>
      <c r="I132" s="1">
        <v>0</v>
      </c>
      <c r="J132" s="25">
        <v>0</v>
      </c>
      <c r="K132" s="1" t="s">
        <v>284</v>
      </c>
    </row>
    <row r="133" spans="1:11" hidden="1" x14ac:dyDescent="0.25">
      <c r="A133" s="1">
        <v>132</v>
      </c>
      <c r="B133" s="15">
        <v>42652</v>
      </c>
      <c r="C133" s="1">
        <v>142</v>
      </c>
      <c r="D133" s="1">
        <v>29</v>
      </c>
      <c r="E133" s="1" t="s">
        <v>243</v>
      </c>
      <c r="F133" s="2" t="str">
        <f>IF(LEN($C133),IFERROR(VLOOKUP($C133,Employees!$A$2:$B$806,2,FALSE),0),$L$1)</f>
        <v>BRINO JOSAMU</v>
      </c>
      <c r="G133" s="1" t="str">
        <f>IF(LEN($D133),IFERROR(VLOOKUP($D133,Employees!$A$2:$B$833,2,FALSE),0),$L$1)</f>
        <v>DINAKARAN</v>
      </c>
      <c r="H133" s="1" t="str">
        <f>IF(LEN(E132),IFERROR(VLOOKUP(E133,'Tools List'!$B$2:$C$1048576,2,FALSE),0),$L$1)</f>
        <v>Welding Cable</v>
      </c>
      <c r="I133" s="1">
        <v>0</v>
      </c>
      <c r="J133" s="25">
        <v>0</v>
      </c>
      <c r="K133" s="1" t="s">
        <v>284</v>
      </c>
    </row>
    <row r="134" spans="1:11" hidden="1" x14ac:dyDescent="0.25">
      <c r="A134" s="1">
        <v>133</v>
      </c>
      <c r="B134" s="15">
        <v>42652</v>
      </c>
      <c r="C134" s="1">
        <v>142</v>
      </c>
      <c r="D134" s="1">
        <v>29</v>
      </c>
      <c r="E134" s="1" t="s">
        <v>87</v>
      </c>
      <c r="F134" s="2" t="str">
        <f>IF(LEN($C134),IFERROR(VLOOKUP($C134,Employees!$A$2:$B$806,2,FALSE),0),$L$1)</f>
        <v>BRINO JOSAMU</v>
      </c>
      <c r="G134" s="1" t="str">
        <f>IF(LEN($D134),IFERROR(VLOOKUP($D134,Employees!$A$2:$B$833,2,FALSE),0),$L$1)</f>
        <v>DINAKARAN</v>
      </c>
      <c r="H134" s="1" t="str">
        <f>IF(LEN(E133),IFERROR(VLOOKUP(E134,'Tools List'!$B$2:$C$1048576,2,FALSE),0),$L$1)</f>
        <v>Welding Helmet</v>
      </c>
      <c r="I134" s="1">
        <v>0</v>
      </c>
      <c r="J134" s="25">
        <v>0</v>
      </c>
      <c r="K134" s="1" t="s">
        <v>284</v>
      </c>
    </row>
    <row r="135" spans="1:11" hidden="1" x14ac:dyDescent="0.25">
      <c r="A135" s="1">
        <v>134</v>
      </c>
      <c r="B135" s="15">
        <v>42652</v>
      </c>
      <c r="C135" s="1">
        <v>142</v>
      </c>
      <c r="D135" s="1">
        <v>29</v>
      </c>
      <c r="E135" s="1" t="s">
        <v>243</v>
      </c>
      <c r="F135" s="2" t="str">
        <f>IF(LEN($C135),IFERROR(VLOOKUP($C135,Employees!$A$2:$B$806,2,FALSE),0),$L$1)</f>
        <v>BRINO JOSAMU</v>
      </c>
      <c r="G135" s="1" t="str">
        <f>IF(LEN($D135),IFERROR(VLOOKUP($D135,Employees!$A$2:$B$833,2,FALSE),0),$L$1)</f>
        <v>DINAKARAN</v>
      </c>
      <c r="H135" s="1" t="str">
        <f>IF(LEN(E134),IFERROR(VLOOKUP(E135,'Tools List'!$B$2:$C$1048576,2,FALSE),0),$L$1)</f>
        <v>Welding Cable</v>
      </c>
      <c r="I135" s="1">
        <v>0</v>
      </c>
      <c r="J135" s="25">
        <v>0</v>
      </c>
      <c r="K135" s="1" t="s">
        <v>284</v>
      </c>
    </row>
    <row r="136" spans="1:11" hidden="1" x14ac:dyDescent="0.25">
      <c r="A136" s="1">
        <v>135</v>
      </c>
      <c r="B136" s="15">
        <v>42652</v>
      </c>
      <c r="C136" s="1">
        <v>118</v>
      </c>
      <c r="D136" s="1">
        <v>30</v>
      </c>
      <c r="E136" s="1" t="s">
        <v>243</v>
      </c>
      <c r="F136" s="2" t="str">
        <f>IF(LEN($C136),IFERROR(VLOOKUP($C136,Employees!$A$2:$B$806,2,FALSE),0),$L$1)</f>
        <v>CHIKUMBUTSO</v>
      </c>
      <c r="G136" s="1" t="str">
        <f>IF(LEN($D136),IFERROR(VLOOKUP($D136,Employees!$A$2:$B$833,2,FALSE),0),$L$1)</f>
        <v>SELLA DURAI</v>
      </c>
      <c r="H136" s="1" t="str">
        <f>IF(LEN(E135),IFERROR(VLOOKUP(E136,'Tools List'!$B$2:$C$1048576,2,FALSE),0),$L$1)</f>
        <v>Welding Cable</v>
      </c>
      <c r="I136" s="1">
        <v>0</v>
      </c>
      <c r="J136" s="25">
        <v>0</v>
      </c>
      <c r="K136" s="1" t="s">
        <v>284</v>
      </c>
    </row>
    <row r="137" spans="1:11" hidden="1" x14ac:dyDescent="0.25">
      <c r="A137" s="1">
        <v>136</v>
      </c>
      <c r="B137" s="15">
        <v>42652</v>
      </c>
      <c r="C137" s="1">
        <v>118</v>
      </c>
      <c r="D137" s="1">
        <v>30</v>
      </c>
      <c r="E137" s="1" t="s">
        <v>275</v>
      </c>
      <c r="F137" s="2" t="str">
        <f>IF(LEN($C137),IFERROR(VLOOKUP($C137,Employees!$A$2:$B$806,2,FALSE),0),$L$1)</f>
        <v>CHIKUMBUTSO</v>
      </c>
      <c r="G137" s="1" t="str">
        <f>IF(LEN($D137),IFERROR(VLOOKUP($D137,Employees!$A$2:$B$833,2,FALSE),0),$L$1)</f>
        <v>SELLA DURAI</v>
      </c>
      <c r="H137" s="1" t="str">
        <f>IF(LEN(E136),IFERROR(VLOOKUP(E137,'Tools List'!$B$2:$C$1048576,2,FALSE),0),$L$1)</f>
        <v>Big Hammer</v>
      </c>
      <c r="I137" s="1">
        <v>0</v>
      </c>
      <c r="J137" s="25">
        <v>0</v>
      </c>
      <c r="K137" s="1" t="s">
        <v>284</v>
      </c>
    </row>
    <row r="138" spans="1:11" hidden="1" x14ac:dyDescent="0.25">
      <c r="A138" s="1">
        <v>137</v>
      </c>
      <c r="B138" s="15">
        <v>42652</v>
      </c>
      <c r="C138" s="1">
        <v>148</v>
      </c>
      <c r="D138" s="1">
        <v>127</v>
      </c>
      <c r="E138" s="1" t="s">
        <v>243</v>
      </c>
      <c r="F138" s="2" t="str">
        <f>IF(LEN($C138),IFERROR(VLOOKUP($C138,Employees!$A$2:$B$806,2,FALSE),0),$L$1)</f>
        <v>SYDINEY BANDA</v>
      </c>
      <c r="G138" s="1" t="str">
        <f>IF(LEN($D138),IFERROR(VLOOKUP($D138,Employees!$A$2:$B$833,2,FALSE),0),$L$1)</f>
        <v>ISAAC IMBOBO</v>
      </c>
      <c r="H138" s="1" t="str">
        <f>IF(LEN(E137),IFERROR(VLOOKUP(E138,'Tools List'!$B$2:$C$1048576,2,FALSE),0),$L$1)</f>
        <v>Welding Cable</v>
      </c>
      <c r="I138" s="1">
        <v>0</v>
      </c>
      <c r="J138" s="25">
        <v>0</v>
      </c>
      <c r="K138" s="1" t="s">
        <v>284</v>
      </c>
    </row>
    <row r="139" spans="1:11" hidden="1" x14ac:dyDescent="0.25">
      <c r="A139" s="1">
        <v>138</v>
      </c>
      <c r="B139" s="15">
        <v>42652</v>
      </c>
      <c r="C139" s="1">
        <v>148</v>
      </c>
      <c r="D139" s="1">
        <v>127</v>
      </c>
      <c r="E139" s="1" t="s">
        <v>87</v>
      </c>
      <c r="F139" s="2" t="str">
        <f>IF(LEN($C139),IFERROR(VLOOKUP($C139,Employees!$A$2:$B$806,2,FALSE),0),$L$1)</f>
        <v>SYDINEY BANDA</v>
      </c>
      <c r="G139" s="1" t="str">
        <f>IF(LEN($D139),IFERROR(VLOOKUP($D139,Employees!$A$2:$B$833,2,FALSE),0),$L$1)</f>
        <v>ISAAC IMBOBO</v>
      </c>
      <c r="H139" s="1" t="str">
        <f>IF(LEN(E138),IFERROR(VLOOKUP(E139,'Tools List'!$B$2:$C$1048576,2,FALSE),0),$L$1)</f>
        <v>Welding Helmet</v>
      </c>
      <c r="I139" s="1">
        <v>0</v>
      </c>
      <c r="J139" s="25">
        <v>0</v>
      </c>
      <c r="K139" s="1" t="s">
        <v>284</v>
      </c>
    </row>
    <row r="140" spans="1:11" hidden="1" x14ac:dyDescent="0.25">
      <c r="A140" s="1">
        <v>139</v>
      </c>
      <c r="B140" s="15">
        <v>42652</v>
      </c>
      <c r="C140" s="1">
        <v>110</v>
      </c>
      <c r="D140" s="1">
        <v>3</v>
      </c>
      <c r="E140" s="1" t="s">
        <v>243</v>
      </c>
      <c r="F140" s="2" t="str">
        <f>IF(LEN($C140),IFERROR(VLOOKUP($C140,Employees!$A$2:$B$806,2,FALSE),0),$L$1)</f>
        <v>LAWRENT RAPHAEL</v>
      </c>
      <c r="G140" s="1" t="str">
        <f>IF(LEN($D140),IFERROR(VLOOKUP($D140,Employees!$A$2:$B$833,2,FALSE),0),$L$1)</f>
        <v>RANJITH</v>
      </c>
      <c r="H140" s="1" t="str">
        <f>IF(LEN(E139),IFERROR(VLOOKUP(E140,'Tools List'!$B$2:$C$1048576,2,FALSE),0),$L$1)</f>
        <v>Welding Cable</v>
      </c>
      <c r="I140" s="1">
        <v>0</v>
      </c>
      <c r="J140" s="25">
        <v>0</v>
      </c>
      <c r="K140" s="1" t="s">
        <v>284</v>
      </c>
    </row>
    <row r="141" spans="1:11" hidden="1" x14ac:dyDescent="0.25">
      <c r="A141" s="1">
        <v>140</v>
      </c>
      <c r="B141" s="15">
        <v>42652</v>
      </c>
      <c r="C141" s="1">
        <v>159</v>
      </c>
      <c r="D141" s="1"/>
      <c r="E141" s="1" t="s">
        <v>23</v>
      </c>
      <c r="F141" s="2" t="str">
        <f>IF(LEN($C141),IFERROR(VLOOKUP($C141,Employees!$A$2:$B$806,2,FALSE),0),$L$1)</f>
        <v>PETER BANDA</v>
      </c>
      <c r="G141" s="1" t="str">
        <f>IF(LEN($D141),IFERROR(VLOOKUP($D141,Employees!$A$2:$B$833,2,FALSE),0),$L$1)</f>
        <v>-</v>
      </c>
      <c r="H141" s="1" t="str">
        <f>IF(LEN(E140),IFERROR(VLOOKUP(E141,'Tools List'!$B$2:$C$1048576,2,FALSE),0),$L$1)</f>
        <v>Grinding Machine AG 7</v>
      </c>
      <c r="I141" s="1">
        <v>0</v>
      </c>
      <c r="J141" s="25">
        <v>0</v>
      </c>
      <c r="K141" s="1" t="s">
        <v>284</v>
      </c>
    </row>
    <row r="142" spans="1:11" hidden="1" x14ac:dyDescent="0.25">
      <c r="A142" s="1">
        <v>141</v>
      </c>
      <c r="B142" s="15">
        <v>42652</v>
      </c>
      <c r="C142" s="1">
        <v>152</v>
      </c>
      <c r="D142" s="1"/>
      <c r="E142" s="1" t="s">
        <v>27</v>
      </c>
      <c r="F142" s="2" t="str">
        <f>IF(LEN($C142),IFERROR(VLOOKUP($C142,Employees!$A$2:$B$806,2,FALSE),0),$L$1)</f>
        <v>INNONCENT KACHONDE</v>
      </c>
      <c r="G142" s="1" t="str">
        <f>IF(LEN($D142),IFERROR(VLOOKUP($D142,Employees!$A$2:$B$833,2,FALSE),0),$L$1)</f>
        <v>-</v>
      </c>
      <c r="H142" s="1" t="str">
        <f>IF(LEN(E141),IFERROR(VLOOKUP(E142,'Tools List'!$B$2:$C$1048576,2,FALSE),0),$L$1)</f>
        <v>Grinding Machine AG 4</v>
      </c>
      <c r="I142" s="1">
        <v>0</v>
      </c>
      <c r="J142" s="25">
        <v>0</v>
      </c>
      <c r="K142" s="1" t="s">
        <v>328</v>
      </c>
    </row>
    <row r="143" spans="1:11" hidden="1" x14ac:dyDescent="0.25">
      <c r="A143" s="1">
        <v>142</v>
      </c>
      <c r="B143" s="15">
        <v>42652</v>
      </c>
      <c r="C143" s="1">
        <v>158</v>
      </c>
      <c r="D143" s="1">
        <v>6</v>
      </c>
      <c r="E143" s="1" t="s">
        <v>248</v>
      </c>
      <c r="F143" s="2" t="str">
        <f>IF(LEN($C143),IFERROR(VLOOKUP($C143,Employees!$A$2:$B$806,2,FALSE),0),$L$1)</f>
        <v>GANIZANI CHADZA</v>
      </c>
      <c r="G143" s="1" t="str">
        <f>IF(LEN($D143),IFERROR(VLOOKUP($D143,Employees!$A$2:$B$833,2,FALSE),0),$L$1)</f>
        <v>AYYUB PATEL</v>
      </c>
      <c r="H143" s="1" t="str">
        <f>IF(LEN(E142),IFERROR(VLOOKUP(E143,'Tools List'!$B$2:$C$1048576,2,FALSE),0),$L$1)</f>
        <v>Ceiling Big</v>
      </c>
      <c r="I143" s="1">
        <v>0</v>
      </c>
      <c r="J143" s="25">
        <v>0</v>
      </c>
      <c r="K143" s="1" t="s">
        <v>284</v>
      </c>
    </row>
    <row r="144" spans="1:11" hidden="1" x14ac:dyDescent="0.25">
      <c r="A144" s="1">
        <v>143</v>
      </c>
      <c r="B144" s="15">
        <v>42652</v>
      </c>
      <c r="C144" s="1">
        <v>158</v>
      </c>
      <c r="D144" s="1">
        <v>6</v>
      </c>
      <c r="E144" s="1" t="s">
        <v>245</v>
      </c>
      <c r="F144" s="2" t="str">
        <f>IF(LEN($C144),IFERROR(VLOOKUP($C144,Employees!$A$2:$B$806,2,FALSE),0),$L$1)</f>
        <v>GANIZANI CHADZA</v>
      </c>
      <c r="G144" s="1" t="str">
        <f>IF(LEN($D144),IFERROR(VLOOKUP($D144,Employees!$A$2:$B$833,2,FALSE),0),$L$1)</f>
        <v>AYYUB PATEL</v>
      </c>
      <c r="H144" s="1" t="str">
        <f>IF(LEN(E143),IFERROR(VLOOKUP(E144,'Tools List'!$B$2:$C$1048576,2,FALSE),0),$L$1)</f>
        <v>D-Shackle Small</v>
      </c>
      <c r="I144" s="1">
        <v>0</v>
      </c>
      <c r="J144" s="25">
        <v>0</v>
      </c>
      <c r="K144" s="1" t="s">
        <v>284</v>
      </c>
    </row>
    <row r="145" spans="1:11" hidden="1" x14ac:dyDescent="0.25">
      <c r="A145" s="1">
        <v>144</v>
      </c>
      <c r="B145" s="15">
        <v>42652</v>
      </c>
      <c r="C145" s="1">
        <v>122</v>
      </c>
      <c r="D145" s="1">
        <v>10</v>
      </c>
      <c r="E145" s="1" t="s">
        <v>243</v>
      </c>
      <c r="F145" s="2" t="str">
        <f>IF(LEN($C145),IFERROR(VLOOKUP($C145,Employees!$A$2:$B$806,2,FALSE),0),$L$1)</f>
        <v>MOSES CHIKAONDA DIVERSON</v>
      </c>
      <c r="G145" s="1" t="str">
        <f>IF(LEN($D145),IFERROR(VLOOKUP($D145,Employees!$A$2:$B$833,2,FALSE),0),$L$1)</f>
        <v>CHANDRAKANTA</v>
      </c>
      <c r="H145" s="1" t="str">
        <f>IF(LEN(E144),IFERROR(VLOOKUP(E145,'Tools List'!$B$2:$C$1048576,2,FALSE),0),$L$1)</f>
        <v>Welding Cable</v>
      </c>
      <c r="I145" s="1">
        <v>0</v>
      </c>
      <c r="J145" s="25">
        <v>0</v>
      </c>
      <c r="K145" s="1" t="s">
        <v>284</v>
      </c>
    </row>
    <row r="146" spans="1:11" hidden="1" x14ac:dyDescent="0.25">
      <c r="A146" s="1">
        <v>145</v>
      </c>
      <c r="B146" s="15">
        <v>42652</v>
      </c>
      <c r="C146" s="1">
        <v>130</v>
      </c>
      <c r="D146" s="1"/>
      <c r="E146" s="1" t="s">
        <v>23</v>
      </c>
      <c r="F146" s="2" t="str">
        <f>IF(LEN($C146),IFERROR(VLOOKUP($C146,Employees!$A$2:$B$806,2,FALSE),0),$L$1)</f>
        <v>SINOYA VICTOR</v>
      </c>
      <c r="G146" s="1" t="str">
        <f>IF(LEN($D146),IFERROR(VLOOKUP($D146,Employees!$A$2:$B$833,2,FALSE),0),$L$1)</f>
        <v>-</v>
      </c>
      <c r="H146" s="1" t="str">
        <f>IF(LEN(E145),IFERROR(VLOOKUP(E146,'Tools List'!$B$2:$C$1048576,2,FALSE),0),$L$1)</f>
        <v>Grinding Machine AG 7</v>
      </c>
      <c r="I146" s="1">
        <v>0</v>
      </c>
      <c r="J146" s="25">
        <v>0</v>
      </c>
      <c r="K146" s="1" t="s">
        <v>284</v>
      </c>
    </row>
    <row r="147" spans="1:11" hidden="1" x14ac:dyDescent="0.25">
      <c r="A147" s="1">
        <v>146</v>
      </c>
      <c r="B147" s="15">
        <v>42652</v>
      </c>
      <c r="C147" s="1">
        <v>120</v>
      </c>
      <c r="D147" s="1"/>
      <c r="E147" s="1" t="s">
        <v>23</v>
      </c>
      <c r="F147" s="2" t="str">
        <f>IF(LEN($C147),IFERROR(VLOOKUP($C147,Employees!$A$2:$B$806,2,FALSE),0),$L$1)</f>
        <v>MACDAF CHIWAYA</v>
      </c>
      <c r="G147" s="1" t="str">
        <f>IF(LEN($D147),IFERROR(VLOOKUP($D147,Employees!$A$2:$B$833,2,FALSE),0),$L$1)</f>
        <v>-</v>
      </c>
      <c r="H147" s="1" t="str">
        <f>IF(LEN(E146),IFERROR(VLOOKUP(E147,'Tools List'!$B$2:$C$1048576,2,FALSE),0),$L$1)</f>
        <v>Grinding Machine AG 7</v>
      </c>
      <c r="I147" s="1">
        <v>0</v>
      </c>
      <c r="J147" s="25">
        <v>0</v>
      </c>
      <c r="K147" s="1" t="s">
        <v>284</v>
      </c>
    </row>
    <row r="148" spans="1:11" hidden="1" x14ac:dyDescent="0.25">
      <c r="A148" s="1">
        <v>147</v>
      </c>
      <c r="B148" s="15">
        <v>42652</v>
      </c>
      <c r="C148" s="1">
        <v>146</v>
      </c>
      <c r="D148" s="1">
        <v>7</v>
      </c>
      <c r="E148" s="1" t="s">
        <v>243</v>
      </c>
      <c r="F148" s="2" t="str">
        <f>IF(LEN($C148),IFERROR(VLOOKUP($C148,Employees!$A$2:$B$806,2,FALSE),0),$L$1)</f>
        <v>PITROS KAGONA</v>
      </c>
      <c r="G148" s="1" t="str">
        <f>IF(LEN($D148),IFERROR(VLOOKUP($D148,Employees!$A$2:$B$833,2,FALSE),0),$L$1)</f>
        <v>BALARAM</v>
      </c>
      <c r="H148" s="1" t="str">
        <f>IF(LEN(E147),IFERROR(VLOOKUP(E148,'Tools List'!$B$2:$C$1048576,2,FALSE),0),$L$1)</f>
        <v>Welding Cable</v>
      </c>
      <c r="I148" s="1">
        <v>0</v>
      </c>
      <c r="J148" s="25">
        <v>0</v>
      </c>
      <c r="K148" s="1" t="s">
        <v>284</v>
      </c>
    </row>
    <row r="149" spans="1:11" hidden="1" x14ac:dyDescent="0.25">
      <c r="A149" s="1">
        <v>148</v>
      </c>
      <c r="B149" s="15">
        <v>42652</v>
      </c>
      <c r="C149" s="1">
        <v>153</v>
      </c>
      <c r="D149" s="1"/>
      <c r="E149" s="1" t="s">
        <v>27</v>
      </c>
      <c r="F149" s="2" t="str">
        <f>IF(LEN($C149),IFERROR(VLOOKUP($C149,Employees!$A$2:$B$806,2,FALSE),0),$L$1)</f>
        <v>YAMIKANI CHINYAMA</v>
      </c>
      <c r="G149" s="1" t="str">
        <f>IF(LEN($D149),IFERROR(VLOOKUP($D149,Employees!$A$2:$B$833,2,FALSE),0),$L$1)</f>
        <v>-</v>
      </c>
      <c r="H149" s="1" t="str">
        <f>IF(LEN(E148),IFERROR(VLOOKUP(E149,'Tools List'!$B$2:$C$1048576,2,FALSE),0),$L$1)</f>
        <v>Grinding Machine AG 4</v>
      </c>
      <c r="I149" s="1">
        <v>0</v>
      </c>
      <c r="J149" s="25">
        <v>0</v>
      </c>
      <c r="K149" s="1" t="s">
        <v>284</v>
      </c>
    </row>
    <row r="150" spans="1:11" hidden="1" x14ac:dyDescent="0.25">
      <c r="A150" s="1">
        <v>149</v>
      </c>
      <c r="B150" s="15">
        <v>42652</v>
      </c>
      <c r="C150" s="1">
        <v>145</v>
      </c>
      <c r="D150" s="1">
        <v>13</v>
      </c>
      <c r="E150" s="1" t="s">
        <v>276</v>
      </c>
      <c r="F150" s="2" t="str">
        <f>IF(LEN($C150),IFERROR(VLOOKUP($C150,Employees!$A$2:$B$806,2,FALSE),0),$L$1)</f>
        <v>AUSTEN PHIRI</v>
      </c>
      <c r="G150" s="1" t="str">
        <f>IF(LEN($D150),IFERROR(VLOOKUP($D150,Employees!$A$2:$B$833,2,FALSE),0),$L$1)</f>
        <v>RAJENDRA</v>
      </c>
      <c r="H150" s="1" t="str">
        <f>IF(LEN(E149),IFERROR(VLOOKUP(E150,'Tools List'!$B$2:$C$1048576,2,FALSE),0),$L$1)</f>
        <v>Long Hammer</v>
      </c>
      <c r="I150" s="1">
        <v>0</v>
      </c>
      <c r="J150" s="25">
        <v>0</v>
      </c>
      <c r="K150" s="1" t="s">
        <v>284</v>
      </c>
    </row>
    <row r="151" spans="1:11" hidden="1" x14ac:dyDescent="0.25">
      <c r="A151" s="1">
        <v>150</v>
      </c>
      <c r="B151" s="15">
        <v>42652</v>
      </c>
      <c r="C151" s="1">
        <v>124</v>
      </c>
      <c r="D151" s="1">
        <v>17</v>
      </c>
      <c r="E151" s="1" t="s">
        <v>243</v>
      </c>
      <c r="F151" s="2" t="str">
        <f>IF(LEN($C151),IFERROR(VLOOKUP($C151,Employees!$A$2:$B$806,2,FALSE),0),$L$1)</f>
        <v>JACOB ALFRED</v>
      </c>
      <c r="G151" s="1" t="str">
        <f>IF(LEN($D151),IFERROR(VLOOKUP($D151,Employees!$A$2:$B$833,2,FALSE),0),$L$1)</f>
        <v>HRUSIKESH</v>
      </c>
      <c r="H151" s="1" t="str">
        <f>IF(LEN(E150),IFERROR(VLOOKUP(E151,'Tools List'!$B$2:$C$1048576,2,FALSE),0),$L$1)</f>
        <v>Welding Cable</v>
      </c>
      <c r="I151" s="1">
        <v>0</v>
      </c>
      <c r="J151" s="25">
        <v>0</v>
      </c>
      <c r="K151" s="1" t="s">
        <v>284</v>
      </c>
    </row>
    <row r="152" spans="1:11" hidden="1" x14ac:dyDescent="0.25">
      <c r="A152" s="1">
        <v>151</v>
      </c>
      <c r="B152" s="15">
        <v>42652</v>
      </c>
      <c r="C152" s="1">
        <v>124</v>
      </c>
      <c r="D152" s="1">
        <v>17</v>
      </c>
      <c r="E152" s="1" t="s">
        <v>87</v>
      </c>
      <c r="F152" s="2" t="str">
        <f>IF(LEN($C152),IFERROR(VLOOKUP($C152,Employees!$A$2:$B$806,2,FALSE),0),$L$1)</f>
        <v>JACOB ALFRED</v>
      </c>
      <c r="G152" s="1" t="str">
        <f>IF(LEN($D152),IFERROR(VLOOKUP($D152,Employees!$A$2:$B$833,2,FALSE),0),$L$1)</f>
        <v>HRUSIKESH</v>
      </c>
      <c r="H152" s="1" t="str">
        <f>IF(LEN(E151),IFERROR(VLOOKUP(E152,'Tools List'!$B$2:$C$1048576,2,FALSE),0),$L$1)</f>
        <v>Welding Helmet</v>
      </c>
      <c r="I152" s="1">
        <v>0</v>
      </c>
      <c r="J152" s="25">
        <v>0</v>
      </c>
      <c r="K152" s="1" t="s">
        <v>284</v>
      </c>
    </row>
    <row r="153" spans="1:11" hidden="1" x14ac:dyDescent="0.25">
      <c r="A153" s="1">
        <v>152</v>
      </c>
      <c r="B153" s="15">
        <v>42652</v>
      </c>
      <c r="C153" s="1">
        <v>116</v>
      </c>
      <c r="D153" s="1">
        <v>6</v>
      </c>
      <c r="E153" s="1" t="s">
        <v>87</v>
      </c>
      <c r="F153" s="2" t="str">
        <f>IF(LEN($C153),IFERROR(VLOOKUP($C153,Employees!$A$2:$B$806,2,FALSE),0),$L$1)</f>
        <v>JEMAS DZIMBIRI</v>
      </c>
      <c r="G153" s="1" t="str">
        <f>IF(LEN($D153),IFERROR(VLOOKUP($D153,Employees!$A$2:$B$833,2,FALSE),0),$L$1)</f>
        <v>AYYUB PATEL</v>
      </c>
      <c r="H153" s="1" t="str">
        <f>IF(LEN(E152),IFERROR(VLOOKUP(E153,'Tools List'!$B$2:$C$1048576,2,FALSE),0),$L$1)</f>
        <v>Welding Helmet</v>
      </c>
      <c r="I153" s="1">
        <v>0</v>
      </c>
      <c r="J153" s="25">
        <v>0</v>
      </c>
      <c r="K153" s="1" t="s">
        <v>284</v>
      </c>
    </row>
    <row r="154" spans="1:11" hidden="1" x14ac:dyDescent="0.25">
      <c r="A154" s="1">
        <v>153</v>
      </c>
      <c r="B154" s="15">
        <v>42652</v>
      </c>
      <c r="C154" s="1">
        <v>116</v>
      </c>
      <c r="D154" s="1">
        <v>6</v>
      </c>
      <c r="E154" s="1" t="s">
        <v>265</v>
      </c>
      <c r="F154" s="2" t="str">
        <f>IF(LEN($C154),IFERROR(VLOOKUP($C154,Employees!$A$2:$B$806,2,FALSE),0),$L$1)</f>
        <v>JEMAS DZIMBIRI</v>
      </c>
      <c r="G154" s="1" t="str">
        <f>IF(LEN($D154),IFERROR(VLOOKUP($D154,Employees!$A$2:$B$833,2,FALSE),0),$L$1)</f>
        <v>AYYUB PATEL</v>
      </c>
      <c r="H154" s="1" t="str">
        <f>IF(LEN(E153),IFERROR(VLOOKUP(E154,'Tools List'!$B$2:$C$1048576,2,FALSE),0),$L$1)</f>
        <v>Square 300mm</v>
      </c>
      <c r="I154" s="1">
        <v>0</v>
      </c>
      <c r="J154" s="25">
        <v>0</v>
      </c>
      <c r="K154" s="1" t="s">
        <v>284</v>
      </c>
    </row>
    <row r="155" spans="1:11" hidden="1" x14ac:dyDescent="0.25">
      <c r="A155" s="1">
        <v>154</v>
      </c>
      <c r="B155" s="15">
        <v>42652</v>
      </c>
      <c r="C155" s="1">
        <v>155</v>
      </c>
      <c r="D155" s="1">
        <v>31</v>
      </c>
      <c r="E155" s="1" t="s">
        <v>280</v>
      </c>
      <c r="F155" s="2" t="str">
        <f>IF(LEN($C155),IFERROR(VLOOKUP($C155,Employees!$A$2:$B$806,2,FALSE),0),$L$1)</f>
        <v>KAWANGA GAUSI</v>
      </c>
      <c r="G155" s="1" t="str">
        <f>IF(LEN($D155),IFERROR(VLOOKUP($D155,Employees!$A$2:$B$833,2,FALSE),0),$L$1)</f>
        <v>KURANAKAR</v>
      </c>
      <c r="H155" s="1" t="str">
        <f>IF(LEN(E154),IFERROR(VLOOKUP(E155,'Tools List'!$B$2:$C$1048576,2,FALSE),0),$L$1)</f>
        <v>Cutting Set Torch</v>
      </c>
      <c r="I155" s="1">
        <v>0</v>
      </c>
      <c r="J155" s="25">
        <v>0</v>
      </c>
      <c r="K155" s="1" t="s">
        <v>284</v>
      </c>
    </row>
    <row r="156" spans="1:11" hidden="1" x14ac:dyDescent="0.25">
      <c r="A156" s="1">
        <v>155</v>
      </c>
      <c r="B156" s="15">
        <v>42652</v>
      </c>
      <c r="C156" s="1">
        <v>103</v>
      </c>
      <c r="D156" s="1">
        <v>11</v>
      </c>
      <c r="E156" s="1" t="s">
        <v>280</v>
      </c>
      <c r="F156" s="2" t="str">
        <f>IF(LEN($C156),IFERROR(VLOOKUP($C156,Employees!$A$2:$B$806,2,FALSE),0),$L$1)</f>
        <v>KELVIN THEULO</v>
      </c>
      <c r="G156" s="1" t="str">
        <f>IF(LEN($D156),IFERROR(VLOOKUP($D156,Employees!$A$2:$B$833,2,FALSE),0),$L$1)</f>
        <v>GAGAN BIHATI</v>
      </c>
      <c r="H156" s="1" t="str">
        <f>IF(LEN(E155),IFERROR(VLOOKUP(E156,'Tools List'!$B$2:$C$1048576,2,FALSE),0),$L$1)</f>
        <v>Cutting Set Torch</v>
      </c>
      <c r="I156" s="1">
        <v>0</v>
      </c>
      <c r="J156" s="25">
        <v>0</v>
      </c>
      <c r="K156" s="1" t="s">
        <v>284</v>
      </c>
    </row>
    <row r="157" spans="1:11" hidden="1" x14ac:dyDescent="0.25">
      <c r="A157" s="1">
        <v>156</v>
      </c>
      <c r="B157" s="15">
        <v>42652</v>
      </c>
      <c r="C157" s="1">
        <v>103</v>
      </c>
      <c r="D157" s="1">
        <v>11</v>
      </c>
      <c r="E157" s="1" t="s">
        <v>55</v>
      </c>
      <c r="F157" s="2" t="str">
        <f>IF(LEN($C157),IFERROR(VLOOKUP($C157,Employees!$A$2:$B$806,2,FALSE),0),$L$1)</f>
        <v>KELVIN THEULO</v>
      </c>
      <c r="G157" s="1" t="str">
        <f>IF(LEN($D157),IFERROR(VLOOKUP($D157,Employees!$A$2:$B$833,2,FALSE),0),$L$1)</f>
        <v>GAGAN BIHATI</v>
      </c>
      <c r="H157" s="1" t="str">
        <f>IF(LEN(E156),IFERROR(VLOOKUP(E157,'Tools List'!$B$2:$C$1048576,2,FALSE),0),$L$1)</f>
        <v>Adjestable Spanner</v>
      </c>
      <c r="I157" s="1">
        <v>0</v>
      </c>
      <c r="J157" s="25">
        <v>0</v>
      </c>
      <c r="K157" s="1" t="s">
        <v>284</v>
      </c>
    </row>
    <row r="158" spans="1:11" hidden="1" x14ac:dyDescent="0.25">
      <c r="A158" s="1">
        <v>157</v>
      </c>
      <c r="B158" s="15">
        <v>42652</v>
      </c>
      <c r="C158" s="1">
        <v>142</v>
      </c>
      <c r="D158" s="1">
        <v>29</v>
      </c>
      <c r="E158" s="1" t="s">
        <v>55</v>
      </c>
      <c r="F158" s="2" t="str">
        <f>IF(LEN($C158),IFERROR(VLOOKUP($C158,Employees!$A$2:$B$806,2,FALSE),0),$L$1)</f>
        <v>BRINO JOSAMU</v>
      </c>
      <c r="G158" s="1" t="str">
        <f>IF(LEN($D158),IFERROR(VLOOKUP($D158,Employees!$A$2:$B$833,2,FALSE),0),$L$1)</f>
        <v>DINAKARAN</v>
      </c>
      <c r="H158" s="1" t="str">
        <f>IF(LEN(E157),IFERROR(VLOOKUP(E158,'Tools List'!$B$2:$C$1048576,2,FALSE),0),$L$1)</f>
        <v>Adjestable Spanner</v>
      </c>
      <c r="I158" s="1">
        <v>0</v>
      </c>
      <c r="J158" s="25">
        <v>0</v>
      </c>
      <c r="K158" s="1" t="s">
        <v>284</v>
      </c>
    </row>
    <row r="159" spans="1:11" hidden="1" x14ac:dyDescent="0.25">
      <c r="A159" s="1">
        <v>158</v>
      </c>
      <c r="B159" s="15">
        <v>42652</v>
      </c>
      <c r="C159" s="1"/>
      <c r="D159" s="1">
        <v>31</v>
      </c>
      <c r="E159" s="1" t="s">
        <v>55</v>
      </c>
      <c r="F159" s="2" t="str">
        <f>IF(LEN($C159),IFERROR(VLOOKUP($C159,Employees!$A$2:$B$806,2,FALSE),0),$L$1)</f>
        <v>-</v>
      </c>
      <c r="G159" s="1" t="str">
        <f>IF(LEN($D159),IFERROR(VLOOKUP($D159,Employees!$A$2:$B$833,2,FALSE),0),$L$1)</f>
        <v>KURANAKAR</v>
      </c>
      <c r="H159" s="1" t="str">
        <f>IF(LEN(E158),IFERROR(VLOOKUP(E159,'Tools List'!$B$2:$C$1048576,2,FALSE),0),$L$1)</f>
        <v>Adjestable Spanner</v>
      </c>
      <c r="I159" s="1">
        <v>0</v>
      </c>
      <c r="J159" s="25">
        <v>0</v>
      </c>
      <c r="K159" s="1" t="s">
        <v>284</v>
      </c>
    </row>
    <row r="160" spans="1:11" hidden="1" x14ac:dyDescent="0.25">
      <c r="A160" s="1">
        <v>159</v>
      </c>
      <c r="B160" s="15">
        <v>42652</v>
      </c>
      <c r="C160" s="1"/>
      <c r="D160" s="1">
        <v>22</v>
      </c>
      <c r="E160" s="1" t="s">
        <v>55</v>
      </c>
      <c r="F160" s="2" t="str">
        <f>IF(LEN($C160),IFERROR(VLOOKUP($C160,Employees!$A$2:$B$806,2,FALSE),0),$L$1)</f>
        <v>-</v>
      </c>
      <c r="G160" s="1" t="str">
        <f>IF(LEN($D160),IFERROR(VLOOKUP($D160,Employees!$A$2:$B$833,2,FALSE),0),$L$1)</f>
        <v>CHARAN</v>
      </c>
      <c r="H160" s="1" t="str">
        <f>IF(LEN(E159),IFERROR(VLOOKUP(E160,'Tools List'!$B$2:$C$1048576,2,FALSE),0),$L$1)</f>
        <v>Adjestable Spanner</v>
      </c>
      <c r="I160" s="1">
        <v>0</v>
      </c>
      <c r="J160" s="25">
        <v>0</v>
      </c>
      <c r="K160" s="1" t="s">
        <v>284</v>
      </c>
    </row>
    <row r="161" spans="1:11" hidden="1" x14ac:dyDescent="0.25">
      <c r="A161" s="1">
        <v>160</v>
      </c>
      <c r="B161" s="15">
        <v>42652</v>
      </c>
      <c r="C161" s="1">
        <v>136</v>
      </c>
      <c r="D161" s="1">
        <v>9</v>
      </c>
      <c r="E161" s="1" t="s">
        <v>55</v>
      </c>
      <c r="F161" s="2" t="str">
        <f>IF(LEN($C161),IFERROR(VLOOKUP($C161,Employees!$A$2:$B$806,2,FALSE),0),$L$1)</f>
        <v>RABSON CHIDAYA</v>
      </c>
      <c r="G161" s="1" t="str">
        <f>IF(LEN($D161),IFERROR(VLOOKUP($D161,Employees!$A$2:$B$833,2,FALSE),0),$L$1)</f>
        <v>BHARATA</v>
      </c>
      <c r="H161" s="1" t="str">
        <f>IF(LEN(E160),IFERROR(VLOOKUP(E161,'Tools List'!$B$2:$C$1048576,2,FALSE),0),$L$1)</f>
        <v>Adjestable Spanner</v>
      </c>
      <c r="I161" s="1">
        <v>0</v>
      </c>
      <c r="J161" s="25">
        <v>0</v>
      </c>
      <c r="K161" s="1" t="s">
        <v>284</v>
      </c>
    </row>
    <row r="162" spans="1:11" hidden="1" x14ac:dyDescent="0.25">
      <c r="A162" s="1">
        <v>161</v>
      </c>
      <c r="B162" s="15">
        <v>42653</v>
      </c>
      <c r="C162" s="1">
        <v>144</v>
      </c>
      <c r="D162" s="1">
        <v>7</v>
      </c>
      <c r="E162" s="1" t="s">
        <v>243</v>
      </c>
      <c r="F162" s="2" t="str">
        <f>IF(LEN($C162),IFERROR(VLOOKUP($C162,Employees!$A$2:$B$806,2,FALSE),0),$L$1)</f>
        <v>ESAU NELSON</v>
      </c>
      <c r="G162" s="1" t="str">
        <f>IF(LEN($D162),IFERROR(VLOOKUP($D162,Employees!$A$2:$B$833,2,FALSE),0),$L$1)</f>
        <v>BALARAM</v>
      </c>
      <c r="H162" s="1" t="str">
        <f>IF(LEN(E161),IFERROR(VLOOKUP(E162,'Tools List'!$B$2:$C$1048576,2,FALSE),0),$L$1)</f>
        <v>Welding Cable</v>
      </c>
      <c r="I162" s="1">
        <v>0</v>
      </c>
      <c r="J162" s="25">
        <v>0</v>
      </c>
      <c r="K162" s="1" t="s">
        <v>284</v>
      </c>
    </row>
    <row r="163" spans="1:11" hidden="1" x14ac:dyDescent="0.25">
      <c r="A163" s="1">
        <v>162</v>
      </c>
      <c r="B163" s="15">
        <v>42653</v>
      </c>
      <c r="C163" s="1">
        <v>159</v>
      </c>
      <c r="D163" s="1"/>
      <c r="E163" s="1" t="s">
        <v>23</v>
      </c>
      <c r="F163" s="2" t="str">
        <f>IF(LEN($C163),IFERROR(VLOOKUP($C163,Employees!$A$2:$B$806,2,FALSE),0),$L$1)</f>
        <v>PETER BANDA</v>
      </c>
      <c r="G163" s="1" t="str">
        <f>IF(LEN($D163),IFERROR(VLOOKUP($D163,Employees!$A$2:$B$833,2,FALSE),0),$L$1)</f>
        <v>-</v>
      </c>
      <c r="H163" s="1" t="str">
        <f>IF(LEN(E162),IFERROR(VLOOKUP(E163,'Tools List'!$B$2:$C$1048576,2,FALSE),0),$L$1)</f>
        <v>Grinding Machine AG 7</v>
      </c>
      <c r="I163" s="1">
        <v>0</v>
      </c>
      <c r="J163" s="25">
        <v>0</v>
      </c>
      <c r="K163" s="1" t="s">
        <v>284</v>
      </c>
    </row>
    <row r="164" spans="1:11" hidden="1" x14ac:dyDescent="0.25">
      <c r="A164" s="1">
        <v>163</v>
      </c>
      <c r="B164" s="15">
        <v>42653</v>
      </c>
      <c r="C164" s="1">
        <v>103</v>
      </c>
      <c r="D164" s="1">
        <v>11</v>
      </c>
      <c r="E164" s="1" t="s">
        <v>19</v>
      </c>
      <c r="F164" s="2" t="str">
        <f>IF(LEN($C164),IFERROR(VLOOKUP($C164,Employees!$A$2:$B$806,2,FALSE),0),$L$1)</f>
        <v>KELVIN THEULO</v>
      </c>
      <c r="G164" s="1" t="str">
        <f>IF(LEN($D164),IFERROR(VLOOKUP($D164,Employees!$A$2:$B$833,2,FALSE),0),$L$1)</f>
        <v>GAGAN BIHATI</v>
      </c>
      <c r="H164" s="1" t="str">
        <f>IF(LEN(E163),IFERROR(VLOOKUP(E164,'Tools List'!$B$2:$C$1048576,2,FALSE),0),$L$1)</f>
        <v>PUG Cutting Machine</v>
      </c>
      <c r="I164" s="1">
        <v>0</v>
      </c>
      <c r="J164" s="25">
        <v>0</v>
      </c>
      <c r="K164" s="1" t="s">
        <v>284</v>
      </c>
    </row>
    <row r="165" spans="1:11" hidden="1" x14ac:dyDescent="0.25">
      <c r="A165" s="1">
        <v>164</v>
      </c>
      <c r="B165" s="15">
        <v>42653</v>
      </c>
      <c r="C165" s="1">
        <v>103</v>
      </c>
      <c r="D165" s="1">
        <v>11</v>
      </c>
      <c r="E165" s="1" t="s">
        <v>55</v>
      </c>
      <c r="F165" s="2" t="str">
        <f>IF(LEN($C165),IFERROR(VLOOKUP($C165,Employees!$A$2:$B$806,2,FALSE),0),$L$1)</f>
        <v>KELVIN THEULO</v>
      </c>
      <c r="G165" s="1" t="str">
        <f>IF(LEN($D165),IFERROR(VLOOKUP($D165,Employees!$A$2:$B$833,2,FALSE),0),$L$1)</f>
        <v>GAGAN BIHATI</v>
      </c>
      <c r="H165" s="1" t="str">
        <f>IF(LEN(E164),IFERROR(VLOOKUP(E165,'Tools List'!$B$2:$C$1048576,2,FALSE),0),$L$1)</f>
        <v>Adjestable Spanner</v>
      </c>
      <c r="I165" s="1">
        <v>0</v>
      </c>
      <c r="J165" s="25">
        <v>0</v>
      </c>
      <c r="K165" s="1" t="s">
        <v>284</v>
      </c>
    </row>
    <row r="166" spans="1:11" hidden="1" x14ac:dyDescent="0.25">
      <c r="A166" s="1">
        <v>165</v>
      </c>
      <c r="B166" s="15">
        <v>42653</v>
      </c>
      <c r="C166" s="1">
        <v>117</v>
      </c>
      <c r="D166" s="1">
        <v>15</v>
      </c>
      <c r="E166" s="1" t="s">
        <v>243</v>
      </c>
      <c r="F166" s="2" t="str">
        <f>IF(LEN($C166),IFERROR(VLOOKUP($C166,Employees!$A$2:$B$806,2,FALSE),0),$L$1)</f>
        <v>PETER SIKAPONDA</v>
      </c>
      <c r="G166" s="1" t="str">
        <f>IF(LEN($D166),IFERROR(VLOOKUP($D166,Employees!$A$2:$B$833,2,FALSE),0),$L$1)</f>
        <v>GOBIND</v>
      </c>
      <c r="H166" s="1" t="str">
        <f>IF(LEN(E165),IFERROR(VLOOKUP(E166,'Tools List'!$B$2:$C$1048576,2,FALSE),0),$L$1)</f>
        <v>Welding Cable</v>
      </c>
      <c r="I166" s="1">
        <v>0</v>
      </c>
      <c r="J166" s="25">
        <v>0</v>
      </c>
      <c r="K166" s="1" t="s">
        <v>284</v>
      </c>
    </row>
    <row r="167" spans="1:11" hidden="1" x14ac:dyDescent="0.25">
      <c r="A167" s="1">
        <v>166</v>
      </c>
      <c r="B167" s="15">
        <v>42653</v>
      </c>
      <c r="C167" s="1">
        <v>117</v>
      </c>
      <c r="D167" s="1">
        <v>15</v>
      </c>
      <c r="E167" s="1" t="s">
        <v>87</v>
      </c>
      <c r="F167" s="2" t="str">
        <f>IF(LEN($C167),IFERROR(VLOOKUP($C167,Employees!$A$2:$B$806,2,FALSE),0),$L$1)</f>
        <v>PETER SIKAPONDA</v>
      </c>
      <c r="G167" s="1" t="str">
        <f>IF(LEN($D167),IFERROR(VLOOKUP($D167,Employees!$A$2:$B$833,2,FALSE),0),$L$1)</f>
        <v>GOBIND</v>
      </c>
      <c r="H167" s="1" t="str">
        <f>IF(LEN(E166),IFERROR(VLOOKUP(E167,'Tools List'!$B$2:$C$1048576,2,FALSE),0),$L$1)</f>
        <v>Welding Helmet</v>
      </c>
      <c r="I167" s="1">
        <v>0</v>
      </c>
      <c r="J167" s="25">
        <v>0</v>
      </c>
      <c r="K167" s="1" t="s">
        <v>284</v>
      </c>
    </row>
    <row r="168" spans="1:11" hidden="1" x14ac:dyDescent="0.25">
      <c r="A168" s="1">
        <v>167</v>
      </c>
      <c r="B168" s="15">
        <v>42653</v>
      </c>
      <c r="C168" s="1">
        <v>117</v>
      </c>
      <c r="D168" s="1">
        <v>15</v>
      </c>
      <c r="E168" s="1" t="s">
        <v>53</v>
      </c>
      <c r="F168" s="2" t="str">
        <f>IF(LEN($C168),IFERROR(VLOOKUP($C168,Employees!$A$2:$B$806,2,FALSE),0),$L$1)</f>
        <v>PETER SIKAPONDA</v>
      </c>
      <c r="G168" s="1" t="str">
        <f>IF(LEN($D168),IFERROR(VLOOKUP($D168,Employees!$A$2:$B$833,2,FALSE),0),$L$1)</f>
        <v>GOBIND</v>
      </c>
      <c r="H168" s="1" t="str">
        <f>IF(LEN(E167),IFERROR(VLOOKUP(E168,'Tools List'!$B$2:$C$1048576,2,FALSE),0),$L$1)</f>
        <v>Allenkey</v>
      </c>
      <c r="I168" s="1">
        <v>0</v>
      </c>
      <c r="J168" s="25">
        <v>0</v>
      </c>
      <c r="K168" s="1" t="s">
        <v>284</v>
      </c>
    </row>
    <row r="169" spans="1:11" hidden="1" x14ac:dyDescent="0.25">
      <c r="A169" s="1">
        <v>168</v>
      </c>
      <c r="B169" s="15">
        <v>42653</v>
      </c>
      <c r="C169" s="1">
        <v>117</v>
      </c>
      <c r="D169" s="1">
        <v>15</v>
      </c>
      <c r="E169" s="1" t="s">
        <v>290</v>
      </c>
      <c r="F169" s="2" t="str">
        <f>IF(LEN($C169),IFERROR(VLOOKUP($C169,Employees!$A$2:$B$806,2,FALSE),0),$L$1)</f>
        <v>PETER SIKAPONDA</v>
      </c>
      <c r="G169" s="1" t="str">
        <f>IF(LEN($D169),IFERROR(VLOOKUP($D169,Employees!$A$2:$B$833,2,FALSE),0),$L$1)</f>
        <v>GOBIND</v>
      </c>
      <c r="H169" s="1" t="str">
        <f>IF(LEN(E168),IFERROR(VLOOKUP(E169,'Tools List'!$B$2:$C$1048576,2,FALSE),0),$L$1)</f>
        <v>Spanner</v>
      </c>
      <c r="I169" s="1">
        <v>0</v>
      </c>
      <c r="J169" s="25">
        <v>0</v>
      </c>
      <c r="K169" s="1" t="s">
        <v>329</v>
      </c>
    </row>
    <row r="170" spans="1:11" hidden="1" x14ac:dyDescent="0.25">
      <c r="A170" s="1">
        <v>169</v>
      </c>
      <c r="B170" s="15">
        <v>42653</v>
      </c>
      <c r="C170" s="1">
        <v>134</v>
      </c>
      <c r="D170" s="1">
        <v>12</v>
      </c>
      <c r="E170" s="1" t="s">
        <v>246</v>
      </c>
      <c r="F170" s="2" t="str">
        <f>IF(LEN($C170),IFERROR(VLOOKUP($C170,Employees!$A$2:$B$806,2,FALSE),0),$L$1)</f>
        <v>KALISHA YOHAUE</v>
      </c>
      <c r="G170" s="1" t="str">
        <f>IF(LEN($D170),IFERROR(VLOOKUP($D170,Employees!$A$2:$B$833,2,FALSE),0),$L$1)</f>
        <v>ALGU</v>
      </c>
      <c r="H170" s="1" t="str">
        <f>IF(LEN(E169),IFERROR(VLOOKUP(E170,'Tools List'!$B$2:$C$1048576,2,FALSE),0),$L$1)</f>
        <v>Ceiling Small</v>
      </c>
      <c r="I170" s="1">
        <v>0</v>
      </c>
      <c r="J170" s="25">
        <v>0</v>
      </c>
      <c r="K170" s="1" t="s">
        <v>284</v>
      </c>
    </row>
    <row r="171" spans="1:11" hidden="1" x14ac:dyDescent="0.25">
      <c r="A171" s="1">
        <v>170</v>
      </c>
      <c r="B171" s="15">
        <v>42653</v>
      </c>
      <c r="C171" s="1">
        <v>134</v>
      </c>
      <c r="D171" s="1">
        <v>12</v>
      </c>
      <c r="E171" s="1" t="s">
        <v>250</v>
      </c>
      <c r="F171" s="2" t="str">
        <f>IF(LEN($C171),IFERROR(VLOOKUP($C171,Employees!$A$2:$B$806,2,FALSE),0),$L$1)</f>
        <v>KALISHA YOHAUE</v>
      </c>
      <c r="G171" s="1" t="str">
        <f>IF(LEN($D171),IFERROR(VLOOKUP($D171,Employees!$A$2:$B$833,2,FALSE),0),$L$1)</f>
        <v>ALGU</v>
      </c>
      <c r="H171" s="1" t="str">
        <f>IF(LEN(E170),IFERROR(VLOOKUP(E171,'Tools List'!$B$2:$C$1048576,2,FALSE),0),$L$1)</f>
        <v>D-Shackle Big</v>
      </c>
      <c r="I171" s="1">
        <v>0</v>
      </c>
      <c r="J171" s="25">
        <v>0</v>
      </c>
      <c r="K171" s="1" t="s">
        <v>284</v>
      </c>
    </row>
    <row r="172" spans="1:11" hidden="1" x14ac:dyDescent="0.25">
      <c r="A172" s="1">
        <v>171</v>
      </c>
      <c r="B172" s="15">
        <v>42653</v>
      </c>
      <c r="C172" s="1">
        <v>153</v>
      </c>
      <c r="D172" s="1"/>
      <c r="E172" s="1" t="s">
        <v>27</v>
      </c>
      <c r="F172" s="2" t="str">
        <f>IF(LEN($C172),IFERROR(VLOOKUP($C172,Employees!$A$2:$B$806,2,FALSE),0),$L$1)</f>
        <v>YAMIKANI CHINYAMA</v>
      </c>
      <c r="G172" s="1" t="str">
        <f>IF(LEN($D172),IFERROR(VLOOKUP($D172,Employees!$A$2:$B$833,2,FALSE),0),$L$1)</f>
        <v>-</v>
      </c>
      <c r="H172" s="1" t="str">
        <f>IF(LEN(E171),IFERROR(VLOOKUP(E172,'Tools List'!$B$2:$C$1048576,2,FALSE),0),$L$1)</f>
        <v>Grinding Machine AG 4</v>
      </c>
      <c r="I172" s="1">
        <v>0</v>
      </c>
      <c r="J172" s="25">
        <v>0</v>
      </c>
      <c r="K172" s="1" t="s">
        <v>284</v>
      </c>
    </row>
    <row r="173" spans="1:11" hidden="1" x14ac:dyDescent="0.25">
      <c r="A173" s="1">
        <v>172</v>
      </c>
      <c r="B173" s="15">
        <v>42653</v>
      </c>
      <c r="C173" s="1">
        <v>155</v>
      </c>
      <c r="D173" s="1">
        <v>31</v>
      </c>
      <c r="E173" s="1" t="s">
        <v>280</v>
      </c>
      <c r="F173" s="2" t="str">
        <f>IF(LEN($C173),IFERROR(VLOOKUP($C173,Employees!$A$2:$B$806,2,FALSE),0),$L$1)</f>
        <v>KAWANGA GAUSI</v>
      </c>
      <c r="G173" s="1" t="str">
        <f>IF(LEN($D173),IFERROR(VLOOKUP($D173,Employees!$A$2:$B$833,2,FALSE),0),$L$1)</f>
        <v>KURANAKAR</v>
      </c>
      <c r="H173" s="1" t="str">
        <f>IF(LEN(E172),IFERROR(VLOOKUP(E173,'Tools List'!$B$2:$C$1048576,2,FALSE),0),$L$1)</f>
        <v>Cutting Set Torch</v>
      </c>
      <c r="I173" s="1">
        <v>0</v>
      </c>
      <c r="J173" s="25">
        <v>0</v>
      </c>
      <c r="K173" s="1" t="s">
        <v>284</v>
      </c>
    </row>
    <row r="174" spans="1:11" hidden="1" x14ac:dyDescent="0.25">
      <c r="A174" s="1">
        <v>173</v>
      </c>
      <c r="B174" s="15">
        <v>42653</v>
      </c>
      <c r="C174" s="1">
        <v>130</v>
      </c>
      <c r="D174" s="1"/>
      <c r="E174" s="1" t="s">
        <v>25</v>
      </c>
      <c r="F174" s="2" t="str">
        <f>IF(LEN($C174),IFERROR(VLOOKUP($C174,Employees!$A$2:$B$806,2,FALSE),0),$L$1)</f>
        <v>SINOYA VICTOR</v>
      </c>
      <c r="G174" s="1" t="str">
        <f>IF(LEN($D174),IFERROR(VLOOKUP($D174,Employees!$A$2:$B$833,2,FALSE),0),$L$1)</f>
        <v>-</v>
      </c>
      <c r="H174" s="1" t="str">
        <f>IF(LEN(E173),IFERROR(VLOOKUP(E174,'Tools List'!$B$2:$C$1048576,2,FALSE),0),$L$1)</f>
        <v>Grinding Machine AG 4.5</v>
      </c>
      <c r="I174" s="1">
        <v>0</v>
      </c>
      <c r="J174" s="25">
        <v>0</v>
      </c>
      <c r="K174" s="1" t="s">
        <v>284</v>
      </c>
    </row>
    <row r="175" spans="1:11" hidden="1" x14ac:dyDescent="0.25">
      <c r="A175" s="1">
        <v>174</v>
      </c>
      <c r="B175" s="15">
        <v>42653</v>
      </c>
      <c r="C175" s="1">
        <v>137</v>
      </c>
      <c r="D175" s="1">
        <v>14</v>
      </c>
      <c r="E175" s="1" t="s">
        <v>243</v>
      </c>
      <c r="F175" s="2" t="str">
        <f>IF(LEN($C175),IFERROR(VLOOKUP($C175,Employees!$A$2:$B$806,2,FALSE),0),$L$1)</f>
        <v>CHIFUNDO PATRICK</v>
      </c>
      <c r="G175" s="1" t="str">
        <f>IF(LEN($D175),IFERROR(VLOOKUP($D175,Employees!$A$2:$B$833,2,FALSE),0),$L$1)</f>
        <v>LAXMAN</v>
      </c>
      <c r="H175" s="1" t="str">
        <f>IF(LEN(E174),IFERROR(VLOOKUP(E175,'Tools List'!$B$2:$C$1048576,2,FALSE),0),$L$1)</f>
        <v>Welding Cable</v>
      </c>
      <c r="I175" s="1">
        <v>0</v>
      </c>
      <c r="J175" s="25">
        <v>0</v>
      </c>
      <c r="K175" s="1" t="s">
        <v>284</v>
      </c>
    </row>
    <row r="176" spans="1:11" hidden="1" x14ac:dyDescent="0.25">
      <c r="A176" s="1">
        <v>175</v>
      </c>
      <c r="B176" s="15">
        <v>42653</v>
      </c>
      <c r="C176" s="1">
        <v>137</v>
      </c>
      <c r="D176" s="1">
        <v>14</v>
      </c>
      <c r="E176" s="1" t="s">
        <v>87</v>
      </c>
      <c r="F176" s="2" t="str">
        <f>IF(LEN($C176),IFERROR(VLOOKUP($C176,Employees!$A$2:$B$806,2,FALSE),0),$L$1)</f>
        <v>CHIFUNDO PATRICK</v>
      </c>
      <c r="G176" s="1" t="str">
        <f>IF(LEN($D176),IFERROR(VLOOKUP($D176,Employees!$A$2:$B$833,2,FALSE),0),$L$1)</f>
        <v>LAXMAN</v>
      </c>
      <c r="H176" s="1" t="str">
        <f>IF(LEN(E175),IFERROR(VLOOKUP(E176,'Tools List'!$B$2:$C$1048576,2,FALSE),0),$L$1)</f>
        <v>Welding Helmet</v>
      </c>
      <c r="I176" s="1">
        <v>0</v>
      </c>
      <c r="J176" s="25">
        <v>0</v>
      </c>
      <c r="K176" s="1" t="s">
        <v>284</v>
      </c>
    </row>
    <row r="177" spans="1:11" hidden="1" x14ac:dyDescent="0.25">
      <c r="A177" s="1">
        <v>176</v>
      </c>
      <c r="B177" s="15">
        <v>42653</v>
      </c>
      <c r="C177" s="1">
        <v>137</v>
      </c>
      <c r="D177" s="1">
        <v>14</v>
      </c>
      <c r="E177" s="1" t="s">
        <v>53</v>
      </c>
      <c r="F177" s="2" t="str">
        <f>IF(LEN($C177),IFERROR(VLOOKUP($C177,Employees!$A$2:$B$806,2,FALSE),0),$L$1)</f>
        <v>CHIFUNDO PATRICK</v>
      </c>
      <c r="G177" s="1" t="str">
        <f>IF(LEN($D177),IFERROR(VLOOKUP($D177,Employees!$A$2:$B$833,2,FALSE),0),$L$1)</f>
        <v>LAXMAN</v>
      </c>
      <c r="H177" s="1" t="str">
        <f>IF(LEN(E176),IFERROR(VLOOKUP(E177,'Tools List'!$B$2:$C$1048576,2,FALSE),0),$L$1)</f>
        <v>Allenkey</v>
      </c>
      <c r="I177" s="1">
        <v>0</v>
      </c>
      <c r="J177" s="25">
        <v>0</v>
      </c>
      <c r="K177" s="1" t="s">
        <v>284</v>
      </c>
    </row>
    <row r="178" spans="1:11" hidden="1" x14ac:dyDescent="0.25">
      <c r="A178" s="1">
        <v>177</v>
      </c>
      <c r="B178" s="15">
        <v>42653</v>
      </c>
      <c r="C178" s="1">
        <v>140</v>
      </c>
      <c r="D178" s="1">
        <v>4</v>
      </c>
      <c r="E178" s="1" t="s">
        <v>248</v>
      </c>
      <c r="F178" s="2" t="str">
        <f>IF(LEN($C178),IFERROR(VLOOKUP($C178,Employees!$A$2:$B$806,2,FALSE),0),$L$1)</f>
        <v>THOKO</v>
      </c>
      <c r="G178" s="1" t="str">
        <f>IF(LEN($D178),IFERROR(VLOOKUP($D178,Employees!$A$2:$B$833,2,FALSE),0),$L$1)</f>
        <v>ARUMUGAM</v>
      </c>
      <c r="H178" s="1" t="str">
        <f>IF(LEN(E177),IFERROR(VLOOKUP(E178,'Tools List'!$B$2:$C$1048576,2,FALSE),0),$L$1)</f>
        <v>Ceiling Big</v>
      </c>
      <c r="I178" s="1">
        <v>0</v>
      </c>
      <c r="J178" s="25">
        <v>0</v>
      </c>
      <c r="K178" s="1" t="s">
        <v>284</v>
      </c>
    </row>
    <row r="179" spans="1:11" x14ac:dyDescent="0.25">
      <c r="A179" s="1">
        <v>178</v>
      </c>
      <c r="B179" s="15">
        <v>42653</v>
      </c>
      <c r="C179" s="1">
        <v>140</v>
      </c>
      <c r="D179" s="1">
        <v>4</v>
      </c>
      <c r="E179" s="1" t="s">
        <v>245</v>
      </c>
      <c r="F179" s="2" t="str">
        <f>IF(LEN($C179),IFERROR(VLOOKUP($C179,Employees!$A$2:$B$806,2,FALSE),0),$L$1)</f>
        <v>THOKO</v>
      </c>
      <c r="G179" s="1" t="str">
        <f>IF(LEN($D179),IFERROR(VLOOKUP($D179,Employees!$A$2:$B$833,2,FALSE),0),$L$1)</f>
        <v>ARUMUGAM</v>
      </c>
      <c r="H179" s="1" t="str">
        <f>IF(LEN(E178),IFERROR(VLOOKUP(E179,'Tools List'!$B$2:$C$1048576,2,FALSE),0),$L$1)</f>
        <v>D-Shackle Small</v>
      </c>
      <c r="I179" s="1">
        <v>2</v>
      </c>
      <c r="J179" s="25">
        <v>1</v>
      </c>
      <c r="K179" s="1" t="s">
        <v>286</v>
      </c>
    </row>
    <row r="180" spans="1:11" x14ac:dyDescent="0.25">
      <c r="A180" s="1">
        <v>179</v>
      </c>
      <c r="B180" s="15">
        <v>42653</v>
      </c>
      <c r="C180" s="1">
        <v>115</v>
      </c>
      <c r="D180" s="1">
        <v>2</v>
      </c>
      <c r="E180" s="1" t="s">
        <v>243</v>
      </c>
      <c r="F180" s="2" t="str">
        <f>IF(LEN($C180),IFERROR(VLOOKUP($C180,Employees!$A$2:$B$806,2,FALSE),0),$L$1)</f>
        <v>EPHRAIM POLIAN</v>
      </c>
      <c r="G180" s="1" t="str">
        <f>IF(LEN($D180),IFERROR(VLOOKUP($D180,Employees!$A$2:$B$833,2,FALSE),0),$L$1)</f>
        <v>SANDEEP</v>
      </c>
      <c r="H180" s="1" t="str">
        <f>IF(LEN(E179),IFERROR(VLOOKUP(E180,'Tools List'!$B$2:$C$1048576,2,FALSE),0),$L$1)</f>
        <v>Welding Cable</v>
      </c>
      <c r="I180" s="1">
        <v>1</v>
      </c>
      <c r="J180" s="25">
        <v>1</v>
      </c>
      <c r="K180" s="1" t="s">
        <v>338</v>
      </c>
    </row>
    <row r="181" spans="1:11" hidden="1" x14ac:dyDescent="0.25">
      <c r="A181" s="1">
        <v>180</v>
      </c>
      <c r="B181" s="15">
        <v>42653</v>
      </c>
      <c r="C181" s="1">
        <v>115</v>
      </c>
      <c r="D181" s="1">
        <v>2</v>
      </c>
      <c r="E181" s="1" t="s">
        <v>87</v>
      </c>
      <c r="F181" s="2" t="str">
        <f>IF(LEN($C181),IFERROR(VLOOKUP($C181,Employees!$A$2:$B$806,2,FALSE),0),$L$1)</f>
        <v>EPHRAIM POLIAN</v>
      </c>
      <c r="G181" s="1" t="str">
        <f>IF(LEN($D181),IFERROR(VLOOKUP($D181,Employees!$A$2:$B$833,2,FALSE),0),$L$1)</f>
        <v>SANDEEP</v>
      </c>
      <c r="H181" s="1" t="str">
        <f>IF(LEN(E180),IFERROR(VLOOKUP(E181,'Tools List'!$B$2:$C$1048576,2,FALSE),0),$L$1)</f>
        <v>Welding Helmet</v>
      </c>
      <c r="I181" s="1">
        <v>0</v>
      </c>
      <c r="J181" s="25">
        <v>0</v>
      </c>
      <c r="K181" s="1" t="s">
        <v>284</v>
      </c>
    </row>
    <row r="182" spans="1:11" hidden="1" x14ac:dyDescent="0.25">
      <c r="A182" s="1">
        <v>181</v>
      </c>
      <c r="B182" s="15">
        <v>42653</v>
      </c>
      <c r="C182" s="1">
        <v>127</v>
      </c>
      <c r="D182" s="1"/>
      <c r="E182" s="1" t="s">
        <v>243</v>
      </c>
      <c r="F182" s="2" t="str">
        <f>IF(LEN($C182),IFERROR(VLOOKUP($C182,Employees!$A$2:$B$806,2,FALSE),0),$L$1)</f>
        <v>ISAAC IMBOBO</v>
      </c>
      <c r="G182" s="1" t="str">
        <f>IF(LEN($D182),IFERROR(VLOOKUP($D182,Employees!$A$2:$B$833,2,FALSE),0),$L$1)</f>
        <v>-</v>
      </c>
      <c r="H182" s="1" t="str">
        <f>IF(LEN(E181),IFERROR(VLOOKUP(E182,'Tools List'!$B$2:$C$1048576,2,FALSE),0),$L$1)</f>
        <v>Welding Cable</v>
      </c>
      <c r="I182" s="1">
        <v>0</v>
      </c>
      <c r="J182" s="25">
        <v>0</v>
      </c>
      <c r="K182" s="1" t="s">
        <v>284</v>
      </c>
    </row>
    <row r="183" spans="1:11" hidden="1" x14ac:dyDescent="0.25">
      <c r="A183" s="1">
        <v>182</v>
      </c>
      <c r="B183" s="15">
        <v>42653</v>
      </c>
      <c r="C183" s="1">
        <v>127</v>
      </c>
      <c r="D183" s="1"/>
      <c r="E183" s="1" t="s">
        <v>87</v>
      </c>
      <c r="F183" s="2" t="str">
        <f>IF(LEN($C183),IFERROR(VLOOKUP($C183,Employees!$A$2:$B$806,2,FALSE),0),$L$1)</f>
        <v>ISAAC IMBOBO</v>
      </c>
      <c r="G183" s="1" t="str">
        <f>IF(LEN($D183),IFERROR(VLOOKUP($D183,Employees!$A$2:$B$833,2,FALSE),0),$L$1)</f>
        <v>-</v>
      </c>
      <c r="H183" s="1" t="str">
        <f>IF(LEN(E182),IFERROR(VLOOKUP(E183,'Tools List'!$B$2:$C$1048576,2,FALSE),0),$L$1)</f>
        <v>Welding Helmet</v>
      </c>
      <c r="I183" s="1">
        <v>0</v>
      </c>
      <c r="J183" s="25">
        <v>0</v>
      </c>
      <c r="K183" s="1" t="s">
        <v>284</v>
      </c>
    </row>
    <row r="184" spans="1:11" hidden="1" x14ac:dyDescent="0.25">
      <c r="A184" s="1">
        <v>183</v>
      </c>
      <c r="B184" s="15">
        <v>42653</v>
      </c>
      <c r="C184" s="1">
        <v>120</v>
      </c>
      <c r="D184" s="1"/>
      <c r="E184" s="1" t="s">
        <v>23</v>
      </c>
      <c r="F184" s="2" t="str">
        <f>IF(LEN($C184),IFERROR(VLOOKUP($C184,Employees!$A$2:$B$806,2,FALSE),0),$L$1)</f>
        <v>MACDAF CHIWAYA</v>
      </c>
      <c r="G184" s="1" t="str">
        <f>IF(LEN($D184),IFERROR(VLOOKUP($D184,Employees!$A$2:$B$833,2,FALSE),0),$L$1)</f>
        <v>-</v>
      </c>
      <c r="H184" s="1" t="str">
        <f>IF(LEN(E183),IFERROR(VLOOKUP(E184,'Tools List'!$B$2:$C$1048576,2,FALSE),0),$L$1)</f>
        <v>Grinding Machine AG 7</v>
      </c>
      <c r="I184" s="1">
        <v>0</v>
      </c>
      <c r="J184" s="25">
        <v>0</v>
      </c>
      <c r="K184" s="1" t="s">
        <v>284</v>
      </c>
    </row>
    <row r="185" spans="1:11" hidden="1" x14ac:dyDescent="0.25">
      <c r="A185" s="1">
        <v>184</v>
      </c>
      <c r="B185" s="15">
        <v>42653</v>
      </c>
      <c r="C185" s="1">
        <v>110</v>
      </c>
      <c r="D185" s="1">
        <v>3</v>
      </c>
      <c r="E185" s="1" t="s">
        <v>243</v>
      </c>
      <c r="F185" s="2" t="str">
        <f>IF(LEN($C185),IFERROR(VLOOKUP($C185,Employees!$A$2:$B$806,2,FALSE),0),$L$1)</f>
        <v>LAWRENT RAPHAEL</v>
      </c>
      <c r="G185" s="1" t="str">
        <f>IF(LEN($D185),IFERROR(VLOOKUP($D185,Employees!$A$2:$B$833,2,FALSE),0),$L$1)</f>
        <v>RANJITH</v>
      </c>
      <c r="H185" s="1" t="str">
        <f>IF(LEN(E184),IFERROR(VLOOKUP(E185,'Tools List'!$B$2:$C$1048576,2,FALSE),0),$L$1)</f>
        <v>Welding Cable</v>
      </c>
      <c r="I185" s="1">
        <v>0</v>
      </c>
      <c r="J185" s="25">
        <v>0</v>
      </c>
      <c r="K185" s="1" t="s">
        <v>284</v>
      </c>
    </row>
    <row r="186" spans="1:11" hidden="1" x14ac:dyDescent="0.25">
      <c r="A186" s="1">
        <v>185</v>
      </c>
      <c r="B186" s="15">
        <v>42653</v>
      </c>
      <c r="C186" s="1">
        <v>123</v>
      </c>
      <c r="D186" s="1">
        <v>9</v>
      </c>
      <c r="E186" s="1" t="s">
        <v>243</v>
      </c>
      <c r="F186" s="2" t="str">
        <f>IF(LEN($C186),IFERROR(VLOOKUP($C186,Employees!$A$2:$B$806,2,FALSE),0),$L$1)</f>
        <v>MAXWEL BANDA</v>
      </c>
      <c r="G186" s="1" t="str">
        <f>IF(LEN($D186),IFERROR(VLOOKUP($D186,Employees!$A$2:$B$833,2,FALSE),0),$L$1)</f>
        <v>BHARATA</v>
      </c>
      <c r="H186" s="1" t="str">
        <f>IF(LEN(E185),IFERROR(VLOOKUP(E186,'Tools List'!$B$2:$C$1048576,2,FALSE),0),$L$1)</f>
        <v>Welding Cable</v>
      </c>
      <c r="I186" s="1">
        <v>0</v>
      </c>
      <c r="J186" s="25">
        <v>0</v>
      </c>
      <c r="K186" s="1" t="s">
        <v>284</v>
      </c>
    </row>
    <row r="187" spans="1:11" hidden="1" x14ac:dyDescent="0.25">
      <c r="A187" s="1">
        <v>186</v>
      </c>
      <c r="B187" s="15">
        <v>42653</v>
      </c>
      <c r="C187" s="1">
        <v>123</v>
      </c>
      <c r="D187" s="1">
        <v>9</v>
      </c>
      <c r="E187" s="1" t="s">
        <v>87</v>
      </c>
      <c r="F187" s="2" t="str">
        <f>IF(LEN($C187),IFERROR(VLOOKUP($C187,Employees!$A$2:$B$806,2,FALSE),0),$L$1)</f>
        <v>MAXWEL BANDA</v>
      </c>
      <c r="G187" s="1" t="str">
        <f>IF(LEN($D187),IFERROR(VLOOKUP($D187,Employees!$A$2:$B$833,2,FALSE),0),$L$1)</f>
        <v>BHARATA</v>
      </c>
      <c r="H187" s="1" t="str">
        <f>IF(LEN(E186),IFERROR(VLOOKUP(E187,'Tools List'!$B$2:$C$1048576,2,FALSE),0),$L$1)</f>
        <v>Welding Helmet</v>
      </c>
      <c r="I187" s="1">
        <v>0</v>
      </c>
      <c r="J187" s="25">
        <v>0</v>
      </c>
      <c r="K187" s="1" t="s">
        <v>284</v>
      </c>
    </row>
    <row r="188" spans="1:11" hidden="1" x14ac:dyDescent="0.25">
      <c r="A188" s="1">
        <v>187</v>
      </c>
      <c r="B188" s="15">
        <v>42653</v>
      </c>
      <c r="C188" s="1">
        <v>124</v>
      </c>
      <c r="D188" s="1">
        <v>17</v>
      </c>
      <c r="E188" s="1" t="s">
        <v>243</v>
      </c>
      <c r="F188" s="2" t="str">
        <f>IF(LEN($C188),IFERROR(VLOOKUP($C188,Employees!$A$2:$B$806,2,FALSE),0),$L$1)</f>
        <v>JACOB ALFRED</v>
      </c>
      <c r="G188" s="1" t="str">
        <f>IF(LEN($D188),IFERROR(VLOOKUP($D188,Employees!$A$2:$B$833,2,FALSE),0),$L$1)</f>
        <v>HRUSIKESH</v>
      </c>
      <c r="H188" s="1" t="str">
        <f>IF(LEN(E187),IFERROR(VLOOKUP(E188,'Tools List'!$B$2:$C$1048576,2,FALSE),0),$L$1)</f>
        <v>Welding Cable</v>
      </c>
      <c r="I188" s="1">
        <v>0</v>
      </c>
      <c r="J188" s="25">
        <v>0</v>
      </c>
      <c r="K188" s="1" t="s">
        <v>284</v>
      </c>
    </row>
    <row r="189" spans="1:11" hidden="1" x14ac:dyDescent="0.25">
      <c r="A189" s="1">
        <v>188</v>
      </c>
      <c r="B189" s="15">
        <v>42653</v>
      </c>
      <c r="C189" s="1">
        <v>124</v>
      </c>
      <c r="D189" s="1">
        <v>17</v>
      </c>
      <c r="E189" s="1" t="s">
        <v>87</v>
      </c>
      <c r="F189" s="2" t="str">
        <f>IF(LEN($C189),IFERROR(VLOOKUP($C189,Employees!$A$2:$B$806,2,FALSE),0),$L$1)</f>
        <v>JACOB ALFRED</v>
      </c>
      <c r="G189" s="1" t="str">
        <f>IF(LEN($D189),IFERROR(VLOOKUP($D189,Employees!$A$2:$B$833,2,FALSE),0),$L$1)</f>
        <v>HRUSIKESH</v>
      </c>
      <c r="H189" s="1" t="str">
        <f>IF(LEN(E188),IFERROR(VLOOKUP(E189,'Tools List'!$B$2:$C$1048576,2,FALSE),0),$L$1)</f>
        <v>Welding Helmet</v>
      </c>
      <c r="I189" s="1">
        <v>0</v>
      </c>
      <c r="J189" s="25">
        <v>0</v>
      </c>
      <c r="K189" s="1" t="s">
        <v>284</v>
      </c>
    </row>
    <row r="190" spans="1:11" hidden="1" x14ac:dyDescent="0.25">
      <c r="A190" s="1">
        <v>189</v>
      </c>
      <c r="B190" s="15">
        <v>42653</v>
      </c>
      <c r="C190" s="1">
        <v>116</v>
      </c>
      <c r="D190" s="1">
        <v>6</v>
      </c>
      <c r="E190" s="1" t="s">
        <v>243</v>
      </c>
      <c r="F190" s="2" t="str">
        <f>IF(LEN($C190),IFERROR(VLOOKUP($C190,Employees!$A$2:$B$806,2,FALSE),0),$L$1)</f>
        <v>JEMAS DZIMBIRI</v>
      </c>
      <c r="G190" s="1" t="str">
        <f>IF(LEN($D190),IFERROR(VLOOKUP($D190,Employees!$A$2:$B$833,2,FALSE),0),$L$1)</f>
        <v>AYYUB PATEL</v>
      </c>
      <c r="H190" s="1" t="str">
        <f>IF(LEN(E189),IFERROR(VLOOKUP(E190,'Tools List'!$B$2:$C$1048576,2,FALSE),0),$L$1)</f>
        <v>Welding Cable</v>
      </c>
      <c r="I190" s="1">
        <v>0</v>
      </c>
      <c r="J190" s="25">
        <v>0</v>
      </c>
      <c r="K190" s="1" t="s">
        <v>284</v>
      </c>
    </row>
    <row r="191" spans="1:11" hidden="1" x14ac:dyDescent="0.25">
      <c r="A191" s="1">
        <v>190</v>
      </c>
      <c r="B191" s="15">
        <v>42653</v>
      </c>
      <c r="C191" s="1">
        <v>116</v>
      </c>
      <c r="D191" s="1">
        <v>6</v>
      </c>
      <c r="E191" s="1" t="s">
        <v>265</v>
      </c>
      <c r="F191" s="2" t="str">
        <f>IF(LEN($C191),IFERROR(VLOOKUP($C191,Employees!$A$2:$B$806,2,FALSE),0),$L$1)</f>
        <v>JEMAS DZIMBIRI</v>
      </c>
      <c r="G191" s="1" t="str">
        <f>IF(LEN($D191),IFERROR(VLOOKUP($D191,Employees!$A$2:$B$833,2,FALSE),0),$L$1)</f>
        <v>AYYUB PATEL</v>
      </c>
      <c r="H191" s="1" t="str">
        <f>IF(LEN(E190),IFERROR(VLOOKUP(E191,'Tools List'!$B$2:$C$1048576,2,FALSE),0),$L$1)</f>
        <v>Square 300mm</v>
      </c>
      <c r="I191" s="1">
        <v>0</v>
      </c>
      <c r="J191" s="25">
        <v>0</v>
      </c>
      <c r="K191" s="1" t="s">
        <v>284</v>
      </c>
    </row>
    <row r="192" spans="1:11" hidden="1" x14ac:dyDescent="0.25">
      <c r="A192" s="1">
        <v>191</v>
      </c>
      <c r="B192" s="15">
        <v>42653</v>
      </c>
      <c r="C192" s="1">
        <v>116</v>
      </c>
      <c r="D192" s="1">
        <v>6</v>
      </c>
      <c r="E192" s="1" t="s">
        <v>243</v>
      </c>
      <c r="F192" s="2" t="str">
        <f>IF(LEN($C192),IFERROR(VLOOKUP($C192,Employees!$A$2:$B$806,2,FALSE),0),$L$1)</f>
        <v>JEMAS DZIMBIRI</v>
      </c>
      <c r="G192" s="1" t="str">
        <f>IF(LEN($D192),IFERROR(VLOOKUP($D192,Employees!$A$2:$B$833,2,FALSE),0),$L$1)</f>
        <v>AYYUB PATEL</v>
      </c>
      <c r="H192" s="1" t="str">
        <f>IF(LEN(E191),IFERROR(VLOOKUP(E192,'Tools List'!$B$2:$C$1048576,2,FALSE),0),$L$1)</f>
        <v>Welding Cable</v>
      </c>
      <c r="I192" s="1">
        <v>0</v>
      </c>
      <c r="J192" s="25">
        <v>0</v>
      </c>
      <c r="K192" s="1" t="s">
        <v>284</v>
      </c>
    </row>
    <row r="193" spans="1:11" hidden="1" x14ac:dyDescent="0.25">
      <c r="A193" s="1">
        <v>192</v>
      </c>
      <c r="B193" s="15">
        <v>42653</v>
      </c>
      <c r="C193" s="1">
        <v>112</v>
      </c>
      <c r="D193" s="1"/>
      <c r="E193" s="1" t="s">
        <v>49</v>
      </c>
      <c r="F193" s="2" t="str">
        <f>IF(LEN($C193),IFERROR(VLOOKUP($C193,Employees!$A$2:$B$806,2,FALSE),0),$L$1)</f>
        <v>JULIAS KOLOBEKI</v>
      </c>
      <c r="G193" s="1" t="str">
        <f>IF(LEN($D193),IFERROR(VLOOKUP($D193,Employees!$A$2:$B$833,2,FALSE),0),$L$1)</f>
        <v>-</v>
      </c>
      <c r="H193" s="1" t="str">
        <f>IF(LEN(E192),IFERROR(VLOOKUP(E193,'Tools List'!$B$2:$C$1048576,2,FALSE),0),$L$1)</f>
        <v>Portable Drilling Machine 32mm</v>
      </c>
      <c r="I193" s="1">
        <v>0</v>
      </c>
      <c r="J193" s="25">
        <v>0</v>
      </c>
      <c r="K193" s="1" t="s">
        <v>330</v>
      </c>
    </row>
    <row r="194" spans="1:11" hidden="1" x14ac:dyDescent="0.25">
      <c r="A194" s="1">
        <v>193</v>
      </c>
      <c r="B194" s="15">
        <v>42653</v>
      </c>
      <c r="C194" s="1">
        <v>112</v>
      </c>
      <c r="D194" s="1"/>
      <c r="E194" s="1" t="s">
        <v>267</v>
      </c>
      <c r="F194" s="2" t="str">
        <f>IF(LEN($C194),IFERROR(VLOOKUP($C194,Employees!$A$2:$B$806,2,FALSE),0),$L$1)</f>
        <v>JULIAS KOLOBEKI</v>
      </c>
      <c r="G194" s="1" t="str">
        <f>IF(LEN($D194),IFERROR(VLOOKUP($D194,Employees!$A$2:$B$833,2,FALSE),0),$L$1)</f>
        <v>-</v>
      </c>
      <c r="H194" s="1" t="str">
        <f>IF(LEN(E193),IFERROR(VLOOKUP(E194,'Tools List'!$B$2:$C$1048576,2,FALSE),0),$L$1)</f>
        <v>Drilling Key</v>
      </c>
      <c r="I194" s="1">
        <v>0</v>
      </c>
      <c r="J194" s="25">
        <v>0</v>
      </c>
      <c r="K194" s="1" t="s">
        <v>330</v>
      </c>
    </row>
    <row r="195" spans="1:11" hidden="1" x14ac:dyDescent="0.25">
      <c r="A195" s="1">
        <v>194</v>
      </c>
      <c r="B195" s="15">
        <v>42653</v>
      </c>
      <c r="C195" s="1">
        <v>112</v>
      </c>
      <c r="D195" s="1"/>
      <c r="E195" s="1" t="s">
        <v>269</v>
      </c>
      <c r="F195" s="2" t="str">
        <f>IF(LEN($C195),IFERROR(VLOOKUP($C195,Employees!$A$2:$B$806,2,FALSE),0),$L$1)</f>
        <v>JULIAS KOLOBEKI</v>
      </c>
      <c r="G195" s="1" t="str">
        <f>IF(LEN($D195),IFERROR(VLOOKUP($D195,Employees!$A$2:$B$833,2,FALSE),0),$L$1)</f>
        <v>-</v>
      </c>
      <c r="H195" s="1" t="str">
        <f>IF(LEN(E194),IFERROR(VLOOKUP(E195,'Tools List'!$B$2:$C$1048576,2,FALSE),0),$L$1)</f>
        <v>Drilling Chuck</v>
      </c>
      <c r="I195" s="1">
        <v>0</v>
      </c>
      <c r="J195" s="25">
        <v>0</v>
      </c>
      <c r="K195" s="1" t="s">
        <v>330</v>
      </c>
    </row>
    <row r="196" spans="1:11" hidden="1" x14ac:dyDescent="0.25">
      <c r="A196" s="1">
        <v>195</v>
      </c>
      <c r="B196" s="15">
        <v>42653</v>
      </c>
      <c r="C196" s="1">
        <v>112</v>
      </c>
      <c r="D196" s="1"/>
      <c r="E196" s="1" t="s">
        <v>271</v>
      </c>
      <c r="F196" s="2" t="str">
        <f>IF(LEN($C196),IFERROR(VLOOKUP($C196,Employees!$A$2:$B$806,2,FALSE),0),$L$1)</f>
        <v>JULIAS KOLOBEKI</v>
      </c>
      <c r="G196" s="1" t="str">
        <f>IF(LEN($D196),IFERROR(VLOOKUP($D196,Employees!$A$2:$B$833,2,FALSE),0),$L$1)</f>
        <v>-</v>
      </c>
      <c r="H196" s="1" t="str">
        <f>IF(LEN(E195),IFERROR(VLOOKUP(E196,'Tools List'!$B$2:$C$1048576,2,FALSE),0),$L$1)</f>
        <v>Drilling Pit 12mm</v>
      </c>
      <c r="I196" s="1">
        <v>0</v>
      </c>
      <c r="J196" s="25">
        <v>0</v>
      </c>
      <c r="K196" s="1" t="s">
        <v>330</v>
      </c>
    </row>
    <row r="197" spans="1:11" hidden="1" x14ac:dyDescent="0.25">
      <c r="A197" s="1">
        <v>196</v>
      </c>
      <c r="B197" s="15">
        <v>42653</v>
      </c>
      <c r="C197" s="1">
        <v>156</v>
      </c>
      <c r="D197" s="1">
        <v>13</v>
      </c>
      <c r="E197" s="1" t="s">
        <v>47</v>
      </c>
      <c r="F197" s="2" t="str">
        <f>IF(LEN($C197),IFERROR(VLOOKUP($C197,Employees!$A$2:$B$806,2,FALSE),0),$L$1)</f>
        <v>JEFFAREY CHIBWE</v>
      </c>
      <c r="G197" s="1" t="str">
        <f>IF(LEN($D197),IFERROR(VLOOKUP($D197,Employees!$A$2:$B$833,2,FALSE),0),$L$1)</f>
        <v>RAJENDRA</v>
      </c>
      <c r="H197" s="1" t="str">
        <f>IF(LEN(E196),IFERROR(VLOOKUP(E197,'Tools List'!$B$2:$C$1048576,2,FALSE),0),$L$1)</f>
        <v>Chain Block - 3 Mtrs Length 1 Ton</v>
      </c>
      <c r="I197" s="1">
        <v>0</v>
      </c>
      <c r="J197" s="25">
        <v>0</v>
      </c>
      <c r="K197" s="1" t="s">
        <v>284</v>
      </c>
    </row>
    <row r="198" spans="1:11" hidden="1" x14ac:dyDescent="0.25">
      <c r="A198" s="1">
        <v>197</v>
      </c>
      <c r="B198" s="15">
        <v>42653</v>
      </c>
      <c r="C198" s="1">
        <v>103</v>
      </c>
      <c r="D198" s="1">
        <v>11</v>
      </c>
      <c r="E198" s="1" t="s">
        <v>280</v>
      </c>
      <c r="F198" s="2" t="str">
        <f>IF(LEN($C198),IFERROR(VLOOKUP($C198,Employees!$A$2:$B$806,2,FALSE),0),$L$1)</f>
        <v>KELVIN THEULO</v>
      </c>
      <c r="G198" s="1" t="str">
        <f>IF(LEN($D198),IFERROR(VLOOKUP($D198,Employees!$A$2:$B$833,2,FALSE),0),$L$1)</f>
        <v>GAGAN BIHATI</v>
      </c>
      <c r="H198" s="1" t="str">
        <f>IF(LEN(E197),IFERROR(VLOOKUP(E198,'Tools List'!$B$2:$C$1048576,2,FALSE),0),$L$1)</f>
        <v>Cutting Set Torch</v>
      </c>
      <c r="I198" s="1">
        <v>0</v>
      </c>
      <c r="J198" s="25">
        <v>0</v>
      </c>
      <c r="K198" s="1" t="s">
        <v>284</v>
      </c>
    </row>
    <row r="199" spans="1:11" hidden="1" x14ac:dyDescent="0.25">
      <c r="A199" s="1">
        <v>198</v>
      </c>
      <c r="B199" s="15">
        <v>42653</v>
      </c>
      <c r="C199" s="1">
        <v>138</v>
      </c>
      <c r="D199" s="1"/>
      <c r="E199" s="1" t="s">
        <v>281</v>
      </c>
      <c r="F199" s="2" t="str">
        <f>IF(LEN($C199),IFERROR(VLOOKUP($C199,Employees!$A$2:$B$806,2,FALSE),0),$L$1)</f>
        <v>SAMMY KAOMBA</v>
      </c>
      <c r="G199" s="1" t="str">
        <f>IF(LEN($D199),IFERROR(VLOOKUP($D199,Employees!$A$2:$B$833,2,FALSE),0),$L$1)</f>
        <v>-</v>
      </c>
      <c r="H199" s="1" t="str">
        <f>IF(LEN(E198),IFERROR(VLOOKUP(E199,'Tools List'!$B$2:$C$1048576,2,FALSE),0),$L$1)</f>
        <v>Center Punch</v>
      </c>
      <c r="I199" s="1">
        <v>0</v>
      </c>
      <c r="J199" s="25">
        <v>0</v>
      </c>
      <c r="K199" s="1" t="s">
        <v>284</v>
      </c>
    </row>
    <row r="200" spans="1:11" hidden="1" x14ac:dyDescent="0.25">
      <c r="A200" s="1">
        <v>199</v>
      </c>
      <c r="B200" s="15">
        <v>42653</v>
      </c>
      <c r="C200" s="1">
        <v>121</v>
      </c>
      <c r="D200" s="1">
        <v>25</v>
      </c>
      <c r="E200" s="1" t="s">
        <v>53</v>
      </c>
      <c r="F200" s="2" t="str">
        <f>IF(LEN($C200),IFERROR(VLOOKUP($C200,Employees!$A$2:$B$806,2,FALSE),0),$L$1)</f>
        <v>TIMOTI JELE</v>
      </c>
      <c r="G200" s="1" t="str">
        <f>IF(LEN($D200),IFERROR(VLOOKUP($D200,Employees!$A$2:$B$833,2,FALSE),0),$L$1)</f>
        <v>SUSANTA</v>
      </c>
      <c r="H200" s="1" t="str">
        <f>IF(LEN(E199),IFERROR(VLOOKUP(E200,'Tools List'!$B$2:$C$1048576,2,FALSE),0),$L$1)</f>
        <v>Allenkey</v>
      </c>
      <c r="I200" s="1">
        <v>0</v>
      </c>
      <c r="J200" s="25">
        <v>0</v>
      </c>
      <c r="K200" s="1" t="s">
        <v>336</v>
      </c>
    </row>
    <row r="201" spans="1:11" hidden="1" x14ac:dyDescent="0.25">
      <c r="A201" s="1">
        <v>200</v>
      </c>
      <c r="B201" s="15">
        <v>42653</v>
      </c>
      <c r="C201" s="1">
        <v>133</v>
      </c>
      <c r="D201" s="1">
        <v>17</v>
      </c>
      <c r="E201" s="1" t="s">
        <v>332</v>
      </c>
      <c r="F201" s="2" t="str">
        <f>IF(LEN($C201),IFERROR(VLOOKUP($C201,Employees!$A$2:$B$806,2,FALSE),0),$L$1)</f>
        <v>CHISUMBA KINGSLTY</v>
      </c>
      <c r="G201" s="1" t="str">
        <f>IF(LEN($D201),IFERROR(VLOOKUP($D201,Employees!$A$2:$B$833,2,FALSE),0),$L$1)</f>
        <v>HRUSIKESH</v>
      </c>
      <c r="H201" s="1" t="str">
        <f>IF(LEN(E200),IFERROR(VLOOKUP(E201,'Tools List'!$B$2:$C$1048576,2,FALSE),0),$L$1)</f>
        <v>Turn Buckle</v>
      </c>
      <c r="I201" s="1">
        <v>0</v>
      </c>
      <c r="J201" s="25">
        <v>0</v>
      </c>
      <c r="K201" s="1" t="s">
        <v>284</v>
      </c>
    </row>
    <row r="202" spans="1:11" hidden="1" x14ac:dyDescent="0.25">
      <c r="A202" s="1">
        <v>201</v>
      </c>
      <c r="B202" s="15">
        <v>42653</v>
      </c>
      <c r="C202" s="1">
        <v>144</v>
      </c>
      <c r="D202" s="1">
        <v>7</v>
      </c>
      <c r="E202" s="1" t="s">
        <v>265</v>
      </c>
      <c r="F202" s="2" t="str">
        <f>IF(LEN($C202),IFERROR(VLOOKUP($C202,Employees!$A$2:$B$806,2,FALSE),0),$L$1)</f>
        <v>ESAU NELSON</v>
      </c>
      <c r="G202" s="1" t="str">
        <f>IF(LEN($D202),IFERROR(VLOOKUP($D202,Employees!$A$2:$B$833,2,FALSE),0),$L$1)</f>
        <v>BALARAM</v>
      </c>
      <c r="H202" s="1" t="str">
        <f>IF(LEN(E201),IFERROR(VLOOKUP(E202,'Tools List'!$B$2:$C$1048576,2,FALSE),0),$L$1)</f>
        <v>Square 300mm</v>
      </c>
      <c r="I202" s="1">
        <v>0</v>
      </c>
      <c r="J202" s="25">
        <v>0</v>
      </c>
      <c r="K202" s="1" t="s">
        <v>284</v>
      </c>
    </row>
    <row r="203" spans="1:11" hidden="1" x14ac:dyDescent="0.25">
      <c r="A203" s="1">
        <v>202</v>
      </c>
      <c r="B203" s="15">
        <v>42653</v>
      </c>
      <c r="C203" s="1">
        <v>133</v>
      </c>
      <c r="D203" s="1">
        <v>17</v>
      </c>
      <c r="E203" s="1" t="s">
        <v>47</v>
      </c>
      <c r="F203" s="2" t="str">
        <f>IF(LEN($C203),IFERROR(VLOOKUP($C203,Employees!$A$2:$B$806,2,FALSE),0),$L$1)</f>
        <v>CHISUMBA KINGSLTY</v>
      </c>
      <c r="G203" s="1" t="str">
        <f>IF(LEN($D203),IFERROR(VLOOKUP($D203,Employees!$A$2:$B$833,2,FALSE),0),$L$1)</f>
        <v>HRUSIKESH</v>
      </c>
      <c r="H203" s="1" t="str">
        <f>IF(LEN(E202),IFERROR(VLOOKUP(E203,'Tools List'!$B$2:$C$1048576,2,FALSE),0),$L$1)</f>
        <v>Chain Block - 3 Mtrs Length 1 Ton</v>
      </c>
      <c r="I203" s="1">
        <v>0</v>
      </c>
      <c r="J203" s="25">
        <v>0</v>
      </c>
      <c r="K203" s="1" t="s">
        <v>284</v>
      </c>
    </row>
    <row r="204" spans="1:11" hidden="1" x14ac:dyDescent="0.25">
      <c r="A204" s="1">
        <v>203</v>
      </c>
      <c r="B204" s="15">
        <v>42653</v>
      </c>
      <c r="C204" s="1">
        <v>137</v>
      </c>
      <c r="D204" s="1">
        <v>14</v>
      </c>
      <c r="E204" s="1" t="s">
        <v>53</v>
      </c>
      <c r="F204" s="2" t="str">
        <f>IF(LEN($C204),IFERROR(VLOOKUP($C204,Employees!$A$2:$B$806,2,FALSE),0),$L$1)</f>
        <v>CHIFUNDO PATRICK</v>
      </c>
      <c r="G204" s="1" t="str">
        <f>IF(LEN($D204),IFERROR(VLOOKUP($D204,Employees!$A$2:$B$833,2,FALSE),0),$L$1)</f>
        <v>LAXMAN</v>
      </c>
      <c r="H204" s="1" t="str">
        <f>IF(LEN(E203),IFERROR(VLOOKUP(E204,'Tools List'!$B$2:$C$1048576,2,FALSE),0),$L$1)</f>
        <v>Allenkey</v>
      </c>
      <c r="I204" s="1">
        <v>0</v>
      </c>
      <c r="J204" s="25">
        <v>0</v>
      </c>
      <c r="K204" s="1" t="s">
        <v>334</v>
      </c>
    </row>
    <row r="205" spans="1:11" hidden="1" x14ac:dyDescent="0.25">
      <c r="A205" s="1">
        <v>204</v>
      </c>
      <c r="B205" s="15">
        <v>42653</v>
      </c>
      <c r="C205" s="1">
        <v>132</v>
      </c>
      <c r="D205" s="1">
        <v>22</v>
      </c>
      <c r="E205" s="1" t="s">
        <v>253</v>
      </c>
      <c r="F205" s="2" t="str">
        <f>IF(LEN($C205),IFERROR(VLOOKUP($C205,Employees!$A$2:$B$806,2,FALSE),0),$L$1)</f>
        <v>MWENJA KIDENI</v>
      </c>
      <c r="G205" s="1" t="str">
        <f>IF(LEN($D205),IFERROR(VLOOKUP($D205,Employees!$A$2:$B$833,2,FALSE),0),$L$1)</f>
        <v>CHARAN</v>
      </c>
      <c r="H205" s="1" t="str">
        <f>IF(LEN(E204),IFERROR(VLOOKUP(E205,'Tools List'!$B$2:$C$1048576,2,FALSE),0),$L$1)</f>
        <v>Big Tape</v>
      </c>
      <c r="I205" s="1">
        <v>0</v>
      </c>
      <c r="J205" s="25">
        <v>0</v>
      </c>
      <c r="K205" s="1" t="s">
        <v>284</v>
      </c>
    </row>
    <row r="206" spans="1:11" x14ac:dyDescent="0.25">
      <c r="A206" s="1">
        <v>205</v>
      </c>
      <c r="B206" s="15">
        <v>42653</v>
      </c>
      <c r="C206" s="1">
        <v>139</v>
      </c>
      <c r="D206" s="1">
        <v>28</v>
      </c>
      <c r="E206" s="1" t="s">
        <v>288</v>
      </c>
      <c r="F206" s="2" t="str">
        <f>IF(LEN($C206),IFERROR(VLOOKUP($C206,Employees!$A$2:$B$806,2,FALSE),0),$L$1)</f>
        <v>JOSEPH KABWEMBWE</v>
      </c>
      <c r="G206" s="1" t="str">
        <f>IF(LEN($D206),IFERROR(VLOOKUP($D206,Employees!$A$2:$B$833,2,FALSE),0),$L$1)</f>
        <v>SUSILI</v>
      </c>
      <c r="H206" s="1" t="str">
        <f>IF(LEN(E205),IFERROR(VLOOKUP(E206,'Tools List'!$B$2:$C$1048576,2,FALSE),0),$L$1)</f>
        <v>Water Level</v>
      </c>
      <c r="I206" s="1">
        <v>1</v>
      </c>
      <c r="J206" s="25">
        <v>1</v>
      </c>
      <c r="K206" s="1" t="s">
        <v>339</v>
      </c>
    </row>
    <row r="207" spans="1:11" hidden="1" x14ac:dyDescent="0.25">
      <c r="A207" s="1">
        <v>206</v>
      </c>
      <c r="B207" s="15">
        <v>42653</v>
      </c>
      <c r="C207" s="1">
        <v>139</v>
      </c>
      <c r="D207" s="1">
        <v>28</v>
      </c>
      <c r="E207" s="2" t="s">
        <v>294</v>
      </c>
      <c r="F207" s="2" t="str">
        <f>IF(LEN($C207),IFERROR(VLOOKUP($C207,Employees!$A$2:$B$806,2,FALSE),0),$L$1)</f>
        <v>JOSEPH KABWEMBWE</v>
      </c>
      <c r="G207" s="2" t="str">
        <f>IF(LEN($D207),IFERROR(VLOOKUP($D207,Employees!$A$2:$B$833,2,FALSE),0),$L$1)</f>
        <v>SUSILI</v>
      </c>
      <c r="H207" s="2" t="str">
        <f>IF(LEN(E206),IFERROR(VLOOKUP(E207,'Tools List'!$B$2:$C$1048576,2,FALSE),0),$L$1)</f>
        <v>Steel Scale 1Mtrs</v>
      </c>
      <c r="I207" s="1">
        <v>0</v>
      </c>
      <c r="J207" s="25">
        <v>0</v>
      </c>
      <c r="K207" s="1"/>
    </row>
    <row r="208" spans="1:11" hidden="1" x14ac:dyDescent="0.25">
      <c r="A208" s="1">
        <v>207</v>
      </c>
      <c r="B208" s="15">
        <v>42653</v>
      </c>
      <c r="C208" s="1">
        <v>154</v>
      </c>
      <c r="D208" s="1"/>
      <c r="E208" s="2" t="s">
        <v>290</v>
      </c>
      <c r="F208" s="2" t="str">
        <f>IF(LEN($C208),IFERROR(VLOOKUP($C208,Employees!$A$2:$B$806,2,FALSE),0),$L$1)</f>
        <v>GERALD EMMANUEL</v>
      </c>
      <c r="G208" s="2" t="str">
        <f>IF(LEN($D208),IFERROR(VLOOKUP($D208,Employees!$A$2:$B$833,2,FALSE),0),$L$1)</f>
        <v>-</v>
      </c>
      <c r="H208" s="2" t="str">
        <f>IF(LEN(E207),IFERROR(VLOOKUP(E208,'Tools List'!$B$2:$C$1048576,2,FALSE),0),$L$1)</f>
        <v>Spanner</v>
      </c>
      <c r="I208" s="1">
        <v>0</v>
      </c>
      <c r="J208" s="25">
        <v>0</v>
      </c>
      <c r="K208" s="1" t="s">
        <v>337</v>
      </c>
    </row>
    <row r="209" spans="1:11" hidden="1" x14ac:dyDescent="0.25">
      <c r="A209" s="1">
        <v>208</v>
      </c>
      <c r="B209" s="15">
        <v>42653</v>
      </c>
      <c r="C209" s="1"/>
      <c r="D209" s="1">
        <v>15</v>
      </c>
      <c r="E209" s="2" t="s">
        <v>100</v>
      </c>
      <c r="F209" s="2" t="str">
        <f>IF(LEN($C209),IFERROR(VLOOKUP($C209,Employees!$A$2:$B$806,2,FALSE),0),$L$1)</f>
        <v>-</v>
      </c>
      <c r="G209" s="2" t="str">
        <f>IF(LEN($D209),IFERROR(VLOOKUP($D209,Employees!$A$2:$B$833,2,FALSE),0),$L$1)</f>
        <v>GOBIND</v>
      </c>
      <c r="H209" s="2" t="str">
        <f>IF(LEN(E208),IFERROR(VLOOKUP(E209,'Tools List'!$B$2:$C$1048576,2,FALSE),0),$L$1)</f>
        <v>Safety Goggle White</v>
      </c>
      <c r="I209" s="1">
        <v>0</v>
      </c>
      <c r="J209" s="25">
        <v>0</v>
      </c>
      <c r="K209" s="1"/>
    </row>
    <row r="210" spans="1:11" hidden="1" x14ac:dyDescent="0.25">
      <c r="A210" s="1">
        <v>209</v>
      </c>
      <c r="B210" s="15">
        <v>42653</v>
      </c>
      <c r="C210" s="1">
        <v>159</v>
      </c>
      <c r="D210" s="1"/>
      <c r="E210" s="2" t="s">
        <v>253</v>
      </c>
      <c r="F210" s="2" t="str">
        <f>IF(LEN($C210),IFERROR(VLOOKUP($C210,Employees!$A$2:$B$806,2,FALSE),0),$L$1)</f>
        <v>PETER BANDA</v>
      </c>
      <c r="G210" s="2" t="str">
        <f>IF(LEN($D210),IFERROR(VLOOKUP($D210,Employees!$A$2:$B$833,2,FALSE),0),$L$1)</f>
        <v>-</v>
      </c>
      <c r="H210" s="2" t="str">
        <f>IF(LEN(E209),IFERROR(VLOOKUP(E210,'Tools List'!$B$2:$C$1048576,2,FALSE),0),$L$1)</f>
        <v>Big Tape</v>
      </c>
      <c r="I210" s="1">
        <v>0</v>
      </c>
      <c r="J210" s="25">
        <v>0</v>
      </c>
      <c r="K210" s="1"/>
    </row>
    <row r="211" spans="1:11" hidden="1" x14ac:dyDescent="0.25">
      <c r="A211" s="1">
        <v>210</v>
      </c>
      <c r="B211" s="15">
        <v>42653</v>
      </c>
      <c r="C211" s="1">
        <v>136</v>
      </c>
      <c r="D211" s="1">
        <v>9</v>
      </c>
      <c r="E211" s="2" t="s">
        <v>243</v>
      </c>
      <c r="F211" s="2" t="str">
        <f>IF(LEN($C211),IFERROR(VLOOKUP($C211,Employees!$A$2:$B$806,2,FALSE),0),$L$1)</f>
        <v>RABSON CHIDAYA</v>
      </c>
      <c r="G211" s="2" t="str">
        <f>IF(LEN($D211),IFERROR(VLOOKUP($D211,Employees!$A$2:$B$833,2,FALSE),0),$L$1)</f>
        <v>BHARATA</v>
      </c>
      <c r="H211" s="2" t="str">
        <f>IF(LEN(E210),IFERROR(VLOOKUP(E211,'Tools List'!$B$2:$C$1048576,2,FALSE),0),$L$1)</f>
        <v>Welding Cable</v>
      </c>
      <c r="I211" s="1">
        <v>0</v>
      </c>
      <c r="J211" s="25">
        <v>0</v>
      </c>
      <c r="K211" s="1"/>
    </row>
    <row r="212" spans="1:11" hidden="1" x14ac:dyDescent="0.25">
      <c r="A212" s="1">
        <v>211</v>
      </c>
      <c r="B212" s="15">
        <v>42653</v>
      </c>
      <c r="C212" s="1">
        <v>136</v>
      </c>
      <c r="D212" s="1">
        <v>9</v>
      </c>
      <c r="E212" s="2" t="s">
        <v>87</v>
      </c>
      <c r="F212" s="2" t="str">
        <f>IF(LEN($C212),IFERROR(VLOOKUP($C212,Employees!$A$2:$B$806,2,FALSE),0),$L$1)</f>
        <v>RABSON CHIDAYA</v>
      </c>
      <c r="G212" s="2" t="str">
        <f>IF(LEN($D212),IFERROR(VLOOKUP($D212,Employees!$A$2:$B$833,2,FALSE),0),$L$1)</f>
        <v>BHARATA</v>
      </c>
      <c r="H212" s="2" t="str">
        <f>IF(LEN(E211),IFERROR(VLOOKUP(E212,'Tools List'!$B$2:$C$1048576,2,FALSE),0),$L$1)</f>
        <v>Welding Helmet</v>
      </c>
      <c r="I212" s="1">
        <v>0</v>
      </c>
      <c r="J212" s="25">
        <v>0</v>
      </c>
      <c r="K212" s="1"/>
    </row>
    <row r="213" spans="1:11" hidden="1" x14ac:dyDescent="0.25">
      <c r="A213" s="1">
        <v>212</v>
      </c>
      <c r="B213" s="15">
        <v>42653</v>
      </c>
      <c r="C213" s="1">
        <v>144</v>
      </c>
      <c r="D213" s="1">
        <v>7</v>
      </c>
      <c r="E213" s="2" t="s">
        <v>243</v>
      </c>
      <c r="F213" s="2" t="str">
        <f>IF(LEN($C213),IFERROR(VLOOKUP($C213,Employees!$A$2:$B$806,2,FALSE),0),$L$1)</f>
        <v>ESAU NELSON</v>
      </c>
      <c r="G213" s="2" t="str">
        <f>IF(LEN($D213),IFERROR(VLOOKUP($D213,Employees!$A$2:$B$833,2,FALSE),0),$L$1)</f>
        <v>BALARAM</v>
      </c>
      <c r="H213" s="2" t="str">
        <f>IF(LEN(E212),IFERROR(VLOOKUP(E213,'Tools List'!$B$2:$C$1048576,2,FALSE),0),$L$1)</f>
        <v>Welding Cable</v>
      </c>
      <c r="I213" s="1">
        <v>0</v>
      </c>
      <c r="J213" s="25">
        <v>0</v>
      </c>
      <c r="K213" s="1"/>
    </row>
    <row r="214" spans="1:11" hidden="1" x14ac:dyDescent="0.25">
      <c r="A214" s="1">
        <v>213</v>
      </c>
      <c r="B214" s="15">
        <v>42654</v>
      </c>
      <c r="C214" s="1">
        <v>144</v>
      </c>
      <c r="D214" s="1">
        <v>7</v>
      </c>
      <c r="E214" s="2" t="s">
        <v>265</v>
      </c>
      <c r="F214" s="2" t="str">
        <f>IF(LEN($C214),IFERROR(VLOOKUP($C214,Employees!$A$2:$B$806,2,FALSE),0),$L$1)</f>
        <v>ESAU NELSON</v>
      </c>
      <c r="G214" s="2" t="str">
        <f>IF(LEN($D214),IFERROR(VLOOKUP($D214,Employees!$A$2:$B$833,2,FALSE),0),$L$1)</f>
        <v>BALARAM</v>
      </c>
      <c r="H214" s="2" t="str">
        <f>IF(LEN(E213),IFERROR(VLOOKUP(E214,'Tools List'!$B$2:$C$1048576,2,FALSE),0),$L$1)</f>
        <v>Square 300mm</v>
      </c>
      <c r="I214" s="1">
        <v>0</v>
      </c>
      <c r="J214" s="25">
        <v>0</v>
      </c>
      <c r="K214" s="1"/>
    </row>
    <row r="215" spans="1:11" hidden="1" x14ac:dyDescent="0.25">
      <c r="A215" s="1">
        <v>214</v>
      </c>
      <c r="B215" s="15">
        <v>42654</v>
      </c>
      <c r="C215" s="1">
        <v>124</v>
      </c>
      <c r="D215" s="1">
        <v>17</v>
      </c>
      <c r="E215" s="2" t="s">
        <v>243</v>
      </c>
      <c r="F215" s="2" t="str">
        <f>IF(LEN($C215),IFERROR(VLOOKUP($C215,Employees!$A$2:$B$806,2,FALSE),0),$L$1)</f>
        <v>JACOB ALFRED</v>
      </c>
      <c r="G215" s="2" t="str">
        <f>IF(LEN($D215),IFERROR(VLOOKUP($D215,Employees!$A$2:$B$833,2,FALSE),0),$L$1)</f>
        <v>HRUSIKESH</v>
      </c>
      <c r="H215" s="2" t="str">
        <f>IF(LEN(E214),IFERROR(VLOOKUP(E215,'Tools List'!$B$2:$C$1048576,2,FALSE),0),$L$1)</f>
        <v>Welding Cable</v>
      </c>
      <c r="I215" s="1">
        <v>0</v>
      </c>
      <c r="J215" s="25">
        <v>0</v>
      </c>
      <c r="K215" s="1"/>
    </row>
    <row r="216" spans="1:11" x14ac:dyDescent="0.25">
      <c r="A216" s="1">
        <v>215</v>
      </c>
      <c r="B216" s="15">
        <v>42654</v>
      </c>
      <c r="C216" s="1"/>
      <c r="D216" s="1">
        <v>17</v>
      </c>
      <c r="E216" s="2" t="s">
        <v>319</v>
      </c>
      <c r="F216" s="2" t="str">
        <f>IF(LEN($C216),IFERROR(VLOOKUP($C216,Employees!$A$2:$B$806,2,FALSE),0),$L$1)</f>
        <v>-</v>
      </c>
      <c r="G216" s="2" t="str">
        <f>IF(LEN($D216),IFERROR(VLOOKUP($D216,Employees!$A$2:$B$833,2,FALSE),0),$L$1)</f>
        <v>HRUSIKESH</v>
      </c>
      <c r="H216" s="2" t="str">
        <f>IF(LEN(E215),IFERROR(VLOOKUP(E216,'Tools List'!$B$2:$C$1048576,2,FALSE),0),$L$1)</f>
        <v>Sweeping Broom</v>
      </c>
      <c r="I216" s="2">
        <v>1</v>
      </c>
      <c r="J216" s="25">
        <v>1</v>
      </c>
      <c r="K216" s="1" t="s">
        <v>343</v>
      </c>
    </row>
    <row r="217" spans="1:11" hidden="1" x14ac:dyDescent="0.25">
      <c r="A217" s="1">
        <v>216</v>
      </c>
      <c r="B217" s="15">
        <v>42654</v>
      </c>
      <c r="C217" s="1">
        <v>124</v>
      </c>
      <c r="D217" s="1">
        <v>17</v>
      </c>
      <c r="E217" s="2" t="s">
        <v>87</v>
      </c>
      <c r="F217" s="2" t="str">
        <f>IF(LEN($C217),IFERROR(VLOOKUP($C217,Employees!$A$2:$B$806,2,FALSE),0),$L$1)</f>
        <v>JACOB ALFRED</v>
      </c>
      <c r="G217" s="2" t="str">
        <f>IF(LEN($D217),IFERROR(VLOOKUP($D217,Employees!$A$2:$B$833,2,FALSE),0),$L$1)</f>
        <v>HRUSIKESH</v>
      </c>
      <c r="H217" s="2" t="str">
        <f>IF(LEN(E216),IFERROR(VLOOKUP(E217,'Tools List'!$B$2:$C$1048576,2,FALSE),0),$L$1)</f>
        <v>Welding Helmet</v>
      </c>
      <c r="I217" s="1">
        <v>0</v>
      </c>
      <c r="J217" s="25">
        <v>0</v>
      </c>
      <c r="K217" s="1"/>
    </row>
    <row r="218" spans="1:11" hidden="1" x14ac:dyDescent="0.25">
      <c r="A218" s="1">
        <v>217</v>
      </c>
      <c r="B218" s="15">
        <v>42654</v>
      </c>
      <c r="C218" s="1">
        <v>137</v>
      </c>
      <c r="D218" s="1">
        <v>14</v>
      </c>
      <c r="E218" s="2" t="s">
        <v>243</v>
      </c>
      <c r="F218" s="2" t="str">
        <f>IF(LEN($C218),IFERROR(VLOOKUP($C218,Employees!$A$2:$B$806,2,FALSE),0),$L$1)</f>
        <v>CHIFUNDO PATRICK</v>
      </c>
      <c r="G218" s="2" t="str">
        <f>IF(LEN($D218),IFERROR(VLOOKUP($D218,Employees!$A$2:$B$833,2,FALSE),0),$L$1)</f>
        <v>LAXMAN</v>
      </c>
      <c r="H218" s="2" t="str">
        <f>IF(LEN(E217),IFERROR(VLOOKUP(E218,'Tools List'!$B$2:$C$1048576,2,FALSE),0),$L$1)</f>
        <v>Welding Cable</v>
      </c>
      <c r="I218" s="1">
        <v>0</v>
      </c>
      <c r="J218" s="25">
        <v>0</v>
      </c>
      <c r="K218" s="1"/>
    </row>
    <row r="219" spans="1:11" hidden="1" x14ac:dyDescent="0.25">
      <c r="A219" s="1">
        <v>218</v>
      </c>
      <c r="B219" s="15">
        <v>42654</v>
      </c>
      <c r="C219" s="1">
        <v>137</v>
      </c>
      <c r="D219" s="1">
        <v>14</v>
      </c>
      <c r="E219" s="2" t="s">
        <v>87</v>
      </c>
      <c r="F219" s="2" t="str">
        <f>IF(LEN($C219),IFERROR(VLOOKUP($C219,Employees!$A$2:$B$806,2,FALSE),0),$L$1)</f>
        <v>CHIFUNDO PATRICK</v>
      </c>
      <c r="G219" s="2" t="str">
        <f>IF(LEN($D219),IFERROR(VLOOKUP($D219,Employees!$A$2:$B$833,2,FALSE),0),$L$1)</f>
        <v>LAXMAN</v>
      </c>
      <c r="H219" s="2" t="str">
        <f>IF(LEN(E218),IFERROR(VLOOKUP(E219,'Tools List'!$B$2:$C$1048576,2,FALSE),0),$L$1)</f>
        <v>Welding Helmet</v>
      </c>
      <c r="I219" s="1">
        <v>0</v>
      </c>
      <c r="J219" s="25">
        <v>0</v>
      </c>
      <c r="K219" s="1"/>
    </row>
    <row r="220" spans="1:11" hidden="1" x14ac:dyDescent="0.25">
      <c r="A220" s="1">
        <v>219</v>
      </c>
      <c r="B220" s="15">
        <v>42654</v>
      </c>
      <c r="C220" s="1">
        <v>117</v>
      </c>
      <c r="D220" s="1">
        <v>15</v>
      </c>
      <c r="E220" s="2" t="s">
        <v>243</v>
      </c>
      <c r="F220" s="2" t="str">
        <f>IF(LEN($C220),IFERROR(VLOOKUP($C220,Employees!$A$2:$B$806,2,FALSE),0),$L$1)</f>
        <v>PETER SIKAPONDA</v>
      </c>
      <c r="G220" s="2" t="str">
        <f>IF(LEN($D220),IFERROR(VLOOKUP($D220,Employees!$A$2:$B$833,2,FALSE),0),$L$1)</f>
        <v>GOBIND</v>
      </c>
      <c r="H220" s="2" t="str">
        <f>IF(LEN(E219),IFERROR(VLOOKUP(E220,'Tools List'!$B$2:$C$1048576,2,FALSE),0),$L$1)</f>
        <v>Welding Cable</v>
      </c>
      <c r="I220" s="1">
        <v>0</v>
      </c>
      <c r="J220" s="25">
        <v>0</v>
      </c>
      <c r="K220" s="1"/>
    </row>
    <row r="221" spans="1:11" hidden="1" x14ac:dyDescent="0.25">
      <c r="A221" s="1">
        <v>220</v>
      </c>
      <c r="B221" s="15">
        <v>42654</v>
      </c>
      <c r="C221" s="1">
        <v>117</v>
      </c>
      <c r="D221" s="1">
        <v>15</v>
      </c>
      <c r="E221" s="2" t="s">
        <v>87</v>
      </c>
      <c r="F221" s="2" t="str">
        <f>IF(LEN($C221),IFERROR(VLOOKUP($C221,Employees!$A$2:$B$806,2,FALSE),0),$L$1)</f>
        <v>PETER SIKAPONDA</v>
      </c>
      <c r="G221" s="2" t="str">
        <f>IF(LEN($D221),IFERROR(VLOOKUP($D221,Employees!$A$2:$B$833,2,FALSE),0),$L$1)</f>
        <v>GOBIND</v>
      </c>
      <c r="H221" s="2" t="str">
        <f>IF(LEN(E220),IFERROR(VLOOKUP(E221,'Tools List'!$B$2:$C$1048576,2,FALSE),0),$L$1)</f>
        <v>Welding Helmet</v>
      </c>
      <c r="I221" s="1">
        <v>0</v>
      </c>
      <c r="J221" s="25">
        <v>0</v>
      </c>
      <c r="K221" s="1"/>
    </row>
    <row r="222" spans="1:11" hidden="1" x14ac:dyDescent="0.25">
      <c r="A222" s="1">
        <v>221</v>
      </c>
      <c r="B222" s="15">
        <v>42654</v>
      </c>
      <c r="C222" s="1">
        <v>117</v>
      </c>
      <c r="D222" s="1">
        <v>15</v>
      </c>
      <c r="E222" s="2" t="s">
        <v>55</v>
      </c>
      <c r="F222" s="2" t="str">
        <f>IF(LEN($C222),IFERROR(VLOOKUP($C222,Employees!$A$2:$B$806,2,FALSE),0),$L$1)</f>
        <v>PETER SIKAPONDA</v>
      </c>
      <c r="G222" s="2" t="str">
        <f>IF(LEN($D222),IFERROR(VLOOKUP($D222,Employees!$A$2:$B$833,2,FALSE),0),$L$1)</f>
        <v>GOBIND</v>
      </c>
      <c r="H222" s="2" t="str">
        <f>IF(LEN(E221),IFERROR(VLOOKUP(E222,'Tools List'!$B$2:$C$1048576,2,FALSE),0),$L$1)</f>
        <v>Adjestable Spanner</v>
      </c>
      <c r="I222" s="1">
        <v>0</v>
      </c>
      <c r="J222" s="25">
        <v>0</v>
      </c>
      <c r="K222" s="1"/>
    </row>
    <row r="223" spans="1:11" hidden="1" x14ac:dyDescent="0.25">
      <c r="A223" s="1">
        <v>222</v>
      </c>
      <c r="B223" s="15">
        <v>42654</v>
      </c>
      <c r="C223" s="1">
        <v>137</v>
      </c>
      <c r="D223" s="1">
        <v>14</v>
      </c>
      <c r="E223" s="2" t="s">
        <v>53</v>
      </c>
      <c r="F223" s="2" t="str">
        <f>IF(LEN($C223),IFERROR(VLOOKUP($C223,Employees!$A$2:$B$806,2,FALSE),0),$L$1)</f>
        <v>CHIFUNDO PATRICK</v>
      </c>
      <c r="G223" s="2" t="str">
        <f>IF(LEN($D223),IFERROR(VLOOKUP($D223,Employees!$A$2:$B$833,2,FALSE),0),$L$1)</f>
        <v>LAXMAN</v>
      </c>
      <c r="H223" s="2" t="str">
        <f>IF(LEN(E222),IFERROR(VLOOKUP(E223,'Tools List'!$B$2:$C$1048576,2,FALSE),0),$L$1)</f>
        <v>Allenkey</v>
      </c>
      <c r="I223" s="1">
        <v>0</v>
      </c>
      <c r="J223" s="25">
        <v>0</v>
      </c>
      <c r="K223" s="1"/>
    </row>
    <row r="224" spans="1:11" hidden="1" x14ac:dyDescent="0.25">
      <c r="A224" s="1">
        <v>223</v>
      </c>
      <c r="B224" s="15">
        <v>42654</v>
      </c>
      <c r="C224" s="1">
        <v>110</v>
      </c>
      <c r="D224" s="1">
        <v>3</v>
      </c>
      <c r="E224" s="2" t="s">
        <v>243</v>
      </c>
      <c r="F224" s="2" t="str">
        <f>IF(LEN($C224),IFERROR(VLOOKUP($C224,Employees!$A$2:$B$806,2,FALSE),0),$L$1)</f>
        <v>LAWRENT RAPHAEL</v>
      </c>
      <c r="G224" s="2" t="str">
        <f>IF(LEN($D224),IFERROR(VLOOKUP($D224,Employees!$A$2:$B$833,2,FALSE),0),$L$1)</f>
        <v>RANJITH</v>
      </c>
      <c r="H224" s="2" t="str">
        <f>IF(LEN(E223),IFERROR(VLOOKUP(E224,'Tools List'!$B$2:$C$1048576,2,FALSE),0),$L$1)</f>
        <v>Welding Cable</v>
      </c>
      <c r="I224" s="1">
        <v>0</v>
      </c>
      <c r="J224" s="25">
        <v>0</v>
      </c>
      <c r="K224" s="1"/>
    </row>
    <row r="225" spans="1:11" hidden="1" x14ac:dyDescent="0.25">
      <c r="A225" s="1">
        <v>224</v>
      </c>
      <c r="B225" s="15">
        <v>42654</v>
      </c>
      <c r="C225" s="1">
        <v>115</v>
      </c>
      <c r="D225" s="1">
        <v>2</v>
      </c>
      <c r="E225" s="2" t="s">
        <v>243</v>
      </c>
      <c r="F225" s="2" t="str">
        <f>IF(LEN($C225),IFERROR(VLOOKUP($C225,Employees!$A$2:$B$806,2,FALSE),0),$L$1)</f>
        <v>EPHRAIM POLIAN</v>
      </c>
      <c r="G225" s="2" t="str">
        <f>IF(LEN($D225),IFERROR(VLOOKUP($D225,Employees!$A$2:$B$833,2,FALSE),0),$L$1)</f>
        <v>SANDEEP</v>
      </c>
      <c r="H225" s="2" t="str">
        <f>IF(LEN(E224),IFERROR(VLOOKUP(E225,'Tools List'!$B$2:$C$1048576,2,FALSE),0),$L$1)</f>
        <v>Welding Cable</v>
      </c>
      <c r="I225" s="1">
        <v>0</v>
      </c>
      <c r="J225" s="25">
        <v>0</v>
      </c>
      <c r="K225" s="1"/>
    </row>
    <row r="226" spans="1:11" hidden="1" x14ac:dyDescent="0.25">
      <c r="A226" s="1">
        <v>225</v>
      </c>
      <c r="B226" s="15">
        <v>42654</v>
      </c>
      <c r="C226" s="1">
        <v>115</v>
      </c>
      <c r="D226" s="1">
        <v>2</v>
      </c>
      <c r="E226" s="2" t="s">
        <v>87</v>
      </c>
      <c r="F226" s="2" t="str">
        <f>IF(LEN($C226),IFERROR(VLOOKUP($C226,Employees!$A$2:$B$806,2,FALSE),0),$L$1)</f>
        <v>EPHRAIM POLIAN</v>
      </c>
      <c r="G226" s="2" t="str">
        <f>IF(LEN($D226),IFERROR(VLOOKUP($D226,Employees!$A$2:$B$833,2,FALSE),0),$L$1)</f>
        <v>SANDEEP</v>
      </c>
      <c r="H226" s="2" t="str">
        <f>IF(LEN(E225),IFERROR(VLOOKUP(E226,'Tools List'!$B$2:$C$1048576,2,FALSE),0),$L$1)</f>
        <v>Welding Helmet</v>
      </c>
      <c r="I226" s="1">
        <v>0</v>
      </c>
      <c r="J226" s="25">
        <v>0</v>
      </c>
      <c r="K226" s="1"/>
    </row>
    <row r="227" spans="1:11" hidden="1" x14ac:dyDescent="0.25">
      <c r="A227" s="1">
        <v>226</v>
      </c>
      <c r="B227" s="15">
        <v>42654</v>
      </c>
      <c r="C227" s="1">
        <v>120</v>
      </c>
      <c r="D227" s="1"/>
      <c r="E227" s="2" t="s">
        <v>23</v>
      </c>
      <c r="F227" s="2" t="str">
        <f>IF(LEN($C227),IFERROR(VLOOKUP($C227,Employees!$A$2:$B$806,2,FALSE),0),$L$1)</f>
        <v>MACDAF CHIWAYA</v>
      </c>
      <c r="G227" s="2" t="str">
        <f>IF(LEN($D227),IFERROR(VLOOKUP($D227,Employees!$A$2:$B$833,2,FALSE),0),$L$1)</f>
        <v>-</v>
      </c>
      <c r="H227" s="2" t="str">
        <f>IF(LEN(E226),IFERROR(VLOOKUP(E227,'Tools List'!$B$2:$C$1048576,2,FALSE),0),$L$1)</f>
        <v>Grinding Machine AG 7</v>
      </c>
      <c r="I227" s="1">
        <v>0</v>
      </c>
      <c r="J227" s="25">
        <v>0</v>
      </c>
      <c r="K227" s="1"/>
    </row>
    <row r="228" spans="1:11" hidden="1" x14ac:dyDescent="0.25">
      <c r="A228" s="1">
        <v>227</v>
      </c>
      <c r="B228" s="15">
        <v>42654</v>
      </c>
      <c r="C228" s="1">
        <v>130</v>
      </c>
      <c r="D228" s="1"/>
      <c r="E228" s="2" t="s">
        <v>23</v>
      </c>
      <c r="F228" s="2" t="str">
        <f>IF(LEN($C228),IFERROR(VLOOKUP($C228,Employees!$A$2:$B$806,2,FALSE),0),$L$1)</f>
        <v>SINOYA VICTOR</v>
      </c>
      <c r="G228" s="2" t="str">
        <f>IF(LEN($D228),IFERROR(VLOOKUP($D228,Employees!$A$2:$B$833,2,FALSE),0),$L$1)</f>
        <v>-</v>
      </c>
      <c r="H228" s="2" t="str">
        <f>IF(LEN(E227),IFERROR(VLOOKUP(E228,'Tools List'!$B$2:$C$1048576,2,FALSE),0),$L$1)</f>
        <v>Grinding Machine AG 7</v>
      </c>
      <c r="I228" s="1">
        <v>0</v>
      </c>
      <c r="J228" s="25">
        <v>0</v>
      </c>
      <c r="K228" s="1"/>
    </row>
    <row r="229" spans="1:11" hidden="1" x14ac:dyDescent="0.25">
      <c r="A229" s="1">
        <v>228</v>
      </c>
      <c r="B229" s="15">
        <v>42654</v>
      </c>
      <c r="C229" s="1">
        <v>112</v>
      </c>
      <c r="D229" s="1"/>
      <c r="E229" s="2" t="s">
        <v>49</v>
      </c>
      <c r="F229" s="2" t="str">
        <f>IF(LEN($C229),IFERROR(VLOOKUP($C229,Employees!$A$2:$B$806,2,FALSE),0),$L$1)</f>
        <v>JULIAS KOLOBEKI</v>
      </c>
      <c r="G229" s="2" t="str">
        <f>IF(LEN($D229),IFERROR(VLOOKUP($D229,Employees!$A$2:$B$833,2,FALSE),0),$L$1)</f>
        <v>-</v>
      </c>
      <c r="H229" s="2" t="str">
        <f>IF(LEN(E228),IFERROR(VLOOKUP(E229,'Tools List'!$B$2:$C$1048576,2,FALSE),0),$L$1)</f>
        <v>Portable Drilling Machine 32mm</v>
      </c>
      <c r="I229" s="1">
        <v>0</v>
      </c>
      <c r="J229" s="25">
        <v>0</v>
      </c>
      <c r="K229" s="1" t="s">
        <v>344</v>
      </c>
    </row>
    <row r="230" spans="1:11" hidden="1" x14ac:dyDescent="0.25">
      <c r="A230" s="1">
        <v>229</v>
      </c>
      <c r="B230" s="15">
        <v>42654</v>
      </c>
      <c r="C230" s="1">
        <v>112</v>
      </c>
      <c r="D230" s="1"/>
      <c r="E230" s="2" t="s">
        <v>267</v>
      </c>
      <c r="F230" s="2" t="str">
        <f>IF(LEN($C230),IFERROR(VLOOKUP($C230,Employees!$A$2:$B$806,2,FALSE),0),$L$1)</f>
        <v>JULIAS KOLOBEKI</v>
      </c>
      <c r="G230" s="2" t="str">
        <f>IF(LEN($D230),IFERROR(VLOOKUP($D230,Employees!$A$2:$B$833,2,FALSE),0),$L$1)</f>
        <v>-</v>
      </c>
      <c r="H230" s="2" t="str">
        <f>IF(LEN(E229),IFERROR(VLOOKUP(E230,'Tools List'!$B$2:$C$1048576,2,FALSE),0),$L$1)</f>
        <v>Drilling Key</v>
      </c>
      <c r="I230" s="1">
        <v>0</v>
      </c>
      <c r="J230" s="25">
        <v>0</v>
      </c>
      <c r="K230" s="1"/>
    </row>
    <row r="231" spans="1:11" hidden="1" x14ac:dyDescent="0.25">
      <c r="A231" s="1">
        <v>230</v>
      </c>
      <c r="B231" s="15">
        <v>42654</v>
      </c>
      <c r="C231" s="1">
        <v>112</v>
      </c>
      <c r="D231" s="1"/>
      <c r="E231" s="2" t="s">
        <v>269</v>
      </c>
      <c r="F231" s="2" t="str">
        <f>IF(LEN($C231),IFERROR(VLOOKUP($C231,Employees!$A$2:$B$806,2,FALSE),0),$L$1)</f>
        <v>JULIAS KOLOBEKI</v>
      </c>
      <c r="G231" s="2" t="str">
        <f>IF(LEN($D231),IFERROR(VLOOKUP($D231,Employees!$A$2:$B$833,2,FALSE),0),$L$1)</f>
        <v>-</v>
      </c>
      <c r="H231" s="2" t="str">
        <f>IF(LEN(E230),IFERROR(VLOOKUP(E231,'Tools List'!$B$2:$C$1048576,2,FALSE),0),$L$1)</f>
        <v>Drilling Chuck</v>
      </c>
      <c r="I231" s="1">
        <v>0</v>
      </c>
      <c r="J231" s="25">
        <v>0</v>
      </c>
      <c r="K231" s="1"/>
    </row>
    <row r="232" spans="1:11" hidden="1" x14ac:dyDescent="0.25">
      <c r="A232" s="1">
        <v>231</v>
      </c>
      <c r="B232" s="15">
        <v>42654</v>
      </c>
      <c r="C232" s="1">
        <v>112</v>
      </c>
      <c r="D232" s="1"/>
      <c r="E232" s="2" t="s">
        <v>271</v>
      </c>
      <c r="F232" s="2" t="str">
        <f>IF(LEN($C232),IFERROR(VLOOKUP($C232,Employees!$A$2:$B$806,2,FALSE),0),$L$1)</f>
        <v>JULIAS KOLOBEKI</v>
      </c>
      <c r="G232" s="2" t="str">
        <f>IF(LEN($D232),IFERROR(VLOOKUP($D232,Employees!$A$2:$B$833,2,FALSE),0),$L$1)</f>
        <v>-</v>
      </c>
      <c r="H232" s="2" t="str">
        <f>IF(LEN(E231),IFERROR(VLOOKUP(E232,'Tools List'!$B$2:$C$1048576,2,FALSE),0),$L$1)</f>
        <v>Drilling Pit 12mm</v>
      </c>
      <c r="I232" s="1">
        <v>0</v>
      </c>
      <c r="J232" s="25">
        <v>0</v>
      </c>
      <c r="K232" s="1"/>
    </row>
    <row r="233" spans="1:11" hidden="1" x14ac:dyDescent="0.25">
      <c r="A233" s="1">
        <v>232</v>
      </c>
      <c r="B233" s="15">
        <v>42654</v>
      </c>
      <c r="C233" s="1">
        <v>112</v>
      </c>
      <c r="D233" s="1"/>
      <c r="E233" s="2" t="s">
        <v>272</v>
      </c>
      <c r="F233" s="2" t="str">
        <f>IF(LEN($C233),IFERROR(VLOOKUP($C233,Employees!$A$2:$B$806,2,FALSE),0),$L$1)</f>
        <v>JULIAS KOLOBEKI</v>
      </c>
      <c r="G233" s="2" t="str">
        <f>IF(LEN($D233),IFERROR(VLOOKUP($D233,Employees!$A$2:$B$833,2,FALSE),0),$L$1)</f>
        <v>-</v>
      </c>
      <c r="H233" s="2" t="str">
        <f>IF(LEN(E232),IFERROR(VLOOKUP(E233,'Tools List'!$B$2:$C$1048576,2,FALSE),0),$L$1)</f>
        <v>Drilling Pit 18mm</v>
      </c>
      <c r="I233" s="1">
        <v>0</v>
      </c>
      <c r="J233" s="25">
        <v>0</v>
      </c>
      <c r="K233" s="1"/>
    </row>
    <row r="234" spans="1:11" hidden="1" x14ac:dyDescent="0.25">
      <c r="A234" s="1">
        <v>233</v>
      </c>
      <c r="B234" s="15">
        <v>42654</v>
      </c>
      <c r="C234" s="1">
        <v>159</v>
      </c>
      <c r="D234" s="1"/>
      <c r="E234" s="2" t="s">
        <v>23</v>
      </c>
      <c r="F234" s="2" t="str">
        <f>IF(LEN($C234),IFERROR(VLOOKUP($C234,Employees!$A$2:$B$806,2,FALSE),0),$L$1)</f>
        <v>PETER BANDA</v>
      </c>
      <c r="G234" s="2" t="str">
        <f>IF(LEN($D234),IFERROR(VLOOKUP($D234,Employees!$A$2:$B$833,2,FALSE),0),$L$1)</f>
        <v>-</v>
      </c>
      <c r="H234" s="2" t="str">
        <f>IF(LEN(E233),IFERROR(VLOOKUP(E234,'Tools List'!$B$2:$C$1048576,2,FALSE),0),$L$1)</f>
        <v>Grinding Machine AG 7</v>
      </c>
      <c r="I234" s="1">
        <v>0</v>
      </c>
      <c r="J234" s="25">
        <v>0</v>
      </c>
      <c r="K234" s="1"/>
    </row>
    <row r="235" spans="1:11" hidden="1" x14ac:dyDescent="0.25">
      <c r="A235" s="1">
        <v>234</v>
      </c>
      <c r="B235" s="15">
        <v>42654</v>
      </c>
      <c r="C235" s="1">
        <v>127</v>
      </c>
      <c r="D235" s="1"/>
      <c r="E235" s="2" t="s">
        <v>243</v>
      </c>
      <c r="F235" s="2" t="str">
        <f>IF(LEN($C235),IFERROR(VLOOKUP($C235,Employees!$A$2:$B$806,2,FALSE),0),$L$1)</f>
        <v>ISAAC IMBOBO</v>
      </c>
      <c r="G235" s="2" t="str">
        <f>IF(LEN($D235),IFERROR(VLOOKUP($D235,Employees!$A$2:$B$833,2,FALSE),0),$L$1)</f>
        <v>-</v>
      </c>
      <c r="H235" s="2" t="str">
        <f>IF(LEN(E234),IFERROR(VLOOKUP(E235,'Tools List'!$B$2:$C$1048576,2,FALSE),0),$L$1)</f>
        <v>Welding Cable</v>
      </c>
      <c r="I235" s="1">
        <v>0</v>
      </c>
      <c r="J235" s="25">
        <v>0</v>
      </c>
      <c r="K235" s="1"/>
    </row>
    <row r="236" spans="1:11" hidden="1" x14ac:dyDescent="0.25">
      <c r="A236" s="1">
        <v>235</v>
      </c>
      <c r="B236" s="15">
        <v>42654</v>
      </c>
      <c r="C236" s="1">
        <v>153</v>
      </c>
      <c r="D236" s="1"/>
      <c r="E236" s="2" t="s">
        <v>27</v>
      </c>
      <c r="F236" s="2" t="str">
        <f>IF(LEN($C236),IFERROR(VLOOKUP($C236,Employees!$A$2:$B$806,2,FALSE),0),$L$1)</f>
        <v>YAMIKANI CHINYAMA</v>
      </c>
      <c r="G236" s="2" t="str">
        <f>IF(LEN($D236),IFERROR(VLOOKUP($D236,Employees!$A$2:$B$833,2,FALSE),0),$L$1)</f>
        <v>-</v>
      </c>
      <c r="H236" s="2" t="str">
        <f>IF(LEN(E235),IFERROR(VLOOKUP(E236,'Tools List'!$B$2:$C$1048576,2,FALSE),0),$L$1)</f>
        <v>Grinding Machine AG 4</v>
      </c>
      <c r="I236" s="1">
        <v>0</v>
      </c>
      <c r="J236" s="25">
        <v>0</v>
      </c>
      <c r="K236" s="1"/>
    </row>
    <row r="237" spans="1:11" hidden="1" x14ac:dyDescent="0.25">
      <c r="A237" s="1">
        <v>236</v>
      </c>
      <c r="B237" s="15">
        <v>42654</v>
      </c>
      <c r="C237" s="1">
        <v>138</v>
      </c>
      <c r="D237" s="1"/>
      <c r="E237" s="2" t="s">
        <v>281</v>
      </c>
      <c r="F237" s="2" t="str">
        <f>IF(LEN($C237),IFERROR(VLOOKUP($C237,Employees!$A$2:$B$806,2,FALSE),0),$L$1)</f>
        <v>SAMMY KAOMBA</v>
      </c>
      <c r="G237" s="2" t="str">
        <f>IF(LEN($D237),IFERROR(VLOOKUP($D237,Employees!$A$2:$B$833,2,FALSE),0),$L$1)</f>
        <v>-</v>
      </c>
      <c r="H237" s="2" t="str">
        <f>IF(LEN(E236),IFERROR(VLOOKUP(E237,'Tools List'!$B$2:$C$1048576,2,FALSE),0),$L$1)</f>
        <v>Center Punch</v>
      </c>
      <c r="I237" s="1">
        <v>0</v>
      </c>
      <c r="J237" s="25">
        <v>0</v>
      </c>
      <c r="K237" s="1"/>
    </row>
    <row r="238" spans="1:11" hidden="1" x14ac:dyDescent="0.25">
      <c r="A238" s="1">
        <v>237</v>
      </c>
      <c r="B238" s="15">
        <v>42654</v>
      </c>
      <c r="C238" s="1">
        <v>138</v>
      </c>
      <c r="D238" s="1"/>
      <c r="E238" s="2" t="s">
        <v>294</v>
      </c>
      <c r="F238" s="2" t="str">
        <f>IF(LEN($C238),IFERROR(VLOOKUP($C238,Employees!$A$2:$B$806,2,FALSE),0),$L$1)</f>
        <v>SAMMY KAOMBA</v>
      </c>
      <c r="G238" s="2" t="str">
        <f>IF(LEN($D238),IFERROR(VLOOKUP($D238,Employees!$A$2:$B$833,2,FALSE),0),$L$1)</f>
        <v>-</v>
      </c>
      <c r="H238" s="2" t="str">
        <f>IF(LEN(E237),IFERROR(VLOOKUP(E238,'Tools List'!$B$2:$C$1048576,2,FALSE),0),$L$1)</f>
        <v>Steel Scale 1Mtrs</v>
      </c>
      <c r="I238" s="1">
        <v>0</v>
      </c>
      <c r="J238" s="25">
        <v>0</v>
      </c>
      <c r="K238" s="1"/>
    </row>
    <row r="239" spans="1:11" hidden="1" x14ac:dyDescent="0.25">
      <c r="A239" s="1">
        <v>238</v>
      </c>
      <c r="B239" s="15">
        <v>42654</v>
      </c>
      <c r="C239" s="1">
        <v>116</v>
      </c>
      <c r="D239" s="1">
        <v>6</v>
      </c>
      <c r="E239" s="2" t="s">
        <v>87</v>
      </c>
      <c r="F239" s="2" t="str">
        <f>IF(LEN($C239),IFERROR(VLOOKUP($C239,Employees!$A$2:$B$806,2,FALSE),0),$L$1)</f>
        <v>JEMAS DZIMBIRI</v>
      </c>
      <c r="G239" s="2" t="str">
        <f>IF(LEN($D239),IFERROR(VLOOKUP($D239,Employees!$A$2:$B$833,2,FALSE),0),$L$1)</f>
        <v>AYYUB PATEL</v>
      </c>
      <c r="H239" s="2" t="str">
        <f>IF(LEN(E238),IFERROR(VLOOKUP(E239,'Tools List'!$B$2:$C$1048576,2,FALSE),0),$L$1)</f>
        <v>Welding Helmet</v>
      </c>
      <c r="I239" s="1">
        <v>0</v>
      </c>
      <c r="J239" s="25">
        <v>0</v>
      </c>
      <c r="K239" s="1"/>
    </row>
    <row r="240" spans="1:11" hidden="1" x14ac:dyDescent="0.25">
      <c r="A240" s="1">
        <v>239</v>
      </c>
      <c r="B240" s="15">
        <v>42654</v>
      </c>
      <c r="C240" s="1">
        <v>116</v>
      </c>
      <c r="D240" s="1">
        <v>6</v>
      </c>
      <c r="E240" s="2" t="s">
        <v>265</v>
      </c>
      <c r="F240" s="2" t="str">
        <f>IF(LEN($C240),IFERROR(VLOOKUP($C240,Employees!$A$2:$B$806,2,FALSE),0),$L$1)</f>
        <v>JEMAS DZIMBIRI</v>
      </c>
      <c r="G240" s="2" t="str">
        <f>IF(LEN($D240),IFERROR(VLOOKUP($D240,Employees!$A$2:$B$833,2,FALSE),0),$L$1)</f>
        <v>AYYUB PATEL</v>
      </c>
      <c r="H240" s="2" t="str">
        <f>IF(LEN(E239),IFERROR(VLOOKUP(E240,'Tools List'!$B$2:$C$1048576,2,FALSE),0),$L$1)</f>
        <v>Square 300mm</v>
      </c>
      <c r="I240" s="1">
        <v>0</v>
      </c>
      <c r="J240" s="25">
        <v>0</v>
      </c>
      <c r="K240" s="1"/>
    </row>
    <row r="241" spans="1:11" hidden="1" x14ac:dyDescent="0.25">
      <c r="A241" s="1">
        <v>240</v>
      </c>
      <c r="B241" s="15">
        <v>42654</v>
      </c>
      <c r="C241" s="1">
        <v>140</v>
      </c>
      <c r="D241" s="1">
        <v>4</v>
      </c>
      <c r="E241" s="2" t="s">
        <v>248</v>
      </c>
      <c r="F241" s="2" t="str">
        <f>IF(LEN($C241),IFERROR(VLOOKUP($C241,Employees!$A$2:$B$806,2,FALSE),0),$L$1)</f>
        <v>THOKO</v>
      </c>
      <c r="G241" s="2" t="str">
        <f>IF(LEN($D241),IFERROR(VLOOKUP($D241,Employees!$A$2:$B$833,2,FALSE),0),$L$1)</f>
        <v>ARUMUGAM</v>
      </c>
      <c r="H241" s="2" t="str">
        <f>IF(LEN(E240),IFERROR(VLOOKUP(E241,'Tools List'!$B$2:$C$1048576,2,FALSE),0),$L$1)</f>
        <v>Ceiling Big</v>
      </c>
      <c r="I241" s="1">
        <v>0</v>
      </c>
      <c r="J241" s="25">
        <v>0</v>
      </c>
      <c r="K241" s="1"/>
    </row>
    <row r="242" spans="1:11" hidden="1" x14ac:dyDescent="0.25">
      <c r="A242" s="1">
        <v>241</v>
      </c>
      <c r="B242" s="15">
        <v>42654</v>
      </c>
      <c r="C242" s="1">
        <v>134</v>
      </c>
      <c r="D242" s="1">
        <v>12</v>
      </c>
      <c r="E242" s="2" t="s">
        <v>246</v>
      </c>
      <c r="F242" s="2" t="str">
        <f>IF(LEN($C242),IFERROR(VLOOKUP($C242,Employees!$A$2:$B$806,2,FALSE),0),$L$1)</f>
        <v>KALISHA YOHAUE</v>
      </c>
      <c r="G242" s="2" t="str">
        <f>IF(LEN($D242),IFERROR(VLOOKUP($D242,Employees!$A$2:$B$833,2,FALSE),0),$L$1)</f>
        <v>ALGU</v>
      </c>
      <c r="H242" s="2" t="str">
        <f>IF(LEN(E241),IFERROR(VLOOKUP(E242,'Tools List'!$B$2:$C$1048576,2,FALSE),0),$L$1)</f>
        <v>Ceiling Small</v>
      </c>
      <c r="I242" s="1">
        <v>0</v>
      </c>
      <c r="J242" s="25">
        <v>0</v>
      </c>
      <c r="K242" s="1" t="s">
        <v>286</v>
      </c>
    </row>
    <row r="243" spans="1:11" hidden="1" x14ac:dyDescent="0.25">
      <c r="A243" s="1">
        <v>242</v>
      </c>
      <c r="B243" s="15">
        <v>42654</v>
      </c>
      <c r="C243" s="1">
        <v>134</v>
      </c>
      <c r="D243" s="1">
        <v>12</v>
      </c>
      <c r="E243" s="2" t="s">
        <v>250</v>
      </c>
      <c r="F243" s="2" t="str">
        <f>IF(LEN($C243),IFERROR(VLOOKUP($C243,Employees!$A$2:$B$806,2,FALSE),0),$L$1)</f>
        <v>KALISHA YOHAUE</v>
      </c>
      <c r="G243" s="2" t="str">
        <f>IF(LEN($D243),IFERROR(VLOOKUP($D243,Employees!$A$2:$B$833,2,FALSE),0),$L$1)</f>
        <v>ALGU</v>
      </c>
      <c r="H243" s="2" t="str">
        <f>IF(LEN(E242),IFERROR(VLOOKUP(E243,'Tools List'!$B$2:$C$1048576,2,FALSE),0),$L$1)</f>
        <v>D-Shackle Big</v>
      </c>
      <c r="I243" s="1">
        <v>0</v>
      </c>
      <c r="J243" s="25">
        <v>0</v>
      </c>
      <c r="K243" s="1" t="s">
        <v>286</v>
      </c>
    </row>
    <row r="244" spans="1:11" hidden="1" x14ac:dyDescent="0.25">
      <c r="A244" s="1">
        <v>243</v>
      </c>
      <c r="B244" s="15">
        <v>42654</v>
      </c>
      <c r="C244" s="1"/>
      <c r="D244" s="1">
        <v>31</v>
      </c>
      <c r="E244" s="2" t="s">
        <v>280</v>
      </c>
      <c r="F244" s="2" t="str">
        <f>IF(LEN($C244),IFERROR(VLOOKUP($C244,Employees!$A$2:$B$806,2,FALSE),0),$L$1)</f>
        <v>-</v>
      </c>
      <c r="G244" s="2" t="str">
        <f>IF(LEN($D244),IFERROR(VLOOKUP($D244,Employees!$A$2:$B$833,2,FALSE),0),$L$1)</f>
        <v>KURANAKAR</v>
      </c>
      <c r="H244" s="2" t="str">
        <f>IF(LEN(E243),IFERROR(VLOOKUP(E244,'Tools List'!$B$2:$C$1048576,2,FALSE),0),$L$1)</f>
        <v>Cutting Set Torch</v>
      </c>
      <c r="I244" s="1">
        <v>0</v>
      </c>
      <c r="J244" s="25">
        <v>0</v>
      </c>
      <c r="K244" s="1"/>
    </row>
    <row r="245" spans="1:11" hidden="1" x14ac:dyDescent="0.25">
      <c r="A245" s="1">
        <v>244</v>
      </c>
      <c r="B245" s="15">
        <v>42654</v>
      </c>
      <c r="C245" s="1"/>
      <c r="D245" s="1">
        <v>31</v>
      </c>
      <c r="E245" s="2" t="s">
        <v>55</v>
      </c>
      <c r="F245" s="2" t="str">
        <f>IF(LEN($C245),IFERROR(VLOOKUP($C245,Employees!$A$2:$B$806,2,FALSE),0),$L$1)</f>
        <v>-</v>
      </c>
      <c r="G245" s="2" t="str">
        <f>IF(LEN($D245),IFERROR(VLOOKUP($D245,Employees!$A$2:$B$833,2,FALSE),0),$L$1)</f>
        <v>KURANAKAR</v>
      </c>
      <c r="H245" s="2" t="str">
        <f>IF(LEN(E244),IFERROR(VLOOKUP(E245,'Tools List'!$B$2:$C$1048576,2,FALSE),0),$L$1)</f>
        <v>Adjestable Spanner</v>
      </c>
      <c r="I245" s="1">
        <v>0</v>
      </c>
      <c r="J245" s="25">
        <v>0</v>
      </c>
      <c r="K245" s="1"/>
    </row>
    <row r="246" spans="1:11" hidden="1" x14ac:dyDescent="0.25">
      <c r="A246" s="1">
        <v>245</v>
      </c>
      <c r="B246" s="15">
        <v>42654</v>
      </c>
      <c r="C246" s="1">
        <v>103</v>
      </c>
      <c r="D246" s="1">
        <v>11</v>
      </c>
      <c r="E246" s="2" t="s">
        <v>19</v>
      </c>
      <c r="F246" s="2" t="str">
        <f>IF(LEN($C246),IFERROR(VLOOKUP($C246,Employees!$A$2:$B$806,2,FALSE),0),$L$1)</f>
        <v>KELVIN THEULO</v>
      </c>
      <c r="G246" s="2" t="str">
        <f>IF(LEN($D246),IFERROR(VLOOKUP($D246,Employees!$A$2:$B$833,2,FALSE),0),$L$1)</f>
        <v>GAGAN BIHATI</v>
      </c>
      <c r="H246" s="2" t="str">
        <f>IF(LEN(E245),IFERROR(VLOOKUP(E246,'Tools List'!$B$2:$C$1048576,2,FALSE),0),$L$1)</f>
        <v>PUG Cutting Machine</v>
      </c>
      <c r="I246" s="1">
        <v>0</v>
      </c>
      <c r="J246" s="25">
        <v>0</v>
      </c>
      <c r="K246" s="1"/>
    </row>
    <row r="247" spans="1:11" hidden="1" x14ac:dyDescent="0.25">
      <c r="A247" s="1">
        <v>246</v>
      </c>
      <c r="B247" s="15">
        <v>42654</v>
      </c>
      <c r="C247" s="1">
        <v>103</v>
      </c>
      <c r="D247" s="1">
        <v>11</v>
      </c>
      <c r="E247" s="2" t="s">
        <v>280</v>
      </c>
      <c r="F247" s="2" t="str">
        <f>IF(LEN($C247),IFERROR(VLOOKUP($C247,Employees!$A$2:$B$806,2,FALSE),0),$L$1)</f>
        <v>KELVIN THEULO</v>
      </c>
      <c r="G247" s="2" t="str">
        <f>IF(LEN($D247),IFERROR(VLOOKUP($D247,Employees!$A$2:$B$833,2,FALSE),0),$L$1)</f>
        <v>GAGAN BIHATI</v>
      </c>
      <c r="H247" s="2" t="str">
        <f>IF(LEN(E246),IFERROR(VLOOKUP(E247,'Tools List'!$B$2:$C$1048576,2,FALSE),0),$L$1)</f>
        <v>Cutting Set Torch</v>
      </c>
      <c r="I247" s="1">
        <v>0</v>
      </c>
      <c r="J247" s="25">
        <v>0</v>
      </c>
      <c r="K247" s="1"/>
    </row>
    <row r="248" spans="1:11" hidden="1" x14ac:dyDescent="0.25">
      <c r="A248" s="1">
        <v>247</v>
      </c>
      <c r="B248" s="15">
        <v>42654</v>
      </c>
      <c r="C248" s="1">
        <v>103</v>
      </c>
      <c r="D248" s="1">
        <v>11</v>
      </c>
      <c r="E248" s="2" t="s">
        <v>55</v>
      </c>
      <c r="F248" s="2" t="str">
        <f>IF(LEN($C248),IFERROR(VLOOKUP($C248,Employees!$A$2:$B$806,2,FALSE),0),$L$1)</f>
        <v>KELVIN THEULO</v>
      </c>
      <c r="G248" s="2" t="str">
        <f>IF(LEN($D248),IFERROR(VLOOKUP($D248,Employees!$A$2:$B$833,2,FALSE),0),$L$1)</f>
        <v>GAGAN BIHATI</v>
      </c>
      <c r="H248" s="2" t="str">
        <f>IF(LEN(E247),IFERROR(VLOOKUP(E248,'Tools List'!$B$2:$C$1048576,2,FALSE),0),$L$1)</f>
        <v>Adjestable Spanner</v>
      </c>
      <c r="I248" s="1">
        <v>0</v>
      </c>
      <c r="J248" s="25">
        <v>0</v>
      </c>
      <c r="K248" s="1"/>
    </row>
    <row r="249" spans="1:11" hidden="1" x14ac:dyDescent="0.25">
      <c r="A249" s="1">
        <v>248</v>
      </c>
      <c r="B249" s="15">
        <v>42654</v>
      </c>
      <c r="C249" s="1">
        <v>146</v>
      </c>
      <c r="D249" s="1">
        <v>7</v>
      </c>
      <c r="E249" s="2" t="s">
        <v>253</v>
      </c>
      <c r="F249" s="2" t="str">
        <f>IF(LEN($C249),IFERROR(VLOOKUP($C249,Employees!$A$2:$B$806,2,FALSE),0),$L$1)</f>
        <v>PITROS KAGONA</v>
      </c>
      <c r="G249" s="2" t="str">
        <f>IF(LEN($D249),IFERROR(VLOOKUP($D249,Employees!$A$2:$B$833,2,FALSE),0),$L$1)</f>
        <v>BALARAM</v>
      </c>
      <c r="H249" s="2" t="str">
        <f>IF(LEN(E248),IFERROR(VLOOKUP(E249,'Tools List'!$B$2:$C$1048576,2,FALSE),0),$L$1)</f>
        <v>Big Tape</v>
      </c>
      <c r="I249" s="1">
        <v>0</v>
      </c>
      <c r="J249" s="25">
        <v>0</v>
      </c>
      <c r="K249" s="1"/>
    </row>
    <row r="250" spans="1:11" hidden="1" x14ac:dyDescent="0.25">
      <c r="A250" s="1">
        <v>249</v>
      </c>
      <c r="B250" s="15">
        <v>42654</v>
      </c>
      <c r="C250" s="1"/>
      <c r="D250" s="1">
        <v>16</v>
      </c>
      <c r="E250" s="2" t="s">
        <v>154</v>
      </c>
      <c r="F250" s="2" t="str">
        <f>IF(LEN($C250),IFERROR(VLOOKUP($C250,Employees!$A$2:$B$806,2,FALSE),0),$L$1)</f>
        <v>-</v>
      </c>
      <c r="G250" s="2" t="str">
        <f>IF(LEN($D250),IFERROR(VLOOKUP($D250,Employees!$A$2:$B$833,2,FALSE),0),$L$1)</f>
        <v>AJAYAKUMAR</v>
      </c>
      <c r="H250" s="2" t="str">
        <f>IF(LEN(E249),IFERROR(VLOOKUP(E250,'Tools List'!$B$2:$C$1048576,2,FALSE),0),$L$1)</f>
        <v>Linedoori</v>
      </c>
      <c r="I250" s="1">
        <v>0</v>
      </c>
      <c r="J250" s="25">
        <v>0</v>
      </c>
      <c r="K250" s="1"/>
    </row>
    <row r="251" spans="1:11" hidden="1" x14ac:dyDescent="0.25">
      <c r="A251" s="1">
        <v>250</v>
      </c>
      <c r="B251" s="15">
        <v>42654</v>
      </c>
      <c r="C251" s="1"/>
      <c r="D251" s="1">
        <v>4</v>
      </c>
      <c r="E251" s="2" t="s">
        <v>154</v>
      </c>
      <c r="F251" s="2" t="str">
        <f>IF(LEN($C251),IFERROR(VLOOKUP($C251,Employees!$A$2:$B$806,2,FALSE),0),$L$1)</f>
        <v>-</v>
      </c>
      <c r="G251" s="2" t="str">
        <f>IF(LEN($D251),IFERROR(VLOOKUP($D251,Employees!$A$2:$B$833,2,FALSE),0),$L$1)</f>
        <v>ARUMUGAM</v>
      </c>
      <c r="H251" s="2" t="str">
        <f>IF(LEN(E250),IFERROR(VLOOKUP(E251,'Tools List'!$B$2:$C$1048576,2,FALSE),0),$L$1)</f>
        <v>Linedoori</v>
      </c>
      <c r="I251" s="1">
        <v>0</v>
      </c>
      <c r="J251" s="25">
        <v>0</v>
      </c>
      <c r="K251" s="1" t="s">
        <v>340</v>
      </c>
    </row>
    <row r="252" spans="1:11" hidden="1" x14ac:dyDescent="0.25">
      <c r="A252" s="1">
        <v>251</v>
      </c>
      <c r="B252" s="15">
        <v>42654</v>
      </c>
      <c r="C252" s="1">
        <v>133</v>
      </c>
      <c r="D252" s="1">
        <v>8</v>
      </c>
      <c r="E252" s="2" t="s">
        <v>294</v>
      </c>
      <c r="F252" s="2" t="str">
        <f>IF(LEN($C252),IFERROR(VLOOKUP($C252,Employees!$A$2:$B$806,2,FALSE),0),$L$1)</f>
        <v>CHISUMBA KINGSLTY</v>
      </c>
      <c r="G252" s="2" t="str">
        <f>IF(LEN($D252),IFERROR(VLOOKUP($D252,Employees!$A$2:$B$833,2,FALSE),0),$L$1)</f>
        <v>BHAGIRATHI</v>
      </c>
      <c r="H252" s="2" t="str">
        <f>IF(LEN(E251),IFERROR(VLOOKUP(E252,'Tools List'!$B$2:$C$1048576,2,FALSE),0),$L$1)</f>
        <v>Steel Scale 1Mtrs</v>
      </c>
      <c r="I252" s="1">
        <v>0</v>
      </c>
      <c r="J252" s="25">
        <v>0</v>
      </c>
      <c r="K252" s="1"/>
    </row>
    <row r="253" spans="1:11" hidden="1" x14ac:dyDescent="0.25">
      <c r="A253" s="1">
        <v>252</v>
      </c>
      <c r="B253" s="15">
        <v>42654</v>
      </c>
      <c r="C253" s="1">
        <v>149</v>
      </c>
      <c r="D253" s="1"/>
      <c r="E253" s="2" t="s">
        <v>275</v>
      </c>
      <c r="F253" s="2" t="str">
        <f>IF(LEN($C253),IFERROR(VLOOKUP($C253,Employees!$A$2:$B$806,2,FALSE),0),$L$1)</f>
        <v>SAM CHISENGA</v>
      </c>
      <c r="G253" s="2" t="str">
        <f>IF(LEN($D253),IFERROR(VLOOKUP($D253,Employees!$A$2:$B$833,2,FALSE),0),$L$1)</f>
        <v>-</v>
      </c>
      <c r="H253" s="2" t="str">
        <f>IF(LEN(E252),IFERROR(VLOOKUP(E253,'Tools List'!$B$2:$C$1048576,2,FALSE),0),$L$1)</f>
        <v>Big Hammer</v>
      </c>
      <c r="I253" s="1">
        <v>0</v>
      </c>
      <c r="J253" s="25">
        <v>0</v>
      </c>
      <c r="K253" s="1"/>
    </row>
    <row r="254" spans="1:11" x14ac:dyDescent="0.25">
      <c r="A254" s="1">
        <v>253</v>
      </c>
      <c r="B254" s="15">
        <v>42654</v>
      </c>
      <c r="C254" s="1"/>
      <c r="D254" s="1">
        <v>25</v>
      </c>
      <c r="E254" s="2" t="s">
        <v>290</v>
      </c>
      <c r="F254" s="2" t="str">
        <f>IF(LEN($C254),IFERROR(VLOOKUP($C254,Employees!$A$2:$B$806,2,FALSE),0),$L$1)</f>
        <v>-</v>
      </c>
      <c r="G254" s="2" t="str">
        <f>IF(LEN($D254),IFERROR(VLOOKUP($D254,Employees!$A$2:$B$833,2,FALSE),0),$L$1)</f>
        <v>SUSANTA</v>
      </c>
      <c r="H254" s="2" t="str">
        <f>IF(LEN(E253),IFERROR(VLOOKUP(E254,'Tools List'!$B$2:$C$1048576,2,FALSE),0),$L$1)</f>
        <v>Spanner</v>
      </c>
      <c r="I254" s="2">
        <v>1</v>
      </c>
      <c r="J254" s="25">
        <v>1</v>
      </c>
      <c r="K254" s="1" t="s">
        <v>341</v>
      </c>
    </row>
    <row r="255" spans="1:11" hidden="1" x14ac:dyDescent="0.25">
      <c r="A255" s="1">
        <v>254</v>
      </c>
      <c r="B255" s="15">
        <v>42654</v>
      </c>
      <c r="C255" s="1"/>
      <c r="D255" s="1">
        <v>19</v>
      </c>
      <c r="E255" s="2" t="s">
        <v>290</v>
      </c>
      <c r="F255" s="2" t="str">
        <f>IF(LEN($C255),IFERROR(VLOOKUP($C255,Employees!$A$2:$B$806,2,FALSE),0),$L$1)</f>
        <v>-</v>
      </c>
      <c r="G255" s="2" t="str">
        <f>IF(LEN($D255),IFERROR(VLOOKUP($D255,Employees!$A$2:$B$833,2,FALSE),0),$L$1)</f>
        <v>KESAVAN</v>
      </c>
      <c r="H255" s="2" t="str">
        <f>IF(LEN(E254),IFERROR(VLOOKUP(E255,'Tools List'!$B$2:$C$1048576,2,FALSE),0),$L$1)</f>
        <v>Spanner</v>
      </c>
      <c r="I255" s="1">
        <v>0</v>
      </c>
      <c r="J255" s="25">
        <v>0</v>
      </c>
      <c r="K255" s="1" t="s">
        <v>342</v>
      </c>
    </row>
    <row r="256" spans="1:11" hidden="1" x14ac:dyDescent="0.25">
      <c r="A256" s="1">
        <v>255</v>
      </c>
      <c r="B256" s="15">
        <v>42655</v>
      </c>
      <c r="C256" s="1">
        <v>134</v>
      </c>
      <c r="D256" s="1">
        <v>12</v>
      </c>
      <c r="E256" s="2" t="s">
        <v>246</v>
      </c>
      <c r="F256" s="2" t="str">
        <f>IF(LEN($C256),IFERROR(VLOOKUP($C256,Employees!$A$2:$B$806,2,FALSE),0),$L$1)</f>
        <v>KALISHA YOHAUE</v>
      </c>
      <c r="G256" s="2" t="str">
        <f>IF(LEN($D256),IFERROR(VLOOKUP($D256,Employees!$A$2:$B$833,2,FALSE),0),$L$1)</f>
        <v>ALGU</v>
      </c>
      <c r="H256" s="2" t="str">
        <f>IF(LEN(E255),IFERROR(VLOOKUP(E256,'Tools List'!$B$2:$C$1048576,2,FALSE),0),$L$1)</f>
        <v>Ceiling Small</v>
      </c>
      <c r="I256" s="1">
        <v>0</v>
      </c>
      <c r="J256" s="25">
        <v>0</v>
      </c>
      <c r="K256" s="1"/>
    </row>
    <row r="257" spans="1:11" hidden="1" x14ac:dyDescent="0.25">
      <c r="A257" s="1">
        <v>256</v>
      </c>
      <c r="B257" s="15">
        <v>42655</v>
      </c>
      <c r="C257" s="1">
        <v>134</v>
      </c>
      <c r="D257" s="1">
        <v>12</v>
      </c>
      <c r="E257" s="2" t="s">
        <v>250</v>
      </c>
      <c r="F257" s="2" t="str">
        <f>IF(LEN($C257),IFERROR(VLOOKUP($C257,Employees!$A$2:$B$806,2,FALSE),0),$L$1)</f>
        <v>KALISHA YOHAUE</v>
      </c>
      <c r="G257" s="2" t="str">
        <f>IF(LEN($D257),IFERROR(VLOOKUP($D257,Employees!$A$2:$B$833,2,FALSE),0),$L$1)</f>
        <v>ALGU</v>
      </c>
      <c r="H257" s="2" t="str">
        <f>IF(LEN(E256),IFERROR(VLOOKUP(E257,'Tools List'!$B$2:$C$1048576,2,FALSE),0),$L$1)</f>
        <v>D-Shackle Big</v>
      </c>
      <c r="I257" s="1">
        <v>0</v>
      </c>
      <c r="J257" s="25">
        <v>0</v>
      </c>
      <c r="K257" s="1"/>
    </row>
    <row r="258" spans="1:11" hidden="1" x14ac:dyDescent="0.25">
      <c r="A258" s="1">
        <v>257</v>
      </c>
      <c r="B258" s="15">
        <v>42655</v>
      </c>
      <c r="C258" s="1">
        <v>115</v>
      </c>
      <c r="D258" s="1">
        <v>2</v>
      </c>
      <c r="E258" s="2" t="s">
        <v>243</v>
      </c>
      <c r="F258" s="2" t="str">
        <f>IF(LEN($C258),IFERROR(VLOOKUP($C258,Employees!$A$2:$B$806,2,FALSE),0),$L$1)</f>
        <v>EPHRAIM POLIAN</v>
      </c>
      <c r="G258" s="2" t="str">
        <f>IF(LEN($D258),IFERROR(VLOOKUP($D258,Employees!$A$2:$B$833,2,FALSE),0),$L$1)</f>
        <v>SANDEEP</v>
      </c>
      <c r="H258" s="2" t="str">
        <f>IF(LEN(E257),IFERROR(VLOOKUP(E258,'Tools List'!$B$2:$C$1048576,2,FALSE),0),$L$1)</f>
        <v>Welding Cable</v>
      </c>
      <c r="I258" s="1">
        <v>0</v>
      </c>
      <c r="J258" s="25">
        <v>0</v>
      </c>
      <c r="K258" s="1" t="s">
        <v>338</v>
      </c>
    </row>
    <row r="259" spans="1:11" hidden="1" x14ac:dyDescent="0.25">
      <c r="A259" s="1">
        <v>258</v>
      </c>
      <c r="B259" s="15">
        <v>42655</v>
      </c>
      <c r="C259" s="1">
        <v>115</v>
      </c>
      <c r="D259" s="1">
        <v>2</v>
      </c>
      <c r="E259" s="2" t="s">
        <v>87</v>
      </c>
      <c r="F259" s="2" t="str">
        <f>IF(LEN($C259),IFERROR(VLOOKUP($C259,Employees!$A$2:$B$806,2,FALSE),0),$L$1)</f>
        <v>EPHRAIM POLIAN</v>
      </c>
      <c r="G259" s="2" t="str">
        <f>IF(LEN($D259),IFERROR(VLOOKUP($D259,Employees!$A$2:$B$833,2,FALSE),0),$L$1)</f>
        <v>SANDEEP</v>
      </c>
      <c r="H259" s="2" t="str">
        <f>IF(LEN(E258),IFERROR(VLOOKUP(E259,'Tools List'!$B$2:$C$1048576,2,FALSE),0),$L$1)</f>
        <v>Welding Helmet</v>
      </c>
      <c r="I259" s="1">
        <v>0</v>
      </c>
      <c r="J259" s="25">
        <v>0</v>
      </c>
      <c r="K259" s="1"/>
    </row>
    <row r="260" spans="1:11" hidden="1" x14ac:dyDescent="0.25">
      <c r="A260" s="1">
        <v>259</v>
      </c>
      <c r="B260" s="15">
        <v>42655</v>
      </c>
      <c r="C260" s="1">
        <v>137</v>
      </c>
      <c r="D260" s="1">
        <v>14</v>
      </c>
      <c r="E260" s="2" t="s">
        <v>243</v>
      </c>
      <c r="F260" s="2" t="str">
        <f>IF(LEN($C260),IFERROR(VLOOKUP($C260,Employees!$A$2:$B$806,2,FALSE),0),$L$1)</f>
        <v>CHIFUNDO PATRICK</v>
      </c>
      <c r="G260" s="2" t="str">
        <f>IF(LEN($D260),IFERROR(VLOOKUP($D260,Employees!$A$2:$B$833,2,FALSE),0),$L$1)</f>
        <v>LAXMAN</v>
      </c>
      <c r="H260" s="2" t="str">
        <f>IF(LEN(E259),IFERROR(VLOOKUP(E260,'Tools List'!$B$2:$C$1048576,2,FALSE),0),$L$1)</f>
        <v>Welding Cable</v>
      </c>
      <c r="I260" s="1">
        <v>0</v>
      </c>
      <c r="J260" s="25">
        <v>0</v>
      </c>
      <c r="K260" s="1"/>
    </row>
    <row r="261" spans="1:11" hidden="1" x14ac:dyDescent="0.25">
      <c r="A261" s="1">
        <v>260</v>
      </c>
      <c r="B261" s="15">
        <v>42655</v>
      </c>
      <c r="C261" s="1">
        <v>137</v>
      </c>
      <c r="D261" s="1">
        <v>14</v>
      </c>
      <c r="E261" s="2" t="s">
        <v>87</v>
      </c>
      <c r="F261" s="2" t="str">
        <f>IF(LEN($C261),IFERROR(VLOOKUP($C261,Employees!$A$2:$B$806,2,FALSE),0),$L$1)</f>
        <v>CHIFUNDO PATRICK</v>
      </c>
      <c r="G261" s="2" t="str">
        <f>IF(LEN($D261),IFERROR(VLOOKUP($D261,Employees!$A$2:$B$833,2,FALSE),0),$L$1)</f>
        <v>LAXMAN</v>
      </c>
      <c r="H261" s="2" t="str">
        <f>IF(LEN(E260),IFERROR(VLOOKUP(E261,'Tools List'!$B$2:$C$1048576,2,FALSE),0),$L$1)</f>
        <v>Welding Helmet</v>
      </c>
      <c r="I261" s="1">
        <v>0</v>
      </c>
      <c r="J261" s="25">
        <v>0</v>
      </c>
      <c r="K261" s="1"/>
    </row>
    <row r="262" spans="1:11" hidden="1" x14ac:dyDescent="0.25">
      <c r="A262" s="1">
        <v>261</v>
      </c>
      <c r="B262" s="15">
        <v>42655</v>
      </c>
      <c r="C262" s="1">
        <v>137</v>
      </c>
      <c r="D262" s="1">
        <v>14</v>
      </c>
      <c r="E262" s="2" t="s">
        <v>53</v>
      </c>
      <c r="F262" s="2" t="str">
        <f>IF(LEN($C262),IFERROR(VLOOKUP($C262,Employees!$A$2:$B$806,2,FALSE),0),$L$1)</f>
        <v>CHIFUNDO PATRICK</v>
      </c>
      <c r="G262" s="2" t="str">
        <f>IF(LEN($D262),IFERROR(VLOOKUP($D262,Employees!$A$2:$B$833,2,FALSE),0),$L$1)</f>
        <v>LAXMAN</v>
      </c>
      <c r="H262" s="2" t="str">
        <f>IF(LEN(E261),IFERROR(VLOOKUP(E262,'Tools List'!$B$2:$C$1048576,2,FALSE),0),$L$1)</f>
        <v>Allenkey</v>
      </c>
      <c r="I262" s="1">
        <v>0</v>
      </c>
      <c r="J262" s="25">
        <v>0</v>
      </c>
      <c r="K262" s="1"/>
    </row>
    <row r="263" spans="1:11" hidden="1" x14ac:dyDescent="0.25">
      <c r="A263" s="1">
        <v>262</v>
      </c>
      <c r="B263" s="15">
        <v>42655</v>
      </c>
      <c r="C263" s="1">
        <v>137</v>
      </c>
      <c r="D263" s="1">
        <v>14</v>
      </c>
      <c r="E263" s="2" t="s">
        <v>47</v>
      </c>
      <c r="F263" s="2" t="str">
        <f>IF(LEN($C263),IFERROR(VLOOKUP($C263,Employees!$A$2:$B$806,2,FALSE),0),$L$1)</f>
        <v>CHIFUNDO PATRICK</v>
      </c>
      <c r="G263" s="2" t="str">
        <f>IF(LEN($D263),IFERROR(VLOOKUP($D263,Employees!$A$2:$B$833,2,FALSE),0),$L$1)</f>
        <v>LAXMAN</v>
      </c>
      <c r="H263" s="2" t="str">
        <f>IF(LEN(E262),IFERROR(VLOOKUP(E263,'Tools List'!$B$2:$C$1048576,2,FALSE),0),$L$1)</f>
        <v>Chain Block - 3 Mtrs Length 1 Ton</v>
      </c>
      <c r="I263" s="1">
        <v>0</v>
      </c>
      <c r="J263" s="26">
        <v>0</v>
      </c>
      <c r="K263" s="1"/>
    </row>
    <row r="264" spans="1:11" hidden="1" x14ac:dyDescent="0.25">
      <c r="A264" s="1">
        <v>263</v>
      </c>
      <c r="B264" s="15">
        <v>42655</v>
      </c>
      <c r="C264" s="1">
        <v>133</v>
      </c>
      <c r="D264" s="1">
        <v>8</v>
      </c>
      <c r="E264" s="2" t="s">
        <v>281</v>
      </c>
      <c r="F264" s="2" t="str">
        <f>IF(LEN($C264),IFERROR(VLOOKUP($C264,Employees!$A$2:$B$806,2,FALSE),0),$L$1)</f>
        <v>CHISUMBA KINGSLTY</v>
      </c>
      <c r="G264" s="2" t="str">
        <f>IF(LEN($D264),IFERROR(VLOOKUP($D264,Employees!$A$2:$B$833,2,FALSE),0),$L$1)</f>
        <v>BHAGIRATHI</v>
      </c>
      <c r="H264" s="2" t="str">
        <f>IF(LEN(E263),IFERROR(VLOOKUP(E264,'Tools List'!$B$2:$C$1048576,2,FALSE),0),$L$1)</f>
        <v>Center Punch</v>
      </c>
      <c r="I264" s="1">
        <v>0</v>
      </c>
      <c r="J264" s="26">
        <v>0</v>
      </c>
      <c r="K264" s="1"/>
    </row>
    <row r="265" spans="1:11" hidden="1" x14ac:dyDescent="0.25">
      <c r="A265" s="1">
        <v>264</v>
      </c>
      <c r="B265" s="15">
        <v>42655</v>
      </c>
      <c r="C265" s="1">
        <v>112</v>
      </c>
      <c r="D265" s="1"/>
      <c r="E265" s="2" t="s">
        <v>49</v>
      </c>
      <c r="F265" s="2" t="str">
        <f>IF(LEN($C265),IFERROR(VLOOKUP($C265,Employees!$A$2:$B$806,2,FALSE),0),$L$1)</f>
        <v>JULIAS KOLOBEKI</v>
      </c>
      <c r="G265" s="2" t="str">
        <f>IF(LEN($D265),IFERROR(VLOOKUP($D265,Employees!$A$2:$B$833,2,FALSE),0),$L$1)</f>
        <v>-</v>
      </c>
      <c r="H265" s="2" t="str">
        <f>IF(LEN(E264),IFERROR(VLOOKUP(E265,'Tools List'!$B$2:$C$1048576,2,FALSE),0),$L$1)</f>
        <v>Portable Drilling Machine 32mm</v>
      </c>
      <c r="I265" s="1">
        <v>0</v>
      </c>
      <c r="J265" s="26">
        <v>0</v>
      </c>
      <c r="K265" s="1"/>
    </row>
    <row r="266" spans="1:11" hidden="1" x14ac:dyDescent="0.25">
      <c r="A266" s="1">
        <v>265</v>
      </c>
      <c r="B266" s="15">
        <v>42655</v>
      </c>
      <c r="C266" s="1">
        <v>112</v>
      </c>
      <c r="D266" s="1"/>
      <c r="E266" s="2" t="s">
        <v>267</v>
      </c>
      <c r="F266" s="2" t="str">
        <f>IF(LEN($C266),IFERROR(VLOOKUP($C266,Employees!$A$2:$B$806,2,FALSE),0),$L$1)</f>
        <v>JULIAS KOLOBEKI</v>
      </c>
      <c r="G266" s="2" t="str">
        <f>IF(LEN($D266),IFERROR(VLOOKUP($D266,Employees!$A$2:$B$833,2,FALSE),0),$L$1)</f>
        <v>-</v>
      </c>
      <c r="H266" s="2" t="str">
        <f>IF(LEN(E265),IFERROR(VLOOKUP(E266,'Tools List'!$B$2:$C$1048576,2,FALSE),0),$L$1)</f>
        <v>Drilling Key</v>
      </c>
      <c r="I266" s="1">
        <v>0</v>
      </c>
      <c r="J266" s="26">
        <v>0</v>
      </c>
      <c r="K266" s="1"/>
    </row>
    <row r="267" spans="1:11" hidden="1" x14ac:dyDescent="0.25">
      <c r="A267" s="1">
        <v>266</v>
      </c>
      <c r="B267" s="15">
        <v>42655</v>
      </c>
      <c r="C267" s="1">
        <v>112</v>
      </c>
      <c r="D267" s="1"/>
      <c r="E267" s="2" t="s">
        <v>269</v>
      </c>
      <c r="F267" s="2" t="str">
        <f>IF(LEN($C267),IFERROR(VLOOKUP($C267,Employees!$A$2:$B$806,2,FALSE),0),$L$1)</f>
        <v>JULIAS KOLOBEKI</v>
      </c>
      <c r="G267" s="2" t="str">
        <f>IF(LEN($D267),IFERROR(VLOOKUP($D267,Employees!$A$2:$B$833,2,FALSE),0),$L$1)</f>
        <v>-</v>
      </c>
      <c r="H267" s="2" t="str">
        <f>IF(LEN(E266),IFERROR(VLOOKUP(E267,'Tools List'!$B$2:$C$1048576,2,FALSE),0),$L$1)</f>
        <v>Drilling Chuck</v>
      </c>
      <c r="I267" s="1">
        <v>0</v>
      </c>
      <c r="J267" s="26">
        <v>0</v>
      </c>
      <c r="K267" s="1"/>
    </row>
    <row r="268" spans="1:11" hidden="1" x14ac:dyDescent="0.25">
      <c r="A268" s="1">
        <v>267</v>
      </c>
      <c r="B268" s="15">
        <v>42655</v>
      </c>
      <c r="C268" s="1">
        <v>112</v>
      </c>
      <c r="D268" s="1"/>
      <c r="E268" s="2" t="s">
        <v>271</v>
      </c>
      <c r="F268" s="2" t="str">
        <f>IF(LEN($C268),IFERROR(VLOOKUP($C268,Employees!$A$2:$B$806,2,FALSE),0),$L$1)</f>
        <v>JULIAS KOLOBEKI</v>
      </c>
      <c r="G268" s="2" t="str">
        <f>IF(LEN($D268),IFERROR(VLOOKUP($D268,Employees!$A$2:$B$833,2,FALSE),0),$L$1)</f>
        <v>-</v>
      </c>
      <c r="H268" s="2" t="str">
        <f>IF(LEN(E267),IFERROR(VLOOKUP(E268,'Tools List'!$B$2:$C$1048576,2,FALSE),0),$L$1)</f>
        <v>Drilling Pit 12mm</v>
      </c>
      <c r="I268" s="1">
        <v>0</v>
      </c>
      <c r="J268" s="26">
        <v>0</v>
      </c>
      <c r="K268" s="1"/>
    </row>
    <row r="269" spans="1:11" hidden="1" x14ac:dyDescent="0.25">
      <c r="A269" s="1">
        <v>268</v>
      </c>
      <c r="B269" s="15">
        <v>42655</v>
      </c>
      <c r="C269" s="1">
        <v>117</v>
      </c>
      <c r="D269" s="1">
        <v>15</v>
      </c>
      <c r="E269" s="2" t="s">
        <v>243</v>
      </c>
      <c r="F269" s="2" t="str">
        <f>IF(LEN($C269),IFERROR(VLOOKUP($C269,Employees!$A$2:$B$806,2,FALSE),0),$L$1)</f>
        <v>PETER SIKAPONDA</v>
      </c>
      <c r="G269" s="2" t="str">
        <f>IF(LEN($D269),IFERROR(VLOOKUP($D269,Employees!$A$2:$B$833,2,FALSE),0),$L$1)</f>
        <v>GOBIND</v>
      </c>
      <c r="H269" s="2" t="str">
        <f>IF(LEN(E268),IFERROR(VLOOKUP(E269,'Tools List'!$B$2:$C$1048576,2,FALSE),0),$L$1)</f>
        <v>Welding Cable</v>
      </c>
      <c r="I269" s="1">
        <v>0</v>
      </c>
      <c r="J269" s="26">
        <v>0</v>
      </c>
      <c r="K269" s="1"/>
    </row>
    <row r="270" spans="1:11" hidden="1" x14ac:dyDescent="0.25">
      <c r="A270" s="1">
        <v>269</v>
      </c>
      <c r="B270" s="15">
        <v>42655</v>
      </c>
      <c r="C270" s="1">
        <v>117</v>
      </c>
      <c r="D270" s="1">
        <v>15</v>
      </c>
      <c r="E270" s="2" t="s">
        <v>87</v>
      </c>
      <c r="F270" s="2" t="str">
        <f>IF(LEN($C270),IFERROR(VLOOKUP($C270,Employees!$A$2:$B$806,2,FALSE),0),$L$1)</f>
        <v>PETER SIKAPONDA</v>
      </c>
      <c r="G270" s="2" t="str">
        <f>IF(LEN($D270),IFERROR(VLOOKUP($D270,Employees!$A$2:$B$833,2,FALSE),0),$L$1)</f>
        <v>GOBIND</v>
      </c>
      <c r="H270" s="2" t="str">
        <f>IF(LEN(E269),IFERROR(VLOOKUP(E270,'Tools List'!$B$2:$C$1048576,2,FALSE),0),$L$1)</f>
        <v>Welding Helmet</v>
      </c>
      <c r="I270" s="1">
        <v>0</v>
      </c>
      <c r="J270" s="26">
        <v>0</v>
      </c>
      <c r="K270" s="1"/>
    </row>
    <row r="271" spans="1:11" hidden="1" x14ac:dyDescent="0.25">
      <c r="A271" s="1">
        <v>270</v>
      </c>
      <c r="B271" s="15">
        <v>42655</v>
      </c>
      <c r="C271" s="1">
        <v>123</v>
      </c>
      <c r="D271" s="1">
        <v>9</v>
      </c>
      <c r="E271" s="2" t="s">
        <v>243</v>
      </c>
      <c r="F271" s="2" t="str">
        <f>IF(LEN($C271),IFERROR(VLOOKUP($C271,Employees!$A$2:$B$806,2,FALSE),0),$L$1)</f>
        <v>MAXWEL BANDA</v>
      </c>
      <c r="G271" s="2" t="str">
        <f>IF(LEN($D271),IFERROR(VLOOKUP($D271,Employees!$A$2:$B$833,2,FALSE),0),$L$1)</f>
        <v>BHARATA</v>
      </c>
      <c r="H271" s="2" t="str">
        <f>IF(LEN(E270),IFERROR(VLOOKUP(E271,'Tools List'!$B$2:$C$1048576,2,FALSE),0),$L$1)</f>
        <v>Welding Cable</v>
      </c>
      <c r="I271" s="1">
        <v>0</v>
      </c>
      <c r="J271" s="26">
        <v>0</v>
      </c>
      <c r="K271" s="1"/>
    </row>
    <row r="272" spans="1:11" hidden="1" x14ac:dyDescent="0.25">
      <c r="A272" s="1">
        <v>271</v>
      </c>
      <c r="B272" s="15">
        <v>42655</v>
      </c>
      <c r="C272" s="1">
        <v>123</v>
      </c>
      <c r="D272" s="1">
        <v>9</v>
      </c>
      <c r="E272" s="2" t="s">
        <v>87</v>
      </c>
      <c r="F272" s="2" t="str">
        <f>IF(LEN($C272),IFERROR(VLOOKUP($C272,Employees!$A$2:$B$806,2,FALSE),0),$L$1)</f>
        <v>MAXWEL BANDA</v>
      </c>
      <c r="G272" s="2" t="str">
        <f>IF(LEN($D272),IFERROR(VLOOKUP($D272,Employees!$A$2:$B$833,2,FALSE),0),$L$1)</f>
        <v>BHARATA</v>
      </c>
      <c r="H272" s="2" t="str">
        <f>IF(LEN(E271),IFERROR(VLOOKUP(E272,'Tools List'!$B$2:$C$1048576,2,FALSE),0),$L$1)</f>
        <v>Welding Helmet</v>
      </c>
      <c r="I272" s="1">
        <v>0</v>
      </c>
      <c r="J272" s="26">
        <v>0</v>
      </c>
      <c r="K272" s="1"/>
    </row>
    <row r="273" spans="1:11" hidden="1" x14ac:dyDescent="0.25">
      <c r="A273" s="1">
        <v>272</v>
      </c>
      <c r="B273" s="15">
        <v>42655</v>
      </c>
      <c r="C273" s="1">
        <v>120</v>
      </c>
      <c r="D273" s="1"/>
      <c r="E273" s="2" t="s">
        <v>23</v>
      </c>
      <c r="F273" s="2" t="str">
        <f>IF(LEN($C273),IFERROR(VLOOKUP($C273,Employees!$A$2:$B$806,2,FALSE),0),$L$1)</f>
        <v>MACDAF CHIWAYA</v>
      </c>
      <c r="G273" s="2" t="str">
        <f>IF(LEN($D273),IFERROR(VLOOKUP($D273,Employees!$A$2:$B$833,2,FALSE),0),$L$1)</f>
        <v>-</v>
      </c>
      <c r="H273" s="2" t="str">
        <f>IF(LEN(E272),IFERROR(VLOOKUP(E273,'Tools List'!$B$2:$C$1048576,2,FALSE),0),$L$1)</f>
        <v>Grinding Machine AG 7</v>
      </c>
      <c r="I273" s="1">
        <v>0</v>
      </c>
      <c r="J273" s="26">
        <v>0</v>
      </c>
      <c r="K273" s="1"/>
    </row>
    <row r="274" spans="1:11" hidden="1" x14ac:dyDescent="0.25">
      <c r="A274" s="1">
        <v>273</v>
      </c>
      <c r="B274" s="15">
        <v>42655</v>
      </c>
      <c r="C274" s="1">
        <v>130</v>
      </c>
      <c r="D274" s="1"/>
      <c r="E274" s="2" t="s">
        <v>23</v>
      </c>
      <c r="F274" s="2" t="str">
        <f>IF(LEN($C274),IFERROR(VLOOKUP($C274,Employees!$A$2:$B$806,2,FALSE),0),$L$1)</f>
        <v>SINOYA VICTOR</v>
      </c>
      <c r="G274" s="2" t="str">
        <f>IF(LEN($D274),IFERROR(VLOOKUP($D274,Employees!$A$2:$B$833,2,FALSE),0),$L$1)</f>
        <v>-</v>
      </c>
      <c r="H274" s="2" t="str">
        <f>IF(LEN(E273),IFERROR(VLOOKUP(E274,'Tools List'!$B$2:$C$1048576,2,FALSE),0),$L$1)</f>
        <v>Grinding Machine AG 7</v>
      </c>
      <c r="I274" s="1">
        <v>0</v>
      </c>
      <c r="J274" s="26">
        <v>0</v>
      </c>
      <c r="K274" s="1"/>
    </row>
    <row r="275" spans="1:11" hidden="1" x14ac:dyDescent="0.25">
      <c r="A275" s="1">
        <v>274</v>
      </c>
      <c r="B275" s="15">
        <v>42655</v>
      </c>
      <c r="C275" s="1">
        <v>146</v>
      </c>
      <c r="D275" s="1">
        <v>7</v>
      </c>
      <c r="E275" s="2" t="s">
        <v>243</v>
      </c>
      <c r="F275" s="2" t="str">
        <f>IF(LEN($C275),IFERROR(VLOOKUP($C275,Employees!$A$2:$B$806,2,FALSE),0),$L$1)</f>
        <v>PITROS KAGONA</v>
      </c>
      <c r="G275" s="2" t="str">
        <f>IF(LEN($D275),IFERROR(VLOOKUP($D275,Employees!$A$2:$B$833,2,FALSE),0),$L$1)</f>
        <v>BALARAM</v>
      </c>
      <c r="H275" s="2" t="str">
        <f>IF(LEN(E274),IFERROR(VLOOKUP(E275,'Tools List'!$B$2:$C$1048576,2,FALSE),0),$L$1)</f>
        <v>Welding Cable</v>
      </c>
      <c r="I275" s="1">
        <v>0</v>
      </c>
      <c r="J275" s="26">
        <v>0</v>
      </c>
      <c r="K275" s="1"/>
    </row>
    <row r="276" spans="1:11" hidden="1" x14ac:dyDescent="0.25">
      <c r="A276" s="1">
        <v>275</v>
      </c>
      <c r="B276" s="15">
        <v>42655</v>
      </c>
      <c r="C276" s="1">
        <v>153</v>
      </c>
      <c r="D276" s="1"/>
      <c r="E276" s="2" t="s">
        <v>27</v>
      </c>
      <c r="F276" s="2" t="str">
        <f>IF(LEN($C276),IFERROR(VLOOKUP($C276,Employees!$A$2:$B$806,2,FALSE),0),$L$1)</f>
        <v>YAMIKANI CHINYAMA</v>
      </c>
      <c r="G276" s="2" t="str">
        <f>IF(LEN($D276),IFERROR(VLOOKUP($D276,Employees!$A$2:$B$833,2,FALSE),0),$L$1)</f>
        <v>-</v>
      </c>
      <c r="H276" s="2" t="str">
        <f>IF(LEN(E275),IFERROR(VLOOKUP(E276,'Tools List'!$B$2:$C$1048576,2,FALSE),0),$L$1)</f>
        <v>Grinding Machine AG 4</v>
      </c>
      <c r="I276" s="1">
        <v>0</v>
      </c>
      <c r="J276" s="26">
        <v>0</v>
      </c>
      <c r="K276" s="1"/>
    </row>
    <row r="277" spans="1:11" hidden="1" x14ac:dyDescent="0.25">
      <c r="A277" s="1">
        <v>276</v>
      </c>
      <c r="B277" s="15">
        <v>42655</v>
      </c>
      <c r="C277" s="1">
        <v>158</v>
      </c>
      <c r="D277" s="1">
        <v>4</v>
      </c>
      <c r="E277" s="2" t="s">
        <v>248</v>
      </c>
      <c r="F277" s="2" t="str">
        <f>IF(LEN($C277),IFERROR(VLOOKUP($C277,Employees!$A$2:$B$806,2,FALSE),0),$L$1)</f>
        <v>GANIZANI CHADZA</v>
      </c>
      <c r="G277" s="2" t="str">
        <f>IF(LEN($D277),IFERROR(VLOOKUP($D277,Employees!$A$2:$B$833,2,FALSE),0),$L$1)</f>
        <v>ARUMUGAM</v>
      </c>
      <c r="H277" s="2" t="str">
        <f>IF(LEN(E276),IFERROR(VLOOKUP(E277,'Tools List'!$B$2:$C$1048576,2,FALSE),0),$L$1)</f>
        <v>Ceiling Big</v>
      </c>
      <c r="I277" s="1">
        <v>0</v>
      </c>
      <c r="J277" s="26">
        <v>0</v>
      </c>
      <c r="K277" s="1"/>
    </row>
    <row r="278" spans="1:11" hidden="1" x14ac:dyDescent="0.25">
      <c r="A278" s="1">
        <v>277</v>
      </c>
      <c r="B278" s="15">
        <v>42655</v>
      </c>
      <c r="C278" s="1">
        <v>110</v>
      </c>
      <c r="D278" s="1">
        <v>3</v>
      </c>
      <c r="E278" s="2" t="s">
        <v>243</v>
      </c>
      <c r="F278" s="2" t="str">
        <f>IF(LEN($C278),IFERROR(VLOOKUP($C278,Employees!$A$2:$B$806,2,FALSE),0),$L$1)</f>
        <v>LAWRENT RAPHAEL</v>
      </c>
      <c r="G278" s="2" t="str">
        <f>IF(LEN($D278),IFERROR(VLOOKUP($D278,Employees!$A$2:$B$833,2,FALSE),0),$L$1)</f>
        <v>RANJITH</v>
      </c>
      <c r="H278" s="2" t="str">
        <f>IF(LEN(E277),IFERROR(VLOOKUP(E278,'Tools List'!$B$2:$C$1048576,2,FALSE),0),$L$1)</f>
        <v>Welding Cable</v>
      </c>
      <c r="I278" s="1">
        <v>0</v>
      </c>
      <c r="J278" s="26">
        <v>0</v>
      </c>
      <c r="K278" s="1"/>
    </row>
    <row r="279" spans="1:11" hidden="1" x14ac:dyDescent="0.25">
      <c r="A279" s="1">
        <v>278</v>
      </c>
      <c r="B279" s="15">
        <v>42655</v>
      </c>
      <c r="C279" s="1">
        <v>103</v>
      </c>
      <c r="D279" s="1">
        <v>11</v>
      </c>
      <c r="E279" s="2" t="s">
        <v>19</v>
      </c>
      <c r="F279" s="2" t="str">
        <f>IF(LEN($C279),IFERROR(VLOOKUP($C279,Employees!$A$2:$B$806,2,FALSE),0),$L$1)</f>
        <v>KELVIN THEULO</v>
      </c>
      <c r="G279" s="2" t="str">
        <f>IF(LEN($D279),IFERROR(VLOOKUP($D279,Employees!$A$2:$B$833,2,FALSE),0),$L$1)</f>
        <v>GAGAN BIHATI</v>
      </c>
      <c r="H279" s="2" t="str">
        <f>IF(LEN(E278),IFERROR(VLOOKUP(E279,'Tools List'!$B$2:$C$1048576,2,FALSE),0),$L$1)</f>
        <v>PUG Cutting Machine</v>
      </c>
      <c r="I279" s="1">
        <v>0</v>
      </c>
      <c r="J279" s="26">
        <v>0</v>
      </c>
      <c r="K279" s="1"/>
    </row>
    <row r="280" spans="1:11" hidden="1" x14ac:dyDescent="0.25">
      <c r="A280" s="1">
        <v>279</v>
      </c>
      <c r="B280" s="15">
        <v>42655</v>
      </c>
      <c r="C280" s="1">
        <v>103</v>
      </c>
      <c r="D280" s="1">
        <v>11</v>
      </c>
      <c r="E280" s="2" t="s">
        <v>55</v>
      </c>
      <c r="F280" s="2" t="str">
        <f>IF(LEN($C280),IFERROR(VLOOKUP($C280,Employees!$A$2:$B$806,2,FALSE),0),$L$1)</f>
        <v>KELVIN THEULO</v>
      </c>
      <c r="G280" s="2" t="str">
        <f>IF(LEN($D280),IFERROR(VLOOKUP($D280,Employees!$A$2:$B$833,2,FALSE),0),$L$1)</f>
        <v>GAGAN BIHATI</v>
      </c>
      <c r="H280" s="2" t="str">
        <f>IF(LEN(E279),IFERROR(VLOOKUP(E280,'Tools List'!$B$2:$C$1048576,2,FALSE),0),$L$1)</f>
        <v>Adjestable Spanner</v>
      </c>
      <c r="I280" s="1">
        <v>0</v>
      </c>
      <c r="J280" s="26">
        <v>0</v>
      </c>
      <c r="K280" s="1"/>
    </row>
    <row r="281" spans="1:11" hidden="1" x14ac:dyDescent="0.25">
      <c r="A281" s="1">
        <v>280</v>
      </c>
      <c r="B281" s="15">
        <v>42655</v>
      </c>
      <c r="C281" s="1">
        <v>155</v>
      </c>
      <c r="D281" s="1">
        <v>31</v>
      </c>
      <c r="E281" s="2" t="s">
        <v>280</v>
      </c>
      <c r="F281" s="2" t="str">
        <f>IF(LEN($C281),IFERROR(VLOOKUP($C281,Employees!$A$2:$B$806,2,FALSE),0),$L$1)</f>
        <v>KAWANGA GAUSI</v>
      </c>
      <c r="G281" s="2" t="str">
        <f>IF(LEN($D281),IFERROR(VLOOKUP($D281,Employees!$A$2:$B$833,2,FALSE),0),$L$1)</f>
        <v>KURANAKAR</v>
      </c>
      <c r="H281" s="2" t="str">
        <f>IF(LEN(E280),IFERROR(VLOOKUP(E281,'Tools List'!$B$2:$C$1048576,2,FALSE),0),$L$1)</f>
        <v>Cutting Set Torch</v>
      </c>
      <c r="I281" s="1">
        <v>0</v>
      </c>
      <c r="J281" s="26">
        <v>0</v>
      </c>
      <c r="K281" s="1"/>
    </row>
    <row r="282" spans="1:11" hidden="1" x14ac:dyDescent="0.25">
      <c r="A282" s="1">
        <v>281</v>
      </c>
      <c r="B282" s="15">
        <v>42655</v>
      </c>
      <c r="C282" s="1">
        <v>116</v>
      </c>
      <c r="D282" s="1">
        <v>6</v>
      </c>
      <c r="E282" s="2" t="s">
        <v>243</v>
      </c>
      <c r="F282" s="2" t="str">
        <f>IF(LEN($C282),IFERROR(VLOOKUP($C282,Employees!$A$2:$B$806,2,FALSE),0),$L$1)</f>
        <v>JEMAS DZIMBIRI</v>
      </c>
      <c r="G282" s="2" t="str">
        <f>IF(LEN($D282),IFERROR(VLOOKUP($D282,Employees!$A$2:$B$833,2,FALSE),0),$L$1)</f>
        <v>AYYUB PATEL</v>
      </c>
      <c r="H282" s="2" t="str">
        <f>IF(LEN(E281),IFERROR(VLOOKUP(E282,'Tools List'!$B$2:$C$1048576,2,FALSE),0),$L$1)</f>
        <v>Welding Cable</v>
      </c>
      <c r="I282" s="1">
        <v>0</v>
      </c>
      <c r="J282" s="26">
        <v>0</v>
      </c>
      <c r="K282" s="1"/>
    </row>
    <row r="283" spans="1:11" hidden="1" x14ac:dyDescent="0.25">
      <c r="A283" s="1">
        <v>282</v>
      </c>
      <c r="B283" s="15">
        <v>42655</v>
      </c>
      <c r="C283" s="1">
        <v>116</v>
      </c>
      <c r="D283" s="1">
        <v>6</v>
      </c>
      <c r="E283" s="2" t="s">
        <v>87</v>
      </c>
      <c r="F283" s="2" t="str">
        <f>IF(LEN($C283),IFERROR(VLOOKUP($C283,Employees!$A$2:$B$806,2,FALSE),0),$L$1)</f>
        <v>JEMAS DZIMBIRI</v>
      </c>
      <c r="G283" s="2" t="str">
        <f>IF(LEN($D283),IFERROR(VLOOKUP($D283,Employees!$A$2:$B$833,2,FALSE),0),$L$1)</f>
        <v>AYYUB PATEL</v>
      </c>
      <c r="H283" s="2" t="str">
        <f>IF(LEN(E282),IFERROR(VLOOKUP(E283,'Tools List'!$B$2:$C$1048576,2,FALSE),0),$L$1)</f>
        <v>Welding Helmet</v>
      </c>
      <c r="I283" s="1">
        <v>0</v>
      </c>
      <c r="J283" s="26">
        <v>0</v>
      </c>
      <c r="K283" s="1"/>
    </row>
    <row r="284" spans="1:11" hidden="1" x14ac:dyDescent="0.25">
      <c r="A284" s="1">
        <v>283</v>
      </c>
      <c r="B284" s="15">
        <v>42655</v>
      </c>
      <c r="C284" s="1">
        <v>116</v>
      </c>
      <c r="D284" s="1">
        <v>6</v>
      </c>
      <c r="E284" s="2" t="s">
        <v>265</v>
      </c>
      <c r="F284" s="2" t="str">
        <f>IF(LEN($C284),IFERROR(VLOOKUP($C284,Employees!$A$2:$B$806,2,FALSE),0),$L$1)</f>
        <v>JEMAS DZIMBIRI</v>
      </c>
      <c r="G284" s="2" t="str">
        <f>IF(LEN($D284),IFERROR(VLOOKUP($D284,Employees!$A$2:$B$833,2,FALSE),0),$L$1)</f>
        <v>AYYUB PATEL</v>
      </c>
      <c r="H284" s="2" t="str">
        <f>IF(LEN(E283),IFERROR(VLOOKUP(E284,'Tools List'!$B$2:$C$1048576,2,FALSE),0),$L$1)</f>
        <v>Square 300mm</v>
      </c>
      <c r="I284" s="1">
        <v>0</v>
      </c>
      <c r="J284" s="26">
        <v>0</v>
      </c>
      <c r="K284" s="1"/>
    </row>
    <row r="285" spans="1:11" hidden="1" x14ac:dyDescent="0.25">
      <c r="A285" s="1">
        <v>284</v>
      </c>
      <c r="B285" s="15">
        <v>42655</v>
      </c>
      <c r="C285" s="1">
        <v>127</v>
      </c>
      <c r="D285" s="1"/>
      <c r="E285" s="2" t="s">
        <v>243</v>
      </c>
      <c r="F285" s="2" t="str">
        <f>IF(LEN($C285),IFERROR(VLOOKUP($C285,Employees!$A$2:$B$806,2,FALSE),0),$L$1)</f>
        <v>ISAAC IMBOBO</v>
      </c>
      <c r="G285" s="2" t="str">
        <f>IF(LEN($D285),IFERROR(VLOOKUP($D285,Employees!$A$2:$B$833,2,FALSE),0),$L$1)</f>
        <v>-</v>
      </c>
      <c r="H285" s="2" t="str">
        <f>IF(LEN(E284),IFERROR(VLOOKUP(E285,'Tools List'!$B$2:$C$1048576,2,FALSE),0),$L$1)</f>
        <v>Welding Cable</v>
      </c>
      <c r="I285" s="1">
        <v>0</v>
      </c>
      <c r="J285" s="26">
        <v>0</v>
      </c>
      <c r="K285" s="1"/>
    </row>
    <row r="286" spans="1:11" hidden="1" x14ac:dyDescent="0.25">
      <c r="A286" s="1">
        <v>285</v>
      </c>
      <c r="B286" s="15">
        <v>42655</v>
      </c>
      <c r="C286" s="1">
        <v>148</v>
      </c>
      <c r="D286" s="1"/>
      <c r="E286" s="2" t="s">
        <v>243</v>
      </c>
      <c r="F286" s="2" t="str">
        <f>IF(LEN($C286),IFERROR(VLOOKUP($C286,Employees!$A$2:$B$806,2,FALSE),0),$L$1)</f>
        <v>SYDINEY BANDA</v>
      </c>
      <c r="G286" s="2" t="str">
        <f>IF(LEN($D286),IFERROR(VLOOKUP($D286,Employees!$A$2:$B$833,2,FALSE),0),$L$1)</f>
        <v>-</v>
      </c>
      <c r="H286" s="2" t="str">
        <f>IF(LEN(E285),IFERROR(VLOOKUP(E286,'Tools List'!$B$2:$C$1048576,2,FALSE),0),$L$1)</f>
        <v>Welding Cable</v>
      </c>
      <c r="I286" s="1">
        <v>0</v>
      </c>
      <c r="J286" s="26">
        <v>0</v>
      </c>
      <c r="K286" s="1"/>
    </row>
    <row r="287" spans="1:11" hidden="1" x14ac:dyDescent="0.25">
      <c r="A287" s="1">
        <v>286</v>
      </c>
      <c r="B287" s="15">
        <v>42655</v>
      </c>
      <c r="C287" s="1">
        <v>124</v>
      </c>
      <c r="D287" s="1">
        <v>17</v>
      </c>
      <c r="E287" s="2" t="s">
        <v>243</v>
      </c>
      <c r="F287" s="2" t="str">
        <f>IF(LEN($C287),IFERROR(VLOOKUP($C287,Employees!$A$2:$B$806,2,FALSE),0),$L$1)</f>
        <v>JACOB ALFRED</v>
      </c>
      <c r="G287" s="2" t="str">
        <f>IF(LEN($D287),IFERROR(VLOOKUP($D287,Employees!$A$2:$B$833,2,FALSE),0),$L$1)</f>
        <v>HRUSIKESH</v>
      </c>
      <c r="H287" s="2" t="str">
        <f>IF(LEN(E286),IFERROR(VLOOKUP(E287,'Tools List'!$B$2:$C$1048576,2,FALSE),0),$L$1)</f>
        <v>Welding Cable</v>
      </c>
      <c r="I287" s="1">
        <v>0</v>
      </c>
      <c r="J287" s="26">
        <v>0</v>
      </c>
      <c r="K287" s="1"/>
    </row>
    <row r="288" spans="1:11" hidden="1" x14ac:dyDescent="0.25">
      <c r="A288" s="1">
        <v>287</v>
      </c>
      <c r="B288" s="15">
        <v>42655</v>
      </c>
      <c r="C288" s="1">
        <v>124</v>
      </c>
      <c r="D288" s="1">
        <v>17</v>
      </c>
      <c r="E288" s="2" t="s">
        <v>87</v>
      </c>
      <c r="F288" s="2" t="str">
        <f>IF(LEN($C288),IFERROR(VLOOKUP($C288,Employees!$A$2:$B$806,2,FALSE),0),$L$1)</f>
        <v>JACOB ALFRED</v>
      </c>
      <c r="G288" s="2" t="str">
        <f>IF(LEN($D288),IFERROR(VLOOKUP($D288,Employees!$A$2:$B$833,2,FALSE),0),$L$1)</f>
        <v>HRUSIKESH</v>
      </c>
      <c r="H288" s="2" t="str">
        <f>IF(LEN(E287),IFERROR(VLOOKUP(E288,'Tools List'!$B$2:$C$1048576,2,FALSE),0),$L$1)</f>
        <v>Welding Helmet</v>
      </c>
      <c r="I288" s="1">
        <v>0</v>
      </c>
      <c r="J288" s="26">
        <v>0</v>
      </c>
      <c r="K288" s="1"/>
    </row>
    <row r="289" spans="1:11" hidden="1" x14ac:dyDescent="0.25">
      <c r="A289" s="1">
        <v>288</v>
      </c>
      <c r="B289" s="15">
        <v>42655</v>
      </c>
      <c r="C289" s="1">
        <v>124</v>
      </c>
      <c r="D289" s="1">
        <v>17</v>
      </c>
      <c r="E289" s="2" t="s">
        <v>53</v>
      </c>
      <c r="F289" s="2" t="str">
        <f>IF(LEN($C289),IFERROR(VLOOKUP($C289,Employees!$A$2:$B$806,2,FALSE),0),$L$1)</f>
        <v>JACOB ALFRED</v>
      </c>
      <c r="G289" s="2" t="str">
        <f>IF(LEN($D289),IFERROR(VLOOKUP($D289,Employees!$A$2:$B$833,2,FALSE),0),$L$1)</f>
        <v>HRUSIKESH</v>
      </c>
      <c r="H289" s="2" t="str">
        <f>IF(LEN(E288),IFERROR(VLOOKUP(E289,'Tools List'!$B$2:$C$1048576,2,FALSE),0),$L$1)</f>
        <v>Allenkey</v>
      </c>
      <c r="I289" s="1">
        <v>0</v>
      </c>
      <c r="J289" s="26">
        <v>0</v>
      </c>
      <c r="K289" s="1"/>
    </row>
    <row r="290" spans="1:11" hidden="1" x14ac:dyDescent="0.25">
      <c r="A290" s="1">
        <v>289</v>
      </c>
      <c r="B290" s="15">
        <v>42655</v>
      </c>
      <c r="C290" s="1"/>
      <c r="D290" s="1">
        <v>24</v>
      </c>
      <c r="E290" s="2" t="s">
        <v>265</v>
      </c>
      <c r="F290" s="2" t="str">
        <f>IF(LEN($C290),IFERROR(VLOOKUP($C290,Employees!$A$2:$B$806,2,FALSE),0),$L$1)</f>
        <v>-</v>
      </c>
      <c r="G290" s="2" t="str">
        <f>IF(LEN($D290),IFERROR(VLOOKUP($D290,Employees!$A$2:$B$833,2,FALSE),0),$L$1)</f>
        <v>RABINDRA</v>
      </c>
      <c r="H290" s="2" t="str">
        <f>IF(LEN(E289),IFERROR(VLOOKUP(E290,'Tools List'!$B$2:$C$1048576,2,FALSE),0),$L$1)</f>
        <v>Square 300mm</v>
      </c>
      <c r="I290" s="1">
        <v>0</v>
      </c>
      <c r="J290" s="26">
        <v>0</v>
      </c>
      <c r="K290" s="1"/>
    </row>
    <row r="291" spans="1:11" hidden="1" x14ac:dyDescent="0.25">
      <c r="A291" s="1">
        <v>290</v>
      </c>
      <c r="B291" s="15">
        <v>42655</v>
      </c>
      <c r="C291" s="1">
        <v>160</v>
      </c>
      <c r="D291" s="1">
        <v>13</v>
      </c>
      <c r="E291" s="2" t="s">
        <v>47</v>
      </c>
      <c r="F291" s="2" t="str">
        <f>IF(LEN($C291),IFERROR(VLOOKUP($C291,Employees!$A$2:$B$806,2,FALSE),0),$L$1)</f>
        <v>ANDERSON MBEWE</v>
      </c>
      <c r="G291" s="2" t="str">
        <f>IF(LEN($D291),IFERROR(VLOOKUP($D291,Employees!$A$2:$B$833,2,FALSE),0),$L$1)</f>
        <v>RAJENDRA</v>
      </c>
      <c r="H291" s="2" t="str">
        <f>IF(LEN(E290),IFERROR(VLOOKUP(E291,'Tools List'!$B$2:$C$1048576,2,FALSE),0),$L$1)</f>
        <v>Chain Block - 3 Mtrs Length 1 Ton</v>
      </c>
      <c r="I291" s="1">
        <v>0</v>
      </c>
      <c r="J291" s="26">
        <v>0</v>
      </c>
      <c r="K291" s="1"/>
    </row>
    <row r="292" spans="1:11" hidden="1" x14ac:dyDescent="0.25">
      <c r="A292" s="1">
        <v>291</v>
      </c>
      <c r="B292" s="15">
        <v>42655</v>
      </c>
      <c r="C292" s="1">
        <v>144</v>
      </c>
      <c r="D292" s="1">
        <v>7</v>
      </c>
      <c r="E292" s="2" t="s">
        <v>280</v>
      </c>
      <c r="F292" s="2" t="str">
        <f>IF(LEN($C292),IFERROR(VLOOKUP($C292,Employees!$A$2:$B$806,2,FALSE),0),$L$1)</f>
        <v>ESAU NELSON</v>
      </c>
      <c r="G292" s="2" t="str">
        <f>IF(LEN($D292),IFERROR(VLOOKUP($D292,Employees!$A$2:$B$833,2,FALSE),0),$L$1)</f>
        <v>BALARAM</v>
      </c>
      <c r="H292" s="2" t="str">
        <f>IF(LEN(E291),IFERROR(VLOOKUP(E292,'Tools List'!$B$2:$C$1048576,2,FALSE),0),$L$1)</f>
        <v>Cutting Set Torch</v>
      </c>
      <c r="I292" s="1">
        <v>0</v>
      </c>
      <c r="J292" s="26">
        <v>0</v>
      </c>
      <c r="K292" s="1"/>
    </row>
    <row r="293" spans="1:11" hidden="1" x14ac:dyDescent="0.25">
      <c r="A293" s="1">
        <v>292</v>
      </c>
      <c r="B293" s="15">
        <v>42655</v>
      </c>
      <c r="C293" s="1">
        <v>155</v>
      </c>
      <c r="D293" s="1">
        <v>31</v>
      </c>
      <c r="E293" s="2" t="s">
        <v>345</v>
      </c>
      <c r="F293" s="2" t="str">
        <f>IF(LEN($C293),IFERROR(VLOOKUP($C293,Employees!$A$2:$B$806,2,FALSE),0),$L$1)</f>
        <v>KAWANGA GAUSI</v>
      </c>
      <c r="G293" s="2" t="str">
        <f>IF(LEN($D293),IFERROR(VLOOKUP($D293,Employees!$A$2:$B$833,2,FALSE),0),$L$1)</f>
        <v>KURANAKAR</v>
      </c>
      <c r="H293" s="2" t="str">
        <f>IF(LEN(E292),IFERROR(VLOOKUP(E293,'Tools List'!$B$2:$C$1048576,2,FALSE),0),$L$1)</f>
        <v>Cyclinder Key</v>
      </c>
      <c r="I293" s="1">
        <v>0</v>
      </c>
      <c r="J293" s="26">
        <v>0</v>
      </c>
      <c r="K293" s="1"/>
    </row>
    <row r="294" spans="1:11" hidden="1" x14ac:dyDescent="0.25">
      <c r="A294" s="1">
        <v>293</v>
      </c>
      <c r="B294" s="15">
        <v>42655</v>
      </c>
      <c r="C294" s="1">
        <v>144</v>
      </c>
      <c r="D294" s="1">
        <v>7</v>
      </c>
      <c r="E294" s="2" t="s">
        <v>253</v>
      </c>
      <c r="F294" s="2" t="str">
        <f>IF(LEN($C294),IFERROR(VLOOKUP($C294,Employees!$A$2:$B$806,2,FALSE),0),$L$1)</f>
        <v>ESAU NELSON</v>
      </c>
      <c r="G294" s="2" t="str">
        <f>IF(LEN($D294),IFERROR(VLOOKUP($D294,Employees!$A$2:$B$833,2,FALSE),0),$L$1)</f>
        <v>BALARAM</v>
      </c>
      <c r="H294" s="2" t="str">
        <f>IF(LEN(E293),IFERROR(VLOOKUP(E294,'Tools List'!$B$2:$C$1048576,2,FALSE),0),$L$1)</f>
        <v>Big Tape</v>
      </c>
      <c r="I294" s="1">
        <v>0</v>
      </c>
      <c r="J294" s="26">
        <v>0</v>
      </c>
      <c r="K294" s="1"/>
    </row>
    <row r="295" spans="1:11" hidden="1" x14ac:dyDescent="0.25">
      <c r="A295" s="1">
        <v>294</v>
      </c>
      <c r="B295" s="15">
        <v>42656</v>
      </c>
      <c r="C295" s="1">
        <v>138</v>
      </c>
      <c r="D295" s="1">
        <v>24</v>
      </c>
      <c r="E295" s="2" t="s">
        <v>281</v>
      </c>
      <c r="F295" s="2" t="str">
        <f>IF(LEN($C295),IFERROR(VLOOKUP($C295,Employees!$A$2:$B$806,2,FALSE),0),$L$1)</f>
        <v>SAMMY KAOMBA</v>
      </c>
      <c r="G295" s="2" t="str">
        <f>IF(LEN($D295),IFERROR(VLOOKUP($D295,Employees!$A$2:$B$833,2,FALSE),0),$L$1)</f>
        <v>RABINDRA</v>
      </c>
      <c r="H295" s="2" t="str">
        <f>IF(LEN(E294),IFERROR(VLOOKUP(E295,'Tools List'!$B$2:$C$1048576,2,FALSE),0),$L$1)</f>
        <v>Center Punch</v>
      </c>
      <c r="I295" s="2">
        <v>0</v>
      </c>
      <c r="J295" s="26">
        <v>0</v>
      </c>
      <c r="K295" s="1"/>
    </row>
    <row r="296" spans="1:11" hidden="1" x14ac:dyDescent="0.25">
      <c r="A296" s="1">
        <v>295</v>
      </c>
      <c r="B296" s="15">
        <v>42656</v>
      </c>
      <c r="C296" s="1">
        <v>144</v>
      </c>
      <c r="D296" s="1">
        <v>7</v>
      </c>
      <c r="E296" s="2" t="s">
        <v>243</v>
      </c>
      <c r="F296" s="2" t="str">
        <f>IF(LEN($C296),IFERROR(VLOOKUP($C296,Employees!$A$2:$B$806,2,FALSE),0),$L$1)</f>
        <v>ESAU NELSON</v>
      </c>
      <c r="G296" s="2" t="str">
        <f>IF(LEN($D296),IFERROR(VLOOKUP($D296,Employees!$A$2:$B$833,2,FALSE),0),$L$1)</f>
        <v>BALARAM</v>
      </c>
      <c r="H296" s="2" t="str">
        <f>IF(LEN(E295),IFERROR(VLOOKUP(E296,'Tools List'!$B$2:$C$1048576,2,FALSE),0),$L$1)</f>
        <v>Welding Cable</v>
      </c>
      <c r="I296" s="2">
        <v>0</v>
      </c>
      <c r="J296" s="26">
        <v>0</v>
      </c>
      <c r="K296" s="1"/>
    </row>
    <row r="297" spans="1:11" hidden="1" x14ac:dyDescent="0.25">
      <c r="A297" s="1">
        <v>296</v>
      </c>
      <c r="B297" s="15">
        <v>42656</v>
      </c>
      <c r="C297" s="1">
        <v>136</v>
      </c>
      <c r="D297" s="1">
        <v>9</v>
      </c>
      <c r="E297" s="2" t="s">
        <v>243</v>
      </c>
      <c r="F297" s="2" t="str">
        <f>IF(LEN($C297),IFERROR(VLOOKUP($C297,Employees!$A$2:$B$806,2,FALSE),0),$L$1)</f>
        <v>RABSON CHIDAYA</v>
      </c>
      <c r="G297" s="2" t="str">
        <f>IF(LEN($D297),IFERROR(VLOOKUP($D297,Employees!$A$2:$B$833,2,FALSE),0),$L$1)</f>
        <v>BHARATA</v>
      </c>
      <c r="H297" s="2" t="str">
        <f>IF(LEN(E296),IFERROR(VLOOKUP(E297,'Tools List'!$B$2:$C$1048576,2,FALSE),0),$L$1)</f>
        <v>Welding Cable</v>
      </c>
      <c r="I297" s="2">
        <v>0</v>
      </c>
      <c r="J297" s="26">
        <v>0</v>
      </c>
      <c r="K297" s="1"/>
    </row>
    <row r="298" spans="1:11" hidden="1" x14ac:dyDescent="0.25">
      <c r="A298" s="1">
        <v>297</v>
      </c>
      <c r="B298" s="15">
        <v>42656</v>
      </c>
      <c r="C298" s="1">
        <v>136</v>
      </c>
      <c r="D298" s="1">
        <v>9</v>
      </c>
      <c r="E298" s="2" t="s">
        <v>87</v>
      </c>
      <c r="F298" s="2" t="str">
        <f>IF(LEN($C298),IFERROR(VLOOKUP($C298,Employees!$A$2:$B$806,2,FALSE),0),$L$1)</f>
        <v>RABSON CHIDAYA</v>
      </c>
      <c r="G298" s="2" t="str">
        <f>IF(LEN($D298),IFERROR(VLOOKUP($D298,Employees!$A$2:$B$833,2,FALSE),0),$L$1)</f>
        <v>BHARATA</v>
      </c>
      <c r="H298" s="2" t="str">
        <f>IF(LEN(E297),IFERROR(VLOOKUP(E298,'Tools List'!$B$2:$C$1048576,2,FALSE),0),$L$1)</f>
        <v>Welding Helmet</v>
      </c>
      <c r="I298" s="2">
        <v>0</v>
      </c>
      <c r="J298" s="26">
        <v>0</v>
      </c>
      <c r="K298" s="1"/>
    </row>
    <row r="299" spans="1:11" hidden="1" x14ac:dyDescent="0.25">
      <c r="A299" s="1">
        <v>298</v>
      </c>
      <c r="B299" s="15">
        <v>42656</v>
      </c>
      <c r="C299" s="1">
        <v>158</v>
      </c>
      <c r="D299" s="1">
        <v>4</v>
      </c>
      <c r="E299" s="2" t="s">
        <v>248</v>
      </c>
      <c r="F299" s="2" t="str">
        <f>IF(LEN($C299),IFERROR(VLOOKUP($C299,Employees!$A$2:$B$806,2,FALSE),0),$L$1)</f>
        <v>GANIZANI CHADZA</v>
      </c>
      <c r="G299" s="2" t="str">
        <f>IF(LEN($D299),IFERROR(VLOOKUP($D299,Employees!$A$2:$B$833,2,FALSE),0),$L$1)</f>
        <v>ARUMUGAM</v>
      </c>
      <c r="H299" s="2" t="str">
        <f>IF(LEN(E298),IFERROR(VLOOKUP(E299,'Tools List'!$B$2:$C$1048576,2,FALSE),0),$L$1)</f>
        <v>Ceiling Big</v>
      </c>
      <c r="I299" s="2">
        <v>0</v>
      </c>
      <c r="J299" s="26">
        <v>0</v>
      </c>
      <c r="K299" s="1"/>
    </row>
    <row r="300" spans="1:11" hidden="1" x14ac:dyDescent="0.25">
      <c r="A300" s="1">
        <v>299</v>
      </c>
      <c r="B300" s="15">
        <v>42656</v>
      </c>
      <c r="C300" s="1">
        <v>135</v>
      </c>
      <c r="D300" s="1">
        <v>28</v>
      </c>
      <c r="E300" s="2" t="s">
        <v>361</v>
      </c>
      <c r="F300" s="2" t="str">
        <f>IF(LEN($C300),IFERROR(VLOOKUP($C300,Employees!$A$2:$B$806,2,FALSE),0),$L$1)</f>
        <v>THENGO CHIPALASENGA</v>
      </c>
      <c r="G300" s="2" t="str">
        <f>IF(LEN($D300),IFERROR(VLOOKUP($D300,Employees!$A$2:$B$833,2,FALSE),0),$L$1)</f>
        <v>SUSILI</v>
      </c>
      <c r="H300" s="2" t="str">
        <f>IF(LEN(E299),IFERROR(VLOOKUP(E300,'Tools List'!$B$2:$C$1048576,2,FALSE),0),$L$1)</f>
        <v>Power Cable</v>
      </c>
      <c r="I300" s="2">
        <v>0</v>
      </c>
      <c r="J300" s="26">
        <v>0</v>
      </c>
      <c r="K300" s="1" t="s">
        <v>363</v>
      </c>
    </row>
    <row r="301" spans="1:11" hidden="1" x14ac:dyDescent="0.25">
      <c r="A301" s="1">
        <v>300</v>
      </c>
      <c r="B301" s="15">
        <v>42656</v>
      </c>
      <c r="C301" s="1">
        <v>156</v>
      </c>
      <c r="D301" s="1">
        <v>12</v>
      </c>
      <c r="E301" s="2" t="s">
        <v>246</v>
      </c>
      <c r="F301" s="2" t="str">
        <f>IF(LEN($C301),IFERROR(VLOOKUP($C301,Employees!$A$2:$B$806,2,FALSE),0),$L$1)</f>
        <v>JEFFAREY CHIBWE</v>
      </c>
      <c r="G301" s="2" t="str">
        <f>IF(LEN($D301),IFERROR(VLOOKUP($D301,Employees!$A$2:$B$833,2,FALSE),0),$L$1)</f>
        <v>ALGU</v>
      </c>
      <c r="H301" s="2" t="str">
        <f>IF(LEN(E300),IFERROR(VLOOKUP(E301,'Tools List'!$B$2:$C$1048576,2,FALSE),0),$L$1)</f>
        <v>Ceiling Small</v>
      </c>
      <c r="I301" s="2">
        <v>0</v>
      </c>
      <c r="J301" s="26">
        <v>0</v>
      </c>
      <c r="K301" s="1"/>
    </row>
    <row r="302" spans="1:11" hidden="1" x14ac:dyDescent="0.25">
      <c r="A302" s="1">
        <v>301</v>
      </c>
      <c r="B302" s="15">
        <v>42656</v>
      </c>
      <c r="C302" s="1">
        <v>156</v>
      </c>
      <c r="D302" s="1">
        <v>12</v>
      </c>
      <c r="E302" s="2" t="s">
        <v>250</v>
      </c>
      <c r="F302" s="2" t="str">
        <f>IF(LEN($C302),IFERROR(VLOOKUP($C302,Employees!$A$2:$B$806,2,FALSE),0),$L$1)</f>
        <v>JEFFAREY CHIBWE</v>
      </c>
      <c r="G302" s="2" t="str">
        <f>IF(LEN($D302),IFERROR(VLOOKUP($D302,Employees!$A$2:$B$833,2,FALSE),0),$L$1)</f>
        <v>ALGU</v>
      </c>
      <c r="H302" s="2" t="str">
        <f>IF(LEN(E301),IFERROR(VLOOKUP(E302,'Tools List'!$B$2:$C$1048576,2,FALSE),0),$L$1)</f>
        <v>D-Shackle Big</v>
      </c>
      <c r="I302" s="2">
        <v>0</v>
      </c>
      <c r="J302" s="26">
        <v>0</v>
      </c>
      <c r="K302" s="1"/>
    </row>
    <row r="303" spans="1:11" hidden="1" x14ac:dyDescent="0.25">
      <c r="A303" s="1">
        <v>302</v>
      </c>
      <c r="B303" s="15">
        <v>42656</v>
      </c>
      <c r="C303" s="1">
        <v>137</v>
      </c>
      <c r="D303" s="1">
        <v>14</v>
      </c>
      <c r="E303" s="2" t="s">
        <v>243</v>
      </c>
      <c r="F303" s="2" t="str">
        <f>IF(LEN($C303),IFERROR(VLOOKUP($C303,Employees!$A$2:$B$806,2,FALSE),0),$L$1)</f>
        <v>CHIFUNDO PATRICK</v>
      </c>
      <c r="G303" s="2" t="str">
        <f>IF(LEN($D303),IFERROR(VLOOKUP($D303,Employees!$A$2:$B$833,2,FALSE),0),$L$1)</f>
        <v>LAXMAN</v>
      </c>
      <c r="H303" s="2" t="str">
        <f>IF(LEN(E302),IFERROR(VLOOKUP(E303,'Tools List'!$B$2:$C$1048576,2,FALSE),0),$L$1)</f>
        <v>Welding Cable</v>
      </c>
      <c r="I303" s="2">
        <v>0</v>
      </c>
      <c r="J303" s="26">
        <v>0</v>
      </c>
      <c r="K303" s="1"/>
    </row>
    <row r="304" spans="1:11" hidden="1" x14ac:dyDescent="0.25">
      <c r="A304" s="1">
        <v>303</v>
      </c>
      <c r="B304" s="15">
        <v>42656</v>
      </c>
      <c r="C304" s="1">
        <v>137</v>
      </c>
      <c r="D304" s="1">
        <v>14</v>
      </c>
      <c r="E304" s="2" t="s">
        <v>87</v>
      </c>
      <c r="F304" s="2" t="str">
        <f>IF(LEN($C304),IFERROR(VLOOKUP($C304,Employees!$A$2:$B$806,2,FALSE),0),$L$1)</f>
        <v>CHIFUNDO PATRICK</v>
      </c>
      <c r="G304" s="2" t="str">
        <f>IF(LEN($D304),IFERROR(VLOOKUP($D304,Employees!$A$2:$B$833,2,FALSE),0),$L$1)</f>
        <v>LAXMAN</v>
      </c>
      <c r="H304" s="2" t="str">
        <f>IF(LEN(E303),IFERROR(VLOOKUP(E304,'Tools List'!$B$2:$C$1048576,2,FALSE),0),$L$1)</f>
        <v>Welding Helmet</v>
      </c>
      <c r="I304" s="2">
        <v>0</v>
      </c>
      <c r="J304" s="26">
        <v>0</v>
      </c>
      <c r="K304" s="1"/>
    </row>
    <row r="305" spans="1:11" hidden="1" x14ac:dyDescent="0.25">
      <c r="A305" s="1">
        <v>304</v>
      </c>
      <c r="B305" s="15">
        <v>42656</v>
      </c>
      <c r="C305" s="1">
        <v>123</v>
      </c>
      <c r="D305" s="1">
        <v>9</v>
      </c>
      <c r="E305" s="2" t="s">
        <v>243</v>
      </c>
      <c r="F305" s="2" t="str">
        <f>IF(LEN($C305),IFERROR(VLOOKUP($C305,Employees!$A$2:$B$806,2,FALSE),0),$L$1)</f>
        <v>MAXWEL BANDA</v>
      </c>
      <c r="G305" s="2" t="str">
        <f>IF(LEN($D305),IFERROR(VLOOKUP($D305,Employees!$A$2:$B$833,2,FALSE),0),$L$1)</f>
        <v>BHARATA</v>
      </c>
      <c r="H305" s="2" t="str">
        <f>IF(LEN(E304),IFERROR(VLOOKUP(E305,'Tools List'!$B$2:$C$1048576,2,FALSE),0),$L$1)</f>
        <v>Welding Cable</v>
      </c>
      <c r="I305" s="2">
        <v>0</v>
      </c>
      <c r="J305" s="26">
        <v>0</v>
      </c>
      <c r="K305" s="1"/>
    </row>
    <row r="306" spans="1:11" hidden="1" x14ac:dyDescent="0.25">
      <c r="A306" s="1">
        <v>305</v>
      </c>
      <c r="B306" s="15">
        <v>42656</v>
      </c>
      <c r="C306" s="1">
        <v>123</v>
      </c>
      <c r="D306" s="1">
        <v>9</v>
      </c>
      <c r="E306" s="2" t="s">
        <v>87</v>
      </c>
      <c r="F306" s="2" t="str">
        <f>IF(LEN($C306),IFERROR(VLOOKUP($C306,Employees!$A$2:$B$806,2,FALSE),0),$L$1)</f>
        <v>MAXWEL BANDA</v>
      </c>
      <c r="G306" s="2" t="str">
        <f>IF(LEN($D306),IFERROR(VLOOKUP($D306,Employees!$A$2:$B$833,2,FALSE),0),$L$1)</f>
        <v>BHARATA</v>
      </c>
      <c r="H306" s="2" t="str">
        <f>IF(LEN(E305),IFERROR(VLOOKUP(E306,'Tools List'!$B$2:$C$1048576,2,FALSE),0),$L$1)</f>
        <v>Welding Helmet</v>
      </c>
      <c r="I306" s="2">
        <v>0</v>
      </c>
      <c r="J306" s="26">
        <v>0</v>
      </c>
      <c r="K306" s="1"/>
    </row>
    <row r="307" spans="1:11" hidden="1" x14ac:dyDescent="0.25">
      <c r="A307" s="1">
        <v>306</v>
      </c>
      <c r="B307" s="15">
        <v>42656</v>
      </c>
      <c r="C307" s="1">
        <v>123</v>
      </c>
      <c r="D307" s="1">
        <v>9</v>
      </c>
      <c r="E307" s="2" t="s">
        <v>280</v>
      </c>
      <c r="F307" s="2" t="str">
        <f>IF(LEN($C307),IFERROR(VLOOKUP($C307,Employees!$A$2:$B$806,2,FALSE),0),$L$1)</f>
        <v>MAXWEL BANDA</v>
      </c>
      <c r="G307" s="2" t="str">
        <f>IF(LEN($D307),IFERROR(VLOOKUP($D307,Employees!$A$2:$B$833,2,FALSE),0),$L$1)</f>
        <v>BHARATA</v>
      </c>
      <c r="H307" s="2" t="str">
        <f>IF(LEN(E306),IFERROR(VLOOKUP(E307,'Tools List'!$B$2:$C$1048576,2,FALSE),0),$L$1)</f>
        <v>Cutting Set Torch</v>
      </c>
      <c r="I307" s="2">
        <v>0</v>
      </c>
      <c r="J307" s="26">
        <v>0</v>
      </c>
      <c r="K307" s="1"/>
    </row>
    <row r="308" spans="1:11" hidden="1" x14ac:dyDescent="0.25">
      <c r="A308" s="1">
        <v>307</v>
      </c>
      <c r="B308" s="15">
        <v>42656</v>
      </c>
      <c r="C308" s="1">
        <v>112</v>
      </c>
      <c r="D308" s="1"/>
      <c r="E308" s="2" t="s">
        <v>49</v>
      </c>
      <c r="F308" s="2" t="str">
        <f>IF(LEN($C308),IFERROR(VLOOKUP($C308,Employees!$A$2:$B$806,2,FALSE),0),$L$1)</f>
        <v>JULIAS KOLOBEKI</v>
      </c>
      <c r="G308" s="2" t="str">
        <f>IF(LEN($D308),IFERROR(VLOOKUP($D308,Employees!$A$2:$B$833,2,FALSE),0),$L$1)</f>
        <v>-</v>
      </c>
      <c r="H308" s="2" t="str">
        <f>IF(LEN(E307),IFERROR(VLOOKUP(E308,'Tools List'!$B$2:$C$1048576,2,FALSE),0),$L$1)</f>
        <v>Portable Drilling Machine 32mm</v>
      </c>
      <c r="I308" s="2">
        <v>0</v>
      </c>
      <c r="J308" s="26">
        <v>0</v>
      </c>
      <c r="K308" s="1"/>
    </row>
    <row r="309" spans="1:11" hidden="1" x14ac:dyDescent="0.25">
      <c r="A309" s="1">
        <v>308</v>
      </c>
      <c r="B309" s="15">
        <v>42656</v>
      </c>
      <c r="C309" s="1">
        <v>112</v>
      </c>
      <c r="D309" s="1"/>
      <c r="E309" s="2" t="s">
        <v>267</v>
      </c>
      <c r="F309" s="2" t="str">
        <f>IF(LEN($C309),IFERROR(VLOOKUP($C309,Employees!$A$2:$B$806,2,FALSE),0),$L$1)</f>
        <v>JULIAS KOLOBEKI</v>
      </c>
      <c r="G309" s="2" t="str">
        <f>IF(LEN($D309),IFERROR(VLOOKUP($D309,Employees!$A$2:$B$833,2,FALSE),0),$L$1)</f>
        <v>-</v>
      </c>
      <c r="H309" s="2" t="str">
        <f>IF(LEN(E308),IFERROR(VLOOKUP(E309,'Tools List'!$B$2:$C$1048576,2,FALSE),0),$L$1)</f>
        <v>Drilling Key</v>
      </c>
      <c r="I309" s="2">
        <v>0</v>
      </c>
      <c r="J309" s="26">
        <v>0</v>
      </c>
      <c r="K309" s="1"/>
    </row>
    <row r="310" spans="1:11" hidden="1" x14ac:dyDescent="0.25">
      <c r="A310" s="1">
        <v>309</v>
      </c>
      <c r="B310" s="15">
        <v>42656</v>
      </c>
      <c r="C310" s="1">
        <v>112</v>
      </c>
      <c r="D310" s="1"/>
      <c r="E310" s="2" t="s">
        <v>269</v>
      </c>
      <c r="F310" s="2" t="str">
        <f>IF(LEN($C310),IFERROR(VLOOKUP($C310,Employees!$A$2:$B$806,2,FALSE),0),$L$1)</f>
        <v>JULIAS KOLOBEKI</v>
      </c>
      <c r="G310" s="2" t="str">
        <f>IF(LEN($D310),IFERROR(VLOOKUP($D310,Employees!$A$2:$B$833,2,FALSE),0),$L$1)</f>
        <v>-</v>
      </c>
      <c r="H310" s="2" t="str">
        <f>IF(LEN(E309),IFERROR(VLOOKUP(E310,'Tools List'!$B$2:$C$1048576,2,FALSE),0),$L$1)</f>
        <v>Drilling Chuck</v>
      </c>
      <c r="I310" s="2">
        <v>0</v>
      </c>
      <c r="J310" s="26">
        <v>0</v>
      </c>
      <c r="K310" s="1"/>
    </row>
    <row r="311" spans="1:11" hidden="1" x14ac:dyDescent="0.25">
      <c r="A311" s="1">
        <v>310</v>
      </c>
      <c r="B311" s="15">
        <v>42656</v>
      </c>
      <c r="C311" s="1">
        <v>112</v>
      </c>
      <c r="D311" s="1"/>
      <c r="E311" s="2" t="s">
        <v>271</v>
      </c>
      <c r="F311" s="2" t="str">
        <f>IF(LEN($C311),IFERROR(VLOOKUP($C311,Employees!$A$2:$B$806,2,FALSE),0),$L$1)</f>
        <v>JULIAS KOLOBEKI</v>
      </c>
      <c r="G311" s="2" t="str">
        <f>IF(LEN($D311),IFERROR(VLOOKUP($D311,Employees!$A$2:$B$833,2,FALSE),0),$L$1)</f>
        <v>-</v>
      </c>
      <c r="H311" s="2" t="str">
        <f>IF(LEN(E310),IFERROR(VLOOKUP(E311,'Tools List'!$B$2:$C$1048576,2,FALSE),0),$L$1)</f>
        <v>Drilling Pit 12mm</v>
      </c>
      <c r="I311" s="2">
        <v>0</v>
      </c>
      <c r="J311" s="26">
        <v>0</v>
      </c>
      <c r="K311" s="1"/>
    </row>
    <row r="312" spans="1:11" hidden="1" x14ac:dyDescent="0.25">
      <c r="A312" s="1">
        <v>311</v>
      </c>
      <c r="B312" s="15">
        <v>42656</v>
      </c>
      <c r="C312" s="1">
        <v>112</v>
      </c>
      <c r="D312" s="1"/>
      <c r="E312" s="2" t="s">
        <v>272</v>
      </c>
      <c r="F312" s="2" t="str">
        <f>IF(LEN($C312),IFERROR(VLOOKUP($C312,Employees!$A$2:$B$806,2,FALSE),0),$L$1)</f>
        <v>JULIAS KOLOBEKI</v>
      </c>
      <c r="G312" s="2" t="str">
        <f>IF(LEN($D312),IFERROR(VLOOKUP($D312,Employees!$A$2:$B$833,2,FALSE),0),$L$1)</f>
        <v>-</v>
      </c>
      <c r="H312" s="2" t="str">
        <f>IF(LEN(E311),IFERROR(VLOOKUP(E312,'Tools List'!$B$2:$C$1048576,2,FALSE),0),$L$1)</f>
        <v>Drilling Pit 18mm</v>
      </c>
      <c r="I312" s="2">
        <v>0</v>
      </c>
      <c r="J312" s="26">
        <v>0</v>
      </c>
      <c r="K312" s="1"/>
    </row>
    <row r="313" spans="1:11" hidden="1" x14ac:dyDescent="0.25">
      <c r="A313" s="1">
        <v>312</v>
      </c>
      <c r="B313" s="15">
        <v>42656</v>
      </c>
      <c r="C313" s="1">
        <v>117</v>
      </c>
      <c r="D313" s="1">
        <v>15</v>
      </c>
      <c r="E313" s="2" t="s">
        <v>243</v>
      </c>
      <c r="F313" s="2" t="str">
        <f>IF(LEN($C313),IFERROR(VLOOKUP($C313,Employees!$A$2:$B$806,2,FALSE),0),$L$1)</f>
        <v>PETER SIKAPONDA</v>
      </c>
      <c r="G313" s="2" t="str">
        <f>IF(LEN($D313),IFERROR(VLOOKUP($D313,Employees!$A$2:$B$833,2,FALSE),0),$L$1)</f>
        <v>GOBIND</v>
      </c>
      <c r="H313" s="2" t="str">
        <f>IF(LEN(E312),IFERROR(VLOOKUP(E313,'Tools List'!$B$2:$C$1048576,2,FALSE),0),$L$1)</f>
        <v>Welding Cable</v>
      </c>
      <c r="I313" s="2">
        <v>0</v>
      </c>
      <c r="J313" s="26">
        <v>0</v>
      </c>
      <c r="K313" s="1"/>
    </row>
    <row r="314" spans="1:11" hidden="1" x14ac:dyDescent="0.25">
      <c r="A314" s="1">
        <v>313</v>
      </c>
      <c r="B314" s="15">
        <v>42656</v>
      </c>
      <c r="C314" s="1">
        <v>117</v>
      </c>
      <c r="D314" s="1">
        <v>15</v>
      </c>
      <c r="E314" s="2" t="s">
        <v>87</v>
      </c>
      <c r="F314" s="2" t="str">
        <f>IF(LEN($C314),IFERROR(VLOOKUP($C314,Employees!$A$2:$B$806,2,FALSE),0),$L$1)</f>
        <v>PETER SIKAPONDA</v>
      </c>
      <c r="G314" s="2" t="str">
        <f>IF(LEN($D314),IFERROR(VLOOKUP($D314,Employees!$A$2:$B$833,2,FALSE),0),$L$1)</f>
        <v>GOBIND</v>
      </c>
      <c r="H314" s="2" t="str">
        <f>IF(LEN(E313),IFERROR(VLOOKUP(E314,'Tools List'!$B$2:$C$1048576,2,FALSE),0),$L$1)</f>
        <v>Welding Helmet</v>
      </c>
      <c r="I314" s="2">
        <v>0</v>
      </c>
      <c r="J314" s="26">
        <v>0</v>
      </c>
      <c r="K314" s="1"/>
    </row>
    <row r="315" spans="1:11" hidden="1" x14ac:dyDescent="0.25">
      <c r="A315" s="1">
        <v>314</v>
      </c>
      <c r="B315" s="15">
        <v>42656</v>
      </c>
      <c r="C315" s="1">
        <v>120</v>
      </c>
      <c r="D315" s="1"/>
      <c r="E315" s="2" t="s">
        <v>23</v>
      </c>
      <c r="F315" s="2" t="str">
        <f>IF(LEN($C315),IFERROR(VLOOKUP($C315,Employees!$A$2:$B$806,2,FALSE),0),$L$1)</f>
        <v>MACDAF CHIWAYA</v>
      </c>
      <c r="G315" s="2" t="str">
        <f>IF(LEN($D315),IFERROR(VLOOKUP($D315,Employees!$A$2:$B$833,2,FALSE),0),$L$1)</f>
        <v>-</v>
      </c>
      <c r="H315" s="2" t="str">
        <f>IF(LEN(E314),IFERROR(VLOOKUP(E315,'Tools List'!$B$2:$C$1048576,2,FALSE),0),$L$1)</f>
        <v>Grinding Machine AG 7</v>
      </c>
      <c r="I315" s="2">
        <v>0</v>
      </c>
      <c r="J315" s="26">
        <v>0</v>
      </c>
      <c r="K315" s="1"/>
    </row>
    <row r="316" spans="1:11" hidden="1" x14ac:dyDescent="0.25">
      <c r="A316" s="1">
        <v>315</v>
      </c>
      <c r="B316" s="15">
        <v>42656</v>
      </c>
      <c r="C316" s="1">
        <v>130</v>
      </c>
      <c r="D316" s="1"/>
      <c r="E316" s="2" t="s">
        <v>23</v>
      </c>
      <c r="F316" s="2" t="str">
        <f>IF(LEN($C316),IFERROR(VLOOKUP($C316,Employees!$A$2:$B$806,2,FALSE),0),$L$1)</f>
        <v>SINOYA VICTOR</v>
      </c>
      <c r="G316" s="2" t="str">
        <f>IF(LEN($D316),IFERROR(VLOOKUP($D316,Employees!$A$2:$B$833,2,FALSE),0),$L$1)</f>
        <v>-</v>
      </c>
      <c r="H316" s="2" t="str">
        <f>IF(LEN(E315),IFERROR(VLOOKUP(E316,'Tools List'!$B$2:$C$1048576,2,FALSE),0),$L$1)</f>
        <v>Grinding Machine AG 7</v>
      </c>
      <c r="I316" s="2">
        <v>0</v>
      </c>
      <c r="J316" s="26">
        <v>0</v>
      </c>
      <c r="K316" s="1"/>
    </row>
    <row r="317" spans="1:11" hidden="1" x14ac:dyDescent="0.25">
      <c r="A317" s="1">
        <v>316</v>
      </c>
      <c r="B317" s="15">
        <v>42656</v>
      </c>
      <c r="C317" s="1">
        <v>115</v>
      </c>
      <c r="D317" s="1">
        <v>2</v>
      </c>
      <c r="E317" s="2" t="s">
        <v>243</v>
      </c>
      <c r="F317" s="2" t="str">
        <f>IF(LEN($C317),IFERROR(VLOOKUP($C317,Employees!$A$2:$B$806,2,FALSE),0),$L$1)</f>
        <v>EPHRAIM POLIAN</v>
      </c>
      <c r="G317" s="2" t="str">
        <f>IF(LEN($D317),IFERROR(VLOOKUP($D317,Employees!$A$2:$B$833,2,FALSE),0),$L$1)</f>
        <v>SANDEEP</v>
      </c>
      <c r="H317" s="2" t="str">
        <f>IF(LEN(E316),IFERROR(VLOOKUP(E317,'Tools List'!$B$2:$C$1048576,2,FALSE),0),$L$1)</f>
        <v>Welding Cable</v>
      </c>
      <c r="I317" s="2">
        <v>0</v>
      </c>
      <c r="J317" s="26">
        <v>0</v>
      </c>
      <c r="K317" s="1" t="s">
        <v>338</v>
      </c>
    </row>
    <row r="318" spans="1:11" hidden="1" x14ac:dyDescent="0.25">
      <c r="A318" s="1">
        <v>317</v>
      </c>
      <c r="B318" s="15">
        <v>42656</v>
      </c>
      <c r="C318" s="1">
        <v>115</v>
      </c>
      <c r="D318" s="1">
        <v>2</v>
      </c>
      <c r="E318" s="2" t="s">
        <v>87</v>
      </c>
      <c r="F318" s="2" t="str">
        <f>IF(LEN($C318),IFERROR(VLOOKUP($C318,Employees!$A$2:$B$806,2,FALSE),0),$L$1)</f>
        <v>EPHRAIM POLIAN</v>
      </c>
      <c r="G318" s="2" t="str">
        <f>IF(LEN($D318),IFERROR(VLOOKUP($D318,Employees!$A$2:$B$833,2,FALSE),0),$L$1)</f>
        <v>SANDEEP</v>
      </c>
      <c r="H318" s="2" t="str">
        <f>IF(LEN(E317),IFERROR(VLOOKUP(E318,'Tools List'!$B$2:$C$1048576,2,FALSE),0),$L$1)</f>
        <v>Welding Helmet</v>
      </c>
      <c r="I318" s="2">
        <v>0</v>
      </c>
      <c r="J318" s="26">
        <v>0</v>
      </c>
      <c r="K318" s="1"/>
    </row>
    <row r="319" spans="1:11" hidden="1" x14ac:dyDescent="0.25">
      <c r="A319" s="1">
        <v>318</v>
      </c>
      <c r="B319" s="15">
        <v>42656</v>
      </c>
      <c r="C319" s="1">
        <v>159</v>
      </c>
      <c r="D319" s="1">
        <v>11</v>
      </c>
      <c r="E319" s="2" t="s">
        <v>27</v>
      </c>
      <c r="F319" s="2" t="str">
        <f>IF(LEN($C319),IFERROR(VLOOKUP($C319,Employees!$A$2:$B$806,2,FALSE),0),$L$1)</f>
        <v>PETER BANDA</v>
      </c>
      <c r="G319" s="2" t="str">
        <f>IF(LEN($D319),IFERROR(VLOOKUP($D319,Employees!$A$2:$B$833,2,FALSE),0),$L$1)</f>
        <v>GAGAN BIHATI</v>
      </c>
      <c r="H319" s="2" t="str">
        <f>IF(LEN(E318),IFERROR(VLOOKUP(E319,'Tools List'!$B$2:$C$1048576,2,FALSE),0),$L$1)</f>
        <v>Grinding Machine AG 4</v>
      </c>
      <c r="I319" s="2">
        <v>0</v>
      </c>
      <c r="J319" s="26">
        <v>0</v>
      </c>
      <c r="K319" s="1"/>
    </row>
    <row r="320" spans="1:11" hidden="1" x14ac:dyDescent="0.25">
      <c r="A320" s="1">
        <v>319</v>
      </c>
      <c r="B320" s="15">
        <v>42656</v>
      </c>
      <c r="C320" s="1">
        <v>159</v>
      </c>
      <c r="D320" s="1">
        <v>11</v>
      </c>
      <c r="E320" s="2" t="s">
        <v>19</v>
      </c>
      <c r="F320" s="2" t="str">
        <f>IF(LEN($C320),IFERROR(VLOOKUP($C320,Employees!$A$2:$B$806,2,FALSE),0),$L$1)</f>
        <v>PETER BANDA</v>
      </c>
      <c r="G320" s="2" t="str">
        <f>IF(LEN($D320),IFERROR(VLOOKUP($D320,Employees!$A$2:$B$833,2,FALSE),0),$L$1)</f>
        <v>GAGAN BIHATI</v>
      </c>
      <c r="H320" s="2" t="str">
        <f>IF(LEN(E319),IFERROR(VLOOKUP(E320,'Tools List'!$B$2:$C$1048576,2,FALSE),0),$L$1)</f>
        <v>PUG Cutting Machine</v>
      </c>
      <c r="I320" s="2">
        <v>0</v>
      </c>
      <c r="J320" s="26">
        <v>0</v>
      </c>
      <c r="K320" s="1"/>
    </row>
    <row r="321" spans="1:11" hidden="1" x14ac:dyDescent="0.25">
      <c r="A321" s="1">
        <v>320</v>
      </c>
      <c r="B321" s="15">
        <v>42656</v>
      </c>
      <c r="C321" s="1">
        <v>155</v>
      </c>
      <c r="D321" s="1">
        <v>31</v>
      </c>
      <c r="E321" s="2" t="s">
        <v>280</v>
      </c>
      <c r="F321" s="2" t="str">
        <f>IF(LEN($C321),IFERROR(VLOOKUP($C321,Employees!$A$2:$B$806,2,FALSE),0),$L$1)</f>
        <v>KAWANGA GAUSI</v>
      </c>
      <c r="G321" s="2" t="str">
        <f>IF(LEN($D321),IFERROR(VLOOKUP($D321,Employees!$A$2:$B$833,2,FALSE),0),$L$1)</f>
        <v>KURANAKAR</v>
      </c>
      <c r="H321" s="2" t="str">
        <f>IF(LEN(E320),IFERROR(VLOOKUP(E321,'Tools List'!$B$2:$C$1048576,2,FALSE),0),$L$1)</f>
        <v>Cutting Set Torch</v>
      </c>
      <c r="I321" s="2">
        <v>0</v>
      </c>
      <c r="J321" s="26">
        <v>0</v>
      </c>
      <c r="K321" s="1"/>
    </row>
    <row r="322" spans="1:11" hidden="1" x14ac:dyDescent="0.25">
      <c r="A322" s="1">
        <v>321</v>
      </c>
      <c r="B322" s="15">
        <v>42656</v>
      </c>
      <c r="C322" s="1">
        <v>115</v>
      </c>
      <c r="D322" s="1">
        <v>31</v>
      </c>
      <c r="E322" s="2" t="s">
        <v>55</v>
      </c>
      <c r="F322" s="2" t="str">
        <f>IF(LEN($C322),IFERROR(VLOOKUP($C322,Employees!$A$2:$B$806,2,FALSE),0),$L$1)</f>
        <v>EPHRAIM POLIAN</v>
      </c>
      <c r="G322" s="2" t="str">
        <f>IF(LEN($D322),IFERROR(VLOOKUP($D322,Employees!$A$2:$B$833,2,FALSE),0),$L$1)</f>
        <v>KURANAKAR</v>
      </c>
      <c r="H322" s="2" t="str">
        <f>IF(LEN(E321),IFERROR(VLOOKUP(E322,'Tools List'!$B$2:$C$1048576,2,FALSE),0),$L$1)</f>
        <v>Adjestable Spanner</v>
      </c>
      <c r="I322" s="2">
        <v>0</v>
      </c>
      <c r="J322" s="26">
        <v>0</v>
      </c>
      <c r="K322" s="1"/>
    </row>
    <row r="323" spans="1:11" hidden="1" x14ac:dyDescent="0.25">
      <c r="A323" s="1">
        <v>322</v>
      </c>
      <c r="B323" s="15">
        <v>42656</v>
      </c>
      <c r="C323" s="1">
        <v>110</v>
      </c>
      <c r="D323" s="1">
        <v>3</v>
      </c>
      <c r="E323" s="2" t="s">
        <v>243</v>
      </c>
      <c r="F323" s="2" t="str">
        <f>IF(LEN($C323),IFERROR(VLOOKUP($C323,Employees!$A$2:$B$806,2,FALSE),0),$L$1)</f>
        <v>LAWRENT RAPHAEL</v>
      </c>
      <c r="G323" s="2" t="str">
        <f>IF(LEN($D323),IFERROR(VLOOKUP($D323,Employees!$A$2:$B$833,2,FALSE),0),$L$1)</f>
        <v>RANJITH</v>
      </c>
      <c r="H323" s="2" t="str">
        <f>IF(LEN(E322),IFERROR(VLOOKUP(E323,'Tools List'!$B$2:$C$1048576,2,FALSE),0),$L$1)</f>
        <v>Welding Cable</v>
      </c>
      <c r="I323" s="2">
        <v>0</v>
      </c>
      <c r="J323" s="26">
        <v>0</v>
      </c>
      <c r="K323" s="1"/>
    </row>
    <row r="324" spans="1:11" hidden="1" x14ac:dyDescent="0.25">
      <c r="A324" s="1">
        <v>323</v>
      </c>
      <c r="B324" s="15">
        <v>42656</v>
      </c>
      <c r="C324" s="1">
        <v>124</v>
      </c>
      <c r="D324" s="1">
        <v>17</v>
      </c>
      <c r="E324" s="2" t="s">
        <v>243</v>
      </c>
      <c r="F324" s="2" t="str">
        <f>IF(LEN($C324),IFERROR(VLOOKUP($C324,Employees!$A$2:$B$806,2,FALSE),0),$L$1)</f>
        <v>JACOB ALFRED</v>
      </c>
      <c r="G324" s="2" t="str">
        <f>IF(LEN($D324),IFERROR(VLOOKUP($D324,Employees!$A$2:$B$833,2,FALSE),0),$L$1)</f>
        <v>HRUSIKESH</v>
      </c>
      <c r="H324" s="2" t="str">
        <f>IF(LEN(E323),IFERROR(VLOOKUP(E324,'Tools List'!$B$2:$C$1048576,2,FALSE),0),$L$1)</f>
        <v>Welding Cable</v>
      </c>
      <c r="I324" s="2">
        <v>0</v>
      </c>
      <c r="J324" s="26">
        <v>0</v>
      </c>
      <c r="K324" s="1"/>
    </row>
    <row r="325" spans="1:11" hidden="1" x14ac:dyDescent="0.25">
      <c r="A325" s="1">
        <v>324</v>
      </c>
      <c r="B325" s="15">
        <v>42656</v>
      </c>
      <c r="C325" s="1">
        <v>124</v>
      </c>
      <c r="D325" s="1">
        <v>17</v>
      </c>
      <c r="E325" s="2" t="s">
        <v>87</v>
      </c>
      <c r="F325" s="2" t="str">
        <f>IF(LEN($C325),IFERROR(VLOOKUP($C325,Employees!$A$2:$B$806,2,FALSE),0),$L$1)</f>
        <v>JACOB ALFRED</v>
      </c>
      <c r="G325" s="2" t="str">
        <f>IF(LEN($D325),IFERROR(VLOOKUP($D325,Employees!$A$2:$B$833,2,FALSE),0),$L$1)</f>
        <v>HRUSIKESH</v>
      </c>
      <c r="H325" s="2" t="str">
        <f>IF(LEN(E324),IFERROR(VLOOKUP(E325,'Tools List'!$B$2:$C$1048576,2,FALSE),0),$L$1)</f>
        <v>Welding Helmet</v>
      </c>
      <c r="I325" s="2">
        <v>0</v>
      </c>
      <c r="J325" s="26">
        <v>0</v>
      </c>
      <c r="K325" s="1"/>
    </row>
    <row r="326" spans="1:11" hidden="1" x14ac:dyDescent="0.25">
      <c r="A326" s="1">
        <v>325</v>
      </c>
      <c r="B326" s="15">
        <v>42656</v>
      </c>
      <c r="C326" s="1">
        <v>124</v>
      </c>
      <c r="D326" s="1">
        <v>17</v>
      </c>
      <c r="E326" s="2" t="s">
        <v>275</v>
      </c>
      <c r="F326" s="2" t="str">
        <f>IF(LEN($C326),IFERROR(VLOOKUP($C326,Employees!$A$2:$B$806,2,FALSE),0),$L$1)</f>
        <v>JACOB ALFRED</v>
      </c>
      <c r="G326" s="2" t="str">
        <f>IF(LEN($D326),IFERROR(VLOOKUP($D326,Employees!$A$2:$B$833,2,FALSE),0),$L$1)</f>
        <v>HRUSIKESH</v>
      </c>
      <c r="H326" s="2" t="str">
        <f>IF(LEN(E325),IFERROR(VLOOKUP(E326,'Tools List'!$B$2:$C$1048576,2,FALSE),0),$L$1)</f>
        <v>Big Hammer</v>
      </c>
      <c r="I326" s="2">
        <v>0</v>
      </c>
      <c r="J326" s="26">
        <v>0</v>
      </c>
      <c r="K326" s="1"/>
    </row>
    <row r="327" spans="1:11" hidden="1" x14ac:dyDescent="0.25">
      <c r="A327" s="1">
        <v>326</v>
      </c>
      <c r="B327" s="15">
        <v>42656</v>
      </c>
      <c r="C327" s="1">
        <v>116</v>
      </c>
      <c r="D327" s="1">
        <v>6</v>
      </c>
      <c r="E327" s="2" t="s">
        <v>243</v>
      </c>
      <c r="F327" s="2" t="str">
        <f>IF(LEN($C327),IFERROR(VLOOKUP($C327,Employees!$A$2:$B$806,2,FALSE),0),$L$1)</f>
        <v>JEMAS DZIMBIRI</v>
      </c>
      <c r="G327" s="2" t="str">
        <f>IF(LEN($D327),IFERROR(VLOOKUP($D327,Employees!$A$2:$B$833,2,FALSE),0),$L$1)</f>
        <v>AYYUB PATEL</v>
      </c>
      <c r="H327" s="2" t="str">
        <f>IF(LEN(E326),IFERROR(VLOOKUP(E327,'Tools List'!$B$2:$C$1048576,2,FALSE),0),$L$1)</f>
        <v>Welding Cable</v>
      </c>
      <c r="I327" s="2">
        <v>0</v>
      </c>
      <c r="J327" s="26">
        <v>0</v>
      </c>
      <c r="K327" s="1"/>
    </row>
    <row r="328" spans="1:11" hidden="1" x14ac:dyDescent="0.25">
      <c r="A328" s="1">
        <v>327</v>
      </c>
      <c r="B328" s="15">
        <v>42656</v>
      </c>
      <c r="C328" s="1">
        <v>116</v>
      </c>
      <c r="D328" s="1">
        <v>6</v>
      </c>
      <c r="E328" s="2" t="s">
        <v>265</v>
      </c>
      <c r="F328" s="2" t="str">
        <f>IF(LEN($C328),IFERROR(VLOOKUP($C328,Employees!$A$2:$B$806,2,FALSE),0),$L$1)</f>
        <v>JEMAS DZIMBIRI</v>
      </c>
      <c r="G328" s="2" t="str">
        <f>IF(LEN($D328),IFERROR(VLOOKUP($D328,Employees!$A$2:$B$833,2,FALSE),0),$L$1)</f>
        <v>AYYUB PATEL</v>
      </c>
      <c r="H328" s="2" t="str">
        <f>IF(LEN(E327),IFERROR(VLOOKUP(E328,'Tools List'!$B$2:$C$1048576,2,FALSE),0),$L$1)</f>
        <v>Square 300mm</v>
      </c>
      <c r="I328" s="2">
        <v>0</v>
      </c>
      <c r="J328" s="26">
        <v>0</v>
      </c>
      <c r="K328" s="1"/>
    </row>
    <row r="329" spans="1:11" hidden="1" x14ac:dyDescent="0.25">
      <c r="A329" s="1">
        <v>328</v>
      </c>
      <c r="B329" s="15">
        <v>42656</v>
      </c>
      <c r="C329" s="1">
        <v>153</v>
      </c>
      <c r="D329" s="1"/>
      <c r="E329" s="2" t="s">
        <v>27</v>
      </c>
      <c r="F329" s="2" t="str">
        <f>IF(LEN($C329),IFERROR(VLOOKUP($C329,Employees!$A$2:$B$806,2,FALSE),0),$L$1)</f>
        <v>YAMIKANI CHINYAMA</v>
      </c>
      <c r="G329" s="2" t="str">
        <f>IF(LEN($D329),IFERROR(VLOOKUP($D329,Employees!$A$2:$B$833,2,FALSE),0),$L$1)</f>
        <v>-</v>
      </c>
      <c r="H329" s="2" t="str">
        <f>IF(LEN(E328),IFERROR(VLOOKUP(E329,'Tools List'!$B$2:$C$1048576,2,FALSE),0),$L$1)</f>
        <v>Grinding Machine AG 4</v>
      </c>
      <c r="I329" s="2">
        <v>0</v>
      </c>
      <c r="J329" s="26">
        <v>0</v>
      </c>
      <c r="K329" s="1"/>
    </row>
    <row r="330" spans="1:11" hidden="1" x14ac:dyDescent="0.25">
      <c r="A330" s="1">
        <v>329</v>
      </c>
      <c r="B330" s="15">
        <v>42656</v>
      </c>
      <c r="C330" s="1">
        <v>127</v>
      </c>
      <c r="D330" s="1"/>
      <c r="E330" s="2" t="s">
        <v>243</v>
      </c>
      <c r="F330" s="2" t="str">
        <f>IF(LEN($C330),IFERROR(VLOOKUP($C330,Employees!$A$2:$B$806,2,FALSE),0),$L$1)</f>
        <v>ISAAC IMBOBO</v>
      </c>
      <c r="G330" s="2" t="str">
        <f>IF(LEN($D330),IFERROR(VLOOKUP($D330,Employees!$A$2:$B$833,2,FALSE),0),$L$1)</f>
        <v>-</v>
      </c>
      <c r="H330" s="2" t="str">
        <f>IF(LEN(E329),IFERROR(VLOOKUP(E330,'Tools List'!$B$2:$C$1048576,2,FALSE),0),$L$1)</f>
        <v>Welding Cable</v>
      </c>
      <c r="I330" s="2">
        <v>0</v>
      </c>
      <c r="J330" s="26">
        <v>0</v>
      </c>
      <c r="K330" s="1"/>
    </row>
    <row r="331" spans="1:11" hidden="1" x14ac:dyDescent="0.25">
      <c r="A331" s="1">
        <v>330</v>
      </c>
      <c r="B331" s="15">
        <v>42656</v>
      </c>
      <c r="C331" s="1">
        <v>160</v>
      </c>
      <c r="D331" s="1">
        <v>13</v>
      </c>
      <c r="E331" s="2" t="s">
        <v>43</v>
      </c>
      <c r="F331" s="2" t="str">
        <f>IF(LEN($C331),IFERROR(VLOOKUP($C331,Employees!$A$2:$B$806,2,FALSE),0),$L$1)</f>
        <v>ANDERSON MBEWE</v>
      </c>
      <c r="G331" s="2" t="str">
        <f>IF(LEN($D331),IFERROR(VLOOKUP($D331,Employees!$A$2:$B$833,2,FALSE),0),$L$1)</f>
        <v>RAJENDRA</v>
      </c>
      <c r="H331" s="2" t="str">
        <f>IF(LEN(E330),IFERROR(VLOOKUP(E331,'Tools List'!$B$2:$C$1048576,2,FALSE),0),$L$1)</f>
        <v>Chain Block - 3 Mtrs Length 3 Ton</v>
      </c>
      <c r="I331" s="1">
        <v>0</v>
      </c>
      <c r="J331" s="26">
        <v>0</v>
      </c>
      <c r="K331" s="1"/>
    </row>
    <row r="332" spans="1:11" hidden="1" x14ac:dyDescent="0.25">
      <c r="A332" s="1">
        <v>331</v>
      </c>
      <c r="B332" s="15">
        <v>42656</v>
      </c>
      <c r="C332" s="1">
        <v>137</v>
      </c>
      <c r="D332" s="1">
        <v>14</v>
      </c>
      <c r="E332" s="2" t="s">
        <v>47</v>
      </c>
      <c r="F332" s="2" t="str">
        <f>IF(LEN($C332),IFERROR(VLOOKUP($C332,Employees!$A$2:$B$806,2,FALSE),0),$L$1)</f>
        <v>CHIFUNDO PATRICK</v>
      </c>
      <c r="G332" s="2" t="str">
        <f>IF(LEN($D332),IFERROR(VLOOKUP($D332,Employees!$A$2:$B$833,2,FALSE),0),$L$1)</f>
        <v>LAXMAN</v>
      </c>
      <c r="H332" s="2" t="str">
        <f>IF(LEN(E331),IFERROR(VLOOKUP(E332,'Tools List'!$B$2:$C$1048576,2,FALSE),0),$L$1)</f>
        <v>Chain Block - 3 Mtrs Length 1 Ton</v>
      </c>
      <c r="I332" s="2">
        <v>0</v>
      </c>
      <c r="J332" s="26">
        <v>0</v>
      </c>
      <c r="K332" s="1"/>
    </row>
    <row r="333" spans="1:11" hidden="1" x14ac:dyDescent="0.25">
      <c r="A333" s="1">
        <v>332</v>
      </c>
      <c r="B333" s="15">
        <v>42656</v>
      </c>
      <c r="C333" s="1">
        <v>136</v>
      </c>
      <c r="D333" s="1">
        <v>9</v>
      </c>
      <c r="E333" s="2" t="s">
        <v>265</v>
      </c>
      <c r="F333" s="2" t="str">
        <f>IF(LEN($C333),IFERROR(VLOOKUP($C333,Employees!$A$2:$B$806,2,FALSE),0),$L$1)</f>
        <v>RABSON CHIDAYA</v>
      </c>
      <c r="G333" s="2" t="str">
        <f>IF(LEN($D333),IFERROR(VLOOKUP($D333,Employees!$A$2:$B$833,2,FALSE),0),$L$1)</f>
        <v>BHARATA</v>
      </c>
      <c r="H333" s="2" t="str">
        <f>IF(LEN(E332),IFERROR(VLOOKUP(E333,'Tools List'!$B$2:$C$1048576,2,FALSE),0),$L$1)</f>
        <v>Square 300mm</v>
      </c>
      <c r="I333" s="2">
        <v>0</v>
      </c>
      <c r="J333" s="26">
        <v>0</v>
      </c>
      <c r="K333" s="1"/>
    </row>
    <row r="334" spans="1:11" hidden="1" x14ac:dyDescent="0.25">
      <c r="A334" s="1">
        <v>333</v>
      </c>
      <c r="B334" s="15">
        <v>42656</v>
      </c>
      <c r="C334" s="1"/>
      <c r="D334" s="1">
        <v>5</v>
      </c>
      <c r="E334" s="2" t="s">
        <v>290</v>
      </c>
      <c r="F334" s="2" t="str">
        <f>IF(LEN($C334),IFERROR(VLOOKUP($C334,Employees!$A$2:$B$806,2,FALSE),0),$L$1)</f>
        <v>-</v>
      </c>
      <c r="G334" s="2" t="str">
        <f>IF(LEN($D334),IFERROR(VLOOKUP($D334,Employees!$A$2:$B$833,2,FALSE),0),$L$1)</f>
        <v>ROBIN KUMAR</v>
      </c>
      <c r="H334" s="2" t="str">
        <f>IF(LEN(E333),IFERROR(VLOOKUP(E334,'Tools List'!$B$2:$C$1048576,2,FALSE),0),$L$1)</f>
        <v>Spanner</v>
      </c>
      <c r="I334" s="2">
        <v>0</v>
      </c>
      <c r="J334" s="26">
        <v>0</v>
      </c>
      <c r="K334" s="1" t="s">
        <v>365</v>
      </c>
    </row>
    <row r="335" spans="1:11" hidden="1" x14ac:dyDescent="0.25">
      <c r="A335" s="1">
        <v>334</v>
      </c>
      <c r="B335" s="15">
        <v>42656</v>
      </c>
      <c r="C335" s="1"/>
      <c r="D335" s="1">
        <v>5</v>
      </c>
      <c r="E335" s="2" t="s">
        <v>290</v>
      </c>
      <c r="F335" s="2" t="str">
        <f>IF(LEN($C335),IFERROR(VLOOKUP($C335,Employees!$A$2:$B$806,2,FALSE),0),$L$1)</f>
        <v>-</v>
      </c>
      <c r="G335" s="2" t="str">
        <f>IF(LEN($D335),IFERROR(VLOOKUP($D335,Employees!$A$2:$B$833,2,FALSE),0),$L$1)</f>
        <v>ROBIN KUMAR</v>
      </c>
      <c r="H335" s="2" t="str">
        <f>IF(LEN(E334),IFERROR(VLOOKUP(E335,'Tools List'!$B$2:$C$1048576,2,FALSE),0),$L$1)</f>
        <v>Spanner</v>
      </c>
      <c r="I335" s="2">
        <v>0</v>
      </c>
      <c r="J335" s="26">
        <v>0</v>
      </c>
      <c r="K335" s="1" t="s">
        <v>366</v>
      </c>
    </row>
    <row r="336" spans="1:11" hidden="1" x14ac:dyDescent="0.25">
      <c r="A336" s="1">
        <v>335</v>
      </c>
      <c r="B336" s="15">
        <v>42656</v>
      </c>
      <c r="C336" s="1"/>
      <c r="D336" s="1">
        <v>5</v>
      </c>
      <c r="E336" s="2" t="s">
        <v>43</v>
      </c>
      <c r="F336" s="2" t="str">
        <f>IF(LEN($C336),IFERROR(VLOOKUP($C336,Employees!$A$2:$B$806,2,FALSE),0),$L$1)</f>
        <v>-</v>
      </c>
      <c r="G336" s="2" t="str">
        <f>IF(LEN($D336),IFERROR(VLOOKUP($D336,Employees!$A$2:$B$833,2,FALSE),0),$L$1)</f>
        <v>ROBIN KUMAR</v>
      </c>
      <c r="H336" s="2" t="str">
        <f>IF(LEN(E335),IFERROR(VLOOKUP(E336,'Tools List'!$B$2:$C$1048576,2,FALSE),0),$L$1)</f>
        <v>Chain Block - 3 Mtrs Length 3 Ton</v>
      </c>
      <c r="I336" s="2">
        <v>0</v>
      </c>
      <c r="J336" s="26">
        <v>0</v>
      </c>
      <c r="K336" s="1" t="s">
        <v>397</v>
      </c>
    </row>
    <row r="337" spans="1:11" hidden="1" x14ac:dyDescent="0.25">
      <c r="A337" s="1">
        <v>336</v>
      </c>
      <c r="B337" s="15">
        <v>42656</v>
      </c>
      <c r="C337" s="1"/>
      <c r="D337" s="1">
        <v>16</v>
      </c>
      <c r="E337" s="2" t="s">
        <v>290</v>
      </c>
      <c r="F337" s="2" t="str">
        <f>IF(LEN($C337),IFERROR(VLOOKUP($C337,Employees!$A$2:$B$806,2,FALSE),0),$L$1)</f>
        <v>-</v>
      </c>
      <c r="G337" s="2" t="str">
        <f>IF(LEN($D337),IFERROR(VLOOKUP($D337,Employees!$A$2:$B$833,2,FALSE),0),$L$1)</f>
        <v>AJAYAKUMAR</v>
      </c>
      <c r="H337" s="2" t="str">
        <f>IF(LEN(E336),IFERROR(VLOOKUP(E337,'Tools List'!$B$2:$C$1048576,2,FALSE),0),$L$1)</f>
        <v>Spanner</v>
      </c>
      <c r="I337" s="2">
        <v>0</v>
      </c>
      <c r="J337" s="26">
        <v>0</v>
      </c>
      <c r="K337" s="1" t="s">
        <v>368</v>
      </c>
    </row>
    <row r="338" spans="1:11" hidden="1" x14ac:dyDescent="0.25">
      <c r="A338" s="1">
        <v>337</v>
      </c>
      <c r="B338" s="15">
        <v>42656</v>
      </c>
      <c r="C338" s="1">
        <v>133</v>
      </c>
      <c r="D338" s="1">
        <v>24</v>
      </c>
      <c r="E338" s="2" t="s">
        <v>47</v>
      </c>
      <c r="F338" s="2" t="str">
        <f>IF(LEN($C338),IFERROR(VLOOKUP($C338,Employees!$A$2:$B$806,2,FALSE),0),$L$1)</f>
        <v>CHISUMBA KINGSLTY</v>
      </c>
      <c r="G338" s="2" t="str">
        <f>IF(LEN($D338),IFERROR(VLOOKUP($D338,Employees!$A$2:$B$833,2,FALSE),0),$L$1)</f>
        <v>RABINDRA</v>
      </c>
      <c r="H338" s="2" t="str">
        <f>IF(LEN(E337),IFERROR(VLOOKUP(E338,'Tools List'!$B$2:$C$1048576,2,FALSE),0),$L$1)</f>
        <v>Chain Block - 3 Mtrs Length 1 Ton</v>
      </c>
      <c r="I338" s="2">
        <v>0</v>
      </c>
      <c r="J338" s="26">
        <v>0</v>
      </c>
      <c r="K338" s="1"/>
    </row>
    <row r="339" spans="1:11" x14ac:dyDescent="0.25">
      <c r="A339" s="1">
        <v>338</v>
      </c>
      <c r="B339" s="15">
        <v>42657</v>
      </c>
      <c r="C339" s="1">
        <v>127</v>
      </c>
      <c r="D339" s="1"/>
      <c r="E339" s="2" t="s">
        <v>243</v>
      </c>
      <c r="F339" s="2" t="str">
        <f>IF(LEN($C339),IFERROR(VLOOKUP($C339,Employees!$A$2:$B$806,2,FALSE),0),$L$1)</f>
        <v>ISAAC IMBOBO</v>
      </c>
      <c r="G339" s="2" t="str">
        <f>IF(LEN($D339),IFERROR(VLOOKUP($D339,Employees!$A$2:$B$833,2,FALSE),0),$L$1)</f>
        <v>-</v>
      </c>
      <c r="H339" s="2" t="str">
        <f>IF(LEN(E338),IFERROR(VLOOKUP(E339,'Tools List'!$B$2:$C$1048576,2,FALSE),0),$L$1)</f>
        <v>Welding Cable</v>
      </c>
      <c r="I339" s="2">
        <v>1</v>
      </c>
      <c r="J339" s="26">
        <v>1</v>
      </c>
      <c r="K339" s="1"/>
    </row>
    <row r="340" spans="1:11" x14ac:dyDescent="0.25">
      <c r="A340" s="1">
        <v>339</v>
      </c>
      <c r="B340" s="15">
        <v>42657</v>
      </c>
      <c r="C340" s="1">
        <v>138</v>
      </c>
      <c r="D340" s="1">
        <v>24</v>
      </c>
      <c r="E340" s="2" t="s">
        <v>281</v>
      </c>
      <c r="F340" s="2" t="str">
        <f>IF(LEN($C340),IFERROR(VLOOKUP($C340,Employees!$A$2:$B$806,2,FALSE),0),$L$1)</f>
        <v>SAMMY KAOMBA</v>
      </c>
      <c r="G340" s="2" t="str">
        <f>IF(LEN($D340),IFERROR(VLOOKUP($D340,Employees!$A$2:$B$833,2,FALSE),0),$L$1)</f>
        <v>RABINDRA</v>
      </c>
      <c r="H340" s="2" t="str">
        <f>IF(LEN(E339),IFERROR(VLOOKUP(E340,'Tools List'!$B$2:$C$1048576,2,FALSE),0),$L$1)</f>
        <v>Center Punch</v>
      </c>
      <c r="I340" s="2">
        <v>1</v>
      </c>
      <c r="J340" s="26">
        <v>1</v>
      </c>
      <c r="K340" s="1"/>
    </row>
    <row r="341" spans="1:11" x14ac:dyDescent="0.25">
      <c r="A341" s="1">
        <v>340</v>
      </c>
      <c r="B341" s="15">
        <v>42657</v>
      </c>
      <c r="C341" s="1">
        <v>138</v>
      </c>
      <c r="D341" s="1">
        <v>24</v>
      </c>
      <c r="E341" s="2" t="s">
        <v>265</v>
      </c>
      <c r="F341" s="2" t="str">
        <f>IF(LEN($C341),IFERROR(VLOOKUP($C341,Employees!$A$2:$B$806,2,FALSE),0),$L$1)</f>
        <v>SAMMY KAOMBA</v>
      </c>
      <c r="G341" s="2" t="str">
        <f>IF(LEN($D341),IFERROR(VLOOKUP($D341,Employees!$A$2:$B$833,2,FALSE),0),$L$1)</f>
        <v>RABINDRA</v>
      </c>
      <c r="H341" s="2" t="str">
        <f>IF(LEN(E340),IFERROR(VLOOKUP(E341,'Tools List'!$B$2:$C$1048576,2,FALSE),0),$L$1)</f>
        <v>Square 300mm</v>
      </c>
      <c r="I341" s="2">
        <v>1</v>
      </c>
      <c r="J341" s="26">
        <v>1</v>
      </c>
      <c r="K341" s="1"/>
    </row>
    <row r="342" spans="1:11" x14ac:dyDescent="0.25">
      <c r="A342" s="1">
        <v>341</v>
      </c>
      <c r="B342" s="15">
        <v>42657</v>
      </c>
      <c r="C342" s="1">
        <v>138</v>
      </c>
      <c r="D342" s="1">
        <v>24</v>
      </c>
      <c r="E342" s="2" t="s">
        <v>275</v>
      </c>
      <c r="F342" s="2" t="str">
        <f>IF(LEN($C342),IFERROR(VLOOKUP($C342,Employees!$A$2:$B$806,2,FALSE),0),$L$1)</f>
        <v>SAMMY KAOMBA</v>
      </c>
      <c r="G342" s="2" t="str">
        <f>IF(LEN($D342),IFERROR(VLOOKUP($D342,Employees!$A$2:$B$833,2,FALSE),0),$L$1)</f>
        <v>RABINDRA</v>
      </c>
      <c r="H342" s="2" t="str">
        <f>IF(LEN(E341),IFERROR(VLOOKUP(E342,'Tools List'!$B$2:$C$1048576,2,FALSE),0),$L$1)</f>
        <v>Big Hammer</v>
      </c>
      <c r="I342" s="2">
        <v>1</v>
      </c>
      <c r="J342" s="26">
        <v>1</v>
      </c>
      <c r="K342" s="1"/>
    </row>
    <row r="343" spans="1:11" x14ac:dyDescent="0.25">
      <c r="A343" s="1">
        <v>342</v>
      </c>
      <c r="B343" s="15">
        <v>42657</v>
      </c>
      <c r="C343" s="1">
        <v>144</v>
      </c>
      <c r="D343" s="1">
        <v>7</v>
      </c>
      <c r="E343" s="2" t="s">
        <v>243</v>
      </c>
      <c r="F343" s="2" t="str">
        <f>IF(LEN($C343),IFERROR(VLOOKUP($C343,Employees!$A$2:$B$806,2,FALSE),0),$L$1)</f>
        <v>ESAU NELSON</v>
      </c>
      <c r="G343" s="2" t="str">
        <f>IF(LEN($D343),IFERROR(VLOOKUP($D343,Employees!$A$2:$B$833,2,FALSE),0),$L$1)</f>
        <v>BALARAM</v>
      </c>
      <c r="H343" s="2" t="str">
        <f>IF(LEN(E342),IFERROR(VLOOKUP(E343,'Tools List'!$B$2:$C$1048576,2,FALSE),0),$L$1)</f>
        <v>Welding Cable</v>
      </c>
      <c r="I343" s="2">
        <v>1</v>
      </c>
      <c r="J343" s="26">
        <v>1</v>
      </c>
      <c r="K343" s="1"/>
    </row>
    <row r="344" spans="1:11" x14ac:dyDescent="0.25">
      <c r="A344" s="1">
        <v>343</v>
      </c>
      <c r="B344" s="15">
        <v>42657</v>
      </c>
      <c r="C344" s="1">
        <v>120</v>
      </c>
      <c r="D344" s="1"/>
      <c r="E344" s="2" t="s">
        <v>23</v>
      </c>
      <c r="F344" s="2" t="str">
        <f>IF(LEN($C344),IFERROR(VLOOKUP($C344,Employees!$A$2:$B$806,2,FALSE),0),$L$1)</f>
        <v>MACDAF CHIWAYA</v>
      </c>
      <c r="G344" s="2" t="str">
        <f>IF(LEN($D344),IFERROR(VLOOKUP($D344,Employees!$A$2:$B$833,2,FALSE),0),$L$1)</f>
        <v>-</v>
      </c>
      <c r="H344" s="2" t="str">
        <f>IF(LEN(E343),IFERROR(VLOOKUP(E344,'Tools List'!$B$2:$C$1048576,2,FALSE),0),$L$1)</f>
        <v>Grinding Machine AG 7</v>
      </c>
      <c r="I344" s="2">
        <v>1</v>
      </c>
      <c r="J344" s="26">
        <v>1</v>
      </c>
      <c r="K344" s="1" t="s">
        <v>399</v>
      </c>
    </row>
    <row r="345" spans="1:11" x14ac:dyDescent="0.25">
      <c r="A345" s="1">
        <v>344</v>
      </c>
      <c r="B345" s="15">
        <v>42657</v>
      </c>
      <c r="C345" s="1">
        <v>124</v>
      </c>
      <c r="D345" s="1">
        <v>17</v>
      </c>
      <c r="E345" s="2" t="s">
        <v>243</v>
      </c>
      <c r="F345" s="2" t="str">
        <f>IF(LEN($C345),IFERROR(VLOOKUP($C345,Employees!$A$2:$B$806,2,FALSE),0),$L$1)</f>
        <v>JACOB ALFRED</v>
      </c>
      <c r="G345" s="2" t="str">
        <f>IF(LEN($D345),IFERROR(VLOOKUP($D345,Employees!$A$2:$B$833,2,FALSE),0),$L$1)</f>
        <v>HRUSIKESH</v>
      </c>
      <c r="H345" s="2" t="str">
        <f>IF(LEN(E344),IFERROR(VLOOKUP(E345,'Tools List'!$B$2:$C$1048576,2,FALSE),0),$L$1)</f>
        <v>Welding Cable</v>
      </c>
      <c r="I345" s="2">
        <v>1</v>
      </c>
      <c r="J345" s="26">
        <v>1</v>
      </c>
      <c r="K345" s="1" t="s">
        <v>398</v>
      </c>
    </row>
    <row r="346" spans="1:11" x14ac:dyDescent="0.25">
      <c r="A346" s="1">
        <v>345</v>
      </c>
      <c r="B346" s="15">
        <v>42657</v>
      </c>
      <c r="C346" s="1">
        <v>124</v>
      </c>
      <c r="D346" s="1">
        <v>17</v>
      </c>
      <c r="E346" s="2" t="s">
        <v>87</v>
      </c>
      <c r="F346" s="2" t="str">
        <f>IF(LEN($C346),IFERROR(VLOOKUP($C346,Employees!$A$2:$B$806,2,FALSE),0),$L$1)</f>
        <v>JACOB ALFRED</v>
      </c>
      <c r="G346" s="2" t="str">
        <f>IF(LEN($D346),IFERROR(VLOOKUP($D346,Employees!$A$2:$B$833,2,FALSE),0),$L$1)</f>
        <v>HRUSIKESH</v>
      </c>
      <c r="H346" s="2" t="str">
        <f>IF(LEN(E345),IFERROR(VLOOKUP(E346,'Tools List'!$B$2:$C$1048576,2,FALSE),0),$L$1)</f>
        <v>Welding Helmet</v>
      </c>
      <c r="I346" s="2">
        <v>1</v>
      </c>
      <c r="J346" s="26">
        <v>1</v>
      </c>
      <c r="K346" s="1"/>
    </row>
    <row r="347" spans="1:11" x14ac:dyDescent="0.25">
      <c r="A347" s="1">
        <v>346</v>
      </c>
      <c r="B347" s="15">
        <v>42657</v>
      </c>
      <c r="C347" s="1">
        <v>137</v>
      </c>
      <c r="D347" s="1">
        <v>14</v>
      </c>
      <c r="E347" s="2" t="s">
        <v>243</v>
      </c>
      <c r="F347" s="2" t="str">
        <f>IF(LEN($C347),IFERROR(VLOOKUP($C347,Employees!$A$2:$B$806,2,FALSE),0),$L$1)</f>
        <v>CHIFUNDO PATRICK</v>
      </c>
      <c r="G347" s="2" t="str">
        <f>IF(LEN($D347),IFERROR(VLOOKUP($D347,Employees!$A$2:$B$833,2,FALSE),0),$L$1)</f>
        <v>LAXMAN</v>
      </c>
      <c r="H347" s="2" t="str">
        <f>IF(LEN(E346),IFERROR(VLOOKUP(E347,'Tools List'!$B$2:$C$1048576,2,FALSE),0),$L$1)</f>
        <v>Welding Cable</v>
      </c>
      <c r="I347" s="2">
        <v>1</v>
      </c>
      <c r="J347" s="26">
        <v>1</v>
      </c>
      <c r="K347" s="1"/>
    </row>
    <row r="348" spans="1:11" x14ac:dyDescent="0.25">
      <c r="A348" s="1">
        <v>347</v>
      </c>
      <c r="B348" s="15">
        <v>42657</v>
      </c>
      <c r="C348" s="1">
        <v>137</v>
      </c>
      <c r="D348" s="1">
        <v>14</v>
      </c>
      <c r="E348" s="2" t="s">
        <v>87</v>
      </c>
      <c r="F348" s="2" t="str">
        <f>IF(LEN($C348),IFERROR(VLOOKUP($C348,Employees!$A$2:$B$806,2,FALSE),0),$L$1)</f>
        <v>CHIFUNDO PATRICK</v>
      </c>
      <c r="G348" s="2" t="str">
        <f>IF(LEN($D348),IFERROR(VLOOKUP($D348,Employees!$A$2:$B$833,2,FALSE),0),$L$1)</f>
        <v>LAXMAN</v>
      </c>
      <c r="H348" s="2" t="str">
        <f>IF(LEN(E347),IFERROR(VLOOKUP(E348,'Tools List'!$B$2:$C$1048576,2,FALSE),0),$L$1)</f>
        <v>Welding Helmet</v>
      </c>
      <c r="I348" s="2">
        <v>1</v>
      </c>
      <c r="J348" s="26">
        <v>1</v>
      </c>
      <c r="K348" s="1"/>
    </row>
    <row r="349" spans="1:11" x14ac:dyDescent="0.25">
      <c r="A349" s="1">
        <v>348</v>
      </c>
      <c r="B349" s="15">
        <v>42657</v>
      </c>
      <c r="C349" s="1">
        <v>103</v>
      </c>
      <c r="D349" s="1">
        <v>11</v>
      </c>
      <c r="E349" s="2" t="s">
        <v>55</v>
      </c>
      <c r="F349" s="2" t="str">
        <f>IF(LEN($C349),IFERROR(VLOOKUP($C349,Employees!$A$2:$B$806,2,FALSE),0),$L$1)</f>
        <v>KELVIN THEULO</v>
      </c>
      <c r="G349" s="2" t="str">
        <f>IF(LEN($D349),IFERROR(VLOOKUP($D349,Employees!$A$2:$B$833,2,FALSE),0),$L$1)</f>
        <v>GAGAN BIHATI</v>
      </c>
      <c r="H349" s="2" t="str">
        <f>IF(LEN(E348),IFERROR(VLOOKUP(E349,'Tools List'!$B$2:$C$1048576,2,FALSE),0),$L$1)</f>
        <v>Adjestable Spanner</v>
      </c>
      <c r="I349" s="2">
        <v>1</v>
      </c>
      <c r="J349" s="26">
        <v>1</v>
      </c>
      <c r="K349" s="1"/>
    </row>
    <row r="350" spans="1:11" x14ac:dyDescent="0.25">
      <c r="A350" s="1">
        <v>349</v>
      </c>
      <c r="B350" s="15">
        <v>42657</v>
      </c>
      <c r="C350" s="1">
        <v>103</v>
      </c>
      <c r="D350" s="1">
        <v>11</v>
      </c>
      <c r="E350" s="2" t="s">
        <v>19</v>
      </c>
      <c r="F350" s="2" t="str">
        <f>IF(LEN($C350),IFERROR(VLOOKUP($C350,Employees!$A$2:$B$806,2,FALSE),0),$L$1)</f>
        <v>KELVIN THEULO</v>
      </c>
      <c r="G350" s="2" t="str">
        <f>IF(LEN($D350),IFERROR(VLOOKUP($D350,Employees!$A$2:$B$833,2,FALSE),0),$L$1)</f>
        <v>GAGAN BIHATI</v>
      </c>
      <c r="H350" s="2" t="str">
        <f>IF(LEN(E349),IFERROR(VLOOKUP(E350,'Tools List'!$B$2:$C$1048576,2,FALSE),0),$L$1)</f>
        <v>PUG Cutting Machine</v>
      </c>
      <c r="I350" s="2">
        <v>1</v>
      </c>
      <c r="J350" s="26">
        <v>1</v>
      </c>
      <c r="K350" s="1"/>
    </row>
    <row r="351" spans="1:11" x14ac:dyDescent="0.25">
      <c r="A351" s="1">
        <v>350</v>
      </c>
      <c r="B351" s="15">
        <v>42657</v>
      </c>
      <c r="C351" s="1">
        <v>115</v>
      </c>
      <c r="D351" s="1">
        <v>2</v>
      </c>
      <c r="E351" s="2" t="s">
        <v>243</v>
      </c>
      <c r="F351" s="2" t="str">
        <f>IF(LEN($C351),IFERROR(VLOOKUP($C351,Employees!$A$2:$B$806,2,FALSE),0),$L$1)</f>
        <v>EPHRAIM POLIAN</v>
      </c>
      <c r="G351" s="2" t="str">
        <f>IF(LEN($D351),IFERROR(VLOOKUP($D351,Employees!$A$2:$B$833,2,FALSE),0),$L$1)</f>
        <v>SANDEEP</v>
      </c>
      <c r="H351" s="2" t="str">
        <f>IF(LEN(E350),IFERROR(VLOOKUP(E351,'Tools List'!$B$2:$C$1048576,2,FALSE),0),$L$1)</f>
        <v>Welding Cable</v>
      </c>
      <c r="I351" s="2">
        <v>1</v>
      </c>
      <c r="J351" s="26">
        <v>1</v>
      </c>
      <c r="K351" s="1"/>
    </row>
    <row r="352" spans="1:11" x14ac:dyDescent="0.25">
      <c r="A352" s="1">
        <v>351</v>
      </c>
      <c r="B352" s="15">
        <v>42657</v>
      </c>
      <c r="C352" s="1">
        <v>115</v>
      </c>
      <c r="D352" s="1">
        <v>2</v>
      </c>
      <c r="E352" s="2" t="s">
        <v>87</v>
      </c>
      <c r="F352" s="2" t="str">
        <f>IF(LEN($C352),IFERROR(VLOOKUP($C352,Employees!$A$2:$B$806,2,FALSE),0),$L$1)</f>
        <v>EPHRAIM POLIAN</v>
      </c>
      <c r="G352" s="2" t="str">
        <f>IF(LEN($D352),IFERROR(VLOOKUP($D352,Employees!$A$2:$B$833,2,FALSE),0),$L$1)</f>
        <v>SANDEEP</v>
      </c>
      <c r="H352" s="2" t="str">
        <f>IF(LEN(E351),IFERROR(VLOOKUP(E352,'Tools List'!$B$2:$C$1048576,2,FALSE),0),$L$1)</f>
        <v>Welding Helmet</v>
      </c>
      <c r="I352" s="2">
        <v>1</v>
      </c>
      <c r="J352" s="26">
        <v>1</v>
      </c>
      <c r="K352" s="1"/>
    </row>
    <row r="353" spans="1:11" x14ac:dyDescent="0.25">
      <c r="A353" s="1">
        <v>352</v>
      </c>
      <c r="B353" s="15">
        <v>42657</v>
      </c>
      <c r="C353" s="1">
        <v>110</v>
      </c>
      <c r="D353" s="1">
        <v>3</v>
      </c>
      <c r="E353" s="2" t="s">
        <v>243</v>
      </c>
      <c r="F353" s="2" t="str">
        <f>IF(LEN($C353),IFERROR(VLOOKUP($C353,Employees!$A$2:$B$806,2,FALSE),0),$L$1)</f>
        <v>LAWRENT RAPHAEL</v>
      </c>
      <c r="G353" s="2" t="str">
        <f>IF(LEN($D353),IFERROR(VLOOKUP($D353,Employees!$A$2:$B$833,2,FALSE),0),$L$1)</f>
        <v>RANJITH</v>
      </c>
      <c r="H353" s="2" t="str">
        <f>IF(LEN(E352),IFERROR(VLOOKUP(E353,'Tools List'!$B$2:$C$1048576,2,FALSE),0),$L$1)</f>
        <v>Welding Cable</v>
      </c>
      <c r="I353" s="2">
        <v>1</v>
      </c>
      <c r="J353" s="26">
        <v>1</v>
      </c>
      <c r="K353" s="1"/>
    </row>
    <row r="354" spans="1:11" x14ac:dyDescent="0.25">
      <c r="A354" s="1">
        <v>353</v>
      </c>
      <c r="B354" s="15">
        <v>42657</v>
      </c>
      <c r="C354" s="1">
        <v>110</v>
      </c>
      <c r="D354" s="1">
        <v>3</v>
      </c>
      <c r="E354" s="2" t="s">
        <v>102</v>
      </c>
      <c r="F354" s="2" t="str">
        <f>IF(LEN($C354),IFERROR(VLOOKUP($C354,Employees!$A$2:$B$806,2,FALSE),0),$L$1)</f>
        <v>LAWRENT RAPHAEL</v>
      </c>
      <c r="G354" s="2" t="str">
        <f>IF(LEN($D354),IFERROR(VLOOKUP($D354,Employees!$A$2:$B$833,2,FALSE),0),$L$1)</f>
        <v>RANJITH</v>
      </c>
      <c r="H354" s="2" t="str">
        <f>IF(LEN(E353),IFERROR(VLOOKUP(E354,'Tools List'!$B$2:$C$1048576,2,FALSE),0),$L$1)</f>
        <v>Safety Goggle black</v>
      </c>
      <c r="I354" s="2">
        <v>1</v>
      </c>
      <c r="J354" s="26">
        <v>1</v>
      </c>
      <c r="K354" s="1"/>
    </row>
    <row r="355" spans="1:11" x14ac:dyDescent="0.25">
      <c r="A355" s="1">
        <v>354</v>
      </c>
      <c r="B355" s="15">
        <v>42657</v>
      </c>
      <c r="C355" s="1">
        <v>134</v>
      </c>
      <c r="D355" s="1">
        <v>12</v>
      </c>
      <c r="E355" s="2" t="s">
        <v>246</v>
      </c>
      <c r="F355" s="2" t="str">
        <f>IF(LEN($C355),IFERROR(VLOOKUP($C355,Employees!$A$2:$B$806,2,FALSE),0),$L$1)</f>
        <v>KALISHA YOHAUE</v>
      </c>
      <c r="G355" s="2" t="str">
        <f>IF(LEN($D355),IFERROR(VLOOKUP($D355,Employees!$A$2:$B$833,2,FALSE),0),$L$1)</f>
        <v>ALGU</v>
      </c>
      <c r="H355" s="2" t="str">
        <f>IF(LEN(E354),IFERROR(VLOOKUP(E355,'Tools List'!$B$2:$C$1048576,2,FALSE),0),$L$1)</f>
        <v>Ceiling Small</v>
      </c>
      <c r="I355" s="2">
        <v>1</v>
      </c>
      <c r="J355" s="26">
        <v>1</v>
      </c>
      <c r="K355" s="1"/>
    </row>
    <row r="356" spans="1:11" x14ac:dyDescent="0.25">
      <c r="A356" s="1">
        <v>355</v>
      </c>
      <c r="B356" s="15">
        <v>42657</v>
      </c>
      <c r="C356" s="1">
        <v>134</v>
      </c>
      <c r="D356" s="1">
        <v>12</v>
      </c>
      <c r="E356" s="2" t="s">
        <v>250</v>
      </c>
      <c r="F356" s="2" t="str">
        <f>IF(LEN($C356),IFERROR(VLOOKUP($C356,Employees!$A$2:$B$806,2,FALSE),0),$L$1)</f>
        <v>KALISHA YOHAUE</v>
      </c>
      <c r="G356" s="2" t="str">
        <f>IF(LEN($D356),IFERROR(VLOOKUP($D356,Employees!$A$2:$B$833,2,FALSE),0),$L$1)</f>
        <v>ALGU</v>
      </c>
      <c r="H356" s="2" t="str">
        <f>IF(LEN(E355),IFERROR(VLOOKUP(E356,'Tools List'!$B$2:$C$1048576,2,FALSE),0),$L$1)</f>
        <v>D-Shackle Big</v>
      </c>
      <c r="I356" s="2">
        <v>1</v>
      </c>
      <c r="J356" s="26">
        <v>1</v>
      </c>
      <c r="K356" s="1"/>
    </row>
    <row r="357" spans="1:11" x14ac:dyDescent="0.25">
      <c r="A357" s="1">
        <v>356</v>
      </c>
      <c r="B357" s="15">
        <v>42657</v>
      </c>
      <c r="C357" s="1">
        <v>130</v>
      </c>
      <c r="D357" s="1"/>
      <c r="E357" s="2" t="s">
        <v>23</v>
      </c>
      <c r="F357" s="2" t="str">
        <f>IF(LEN($C357),IFERROR(VLOOKUP($C357,Employees!$A$2:$B$806,2,FALSE),0),$L$1)</f>
        <v>SINOYA VICTOR</v>
      </c>
      <c r="G357" s="2" t="str">
        <f>IF(LEN($D357),IFERROR(VLOOKUP($D357,Employees!$A$2:$B$833,2,FALSE),0),$L$1)</f>
        <v>-</v>
      </c>
      <c r="H357" s="2" t="str">
        <f>IF(LEN(E356),IFERROR(VLOOKUP(E357,'Tools List'!$B$2:$C$1048576,2,FALSE),0),$L$1)</f>
        <v>Grinding Machine AG 7</v>
      </c>
      <c r="I357" s="2">
        <v>1</v>
      </c>
      <c r="J357" s="26">
        <v>1</v>
      </c>
      <c r="K357" s="1"/>
    </row>
    <row r="358" spans="1:11" x14ac:dyDescent="0.25">
      <c r="A358" s="1">
        <v>357</v>
      </c>
      <c r="B358" s="15">
        <v>42657</v>
      </c>
      <c r="C358" s="1">
        <v>112</v>
      </c>
      <c r="D358" s="1"/>
      <c r="E358" s="2" t="s">
        <v>49</v>
      </c>
      <c r="F358" s="2" t="str">
        <f>IF(LEN($C358),IFERROR(VLOOKUP($C358,Employees!$A$2:$B$806,2,FALSE),0),$L$1)</f>
        <v>JULIAS KOLOBEKI</v>
      </c>
      <c r="G358" s="2" t="str">
        <f>IF(LEN($D358),IFERROR(VLOOKUP($D358,Employees!$A$2:$B$833,2,FALSE),0),$L$1)</f>
        <v>-</v>
      </c>
      <c r="H358" s="2" t="str">
        <f>IF(LEN(E357),IFERROR(VLOOKUP(E358,'Tools List'!$B$2:$C$1048576,2,FALSE),0),$L$1)</f>
        <v>Portable Drilling Machine 32mm</v>
      </c>
      <c r="I358" s="2">
        <v>1</v>
      </c>
      <c r="J358" s="26">
        <v>1</v>
      </c>
      <c r="K358" s="1"/>
    </row>
    <row r="359" spans="1:11" x14ac:dyDescent="0.25">
      <c r="A359" s="1">
        <v>358</v>
      </c>
      <c r="B359" s="15">
        <v>42657</v>
      </c>
      <c r="C359" s="1">
        <v>112</v>
      </c>
      <c r="D359" s="1"/>
      <c r="E359" s="2" t="s">
        <v>267</v>
      </c>
      <c r="F359" s="2" t="str">
        <f>IF(LEN($C359),IFERROR(VLOOKUP($C359,Employees!$A$2:$B$806,2,FALSE),0),$L$1)</f>
        <v>JULIAS KOLOBEKI</v>
      </c>
      <c r="G359" s="2" t="str">
        <f>IF(LEN($D359),IFERROR(VLOOKUP($D359,Employees!$A$2:$B$833,2,FALSE),0),$L$1)</f>
        <v>-</v>
      </c>
      <c r="H359" s="2" t="str">
        <f>IF(LEN(E358),IFERROR(VLOOKUP(E359,'Tools List'!$B$2:$C$1048576,2,FALSE),0),$L$1)</f>
        <v>Drilling Key</v>
      </c>
      <c r="I359" s="2">
        <v>1</v>
      </c>
      <c r="J359" s="26">
        <v>1</v>
      </c>
      <c r="K359" s="1"/>
    </row>
    <row r="360" spans="1:11" x14ac:dyDescent="0.25">
      <c r="A360" s="1">
        <v>359</v>
      </c>
      <c r="B360" s="15">
        <v>42657</v>
      </c>
      <c r="C360" s="1">
        <v>112</v>
      </c>
      <c r="D360" s="1"/>
      <c r="E360" s="2" t="s">
        <v>269</v>
      </c>
      <c r="F360" s="2" t="str">
        <f>IF(LEN($C360),IFERROR(VLOOKUP($C360,Employees!$A$2:$B$806,2,FALSE),0),$L$1)</f>
        <v>JULIAS KOLOBEKI</v>
      </c>
      <c r="G360" s="2" t="str">
        <f>IF(LEN($D360),IFERROR(VLOOKUP($D360,Employees!$A$2:$B$833,2,FALSE),0),$L$1)</f>
        <v>-</v>
      </c>
      <c r="H360" s="2" t="str">
        <f>IF(LEN(E359),IFERROR(VLOOKUP(E360,'Tools List'!$B$2:$C$1048576,2,FALSE),0),$L$1)</f>
        <v>Drilling Chuck</v>
      </c>
      <c r="I360" s="2">
        <v>1</v>
      </c>
      <c r="J360" s="26">
        <v>1</v>
      </c>
      <c r="K360" s="1"/>
    </row>
    <row r="361" spans="1:11" x14ac:dyDescent="0.25">
      <c r="A361" s="1">
        <v>360</v>
      </c>
      <c r="B361" s="15">
        <v>42657</v>
      </c>
      <c r="C361" s="1">
        <v>112</v>
      </c>
      <c r="D361" s="1"/>
      <c r="E361" s="2" t="s">
        <v>271</v>
      </c>
      <c r="F361" s="2" t="str">
        <f>IF(LEN($C361),IFERROR(VLOOKUP($C361,Employees!$A$2:$B$806,2,FALSE),0),$L$1)</f>
        <v>JULIAS KOLOBEKI</v>
      </c>
      <c r="G361" s="2" t="str">
        <f>IF(LEN($D361),IFERROR(VLOOKUP($D361,Employees!$A$2:$B$833,2,FALSE),0),$L$1)</f>
        <v>-</v>
      </c>
      <c r="H361" s="2" t="str">
        <f>IF(LEN(E360),IFERROR(VLOOKUP(E361,'Tools List'!$B$2:$C$1048576,2,FALSE),0),$L$1)</f>
        <v>Drilling Pit 12mm</v>
      </c>
      <c r="I361" s="2">
        <v>1</v>
      </c>
      <c r="J361" s="26">
        <v>1</v>
      </c>
      <c r="K361" s="1"/>
    </row>
    <row r="362" spans="1:11" x14ac:dyDescent="0.25">
      <c r="A362" s="1">
        <v>361</v>
      </c>
      <c r="B362" s="15">
        <v>42657</v>
      </c>
      <c r="C362" s="1">
        <v>112</v>
      </c>
      <c r="D362" s="1"/>
      <c r="E362" s="2" t="s">
        <v>272</v>
      </c>
      <c r="F362" s="2" t="str">
        <f>IF(LEN($C362),IFERROR(VLOOKUP($C362,Employees!$A$2:$B$806,2,FALSE),0),$L$1)</f>
        <v>JULIAS KOLOBEKI</v>
      </c>
      <c r="G362" s="2" t="str">
        <f>IF(LEN($D362),IFERROR(VLOOKUP($D362,Employees!$A$2:$B$833,2,FALSE),0),$L$1)</f>
        <v>-</v>
      </c>
      <c r="H362" s="2" t="str">
        <f>IF(LEN(E361),IFERROR(VLOOKUP(E362,'Tools List'!$B$2:$C$1048576,2,FALSE),0),$L$1)</f>
        <v>Drilling Pit 18mm</v>
      </c>
      <c r="I362" s="2">
        <v>1</v>
      </c>
      <c r="J362" s="26">
        <v>1</v>
      </c>
      <c r="K362" s="1"/>
    </row>
    <row r="363" spans="1:11" x14ac:dyDescent="0.25">
      <c r="A363" s="1">
        <v>362</v>
      </c>
      <c r="B363" s="15">
        <v>42657</v>
      </c>
      <c r="C363" s="1">
        <v>155</v>
      </c>
      <c r="D363" s="1">
        <v>31</v>
      </c>
      <c r="E363" s="2" t="s">
        <v>280</v>
      </c>
      <c r="F363" s="2" t="str">
        <f>IF(LEN($C363),IFERROR(VLOOKUP($C363,Employees!$A$2:$B$806,2,FALSE),0),$L$1)</f>
        <v>KAWANGA GAUSI</v>
      </c>
      <c r="G363" s="2" t="str">
        <f>IF(LEN($D363),IFERROR(VLOOKUP($D363,Employees!$A$2:$B$833,2,FALSE),0),$L$1)</f>
        <v>KURANAKAR</v>
      </c>
      <c r="H363" s="2" t="str">
        <f>IF(LEN(E362),IFERROR(VLOOKUP(E363,'Tools List'!$B$2:$C$1048576,2,FALSE),0),$L$1)</f>
        <v>Cutting Set Torch</v>
      </c>
      <c r="I363" s="2">
        <v>1</v>
      </c>
      <c r="J363" s="26">
        <v>1</v>
      </c>
      <c r="K363" s="1"/>
    </row>
    <row r="364" spans="1:11" x14ac:dyDescent="0.25">
      <c r="A364" s="1">
        <v>363</v>
      </c>
      <c r="B364" s="15">
        <v>42657</v>
      </c>
      <c r="C364" s="1">
        <v>117</v>
      </c>
      <c r="D364" s="1">
        <v>15</v>
      </c>
      <c r="E364" s="2" t="s">
        <v>243</v>
      </c>
      <c r="F364" s="2" t="str">
        <f>IF(LEN($C364),IFERROR(VLOOKUP($C364,Employees!$A$2:$B$806,2,FALSE),0),$L$1)</f>
        <v>PETER SIKAPONDA</v>
      </c>
      <c r="G364" s="2" t="str">
        <f>IF(LEN($D364),IFERROR(VLOOKUP($D364,Employees!$A$2:$B$833,2,FALSE),0),$L$1)</f>
        <v>GOBIND</v>
      </c>
      <c r="H364" s="2" t="str">
        <f>IF(LEN(E363),IFERROR(VLOOKUP(E364,'Tools List'!$B$2:$C$1048576,2,FALSE),0),$L$1)</f>
        <v>Welding Cable</v>
      </c>
      <c r="I364" s="2">
        <v>1</v>
      </c>
      <c r="J364" s="26">
        <v>1</v>
      </c>
      <c r="K364" s="1"/>
    </row>
    <row r="365" spans="1:11" x14ac:dyDescent="0.25">
      <c r="A365" s="1">
        <v>364</v>
      </c>
      <c r="B365" s="15">
        <v>42657</v>
      </c>
      <c r="C365" s="1">
        <v>117</v>
      </c>
      <c r="D365" s="1">
        <v>15</v>
      </c>
      <c r="E365" s="2" t="s">
        <v>87</v>
      </c>
      <c r="F365" s="2" t="str">
        <f>IF(LEN($C365),IFERROR(VLOOKUP($C365,Employees!$A$2:$B$806,2,FALSE),0),$L$1)</f>
        <v>PETER SIKAPONDA</v>
      </c>
      <c r="G365" s="2" t="str">
        <f>IF(LEN($D365),IFERROR(VLOOKUP($D365,Employees!$A$2:$B$833,2,FALSE),0),$L$1)</f>
        <v>GOBIND</v>
      </c>
      <c r="H365" s="2" t="str">
        <f>IF(LEN(E364),IFERROR(VLOOKUP(E365,'Tools List'!$B$2:$C$1048576,2,FALSE),0),$L$1)</f>
        <v>Welding Helmet</v>
      </c>
      <c r="I365" s="2">
        <v>1</v>
      </c>
      <c r="J365" s="26">
        <v>1</v>
      </c>
      <c r="K365" s="1"/>
    </row>
    <row r="366" spans="1:11" x14ac:dyDescent="0.25">
      <c r="A366" s="1">
        <v>365</v>
      </c>
      <c r="B366" s="15">
        <v>42657</v>
      </c>
      <c r="C366" s="1">
        <v>117</v>
      </c>
      <c r="D366" s="1">
        <v>15</v>
      </c>
      <c r="E366" s="2" t="s">
        <v>290</v>
      </c>
      <c r="F366" s="2" t="str">
        <f>IF(LEN($C366),IFERROR(VLOOKUP($C366,Employees!$A$2:$B$806,2,FALSE),0),$L$1)</f>
        <v>PETER SIKAPONDA</v>
      </c>
      <c r="G366" s="2" t="str">
        <f>IF(LEN($D366),IFERROR(VLOOKUP($D366,Employees!$A$2:$B$833,2,FALSE),0),$L$1)</f>
        <v>GOBIND</v>
      </c>
      <c r="H366" s="2" t="str">
        <f>IF(LEN(E365),IFERROR(VLOOKUP(E366,'Tools List'!$B$2:$C$1048576,2,FALSE),0),$L$1)</f>
        <v>Spanner</v>
      </c>
      <c r="I366" s="2">
        <v>1</v>
      </c>
      <c r="J366" s="26">
        <v>1</v>
      </c>
      <c r="K366" s="1" t="s">
        <v>400</v>
      </c>
    </row>
    <row r="367" spans="1:11" x14ac:dyDescent="0.25">
      <c r="A367" s="1">
        <v>366</v>
      </c>
      <c r="B367" s="15">
        <v>42657</v>
      </c>
      <c r="C367" s="1">
        <v>140</v>
      </c>
      <c r="D367" s="1">
        <v>4</v>
      </c>
      <c r="E367" s="2" t="s">
        <v>248</v>
      </c>
      <c r="F367" s="2" t="str">
        <f>IF(LEN($C367),IFERROR(VLOOKUP($C367,Employees!$A$2:$B$806,2,FALSE),0),$L$1)</f>
        <v>THOKO</v>
      </c>
      <c r="G367" s="2" t="str">
        <f>IF(LEN($D367),IFERROR(VLOOKUP($D367,Employees!$A$2:$B$833,2,FALSE),0),$L$1)</f>
        <v>ARUMUGAM</v>
      </c>
      <c r="H367" s="2" t="str">
        <f>IF(LEN(E366),IFERROR(VLOOKUP(E367,'Tools List'!$B$2:$C$1048576,2,FALSE),0),$L$1)</f>
        <v>Ceiling Big</v>
      </c>
      <c r="I367" s="2">
        <v>1</v>
      </c>
      <c r="J367" s="26">
        <v>1</v>
      </c>
      <c r="K367" s="1"/>
    </row>
    <row r="368" spans="1:11" x14ac:dyDescent="0.25">
      <c r="A368" s="1">
        <v>367</v>
      </c>
      <c r="B368" s="15">
        <v>42657</v>
      </c>
      <c r="C368" s="1">
        <v>116</v>
      </c>
      <c r="D368" s="1">
        <v>6</v>
      </c>
      <c r="E368" s="2" t="s">
        <v>243</v>
      </c>
      <c r="F368" s="2" t="str">
        <f>IF(LEN($C368),IFERROR(VLOOKUP($C368,Employees!$A$2:$B$806,2,FALSE),0),$L$1)</f>
        <v>JEMAS DZIMBIRI</v>
      </c>
      <c r="G368" s="2" t="str">
        <f>IF(LEN($D368),IFERROR(VLOOKUP($D368,Employees!$A$2:$B$833,2,FALSE),0),$L$1)</f>
        <v>AYYUB PATEL</v>
      </c>
      <c r="H368" s="2" t="str">
        <f>IF(LEN(E367),IFERROR(VLOOKUP(E368,'Tools List'!$B$2:$C$1048576,2,FALSE),0),$L$1)</f>
        <v>Welding Cable</v>
      </c>
      <c r="I368" s="2">
        <v>1</v>
      </c>
      <c r="J368" s="26">
        <v>1</v>
      </c>
      <c r="K368" s="1"/>
    </row>
    <row r="369" spans="1:11" x14ac:dyDescent="0.25">
      <c r="A369" s="1">
        <v>368</v>
      </c>
      <c r="B369" s="15">
        <v>42657</v>
      </c>
      <c r="C369" s="1">
        <v>116</v>
      </c>
      <c r="D369" s="1">
        <v>6</v>
      </c>
      <c r="E369" s="2" t="s">
        <v>87</v>
      </c>
      <c r="F369" s="2" t="str">
        <f>IF(LEN($C369),IFERROR(VLOOKUP($C369,Employees!$A$2:$B$806,2,FALSE),0),$L$1)</f>
        <v>JEMAS DZIMBIRI</v>
      </c>
      <c r="G369" s="2" t="str">
        <f>IF(LEN($D369),IFERROR(VLOOKUP($D369,Employees!$A$2:$B$833,2,FALSE),0),$L$1)</f>
        <v>AYYUB PATEL</v>
      </c>
      <c r="H369" s="2" t="str">
        <f>IF(LEN(E368),IFERROR(VLOOKUP(E369,'Tools List'!$B$2:$C$1048576,2,FALSE),0),$L$1)</f>
        <v>Welding Helmet</v>
      </c>
      <c r="I369" s="2">
        <v>1</v>
      </c>
      <c r="J369" s="26">
        <v>1</v>
      </c>
      <c r="K369" s="1"/>
    </row>
    <row r="370" spans="1:11" x14ac:dyDescent="0.25">
      <c r="A370" s="1">
        <v>369</v>
      </c>
      <c r="B370" s="15">
        <v>42657</v>
      </c>
      <c r="C370" s="1">
        <v>153</v>
      </c>
      <c r="D370" s="1"/>
      <c r="E370" s="2" t="s">
        <v>27</v>
      </c>
      <c r="F370" s="2" t="str">
        <f>IF(LEN($C370),IFERROR(VLOOKUP($C370,Employees!$A$2:$B$806,2,FALSE),0),$L$1)</f>
        <v>YAMIKANI CHINYAMA</v>
      </c>
      <c r="G370" s="2" t="str">
        <f>IF(LEN($D370),IFERROR(VLOOKUP($D370,Employees!$A$2:$B$833,2,FALSE),0),$L$1)</f>
        <v>-</v>
      </c>
      <c r="H370" s="2" t="str">
        <f>IF(LEN(E369),IFERROR(VLOOKUP(E370,'Tools List'!$B$2:$C$1048576,2,FALSE),0),$L$1)</f>
        <v>Grinding Machine AG 4</v>
      </c>
      <c r="I370" s="2">
        <v>1</v>
      </c>
      <c r="J370" s="26">
        <v>1</v>
      </c>
      <c r="K370" s="1"/>
    </row>
    <row r="371" spans="1:11" x14ac:dyDescent="0.25">
      <c r="A371" s="1">
        <v>370</v>
      </c>
      <c r="B371" s="15">
        <v>42657</v>
      </c>
      <c r="C371" s="1">
        <v>123</v>
      </c>
      <c r="D371" s="1">
        <v>9</v>
      </c>
      <c r="E371" s="2" t="s">
        <v>243</v>
      </c>
      <c r="F371" s="2" t="str">
        <f>IF(LEN($C371),IFERROR(VLOOKUP($C371,Employees!$A$2:$B$806,2,FALSE),0),$L$1)</f>
        <v>MAXWEL BANDA</v>
      </c>
      <c r="G371" s="2" t="str">
        <f>IF(LEN($D371),IFERROR(VLOOKUP($D371,Employees!$A$2:$B$833,2,FALSE),0),$L$1)</f>
        <v>BHARATA</v>
      </c>
      <c r="H371" s="2" t="str">
        <f>IF(LEN(E370),IFERROR(VLOOKUP(E371,'Tools List'!$B$2:$C$1048576,2,FALSE),0),$L$1)</f>
        <v>Welding Cable</v>
      </c>
      <c r="I371" s="2">
        <v>1</v>
      </c>
      <c r="J371" s="26">
        <v>1</v>
      </c>
      <c r="K371" s="1"/>
    </row>
    <row r="372" spans="1:11" x14ac:dyDescent="0.25">
      <c r="A372" s="1">
        <v>371</v>
      </c>
      <c r="B372" s="15">
        <v>42657</v>
      </c>
      <c r="C372" s="1">
        <v>123</v>
      </c>
      <c r="D372" s="1">
        <v>9</v>
      </c>
      <c r="E372" s="2" t="s">
        <v>87</v>
      </c>
      <c r="F372" s="2" t="str">
        <f>IF(LEN($C372),IFERROR(VLOOKUP($C372,Employees!$A$2:$B$806,2,FALSE),0),$L$1)</f>
        <v>MAXWEL BANDA</v>
      </c>
      <c r="G372" s="2" t="str">
        <f>IF(LEN($D372),IFERROR(VLOOKUP($D372,Employees!$A$2:$B$833,2,FALSE),0),$L$1)</f>
        <v>BHARATA</v>
      </c>
      <c r="H372" s="2" t="str">
        <f>IF(LEN(E371),IFERROR(VLOOKUP(E372,'Tools List'!$B$2:$C$1048576,2,FALSE),0),$L$1)</f>
        <v>Welding Helmet</v>
      </c>
      <c r="I372" s="2">
        <v>1</v>
      </c>
      <c r="J372" s="26">
        <v>1</v>
      </c>
      <c r="K372" s="1"/>
    </row>
    <row r="373" spans="1:11" x14ac:dyDescent="0.25">
      <c r="A373" s="1">
        <v>372</v>
      </c>
      <c r="B373" s="15">
        <v>42657</v>
      </c>
      <c r="C373" s="1">
        <v>148</v>
      </c>
      <c r="D373" s="1">
        <v>6</v>
      </c>
      <c r="E373" s="2" t="s">
        <v>280</v>
      </c>
      <c r="F373" s="2" t="str">
        <f>IF(LEN($C373),IFERROR(VLOOKUP($C373,Employees!$A$2:$B$806,2,FALSE),0),$L$1)</f>
        <v>SYDINEY BANDA</v>
      </c>
      <c r="G373" s="2" t="str">
        <f>IF(LEN($D373),IFERROR(VLOOKUP($D373,Employees!$A$2:$B$833,2,FALSE),0),$L$1)</f>
        <v>AYYUB PATEL</v>
      </c>
      <c r="H373" s="2" t="str">
        <f>IF(LEN(E372),IFERROR(VLOOKUP(E373,'Tools List'!$B$2:$C$1048576,2,FALSE),0),$L$1)</f>
        <v>Cutting Set Torch</v>
      </c>
      <c r="I373" s="2">
        <v>1</v>
      </c>
      <c r="J373" s="26">
        <v>1</v>
      </c>
      <c r="K373" s="1"/>
    </row>
    <row r="374" spans="1:11" x14ac:dyDescent="0.25">
      <c r="A374" s="1">
        <v>373</v>
      </c>
      <c r="B374" s="15">
        <v>42657</v>
      </c>
      <c r="C374" s="1">
        <v>159</v>
      </c>
      <c r="D374" s="1"/>
      <c r="E374" s="2" t="s">
        <v>23</v>
      </c>
      <c r="F374" s="2" t="str">
        <f>IF(LEN($C374),IFERROR(VLOOKUP($C374,Employees!$A$2:$B$806,2,FALSE),0),$L$1)</f>
        <v>PETER BANDA</v>
      </c>
      <c r="G374" s="2" t="str">
        <f>IF(LEN($D374),IFERROR(VLOOKUP($D374,Employees!$A$2:$B$833,2,FALSE),0),$L$1)</f>
        <v>-</v>
      </c>
      <c r="H374" s="2" t="str">
        <f>IF(LEN(E373),IFERROR(VLOOKUP(E374,'Tools List'!$B$2:$C$1048576,2,FALSE),0),$L$1)</f>
        <v>Grinding Machine AG 7</v>
      </c>
      <c r="I374" s="2">
        <v>1</v>
      </c>
      <c r="J374" s="26">
        <v>1</v>
      </c>
      <c r="K374" s="1"/>
    </row>
    <row r="375" spans="1:11" x14ac:dyDescent="0.25">
      <c r="A375" s="1">
        <v>374</v>
      </c>
      <c r="B375" s="15">
        <v>42657</v>
      </c>
      <c r="C375" s="1"/>
      <c r="D375" s="1">
        <v>5</v>
      </c>
      <c r="E375" s="2" t="s">
        <v>290</v>
      </c>
      <c r="F375" s="2" t="str">
        <f>IF(LEN($C375),IFERROR(VLOOKUP($C375,Employees!$A$2:$B$806,2,FALSE),0),$L$1)</f>
        <v>-</v>
      </c>
      <c r="G375" s="2" t="str">
        <f>IF(LEN($D375),IFERROR(VLOOKUP($D375,Employees!$A$2:$B$833,2,FALSE),0),$L$1)</f>
        <v>ROBIN KUMAR</v>
      </c>
      <c r="H375" s="2" t="str">
        <f>IF(LEN(E374),IFERROR(VLOOKUP(E375,'Tools List'!$B$2:$C$1048576,2,FALSE),0),$L$1)</f>
        <v>Spanner</v>
      </c>
      <c r="I375" s="2">
        <v>1</v>
      </c>
      <c r="J375" s="26">
        <v>1</v>
      </c>
      <c r="K375" s="1" t="s">
        <v>401</v>
      </c>
    </row>
    <row r="376" spans="1:11" x14ac:dyDescent="0.25">
      <c r="A376" s="1">
        <v>375</v>
      </c>
      <c r="B376" s="15">
        <v>42657</v>
      </c>
      <c r="C376" s="1"/>
      <c r="D376" s="1">
        <v>5</v>
      </c>
      <c r="E376" s="2" t="s">
        <v>290</v>
      </c>
      <c r="F376" s="2" t="str">
        <f>IF(LEN($C376),IFERROR(VLOOKUP($C376,Employees!$A$2:$B$806,2,FALSE),0),$L$1)</f>
        <v>-</v>
      </c>
      <c r="G376" s="2" t="str">
        <f>IF(LEN($D376),IFERROR(VLOOKUP($D376,Employees!$A$2:$B$833,2,FALSE),0),$L$1)</f>
        <v>ROBIN KUMAR</v>
      </c>
      <c r="H376" s="2" t="str">
        <f>IF(LEN(E375),IFERROR(VLOOKUP(E376,'Tools List'!$B$2:$C$1048576,2,FALSE),0),$L$1)</f>
        <v>Spanner</v>
      </c>
      <c r="I376" s="2">
        <v>1</v>
      </c>
      <c r="J376" s="26">
        <v>1</v>
      </c>
      <c r="K376" s="1" t="s">
        <v>402</v>
      </c>
    </row>
    <row r="377" spans="1:11" x14ac:dyDescent="0.25">
      <c r="A377" s="1">
        <v>376</v>
      </c>
      <c r="B377" s="15">
        <v>42657</v>
      </c>
      <c r="C377" s="1"/>
      <c r="D377" s="1">
        <v>5</v>
      </c>
      <c r="E377" s="2" t="s">
        <v>290</v>
      </c>
      <c r="F377" s="2" t="str">
        <f>IF(LEN($C377),IFERROR(VLOOKUP($C377,Employees!$A$2:$B$806,2,FALSE),0),$L$1)</f>
        <v>-</v>
      </c>
      <c r="G377" s="2" t="str">
        <f>IF(LEN($D377),IFERROR(VLOOKUP($D377,Employees!$A$2:$B$833,2,FALSE),0),$L$1)</f>
        <v>ROBIN KUMAR</v>
      </c>
      <c r="H377" s="2" t="str">
        <f>IF(LEN(E376),IFERROR(VLOOKUP(E377,'Tools List'!$B$2:$C$1048576,2,FALSE),0),$L$1)</f>
        <v>Spanner</v>
      </c>
      <c r="I377" s="2">
        <v>1</v>
      </c>
      <c r="J377" s="26">
        <v>1</v>
      </c>
      <c r="K377" s="1" t="s">
        <v>365</v>
      </c>
    </row>
    <row r="378" spans="1:11" x14ac:dyDescent="0.25">
      <c r="A378" s="1">
        <v>377</v>
      </c>
      <c r="B378" s="15">
        <v>42657</v>
      </c>
      <c r="C378" s="1">
        <v>139</v>
      </c>
      <c r="D378" s="1">
        <v>21</v>
      </c>
      <c r="E378" s="2" t="s">
        <v>43</v>
      </c>
      <c r="F378" s="2" t="str">
        <f>IF(LEN($C378),IFERROR(VLOOKUP($C378,Employees!$A$2:$B$806,2,FALSE),0),$L$1)</f>
        <v>JOSEPH KABWEMBWE</v>
      </c>
      <c r="G378" s="2" t="str">
        <f>IF(LEN($D378),IFERROR(VLOOKUP($D378,Employees!$A$2:$B$833,2,FALSE),0),$L$1)</f>
        <v>MUNNA</v>
      </c>
      <c r="H378" s="2" t="str">
        <f>IF(LEN(E377),IFERROR(VLOOKUP(E378,'Tools List'!$B$2:$C$1048576,2,FALSE),0),$L$1)</f>
        <v>Chain Block - 3 Mtrs Length 3 Ton</v>
      </c>
      <c r="I378" s="2">
        <v>1</v>
      </c>
      <c r="J378" s="26">
        <v>1</v>
      </c>
      <c r="K378" s="1"/>
    </row>
    <row r="379" spans="1:11" x14ac:dyDescent="0.25">
      <c r="A379" s="1">
        <v>378</v>
      </c>
      <c r="B379" s="15">
        <v>42657</v>
      </c>
      <c r="C379" s="1">
        <v>133</v>
      </c>
      <c r="D379" s="1">
        <v>13</v>
      </c>
      <c r="E379" s="2" t="s">
        <v>47</v>
      </c>
      <c r="F379" s="2" t="str">
        <f>IF(LEN($C379),IFERROR(VLOOKUP($C379,Employees!$A$2:$B$806,2,FALSE),0),$L$1)</f>
        <v>CHISUMBA KINGSLTY</v>
      </c>
      <c r="G379" s="2" t="str">
        <f>IF(LEN($D379),IFERROR(VLOOKUP($D379,Employees!$A$2:$B$833,2,FALSE),0),$L$1)</f>
        <v>RAJENDRA</v>
      </c>
      <c r="H379" s="2" t="str">
        <f>IF(LEN(E378),IFERROR(VLOOKUP(E379,'Tools List'!$B$2:$C$1048576,2,FALSE),0),$L$1)</f>
        <v>Chain Block - 3 Mtrs Length 1 Ton</v>
      </c>
      <c r="I379" s="2">
        <v>2</v>
      </c>
      <c r="J379" s="26">
        <v>1</v>
      </c>
      <c r="K379" s="1"/>
    </row>
    <row r="380" spans="1:11" x14ac:dyDescent="0.25">
      <c r="A380" s="1">
        <v>379</v>
      </c>
      <c r="B380" s="15">
        <v>42657</v>
      </c>
      <c r="C380" s="1"/>
      <c r="D380" s="1">
        <v>19</v>
      </c>
      <c r="E380" s="2" t="s">
        <v>290</v>
      </c>
      <c r="F380" s="2" t="str">
        <f>IF(LEN($C380),IFERROR(VLOOKUP($C380,Employees!$A$2:$B$806,2,FALSE),0),$L$1)</f>
        <v>-</v>
      </c>
      <c r="G380" s="2" t="str">
        <f>IF(LEN($D380),IFERROR(VLOOKUP($D380,Employees!$A$2:$B$833,2,FALSE),0),$L$1)</f>
        <v>KESAVAN</v>
      </c>
      <c r="H380" s="2" t="str">
        <f>IF(LEN(E379),IFERROR(VLOOKUP(E380,'Tools List'!$B$2:$C$1048576,2,FALSE),0),$L$1)</f>
        <v>Spanner</v>
      </c>
      <c r="I380" s="2">
        <v>0</v>
      </c>
      <c r="J380" s="26">
        <v>0</v>
      </c>
      <c r="K380" s="1" t="s">
        <v>404</v>
      </c>
    </row>
    <row r="381" spans="1:11" x14ac:dyDescent="0.25">
      <c r="A381" s="1">
        <v>380</v>
      </c>
      <c r="B381" s="15">
        <v>42657</v>
      </c>
      <c r="C381" s="1"/>
      <c r="D381" s="1"/>
      <c r="E381" s="2"/>
      <c r="F381" s="2" t="str">
        <f>IF(LEN($C381),IFERROR(VLOOKUP($C381,Employees!$A$2:$B$806,2,FALSE),0),$L$1)</f>
        <v>-</v>
      </c>
      <c r="G381" s="2" t="str">
        <f>IF(LEN($D381),IFERROR(VLOOKUP($D381,Employees!$A$2:$B$833,2,FALSE),0),$L$1)</f>
        <v>-</v>
      </c>
      <c r="H381" s="2">
        <f>IF(LEN(E380),IFERROR(VLOOKUP(E381,'Tools List'!$B$2:$C$1048576,2,FALSE),0),$L$1)</f>
        <v>0</v>
      </c>
      <c r="I381" s="2">
        <v>1</v>
      </c>
      <c r="J381" s="26">
        <v>1</v>
      </c>
      <c r="K381" s="1"/>
    </row>
    <row r="382" spans="1:11" x14ac:dyDescent="0.25">
      <c r="A382" s="1">
        <v>381</v>
      </c>
      <c r="B382" s="15">
        <v>42657</v>
      </c>
      <c r="C382" s="1"/>
      <c r="D382" s="1"/>
      <c r="E382" s="2"/>
      <c r="F382" s="2" t="str">
        <f>IF(LEN($C382),IFERROR(VLOOKUP($C382,Employees!$A$2:$B$806,2,FALSE),0),$L$1)</f>
        <v>-</v>
      </c>
      <c r="G382" s="2" t="str">
        <f>IF(LEN($D382),IFERROR(VLOOKUP($D382,Employees!$A$2:$B$833,2,FALSE),0),$L$1)</f>
        <v>-</v>
      </c>
      <c r="H382" s="2" t="str">
        <f>IF(LEN(E381),IFERROR(VLOOKUP(E382,'Tools List'!$B$2:$C$1048576,2,FALSE),0),$L$1)</f>
        <v>-</v>
      </c>
      <c r="I382" s="2">
        <v>1</v>
      </c>
      <c r="J382" s="26">
        <v>1</v>
      </c>
      <c r="K382" s="1"/>
    </row>
    <row r="383" spans="1:11" x14ac:dyDescent="0.25">
      <c r="A383" s="1">
        <v>382</v>
      </c>
      <c r="B383" s="15">
        <v>42657</v>
      </c>
      <c r="C383" s="1"/>
      <c r="D383" s="1"/>
      <c r="E383" s="2"/>
      <c r="F383" s="2" t="str">
        <f>IF(LEN($C383),IFERROR(VLOOKUP($C383,Employees!$A$2:$B$806,2,FALSE),0),$L$1)</f>
        <v>-</v>
      </c>
      <c r="G383" s="2" t="str">
        <f>IF(LEN($D383),IFERROR(VLOOKUP($D383,Employees!$A$2:$B$833,2,FALSE),0),$L$1)</f>
        <v>-</v>
      </c>
      <c r="H383" s="2" t="str">
        <f>IF(LEN(E382),IFERROR(VLOOKUP(E383,'Tools List'!$B$2:$C$1048576,2,FALSE),0),$L$1)</f>
        <v>-</v>
      </c>
      <c r="I383" s="2">
        <v>1</v>
      </c>
      <c r="J383" s="26">
        <v>1</v>
      </c>
      <c r="K383" s="1"/>
    </row>
    <row r="384" spans="1:11" x14ac:dyDescent="0.25">
      <c r="A384" s="1">
        <v>383</v>
      </c>
      <c r="B384" s="15">
        <v>42657</v>
      </c>
      <c r="C384" s="1"/>
      <c r="D384" s="1"/>
      <c r="E384" s="2"/>
      <c r="F384" s="2" t="str">
        <f>IF(LEN($C384),IFERROR(VLOOKUP($C384,Employees!$A$2:$B$806,2,FALSE),0),$L$1)</f>
        <v>-</v>
      </c>
      <c r="G384" s="2" t="str">
        <f>IF(LEN($D384),IFERROR(VLOOKUP($D384,Employees!$A$2:$B$833,2,FALSE),0),$L$1)</f>
        <v>-</v>
      </c>
      <c r="H384" s="2" t="str">
        <f>IF(LEN(E383),IFERROR(VLOOKUP(E384,'Tools List'!$B$2:$C$1048576,2,FALSE),0),$L$1)</f>
        <v>-</v>
      </c>
      <c r="I384" s="2">
        <v>1</v>
      </c>
      <c r="J384" s="26">
        <v>1</v>
      </c>
      <c r="K384" s="1"/>
    </row>
    <row r="385" spans="1:11" x14ac:dyDescent="0.25">
      <c r="A385" s="1">
        <v>384</v>
      </c>
      <c r="B385" s="15">
        <v>42657</v>
      </c>
      <c r="C385" s="1"/>
      <c r="D385" s="1"/>
      <c r="E385" s="2"/>
      <c r="F385" s="2" t="str">
        <f>IF(LEN($C385),IFERROR(VLOOKUP($C385,Employees!$A$2:$B$806,2,FALSE),0),$L$1)</f>
        <v>-</v>
      </c>
      <c r="G385" s="2" t="str">
        <f>IF(LEN($D385),IFERROR(VLOOKUP($D385,Employees!$A$2:$B$833,2,FALSE),0),$L$1)</f>
        <v>-</v>
      </c>
      <c r="H385" s="2" t="str">
        <f>IF(LEN(E384),IFERROR(VLOOKUP(E385,'Tools List'!$B$2:$C$1048576,2,FALSE),0),$L$1)</f>
        <v>-</v>
      </c>
      <c r="I385" s="2">
        <v>1</v>
      </c>
      <c r="J385" s="26">
        <v>1</v>
      </c>
      <c r="K385" s="1"/>
    </row>
    <row r="386" spans="1:11" x14ac:dyDescent="0.25">
      <c r="A386" s="1">
        <v>385</v>
      </c>
      <c r="B386" s="15">
        <v>42657</v>
      </c>
      <c r="C386" s="1"/>
      <c r="D386" s="1"/>
      <c r="E386" s="2"/>
      <c r="F386" s="2" t="str">
        <f>IF(LEN($C386),IFERROR(VLOOKUP($C386,Employees!$A$2:$B$806,2,FALSE),0),$L$1)</f>
        <v>-</v>
      </c>
      <c r="G386" s="2" t="str">
        <f>IF(LEN($D386),IFERROR(VLOOKUP($D386,Employees!$A$2:$B$833,2,FALSE),0),$L$1)</f>
        <v>-</v>
      </c>
      <c r="H386" s="2" t="str">
        <f>IF(LEN(E385),IFERROR(VLOOKUP(E386,'Tools List'!$B$2:$C$1048576,2,FALSE),0),$L$1)</f>
        <v>-</v>
      </c>
      <c r="I386" s="2">
        <v>1</v>
      </c>
      <c r="J386" s="26">
        <v>1</v>
      </c>
      <c r="K386" s="1"/>
    </row>
    <row r="387" spans="1:11" x14ac:dyDescent="0.25">
      <c r="A387" s="1">
        <v>386</v>
      </c>
      <c r="B387" s="15">
        <v>42657</v>
      </c>
      <c r="C387" s="1"/>
      <c r="D387" s="1"/>
      <c r="E387" s="2"/>
      <c r="F387" s="2" t="str">
        <f>IF(LEN($C387),IFERROR(VLOOKUP($C387,Employees!$A$2:$B$806,2,FALSE),0),$L$1)</f>
        <v>-</v>
      </c>
      <c r="G387" s="2" t="str">
        <f>IF(LEN($D387),IFERROR(VLOOKUP($D387,Employees!$A$2:$B$833,2,FALSE),0),$L$1)</f>
        <v>-</v>
      </c>
      <c r="H387" s="2" t="str">
        <f>IF(LEN(E386),IFERROR(VLOOKUP(E387,'Tools List'!$B$2:$C$1048576,2,FALSE),0),$L$1)</f>
        <v>-</v>
      </c>
      <c r="I387" s="2">
        <v>1</v>
      </c>
      <c r="J387" s="26">
        <v>1</v>
      </c>
      <c r="K387" s="1"/>
    </row>
    <row r="388" spans="1:11" x14ac:dyDescent="0.25">
      <c r="A388" s="1">
        <v>387</v>
      </c>
      <c r="B388" s="15">
        <v>42657</v>
      </c>
      <c r="C388" s="1"/>
      <c r="D388" s="1"/>
      <c r="E388" s="2"/>
      <c r="F388" s="2" t="str">
        <f>IF(LEN($C388),IFERROR(VLOOKUP($C388,Employees!$A$2:$B$806,2,FALSE),0),$L$1)</f>
        <v>-</v>
      </c>
      <c r="G388" s="2" t="str">
        <f>IF(LEN($D388),IFERROR(VLOOKUP($D388,Employees!$A$2:$B$833,2,FALSE),0),$L$1)</f>
        <v>-</v>
      </c>
      <c r="H388" s="2" t="str">
        <f>IF(LEN(E387),IFERROR(VLOOKUP(E388,'Tools List'!$B$2:$C$1048576,2,FALSE),0),$L$1)</f>
        <v>-</v>
      </c>
      <c r="I388" s="2">
        <v>1</v>
      </c>
      <c r="J388" s="26">
        <v>1</v>
      </c>
      <c r="K388" s="1"/>
    </row>
    <row r="389" spans="1:11" x14ac:dyDescent="0.25">
      <c r="A389" s="1">
        <v>388</v>
      </c>
      <c r="B389" s="15">
        <v>42657</v>
      </c>
      <c r="C389" s="1"/>
      <c r="D389" s="1"/>
      <c r="E389" s="2"/>
      <c r="F389" s="2" t="str">
        <f>IF(LEN($C389),IFERROR(VLOOKUP($C389,Employees!$A$2:$B$806,2,FALSE),0),$L$1)</f>
        <v>-</v>
      </c>
      <c r="G389" s="2" t="str">
        <f>IF(LEN($D389),IFERROR(VLOOKUP($D389,Employees!$A$2:$B$833,2,FALSE),0),$L$1)</f>
        <v>-</v>
      </c>
      <c r="H389" s="2" t="str">
        <f>IF(LEN(E388),IFERROR(VLOOKUP(E389,'Tools List'!$B$2:$C$1048576,2,FALSE),0),$L$1)</f>
        <v>-</v>
      </c>
      <c r="I389" s="2">
        <v>1</v>
      </c>
      <c r="J389" s="26">
        <v>1</v>
      </c>
      <c r="K389" s="1"/>
    </row>
    <row r="390" spans="1:11" x14ac:dyDescent="0.25">
      <c r="A390" s="1">
        <v>389</v>
      </c>
      <c r="B390" s="15">
        <v>42657</v>
      </c>
      <c r="C390" s="1"/>
      <c r="D390" s="1"/>
      <c r="E390" s="2"/>
      <c r="F390" s="2" t="str">
        <f>IF(LEN($C390),IFERROR(VLOOKUP($C390,Employees!$A$2:$B$806,2,FALSE),0),$L$1)</f>
        <v>-</v>
      </c>
      <c r="G390" s="2" t="str">
        <f>IF(LEN($D390),IFERROR(VLOOKUP($D390,Employees!$A$2:$B$833,2,FALSE),0),$L$1)</f>
        <v>-</v>
      </c>
      <c r="H390" s="2" t="str">
        <f>IF(LEN(E389),IFERROR(VLOOKUP(E390,'Tools List'!$B$2:$C$1048576,2,FALSE),0),$L$1)</f>
        <v>-</v>
      </c>
      <c r="I390" s="2">
        <v>1</v>
      </c>
      <c r="J390" s="26">
        <v>1</v>
      </c>
      <c r="K390" s="1"/>
    </row>
    <row r="391" spans="1:11" x14ac:dyDescent="0.25">
      <c r="A391" s="1">
        <v>390</v>
      </c>
      <c r="B391" s="15">
        <v>42657</v>
      </c>
      <c r="C391" s="1"/>
      <c r="D391" s="1"/>
      <c r="E391" s="2"/>
      <c r="F391" s="2" t="str">
        <f>IF(LEN($C391),IFERROR(VLOOKUP($C391,Employees!$A$2:$B$806,2,FALSE),0),$L$1)</f>
        <v>-</v>
      </c>
      <c r="G391" s="2" t="str">
        <f>IF(LEN($D391),IFERROR(VLOOKUP($D391,Employees!$A$2:$B$833,2,FALSE),0),$L$1)</f>
        <v>-</v>
      </c>
      <c r="H391" s="2" t="str">
        <f>IF(LEN(E390),IFERROR(VLOOKUP(E391,'Tools List'!$B$2:$C$1048576,2,FALSE),0),$L$1)</f>
        <v>-</v>
      </c>
      <c r="I391" s="2">
        <v>1</v>
      </c>
      <c r="J391" s="26">
        <v>1</v>
      </c>
      <c r="K391" s="1"/>
    </row>
    <row r="392" spans="1:11" x14ac:dyDescent="0.25">
      <c r="A392" s="1">
        <v>391</v>
      </c>
      <c r="B392" s="15">
        <v>42657</v>
      </c>
      <c r="C392" s="1"/>
      <c r="D392" s="1"/>
      <c r="E392" s="2"/>
      <c r="F392" s="2" t="str">
        <f>IF(LEN($C392),IFERROR(VLOOKUP($C392,Employees!$A$2:$B$806,2,FALSE),0),$L$1)</f>
        <v>-</v>
      </c>
      <c r="G392" s="2" t="str">
        <f>IF(LEN($D392),IFERROR(VLOOKUP($D392,Employees!$A$2:$B$833,2,FALSE),0),$L$1)</f>
        <v>-</v>
      </c>
      <c r="H392" s="2" t="str">
        <f>IF(LEN(E391),IFERROR(VLOOKUP(E392,'Tools List'!$B$2:$C$1048576,2,FALSE),0),$L$1)</f>
        <v>-</v>
      </c>
      <c r="I392" s="2">
        <v>1</v>
      </c>
      <c r="J392" s="26">
        <v>1</v>
      </c>
      <c r="K392" s="1"/>
    </row>
    <row r="393" spans="1:11" x14ac:dyDescent="0.25">
      <c r="A393" s="1">
        <v>392</v>
      </c>
      <c r="B393" s="15">
        <v>42657</v>
      </c>
      <c r="C393" s="1"/>
      <c r="D393" s="1"/>
      <c r="E393" s="2"/>
      <c r="F393" s="2" t="str">
        <f>IF(LEN($C393),IFERROR(VLOOKUP($C393,Employees!$A$2:$B$806,2,FALSE),0),$L$1)</f>
        <v>-</v>
      </c>
      <c r="G393" s="2" t="str">
        <f>IF(LEN($D393),IFERROR(VLOOKUP($D393,Employees!$A$2:$B$833,2,FALSE),0),$L$1)</f>
        <v>-</v>
      </c>
      <c r="H393" s="2" t="str">
        <f>IF(LEN(E392),IFERROR(VLOOKUP(E393,'Tools List'!$B$2:$C$1048576,2,FALSE),0),$L$1)</f>
        <v>-</v>
      </c>
      <c r="I393" s="2">
        <v>1</v>
      </c>
      <c r="J393" s="26">
        <v>1</v>
      </c>
      <c r="K393" s="1"/>
    </row>
    <row r="394" spans="1:11" x14ac:dyDescent="0.25">
      <c r="A394" s="1">
        <v>393</v>
      </c>
      <c r="B394" s="15">
        <v>42657</v>
      </c>
      <c r="C394" s="1"/>
      <c r="D394" s="1"/>
      <c r="E394" s="2"/>
      <c r="F394" s="2" t="str">
        <f>IF(LEN($C394),IFERROR(VLOOKUP($C394,Employees!$A$2:$B$806,2,FALSE),0),$L$1)</f>
        <v>-</v>
      </c>
      <c r="G394" s="2" t="str">
        <f>IF(LEN($D394),IFERROR(VLOOKUP($D394,Employees!$A$2:$B$833,2,FALSE),0),$L$1)</f>
        <v>-</v>
      </c>
      <c r="H394" s="2" t="str">
        <f>IF(LEN(E393),IFERROR(VLOOKUP(E394,'Tools List'!$B$2:$C$1048576,2,FALSE),0),$L$1)</f>
        <v>-</v>
      </c>
      <c r="I394" s="2">
        <v>1</v>
      </c>
      <c r="J394" s="26">
        <v>1</v>
      </c>
      <c r="K394" s="1"/>
    </row>
    <row r="395" spans="1:11" x14ac:dyDescent="0.25">
      <c r="A395" s="1">
        <v>394</v>
      </c>
      <c r="B395" s="15">
        <v>42657</v>
      </c>
      <c r="C395" s="1"/>
      <c r="D395" s="1"/>
      <c r="E395" s="2"/>
      <c r="F395" s="2" t="str">
        <f>IF(LEN($C395),IFERROR(VLOOKUP($C395,Employees!$A$2:$B$806,2,FALSE),0),$L$1)</f>
        <v>-</v>
      </c>
      <c r="G395" s="2" t="str">
        <f>IF(LEN($D395),IFERROR(VLOOKUP($D395,Employees!$A$2:$B$833,2,FALSE),0),$L$1)</f>
        <v>-</v>
      </c>
      <c r="H395" s="2" t="str">
        <f>IF(LEN(E394),IFERROR(VLOOKUP(E395,'Tools List'!$B$2:$C$1048576,2,FALSE),0),$L$1)</f>
        <v>-</v>
      </c>
      <c r="I395" s="2">
        <v>1</v>
      </c>
      <c r="J395" s="26">
        <v>1</v>
      </c>
      <c r="K395" s="1"/>
    </row>
    <row r="396" spans="1:11" x14ac:dyDescent="0.25">
      <c r="A396" s="1">
        <v>395</v>
      </c>
      <c r="B396" s="15">
        <v>42657</v>
      </c>
      <c r="C396" s="1"/>
      <c r="D396" s="1"/>
      <c r="E396" s="2"/>
      <c r="F396" s="2" t="str">
        <f>IF(LEN($C396),IFERROR(VLOOKUP($C396,Employees!$A$2:$B$806,2,FALSE),0),$L$1)</f>
        <v>-</v>
      </c>
      <c r="G396" s="2" t="str">
        <f>IF(LEN($D396),IFERROR(VLOOKUP($D396,Employees!$A$2:$B$833,2,FALSE),0),$L$1)</f>
        <v>-</v>
      </c>
      <c r="H396" s="2" t="str">
        <f>IF(LEN(E395),IFERROR(VLOOKUP(E396,'Tools List'!$B$2:$C$1048576,2,FALSE),0),$L$1)</f>
        <v>-</v>
      </c>
      <c r="I396" s="2">
        <v>1</v>
      </c>
      <c r="J396" s="26">
        <v>1</v>
      </c>
      <c r="K396" s="1"/>
    </row>
    <row r="397" spans="1:11" x14ac:dyDescent="0.25">
      <c r="A397" s="1">
        <v>396</v>
      </c>
      <c r="B397" s="15">
        <v>42657</v>
      </c>
      <c r="C397" s="1"/>
      <c r="D397" s="1"/>
      <c r="E397" s="2"/>
      <c r="F397" s="2" t="str">
        <f>IF(LEN($C397),IFERROR(VLOOKUP($C397,Employees!$A$2:$B$806,2,FALSE),0),$L$1)</f>
        <v>-</v>
      </c>
      <c r="G397" s="2" t="str">
        <f>IF(LEN($D397),IFERROR(VLOOKUP($D397,Employees!$A$2:$B$833,2,FALSE),0),$L$1)</f>
        <v>-</v>
      </c>
      <c r="H397" s="2" t="str">
        <f>IF(LEN(E396),IFERROR(VLOOKUP(E397,'Tools List'!$B$2:$C$1048576,2,FALSE),0),$L$1)</f>
        <v>-</v>
      </c>
      <c r="I397" s="2">
        <v>1</v>
      </c>
      <c r="J397" s="26">
        <v>1</v>
      </c>
      <c r="K397" s="1"/>
    </row>
    <row r="398" spans="1:11" x14ac:dyDescent="0.25">
      <c r="A398" s="1">
        <v>397</v>
      </c>
      <c r="B398" s="15">
        <v>42657</v>
      </c>
      <c r="C398" s="1"/>
      <c r="D398" s="1"/>
      <c r="E398" s="2"/>
      <c r="F398" s="2" t="str">
        <f>IF(LEN($C398),IFERROR(VLOOKUP($C398,Employees!$A$2:$B$806,2,FALSE),0),$L$1)</f>
        <v>-</v>
      </c>
      <c r="G398" s="2" t="str">
        <f>IF(LEN($D398),IFERROR(VLOOKUP($D398,Employees!$A$2:$B$833,2,FALSE),0),$L$1)</f>
        <v>-</v>
      </c>
      <c r="H398" s="2" t="str">
        <f>IF(LEN(E397),IFERROR(VLOOKUP(E398,'Tools List'!$B$2:$C$1048576,2,FALSE),0),$L$1)</f>
        <v>-</v>
      </c>
      <c r="I398" s="2">
        <v>1</v>
      </c>
      <c r="J398" s="26">
        <v>1</v>
      </c>
      <c r="K398" s="1"/>
    </row>
    <row r="399" spans="1:11" x14ac:dyDescent="0.25">
      <c r="A399" s="1">
        <v>398</v>
      </c>
      <c r="B399" s="15">
        <v>42657</v>
      </c>
      <c r="C399" s="1"/>
      <c r="D399" s="1"/>
      <c r="E399" s="2"/>
      <c r="F399" s="2" t="str">
        <f>IF(LEN($C399),IFERROR(VLOOKUP($C399,Employees!$A$2:$B$806,2,FALSE),0),$L$1)</f>
        <v>-</v>
      </c>
      <c r="G399" s="2" t="str">
        <f>IF(LEN($D399),IFERROR(VLOOKUP($D399,Employees!$A$2:$B$833,2,FALSE),0),$L$1)</f>
        <v>-</v>
      </c>
      <c r="H399" s="2" t="str">
        <f>IF(LEN(E398),IFERROR(VLOOKUP(E399,'Tools List'!$B$2:$C$1048576,2,FALSE),0),$L$1)</f>
        <v>-</v>
      </c>
      <c r="I399" s="2">
        <v>1</v>
      </c>
      <c r="J399" s="26">
        <v>1</v>
      </c>
      <c r="K399" s="1"/>
    </row>
    <row r="400" spans="1:11" x14ac:dyDescent="0.25">
      <c r="A400" s="1">
        <v>399</v>
      </c>
      <c r="B400" s="15">
        <v>42657</v>
      </c>
      <c r="C400" s="1"/>
      <c r="D400" s="1"/>
      <c r="E400" s="2"/>
      <c r="F400" s="2" t="str">
        <f>IF(LEN($C400),IFERROR(VLOOKUP($C400,Employees!$A$2:$B$806,2,FALSE),0),$L$1)</f>
        <v>-</v>
      </c>
      <c r="G400" s="2" t="str">
        <f>IF(LEN($D400),IFERROR(VLOOKUP($D400,Employees!$A$2:$B$833,2,FALSE),0),$L$1)</f>
        <v>-</v>
      </c>
      <c r="H400" s="2" t="str">
        <f>IF(LEN(E399),IFERROR(VLOOKUP(E400,'Tools List'!$B$2:$C$1048576,2,FALSE),0),$L$1)</f>
        <v>-</v>
      </c>
      <c r="I400" s="2">
        <v>1</v>
      </c>
      <c r="J400" s="26">
        <v>1</v>
      </c>
      <c r="K400" s="1"/>
    </row>
    <row r="401" spans="1:11" x14ac:dyDescent="0.25">
      <c r="A401" s="1">
        <v>400</v>
      </c>
      <c r="B401" s="15">
        <v>42657</v>
      </c>
      <c r="C401" s="1"/>
      <c r="D401" s="1"/>
      <c r="E401" s="2"/>
      <c r="F401" s="2" t="str">
        <f>IF(LEN($C401),IFERROR(VLOOKUP($C401,Employees!$A$2:$B$806,2,FALSE),0),$L$1)</f>
        <v>-</v>
      </c>
      <c r="G401" s="2" t="str">
        <f>IF(LEN($D401),IFERROR(VLOOKUP($D401,Employees!$A$2:$B$833,2,FALSE),0),$L$1)</f>
        <v>-</v>
      </c>
      <c r="H401" s="2" t="str">
        <f>IF(LEN(E400),IFERROR(VLOOKUP(E401,'Tools List'!$B$2:$C$1048576,2,FALSE),0),$L$1)</f>
        <v>-</v>
      </c>
      <c r="I401" s="2">
        <v>1</v>
      </c>
      <c r="J401" s="26">
        <v>1</v>
      </c>
      <c r="K401" s="1"/>
    </row>
    <row r="402" spans="1:11" x14ac:dyDescent="0.25">
      <c r="A402" s="1">
        <v>401</v>
      </c>
      <c r="B402" s="15">
        <v>42657</v>
      </c>
      <c r="C402" s="1"/>
      <c r="D402" s="1"/>
      <c r="E402" s="2"/>
      <c r="F402" s="2" t="str">
        <f>IF(LEN($C402),IFERROR(VLOOKUP($C402,Employees!$A$2:$B$806,2,FALSE),0),$L$1)</f>
        <v>-</v>
      </c>
      <c r="G402" s="2" t="str">
        <f>IF(LEN($D402),IFERROR(VLOOKUP($D402,Employees!$A$2:$B$833,2,FALSE),0),$L$1)</f>
        <v>-</v>
      </c>
      <c r="H402" s="2" t="str">
        <f>IF(LEN(E401),IFERROR(VLOOKUP(E402,'Tools List'!$B$2:$C$1048576,2,FALSE),0),$L$1)</f>
        <v>-</v>
      </c>
      <c r="I402" s="2">
        <v>1</v>
      </c>
      <c r="J402" s="26">
        <v>1</v>
      </c>
      <c r="K402" s="1"/>
    </row>
    <row r="403" spans="1:11" x14ac:dyDescent="0.25">
      <c r="A403" s="1">
        <v>402</v>
      </c>
      <c r="B403" s="15"/>
      <c r="C403" s="1"/>
      <c r="D403" s="1"/>
      <c r="E403" s="2"/>
      <c r="F403" s="2" t="str">
        <f>IF(LEN($C403),IFERROR(VLOOKUP($C403,Employees!$A$2:$B$806,2,FALSE),0),$L$1)</f>
        <v>-</v>
      </c>
      <c r="G403" s="2" t="str">
        <f>IF(LEN($D403),IFERROR(VLOOKUP($D403,Employees!$A$2:$B$833,2,FALSE),0),$L$1)</f>
        <v>-</v>
      </c>
      <c r="H403" s="2" t="str">
        <f>IF(LEN(E402),IFERROR(VLOOKUP(E403,'Tools List'!$B$2:$C$1048576,2,FALSE),0),$L$1)</f>
        <v>-</v>
      </c>
      <c r="I403" s="2">
        <v>1</v>
      </c>
      <c r="J403" s="26">
        <v>1</v>
      </c>
      <c r="K403" s="1"/>
    </row>
    <row r="404" spans="1:11" x14ac:dyDescent="0.25">
      <c r="A404" s="1">
        <v>403</v>
      </c>
      <c r="B404" s="15"/>
      <c r="C404" s="1"/>
      <c r="D404" s="1"/>
      <c r="E404" s="2"/>
      <c r="F404" s="2" t="str">
        <f>IF(LEN($C404),IFERROR(VLOOKUP($C404,Employees!$A$2:$B$806,2,FALSE),0),$L$1)</f>
        <v>-</v>
      </c>
      <c r="G404" s="2" t="str">
        <f>IF(LEN($D404),IFERROR(VLOOKUP($D404,Employees!$A$2:$B$833,2,FALSE),0),$L$1)</f>
        <v>-</v>
      </c>
      <c r="H404" s="2" t="str">
        <f>IF(LEN(E403),IFERROR(VLOOKUP(E404,'Tools List'!$B$2:$C$1048576,2,FALSE),0),$L$1)</f>
        <v>-</v>
      </c>
      <c r="I404" s="2">
        <v>1</v>
      </c>
      <c r="J404" s="26">
        <v>1</v>
      </c>
      <c r="K404" s="1"/>
    </row>
    <row r="405" spans="1:11" x14ac:dyDescent="0.25">
      <c r="A405" s="1">
        <v>404</v>
      </c>
      <c r="B405" s="15"/>
      <c r="C405" s="1"/>
      <c r="D405" s="1"/>
      <c r="E405" s="2"/>
      <c r="F405" s="2" t="str">
        <f>IF(LEN($C405),IFERROR(VLOOKUP($C405,Employees!$A$2:$B$806,2,FALSE),0),$L$1)</f>
        <v>-</v>
      </c>
      <c r="G405" s="2" t="str">
        <f>IF(LEN($D405),IFERROR(VLOOKUP($D405,Employees!$A$2:$B$833,2,FALSE),0),$L$1)</f>
        <v>-</v>
      </c>
      <c r="H405" s="2" t="str">
        <f>IF(LEN(E404),IFERROR(VLOOKUP(E405,'Tools List'!$B$2:$C$1048576,2,FALSE),0),$L$1)</f>
        <v>-</v>
      </c>
      <c r="I405" s="2">
        <v>1</v>
      </c>
      <c r="J405" s="26">
        <v>1</v>
      </c>
      <c r="K405" s="1"/>
    </row>
    <row r="406" spans="1:11" x14ac:dyDescent="0.25">
      <c r="A406" s="1">
        <v>405</v>
      </c>
      <c r="B406" s="15"/>
      <c r="C406" s="1"/>
      <c r="D406" s="1"/>
      <c r="E406" s="2"/>
      <c r="F406" s="2" t="str">
        <f>IF(LEN($C406),IFERROR(VLOOKUP($C406,Employees!$A$2:$B$806,2,FALSE),0),$L$1)</f>
        <v>-</v>
      </c>
      <c r="G406" s="2" t="str">
        <f>IF(LEN($D406),IFERROR(VLOOKUP($D406,Employees!$A$2:$B$833,2,FALSE),0),$L$1)</f>
        <v>-</v>
      </c>
      <c r="H406" s="2" t="str">
        <f>IF(LEN(E405),IFERROR(VLOOKUP(E406,'Tools List'!$B$2:$C$1048576,2,FALSE),0),$L$1)</f>
        <v>-</v>
      </c>
      <c r="I406" s="2">
        <v>1</v>
      </c>
      <c r="J406" s="26">
        <v>1</v>
      </c>
      <c r="K406" s="1"/>
    </row>
    <row r="407" spans="1:11" x14ac:dyDescent="0.25">
      <c r="A407" s="1">
        <v>406</v>
      </c>
      <c r="B407" s="15"/>
      <c r="C407" s="1"/>
      <c r="D407" s="1"/>
      <c r="E407" s="2"/>
      <c r="F407" s="2" t="str">
        <f>IF(LEN($C407),IFERROR(VLOOKUP($C407,Employees!$A$2:$B$806,2,FALSE),0),$L$1)</f>
        <v>-</v>
      </c>
      <c r="G407" s="2" t="str">
        <f>IF(LEN($D407),IFERROR(VLOOKUP($D407,Employees!$A$2:$B$833,2,FALSE),0),$L$1)</f>
        <v>-</v>
      </c>
      <c r="H407" s="2" t="str">
        <f>IF(LEN(E406),IFERROR(VLOOKUP(E407,'Tools List'!$B$2:$C$1048576,2,FALSE),0),$L$1)</f>
        <v>-</v>
      </c>
      <c r="I407" s="2">
        <v>1</v>
      </c>
      <c r="J407" s="26">
        <v>1</v>
      </c>
      <c r="K407" s="1"/>
    </row>
    <row r="408" spans="1:11" x14ac:dyDescent="0.25">
      <c r="A408" s="1">
        <v>407</v>
      </c>
      <c r="B408" s="15"/>
      <c r="C408" s="1"/>
      <c r="D408" s="1"/>
      <c r="E408" s="2"/>
      <c r="F408" s="2" t="str">
        <f>IF(LEN($C408),IFERROR(VLOOKUP($C408,Employees!$A$2:$B$806,2,FALSE),0),$L$1)</f>
        <v>-</v>
      </c>
      <c r="G408" s="2" t="str">
        <f>IF(LEN($D408),IFERROR(VLOOKUP($D408,Employees!$A$2:$B$833,2,FALSE),0),$L$1)</f>
        <v>-</v>
      </c>
      <c r="H408" s="2" t="str">
        <f>IF(LEN(E407),IFERROR(VLOOKUP(E408,'Tools List'!$B$2:$C$1048576,2,FALSE),0),$L$1)</f>
        <v>-</v>
      </c>
      <c r="I408" s="2">
        <v>1</v>
      </c>
      <c r="J408" s="26">
        <v>1</v>
      </c>
      <c r="K408" s="1"/>
    </row>
    <row r="409" spans="1:11" x14ac:dyDescent="0.25">
      <c r="A409" s="1">
        <v>408</v>
      </c>
      <c r="B409" s="15"/>
      <c r="C409" s="1"/>
      <c r="D409" s="1"/>
      <c r="E409" s="2"/>
      <c r="F409" s="2" t="str">
        <f>IF(LEN($C409),IFERROR(VLOOKUP($C409,Employees!$A$2:$B$806,2,FALSE),0),$L$1)</f>
        <v>-</v>
      </c>
      <c r="G409" s="2" t="str">
        <f>IF(LEN($D409),IFERROR(VLOOKUP($D409,Employees!$A$2:$B$833,2,FALSE),0),$L$1)</f>
        <v>-</v>
      </c>
      <c r="H409" s="2" t="str">
        <f>IF(LEN(E408),IFERROR(VLOOKUP(E409,'Tools List'!$B$2:$C$1048576,2,FALSE),0),$L$1)</f>
        <v>-</v>
      </c>
      <c r="I409" s="2">
        <v>1</v>
      </c>
      <c r="J409" s="26">
        <v>1</v>
      </c>
      <c r="K409" s="1"/>
    </row>
    <row r="410" spans="1:11" x14ac:dyDescent="0.25">
      <c r="A410" s="1">
        <v>409</v>
      </c>
      <c r="B410" s="15"/>
      <c r="C410" s="1"/>
      <c r="D410" s="1"/>
      <c r="E410" s="2"/>
      <c r="F410" s="2" t="str">
        <f>IF(LEN($C410),IFERROR(VLOOKUP($C410,Employees!$A$2:$B$806,2,FALSE),0),$L$1)</f>
        <v>-</v>
      </c>
      <c r="G410" s="2" t="str">
        <f>IF(LEN($D410),IFERROR(VLOOKUP($D410,Employees!$A$2:$B$833,2,FALSE),0),$L$1)</f>
        <v>-</v>
      </c>
      <c r="H410" s="2" t="str">
        <f>IF(LEN(E409),IFERROR(VLOOKUP(E410,'Tools List'!$B$2:$C$1048576,2,FALSE),0),$L$1)</f>
        <v>-</v>
      </c>
      <c r="I410" s="2">
        <v>1</v>
      </c>
      <c r="J410" s="26">
        <v>1</v>
      </c>
      <c r="K410" s="1"/>
    </row>
    <row r="411" spans="1:11" x14ac:dyDescent="0.25">
      <c r="A411" s="1">
        <v>410</v>
      </c>
      <c r="B411" s="15"/>
      <c r="C411" s="1"/>
      <c r="D411" s="1"/>
      <c r="E411" s="2"/>
      <c r="F411" s="2" t="str">
        <f>IF(LEN($C411),IFERROR(VLOOKUP($C411,Employees!$A$2:$B$806,2,FALSE),0),$L$1)</f>
        <v>-</v>
      </c>
      <c r="G411" s="2" t="str">
        <f>IF(LEN($D411),IFERROR(VLOOKUP($D411,Employees!$A$2:$B$833,2,FALSE),0),$L$1)</f>
        <v>-</v>
      </c>
      <c r="H411" s="2" t="str">
        <f>IF(LEN(E410),IFERROR(VLOOKUP(E411,'Tools List'!$B$2:$C$1048576,2,FALSE),0),$L$1)</f>
        <v>-</v>
      </c>
      <c r="I411" s="2">
        <v>1</v>
      </c>
      <c r="J411" s="26">
        <v>1</v>
      </c>
      <c r="K411" s="1"/>
    </row>
    <row r="412" spans="1:11" x14ac:dyDescent="0.25">
      <c r="A412" s="1">
        <v>411</v>
      </c>
      <c r="B412" s="15"/>
      <c r="C412" s="1"/>
      <c r="D412" s="1"/>
      <c r="E412" s="2"/>
      <c r="F412" s="2" t="str">
        <f>IF(LEN($C412),IFERROR(VLOOKUP($C412,Employees!$A$2:$B$806,2,FALSE),0),$L$1)</f>
        <v>-</v>
      </c>
      <c r="G412" s="2" t="str">
        <f>IF(LEN($D412),IFERROR(VLOOKUP($D412,Employees!$A$2:$B$833,2,FALSE),0),$L$1)</f>
        <v>-</v>
      </c>
      <c r="H412" s="2" t="str">
        <f>IF(LEN(E411),IFERROR(VLOOKUP(E412,'Tools List'!$B$2:$C$1048576,2,FALSE),0),$L$1)</f>
        <v>-</v>
      </c>
      <c r="I412" s="2">
        <v>1</v>
      </c>
      <c r="J412" s="26">
        <v>1</v>
      </c>
      <c r="K412" s="1"/>
    </row>
    <row r="413" spans="1:11" x14ac:dyDescent="0.25">
      <c r="A413" s="1">
        <v>412</v>
      </c>
      <c r="B413" s="15"/>
      <c r="C413" s="1"/>
      <c r="D413" s="1"/>
      <c r="E413" s="2"/>
      <c r="F413" s="2" t="str">
        <f>IF(LEN($C413),IFERROR(VLOOKUP($C413,Employees!$A$2:$B$806,2,FALSE),0),$L$1)</f>
        <v>-</v>
      </c>
      <c r="G413" s="2" t="str">
        <f>IF(LEN($D413),IFERROR(VLOOKUP($D413,Employees!$A$2:$B$833,2,FALSE),0),$L$1)</f>
        <v>-</v>
      </c>
      <c r="H413" s="2" t="str">
        <f>IF(LEN(E412),IFERROR(VLOOKUP(E413,'Tools List'!$B$2:$C$1048576,2,FALSE),0),$L$1)</f>
        <v>-</v>
      </c>
      <c r="I413" s="2">
        <v>1</v>
      </c>
      <c r="J413" s="26">
        <v>1</v>
      </c>
      <c r="K413" s="1"/>
    </row>
    <row r="414" spans="1:11" x14ac:dyDescent="0.25">
      <c r="A414" s="1">
        <v>413</v>
      </c>
      <c r="B414" s="15"/>
      <c r="C414" s="1"/>
      <c r="D414" s="1"/>
      <c r="E414" s="2"/>
      <c r="F414" s="2" t="str">
        <f>IF(LEN($C414),IFERROR(VLOOKUP($C414,Employees!$A$2:$B$806,2,FALSE),0),$L$1)</f>
        <v>-</v>
      </c>
      <c r="G414" s="2" t="str">
        <f>IF(LEN($D414),IFERROR(VLOOKUP($D414,Employees!$A$2:$B$833,2,FALSE),0),$L$1)</f>
        <v>-</v>
      </c>
      <c r="H414" s="2" t="str">
        <f>IF(LEN(E413),IFERROR(VLOOKUP(E414,'Tools List'!$B$2:$C$1048576,2,FALSE),0),$L$1)</f>
        <v>-</v>
      </c>
      <c r="I414" s="2">
        <v>1</v>
      </c>
      <c r="J414" s="26">
        <v>1</v>
      </c>
      <c r="K414" s="1"/>
    </row>
    <row r="415" spans="1:11" x14ac:dyDescent="0.25">
      <c r="A415" s="1">
        <v>414</v>
      </c>
      <c r="B415" s="15"/>
      <c r="C415" s="1"/>
      <c r="D415" s="1"/>
      <c r="E415" s="2"/>
      <c r="F415" s="2" t="str">
        <f>IF(LEN($C415),IFERROR(VLOOKUP($C415,Employees!$A$2:$B$806,2,FALSE),0),$L$1)</f>
        <v>-</v>
      </c>
      <c r="G415" s="2" t="str">
        <f>IF(LEN($D415),IFERROR(VLOOKUP($D415,Employees!$A$2:$B$833,2,FALSE),0),$L$1)</f>
        <v>-</v>
      </c>
      <c r="H415" s="2" t="str">
        <f>IF(LEN(E414),IFERROR(VLOOKUP(E415,'Tools List'!$B$2:$C$1048576,2,FALSE),0),$L$1)</f>
        <v>-</v>
      </c>
      <c r="I415" s="2">
        <v>1</v>
      </c>
      <c r="J415" s="26">
        <v>1</v>
      </c>
      <c r="K415" s="1"/>
    </row>
    <row r="416" spans="1:11" x14ac:dyDescent="0.25">
      <c r="A416" s="1">
        <v>415</v>
      </c>
      <c r="B416" s="15"/>
      <c r="C416" s="1"/>
      <c r="D416" s="1"/>
      <c r="E416" s="2"/>
      <c r="F416" s="2" t="str">
        <f>IF(LEN($C416),IFERROR(VLOOKUP($C416,Employees!$A$2:$B$806,2,FALSE),0),$L$1)</f>
        <v>-</v>
      </c>
      <c r="G416" s="2" t="str">
        <f>IF(LEN($D416),IFERROR(VLOOKUP($D416,Employees!$A$2:$B$833,2,FALSE),0),$L$1)</f>
        <v>-</v>
      </c>
      <c r="H416" s="2" t="str">
        <f>IF(LEN(E415),IFERROR(VLOOKUP(E416,'Tools List'!$B$2:$C$1048576,2,FALSE),0),$L$1)</f>
        <v>-</v>
      </c>
      <c r="I416" s="2">
        <v>1</v>
      </c>
      <c r="J416" s="26">
        <v>1</v>
      </c>
      <c r="K416" s="1"/>
    </row>
    <row r="417" spans="1:11" x14ac:dyDescent="0.25">
      <c r="A417" s="1">
        <v>416</v>
      </c>
      <c r="B417" s="15"/>
      <c r="C417" s="1"/>
      <c r="D417" s="1"/>
      <c r="E417" s="2"/>
      <c r="F417" s="2" t="str">
        <f>IF(LEN($C417),IFERROR(VLOOKUP($C417,Employees!$A$2:$B$806,2,FALSE),0),$L$1)</f>
        <v>-</v>
      </c>
      <c r="G417" s="2" t="str">
        <f>IF(LEN($D417),IFERROR(VLOOKUP($D417,Employees!$A$2:$B$833,2,FALSE),0),$L$1)</f>
        <v>-</v>
      </c>
      <c r="H417" s="2" t="str">
        <f>IF(LEN(E416),IFERROR(VLOOKUP(E417,'Tools List'!$B$2:$C$1048576,2,FALSE),0),$L$1)</f>
        <v>-</v>
      </c>
      <c r="I417" s="2">
        <v>1</v>
      </c>
      <c r="J417" s="26">
        <v>1</v>
      </c>
      <c r="K417" s="1"/>
    </row>
    <row r="418" spans="1:11" x14ac:dyDescent="0.25">
      <c r="A418" s="1">
        <v>417</v>
      </c>
      <c r="B418" s="15"/>
      <c r="C418" s="1"/>
      <c r="D418" s="1"/>
      <c r="E418" s="2"/>
      <c r="F418" s="2" t="str">
        <f>IF(LEN($C418),IFERROR(VLOOKUP($C418,Employees!$A$2:$B$806,2,FALSE),0),$L$1)</f>
        <v>-</v>
      </c>
      <c r="G418" s="2" t="str">
        <f>IF(LEN($D418),IFERROR(VLOOKUP($D418,Employees!$A$2:$B$833,2,FALSE),0),$L$1)</f>
        <v>-</v>
      </c>
      <c r="H418" s="2" t="str">
        <f>IF(LEN(E417),IFERROR(VLOOKUP(E418,'Tools List'!$B$2:$C$1048576,2,FALSE),0),$L$1)</f>
        <v>-</v>
      </c>
      <c r="I418" s="2">
        <v>1</v>
      </c>
      <c r="J418" s="26">
        <v>1</v>
      </c>
      <c r="K418" s="1"/>
    </row>
    <row r="419" spans="1:11" x14ac:dyDescent="0.25">
      <c r="A419" s="1">
        <v>418</v>
      </c>
      <c r="B419" s="15"/>
      <c r="C419" s="1"/>
      <c r="D419" s="1"/>
      <c r="E419" s="2"/>
      <c r="F419" s="2" t="str">
        <f>IF(LEN($C419),IFERROR(VLOOKUP($C419,Employees!$A$2:$B$806,2,FALSE),0),$L$1)</f>
        <v>-</v>
      </c>
      <c r="G419" s="2" t="str">
        <f>IF(LEN($D419),IFERROR(VLOOKUP($D419,Employees!$A$2:$B$833,2,FALSE),0),$L$1)</f>
        <v>-</v>
      </c>
      <c r="H419" s="2" t="str">
        <f>IF(LEN(E418),IFERROR(VLOOKUP(E419,'Tools List'!$B$2:$C$1048576,2,FALSE),0),$L$1)</f>
        <v>-</v>
      </c>
      <c r="I419" s="2">
        <v>1</v>
      </c>
      <c r="J419" s="26">
        <v>1</v>
      </c>
      <c r="K419" s="1"/>
    </row>
    <row r="420" spans="1:11" x14ac:dyDescent="0.25">
      <c r="A420" s="1">
        <v>419</v>
      </c>
      <c r="B420" s="15"/>
      <c r="C420" s="1"/>
      <c r="D420" s="1"/>
      <c r="E420" s="2"/>
      <c r="F420" s="2" t="str">
        <f>IF(LEN($C420),IFERROR(VLOOKUP($C420,Employees!$A$2:$B$806,2,FALSE),0),$L$1)</f>
        <v>-</v>
      </c>
      <c r="G420" s="2" t="str">
        <f>IF(LEN($D420),IFERROR(VLOOKUP($D420,Employees!$A$2:$B$833,2,FALSE),0),$L$1)</f>
        <v>-</v>
      </c>
      <c r="H420" s="2" t="str">
        <f>IF(LEN(E419),IFERROR(VLOOKUP(E420,'Tools List'!$B$2:$C$1048576,2,FALSE),0),$L$1)</f>
        <v>-</v>
      </c>
      <c r="I420" s="2">
        <v>1</v>
      </c>
      <c r="J420" s="26">
        <v>1</v>
      </c>
      <c r="K420" s="1"/>
    </row>
    <row r="421" spans="1:11" x14ac:dyDescent="0.25">
      <c r="A421" s="1">
        <v>420</v>
      </c>
      <c r="B421" s="15"/>
      <c r="C421" s="1"/>
      <c r="D421" s="1"/>
      <c r="E421" s="2"/>
      <c r="F421" s="2" t="str">
        <f>IF(LEN($C421),IFERROR(VLOOKUP($C421,Employees!$A$2:$B$806,2,FALSE),0),$L$1)</f>
        <v>-</v>
      </c>
      <c r="G421" s="2" t="str">
        <f>IF(LEN($D421),IFERROR(VLOOKUP($D421,Employees!$A$2:$B$833,2,FALSE),0),$L$1)</f>
        <v>-</v>
      </c>
      <c r="H421" s="2" t="str">
        <f>IF(LEN(E420),IFERROR(VLOOKUP(E421,'Tools List'!$B$2:$C$1048576,2,FALSE),0),$L$1)</f>
        <v>-</v>
      </c>
      <c r="I421" s="2">
        <v>1</v>
      </c>
      <c r="J421" s="26">
        <v>1</v>
      </c>
      <c r="K421" s="1"/>
    </row>
    <row r="422" spans="1:11" x14ac:dyDescent="0.25">
      <c r="A422" s="1">
        <v>421</v>
      </c>
      <c r="B422" s="15"/>
      <c r="C422" s="1"/>
      <c r="D422" s="1"/>
      <c r="E422" s="2"/>
      <c r="F422" s="2" t="str">
        <f>IF(LEN($C422),IFERROR(VLOOKUP($C422,Employees!$A$2:$B$806,2,FALSE),0),$L$1)</f>
        <v>-</v>
      </c>
      <c r="G422" s="2" t="str">
        <f>IF(LEN($D422),IFERROR(VLOOKUP($D422,Employees!$A$2:$B$833,2,FALSE),0),$L$1)</f>
        <v>-</v>
      </c>
      <c r="H422" s="2" t="str">
        <f>IF(LEN(E421),IFERROR(VLOOKUP(E422,'Tools List'!$B$2:$C$1048576,2,FALSE),0),$L$1)</f>
        <v>-</v>
      </c>
      <c r="I422" s="2">
        <v>1</v>
      </c>
      <c r="J422" s="26">
        <v>1</v>
      </c>
      <c r="K422" s="1"/>
    </row>
    <row r="423" spans="1:11" x14ac:dyDescent="0.25">
      <c r="A423" s="1">
        <v>422</v>
      </c>
      <c r="B423" s="15"/>
      <c r="C423" s="1"/>
      <c r="D423" s="1"/>
      <c r="E423" s="2"/>
      <c r="F423" s="2" t="str">
        <f>IF(LEN($C423),IFERROR(VLOOKUP($C423,Employees!$A$2:$B$806,2,FALSE),0),$L$1)</f>
        <v>-</v>
      </c>
      <c r="G423" s="2" t="str">
        <f>IF(LEN($D423),IFERROR(VLOOKUP($D423,Employees!$A$2:$B$833,2,FALSE),0),$L$1)</f>
        <v>-</v>
      </c>
      <c r="H423" s="2" t="str">
        <f>IF(LEN(E422),IFERROR(VLOOKUP(E423,'Tools List'!$B$2:$C$1048576,2,FALSE),0),$L$1)</f>
        <v>-</v>
      </c>
      <c r="I423" s="2">
        <v>1</v>
      </c>
      <c r="J423" s="26">
        <v>1</v>
      </c>
      <c r="K423" s="1"/>
    </row>
    <row r="424" spans="1:11" x14ac:dyDescent="0.25">
      <c r="A424" s="1">
        <v>423</v>
      </c>
      <c r="B424" s="15"/>
      <c r="C424" s="1"/>
      <c r="D424" s="1"/>
      <c r="E424" s="2"/>
      <c r="F424" s="2" t="str">
        <f>IF(LEN($C424),IFERROR(VLOOKUP($C424,Employees!$A$2:$B$806,2,FALSE),0),$L$1)</f>
        <v>-</v>
      </c>
      <c r="G424" s="2" t="str">
        <f>IF(LEN($D424),IFERROR(VLOOKUP($D424,Employees!$A$2:$B$833,2,FALSE),0),$L$1)</f>
        <v>-</v>
      </c>
      <c r="H424" s="2" t="str">
        <f>IF(LEN(E423),IFERROR(VLOOKUP(E424,'Tools List'!$B$2:$C$1048576,2,FALSE),0),$L$1)</f>
        <v>-</v>
      </c>
      <c r="I424" s="2">
        <v>1</v>
      </c>
      <c r="J424" s="26">
        <v>1</v>
      </c>
      <c r="K424" s="1"/>
    </row>
    <row r="425" spans="1:11" x14ac:dyDescent="0.25">
      <c r="A425" s="1">
        <v>424</v>
      </c>
      <c r="B425" s="15"/>
      <c r="C425" s="1"/>
      <c r="D425" s="1"/>
      <c r="E425" s="2"/>
      <c r="F425" s="2" t="str">
        <f>IF(LEN($C425),IFERROR(VLOOKUP($C425,Employees!$A$2:$B$806,2,FALSE),0),$L$1)</f>
        <v>-</v>
      </c>
      <c r="G425" s="2" t="str">
        <f>IF(LEN($D425),IFERROR(VLOOKUP($D425,Employees!$A$2:$B$833,2,FALSE),0),$L$1)</f>
        <v>-</v>
      </c>
      <c r="H425" s="2" t="str">
        <f>IF(LEN(E424),IFERROR(VLOOKUP(E425,'Tools List'!$B$2:$C$1048576,2,FALSE),0),$L$1)</f>
        <v>-</v>
      </c>
      <c r="I425" s="2">
        <v>1</v>
      </c>
      <c r="J425" s="26">
        <v>1</v>
      </c>
      <c r="K425" s="1"/>
    </row>
    <row r="426" spans="1:11" x14ac:dyDescent="0.25">
      <c r="A426" s="1">
        <v>425</v>
      </c>
      <c r="B426" s="15"/>
      <c r="C426" s="1"/>
      <c r="D426" s="1"/>
      <c r="E426" s="2"/>
      <c r="F426" s="2" t="str">
        <f>IF(LEN($C426),IFERROR(VLOOKUP($C426,Employees!$A$2:$B$806,2,FALSE),0),$L$1)</f>
        <v>-</v>
      </c>
      <c r="G426" s="2" t="str">
        <f>IF(LEN($D426),IFERROR(VLOOKUP($D426,Employees!$A$2:$B$833,2,FALSE),0),$L$1)</f>
        <v>-</v>
      </c>
      <c r="H426" s="2" t="str">
        <f>IF(LEN(E425),IFERROR(VLOOKUP(E426,'Tools List'!$B$2:$C$1048576,2,FALSE),0),$L$1)</f>
        <v>-</v>
      </c>
      <c r="I426" s="2">
        <v>1</v>
      </c>
      <c r="J426" s="26">
        <v>1</v>
      </c>
      <c r="K426" s="1"/>
    </row>
    <row r="427" spans="1:11" x14ac:dyDescent="0.25">
      <c r="A427" s="1">
        <v>426</v>
      </c>
      <c r="B427" s="15"/>
      <c r="C427" s="1"/>
      <c r="D427" s="1"/>
      <c r="E427" s="2"/>
      <c r="F427" s="2" t="str">
        <f>IF(LEN($C427),IFERROR(VLOOKUP($C427,Employees!$A$2:$B$806,2,FALSE),0),$L$1)</f>
        <v>-</v>
      </c>
      <c r="G427" s="2" t="str">
        <f>IF(LEN($D427),IFERROR(VLOOKUP($D427,Employees!$A$2:$B$833,2,FALSE),0),$L$1)</f>
        <v>-</v>
      </c>
      <c r="H427" s="2" t="str">
        <f>IF(LEN(E426),IFERROR(VLOOKUP(E427,'Tools List'!$B$2:$C$1048576,2,FALSE),0),$L$1)</f>
        <v>-</v>
      </c>
      <c r="I427" s="2">
        <v>1</v>
      </c>
      <c r="J427" s="26">
        <v>1</v>
      </c>
      <c r="K427" s="1"/>
    </row>
    <row r="428" spans="1:11" x14ac:dyDescent="0.25">
      <c r="A428" s="1">
        <v>427</v>
      </c>
      <c r="B428" s="15"/>
      <c r="C428" s="1"/>
      <c r="D428" s="1"/>
      <c r="E428" s="2"/>
      <c r="F428" s="2" t="str">
        <f>IF(LEN($C428),IFERROR(VLOOKUP($C428,Employees!$A$2:$B$806,2,FALSE),0),$L$1)</f>
        <v>-</v>
      </c>
      <c r="G428" s="2" t="str">
        <f>IF(LEN($D428),IFERROR(VLOOKUP($D428,Employees!$A$2:$B$833,2,FALSE),0),$L$1)</f>
        <v>-</v>
      </c>
      <c r="H428" s="2" t="str">
        <f>IF(LEN(E427),IFERROR(VLOOKUP(E428,'Tools List'!$B$2:$C$1048576,2,FALSE),0),$L$1)</f>
        <v>-</v>
      </c>
      <c r="I428" s="2">
        <v>1</v>
      </c>
      <c r="J428" s="26">
        <v>1</v>
      </c>
      <c r="K428" s="1"/>
    </row>
    <row r="429" spans="1:11" x14ac:dyDescent="0.25">
      <c r="A429" s="1">
        <v>428</v>
      </c>
      <c r="B429" s="15"/>
      <c r="C429" s="1"/>
      <c r="D429" s="1"/>
      <c r="E429" s="2"/>
      <c r="F429" s="2" t="str">
        <f>IF(LEN($C429),IFERROR(VLOOKUP($C429,Employees!$A$2:$B$806,2,FALSE),0),$L$1)</f>
        <v>-</v>
      </c>
      <c r="G429" s="2" t="str">
        <f>IF(LEN($D429),IFERROR(VLOOKUP($D429,Employees!$A$2:$B$833,2,FALSE),0),$L$1)</f>
        <v>-</v>
      </c>
      <c r="H429" s="2" t="str">
        <f>IF(LEN(E428),IFERROR(VLOOKUP(E429,'Tools List'!$B$2:$C$1048576,2,FALSE),0),$L$1)</f>
        <v>-</v>
      </c>
      <c r="I429" s="2">
        <v>1</v>
      </c>
      <c r="J429" s="26">
        <v>1</v>
      </c>
      <c r="K429" s="1"/>
    </row>
    <row r="430" spans="1:11" x14ac:dyDescent="0.25">
      <c r="A430" s="1">
        <v>429</v>
      </c>
      <c r="B430" s="15"/>
      <c r="C430" s="1"/>
      <c r="D430" s="1"/>
      <c r="E430" s="2"/>
      <c r="F430" s="2" t="str">
        <f>IF(LEN($C430),IFERROR(VLOOKUP($C430,Employees!$A$2:$B$806,2,FALSE),0),$L$1)</f>
        <v>-</v>
      </c>
      <c r="G430" s="2" t="str">
        <f>IF(LEN($D430),IFERROR(VLOOKUP($D430,Employees!$A$2:$B$833,2,FALSE),0),$L$1)</f>
        <v>-</v>
      </c>
      <c r="H430" s="2" t="str">
        <f>IF(LEN(E429),IFERROR(VLOOKUP(E430,'Tools List'!$B$2:$C$1048576,2,FALSE),0),$L$1)</f>
        <v>-</v>
      </c>
      <c r="I430" s="2">
        <v>1</v>
      </c>
      <c r="J430" s="26">
        <v>1</v>
      </c>
      <c r="K430" s="1"/>
    </row>
    <row r="431" spans="1:11" x14ac:dyDescent="0.25">
      <c r="A431" s="1">
        <v>430</v>
      </c>
      <c r="B431" s="15"/>
      <c r="C431" s="1"/>
      <c r="D431" s="1"/>
      <c r="E431" s="2"/>
      <c r="F431" s="2" t="str">
        <f>IF(LEN($C431),IFERROR(VLOOKUP($C431,Employees!$A$2:$B$806,2,FALSE),0),$L$1)</f>
        <v>-</v>
      </c>
      <c r="G431" s="2" t="str">
        <f>IF(LEN($D431),IFERROR(VLOOKUP($D431,Employees!$A$2:$B$833,2,FALSE),0),$L$1)</f>
        <v>-</v>
      </c>
      <c r="H431" s="2" t="str">
        <f>IF(LEN(E430),IFERROR(VLOOKUP(E431,'Tools List'!$B$2:$C$1048576,2,FALSE),0),$L$1)</f>
        <v>-</v>
      </c>
      <c r="I431" s="2">
        <v>1</v>
      </c>
      <c r="J431" s="26">
        <v>1</v>
      </c>
      <c r="K431" s="1"/>
    </row>
    <row r="432" spans="1:11" x14ac:dyDescent="0.25">
      <c r="A432" s="1">
        <v>431</v>
      </c>
      <c r="B432" s="15"/>
      <c r="C432" s="1"/>
      <c r="D432" s="1"/>
      <c r="E432" s="2"/>
      <c r="F432" s="2" t="str">
        <f>IF(LEN($C432),IFERROR(VLOOKUP($C432,Employees!$A$2:$B$806,2,FALSE),0),$L$1)</f>
        <v>-</v>
      </c>
      <c r="G432" s="2" t="str">
        <f>IF(LEN($D432),IFERROR(VLOOKUP($D432,Employees!$A$2:$B$833,2,FALSE),0),$L$1)</f>
        <v>-</v>
      </c>
      <c r="H432" s="2" t="str">
        <f>IF(LEN(E431),IFERROR(VLOOKUP(E432,'Tools List'!$B$2:$C$1048576,2,FALSE),0),$L$1)</f>
        <v>-</v>
      </c>
      <c r="I432" s="2">
        <v>1</v>
      </c>
      <c r="J432" s="26">
        <v>1</v>
      </c>
      <c r="K432" s="1"/>
    </row>
    <row r="433" spans="1:11" x14ac:dyDescent="0.25">
      <c r="A433" s="1">
        <v>432</v>
      </c>
      <c r="B433" s="15"/>
      <c r="C433" s="1"/>
      <c r="D433" s="1"/>
      <c r="E433" s="2"/>
      <c r="F433" s="2" t="str">
        <f>IF(LEN($C433),IFERROR(VLOOKUP($C433,Employees!$A$2:$B$806,2,FALSE),0),$L$1)</f>
        <v>-</v>
      </c>
      <c r="G433" s="2" t="str">
        <f>IF(LEN($D433),IFERROR(VLOOKUP($D433,Employees!$A$2:$B$833,2,FALSE),0),$L$1)</f>
        <v>-</v>
      </c>
      <c r="H433" s="2" t="str">
        <f>IF(LEN(E432),IFERROR(VLOOKUP(E433,'Tools List'!$B$2:$C$1048576,2,FALSE),0),$L$1)</f>
        <v>-</v>
      </c>
      <c r="I433" s="2">
        <v>1</v>
      </c>
      <c r="J433" s="26">
        <v>1</v>
      </c>
      <c r="K433" s="1"/>
    </row>
    <row r="434" spans="1:11" x14ac:dyDescent="0.25">
      <c r="A434" s="1">
        <v>433</v>
      </c>
      <c r="B434" s="15"/>
      <c r="C434" s="1"/>
      <c r="D434" s="1"/>
      <c r="E434" s="2"/>
      <c r="F434" s="2" t="str">
        <f>IF(LEN($C434),IFERROR(VLOOKUP($C434,Employees!$A$2:$B$806,2,FALSE),0),$L$1)</f>
        <v>-</v>
      </c>
      <c r="G434" s="2" t="str">
        <f>IF(LEN($D434),IFERROR(VLOOKUP($D434,Employees!$A$2:$B$833,2,FALSE),0),$L$1)</f>
        <v>-</v>
      </c>
      <c r="H434" s="2" t="str">
        <f>IF(LEN(E433),IFERROR(VLOOKUP(E434,'Tools List'!$B$2:$C$1048576,2,FALSE),0),$L$1)</f>
        <v>-</v>
      </c>
      <c r="I434" s="2">
        <v>1</v>
      </c>
      <c r="J434" s="26">
        <v>1</v>
      </c>
      <c r="K434" s="1"/>
    </row>
    <row r="435" spans="1:11" x14ac:dyDescent="0.25">
      <c r="A435" s="1">
        <v>434</v>
      </c>
      <c r="B435" s="15"/>
      <c r="C435" s="1"/>
      <c r="D435" s="1"/>
      <c r="E435" s="2"/>
      <c r="F435" s="2" t="str">
        <f>IF(LEN($C435),IFERROR(VLOOKUP($C435,Employees!$A$2:$B$806,2,FALSE),0),$L$1)</f>
        <v>-</v>
      </c>
      <c r="G435" s="2" t="str">
        <f>IF(LEN($D435),IFERROR(VLOOKUP($D435,Employees!$A$2:$B$833,2,FALSE),0),$L$1)</f>
        <v>-</v>
      </c>
      <c r="H435" s="2" t="str">
        <f>IF(LEN(E434),IFERROR(VLOOKUP(E435,'Tools List'!$B$2:$C$1048576,2,FALSE),0),$L$1)</f>
        <v>-</v>
      </c>
      <c r="I435" s="2">
        <v>1</v>
      </c>
      <c r="J435" s="26">
        <v>1</v>
      </c>
      <c r="K435" s="1"/>
    </row>
    <row r="436" spans="1:11" x14ac:dyDescent="0.25">
      <c r="A436" s="1">
        <v>435</v>
      </c>
      <c r="B436" s="15"/>
      <c r="C436" s="1"/>
      <c r="D436" s="1"/>
      <c r="E436" s="2"/>
      <c r="F436" s="2" t="str">
        <f>IF(LEN($C436),IFERROR(VLOOKUP($C436,Employees!$A$2:$B$806,2,FALSE),0),$L$1)</f>
        <v>-</v>
      </c>
      <c r="G436" s="2" t="str">
        <f>IF(LEN($D436),IFERROR(VLOOKUP($D436,Employees!$A$2:$B$833,2,FALSE),0),$L$1)</f>
        <v>-</v>
      </c>
      <c r="H436" s="2" t="str">
        <f>IF(LEN(E435),IFERROR(VLOOKUP(E436,'Tools List'!$B$2:$C$1048576,2,FALSE),0),$L$1)</f>
        <v>-</v>
      </c>
      <c r="I436" s="2">
        <v>1</v>
      </c>
      <c r="J436" s="26">
        <v>1</v>
      </c>
      <c r="K436" s="1"/>
    </row>
    <row r="437" spans="1:11" x14ac:dyDescent="0.25">
      <c r="A437" s="1">
        <v>436</v>
      </c>
      <c r="B437" s="15"/>
      <c r="C437" s="1"/>
      <c r="D437" s="1"/>
      <c r="E437" s="2"/>
      <c r="F437" s="2" t="str">
        <f>IF(LEN($C437),IFERROR(VLOOKUP($C437,Employees!$A$2:$B$806,2,FALSE),0),$L$1)</f>
        <v>-</v>
      </c>
      <c r="G437" s="2" t="str">
        <f>IF(LEN($D437),IFERROR(VLOOKUP($D437,Employees!$A$2:$B$833,2,FALSE),0),$L$1)</f>
        <v>-</v>
      </c>
      <c r="H437" s="2" t="str">
        <f>IF(LEN(E436),IFERROR(VLOOKUP(E437,'Tools List'!$B$2:$C$1048576,2,FALSE),0),$L$1)</f>
        <v>-</v>
      </c>
      <c r="I437" s="2">
        <v>1</v>
      </c>
      <c r="J437" s="26">
        <v>1</v>
      </c>
      <c r="K437" s="1"/>
    </row>
    <row r="438" spans="1:11" x14ac:dyDescent="0.25">
      <c r="A438" s="1">
        <v>437</v>
      </c>
      <c r="B438" s="15"/>
      <c r="C438" s="1"/>
      <c r="D438" s="1"/>
      <c r="E438" s="2"/>
      <c r="F438" s="2" t="str">
        <f>IF(LEN($C438),IFERROR(VLOOKUP($C438,Employees!$A$2:$B$806,2,FALSE),0),$L$1)</f>
        <v>-</v>
      </c>
      <c r="G438" s="2" t="str">
        <f>IF(LEN($D438),IFERROR(VLOOKUP($D438,Employees!$A$2:$B$833,2,FALSE),0),$L$1)</f>
        <v>-</v>
      </c>
      <c r="H438" s="2" t="str">
        <f>IF(LEN(E437),IFERROR(VLOOKUP(E438,'Tools List'!$B$2:$C$1048576,2,FALSE),0),$L$1)</f>
        <v>-</v>
      </c>
      <c r="I438" s="2">
        <v>1</v>
      </c>
      <c r="J438" s="26">
        <v>1</v>
      </c>
      <c r="K438" s="1"/>
    </row>
    <row r="439" spans="1:11" x14ac:dyDescent="0.25">
      <c r="A439" s="1">
        <v>438</v>
      </c>
      <c r="B439" s="15"/>
      <c r="C439" s="1"/>
      <c r="D439" s="1"/>
      <c r="E439" s="2"/>
      <c r="F439" s="2" t="str">
        <f>IF(LEN($C439),IFERROR(VLOOKUP($C439,Employees!$A$2:$B$806,2,FALSE),0),$L$1)</f>
        <v>-</v>
      </c>
      <c r="G439" s="2" t="str">
        <f>IF(LEN($D439),IFERROR(VLOOKUP($D439,Employees!$A$2:$B$833,2,FALSE),0),$L$1)</f>
        <v>-</v>
      </c>
      <c r="H439" s="2" t="str">
        <f>IF(LEN(E438),IFERROR(VLOOKUP(E439,'Tools List'!$B$2:$C$1048576,2,FALSE),0),$L$1)</f>
        <v>-</v>
      </c>
      <c r="I439" s="2">
        <v>1</v>
      </c>
      <c r="J439" s="26">
        <v>1</v>
      </c>
      <c r="K439" s="1"/>
    </row>
    <row r="440" spans="1:11" x14ac:dyDescent="0.25">
      <c r="A440" s="1">
        <v>439</v>
      </c>
      <c r="B440" s="15"/>
      <c r="C440" s="1"/>
      <c r="D440" s="1"/>
      <c r="E440" s="2"/>
      <c r="F440" s="2" t="str">
        <f>IF(LEN($C440),IFERROR(VLOOKUP($C440,Employees!$A$2:$B$806,2,FALSE),0),$L$1)</f>
        <v>-</v>
      </c>
      <c r="G440" s="2" t="str">
        <f>IF(LEN($D440),IFERROR(VLOOKUP($D440,Employees!$A$2:$B$833,2,FALSE),0),$L$1)</f>
        <v>-</v>
      </c>
      <c r="H440" s="2" t="str">
        <f>IF(LEN(E439),IFERROR(VLOOKUP(E440,'Tools List'!$B$2:$C$1048576,2,FALSE),0),$L$1)</f>
        <v>-</v>
      </c>
      <c r="I440" s="2">
        <v>1</v>
      </c>
      <c r="J440" s="26">
        <v>1</v>
      </c>
      <c r="K440" s="1"/>
    </row>
    <row r="441" spans="1:11" x14ac:dyDescent="0.25">
      <c r="A441" s="1">
        <v>440</v>
      </c>
      <c r="B441" s="15"/>
      <c r="C441" s="1"/>
      <c r="D441" s="1"/>
      <c r="E441" s="2"/>
      <c r="F441" s="2" t="str">
        <f>IF(LEN($C441),IFERROR(VLOOKUP($C441,Employees!$A$2:$B$806,2,FALSE),0),$L$1)</f>
        <v>-</v>
      </c>
      <c r="G441" s="2" t="str">
        <f>IF(LEN($D441),IFERROR(VLOOKUP($D441,Employees!$A$2:$B$833,2,FALSE),0),$L$1)</f>
        <v>-</v>
      </c>
      <c r="H441" s="2" t="str">
        <f>IF(LEN(E440),IFERROR(VLOOKUP(E441,'Tools List'!$B$2:$C$1048576,2,FALSE),0),$L$1)</f>
        <v>-</v>
      </c>
      <c r="I441" s="2">
        <v>1</v>
      </c>
      <c r="J441" s="26">
        <v>1</v>
      </c>
      <c r="K441" s="1"/>
    </row>
    <row r="442" spans="1:11" x14ac:dyDescent="0.25">
      <c r="A442" s="1">
        <v>441</v>
      </c>
      <c r="B442" s="15"/>
      <c r="C442" s="1"/>
      <c r="D442" s="1"/>
      <c r="E442" s="2"/>
      <c r="F442" s="2" t="str">
        <f>IF(LEN($C442),IFERROR(VLOOKUP($C442,Employees!$A$2:$B$806,2,FALSE),0),$L$1)</f>
        <v>-</v>
      </c>
      <c r="G442" s="2" t="str">
        <f>IF(LEN($D442),IFERROR(VLOOKUP($D442,Employees!$A$2:$B$833,2,FALSE),0),$L$1)</f>
        <v>-</v>
      </c>
      <c r="H442" s="2" t="str">
        <f>IF(LEN(E441),IFERROR(VLOOKUP(E442,'Tools List'!$B$2:$C$1048576,2,FALSE),0),$L$1)</f>
        <v>-</v>
      </c>
      <c r="I442" s="2">
        <v>1</v>
      </c>
      <c r="J442" s="26">
        <v>1</v>
      </c>
      <c r="K442" s="1"/>
    </row>
    <row r="443" spans="1:11" x14ac:dyDescent="0.25">
      <c r="A443" s="1">
        <v>442</v>
      </c>
      <c r="B443" s="15"/>
      <c r="C443" s="1"/>
      <c r="D443" s="1"/>
      <c r="E443" s="2"/>
      <c r="F443" s="2" t="str">
        <f>IF(LEN($C443),IFERROR(VLOOKUP($C443,Employees!$A$2:$B$806,2,FALSE),0),$L$1)</f>
        <v>-</v>
      </c>
      <c r="G443" s="2" t="str">
        <f>IF(LEN($D443),IFERROR(VLOOKUP($D443,Employees!$A$2:$B$833,2,FALSE),0),$L$1)</f>
        <v>-</v>
      </c>
      <c r="H443" s="2" t="str">
        <f>IF(LEN(E442),IFERROR(VLOOKUP(E443,'Tools List'!$B$2:$C$1048576,2,FALSE),0),$L$1)</f>
        <v>-</v>
      </c>
      <c r="I443" s="2">
        <v>1</v>
      </c>
      <c r="J443" s="26">
        <v>1</v>
      </c>
      <c r="K443" s="1"/>
    </row>
    <row r="444" spans="1:11" x14ac:dyDescent="0.25">
      <c r="A444" s="1">
        <v>443</v>
      </c>
      <c r="B444" s="15"/>
      <c r="C444" s="1"/>
      <c r="D444" s="1"/>
      <c r="E444" s="2"/>
      <c r="F444" s="2" t="str">
        <f>IF(LEN($C444),IFERROR(VLOOKUP($C444,Employees!$A$2:$B$806,2,FALSE),0),$L$1)</f>
        <v>-</v>
      </c>
      <c r="G444" s="2" t="str">
        <f>IF(LEN($D444),IFERROR(VLOOKUP($D444,Employees!$A$2:$B$833,2,FALSE),0),$L$1)</f>
        <v>-</v>
      </c>
      <c r="H444" s="2" t="str">
        <f>IF(LEN(E443),IFERROR(VLOOKUP(E444,'Tools List'!$B$2:$C$1048576,2,FALSE),0),$L$1)</f>
        <v>-</v>
      </c>
      <c r="I444" s="2">
        <v>1</v>
      </c>
      <c r="J444" s="26">
        <v>1</v>
      </c>
      <c r="K444" s="1"/>
    </row>
    <row r="445" spans="1:11" x14ac:dyDescent="0.25">
      <c r="A445" s="1">
        <v>444</v>
      </c>
      <c r="B445" s="15"/>
      <c r="C445" s="1"/>
      <c r="D445" s="1"/>
      <c r="E445" s="2"/>
      <c r="F445" s="2" t="str">
        <f>IF(LEN($C445),IFERROR(VLOOKUP($C445,Employees!$A$2:$B$806,2,FALSE),0),$L$1)</f>
        <v>-</v>
      </c>
      <c r="G445" s="2" t="str">
        <f>IF(LEN($D445),IFERROR(VLOOKUP($D445,Employees!$A$2:$B$833,2,FALSE),0),$L$1)</f>
        <v>-</v>
      </c>
      <c r="H445" s="2" t="str">
        <f>IF(LEN(E444),IFERROR(VLOOKUP(E445,'Tools List'!$B$2:$C$1048576,2,FALSE),0),$L$1)</f>
        <v>-</v>
      </c>
      <c r="I445" s="2">
        <v>1</v>
      </c>
      <c r="J445" s="26">
        <v>1</v>
      </c>
      <c r="K445" s="1"/>
    </row>
    <row r="446" spans="1:11" x14ac:dyDescent="0.25">
      <c r="A446" s="1">
        <v>445</v>
      </c>
      <c r="B446" s="15"/>
      <c r="C446" s="1"/>
      <c r="D446" s="1"/>
      <c r="E446" s="2"/>
      <c r="F446" s="2" t="str">
        <f>IF(LEN($C446),IFERROR(VLOOKUP($C446,Employees!$A$2:$B$806,2,FALSE),0),$L$1)</f>
        <v>-</v>
      </c>
      <c r="G446" s="2" t="str">
        <f>IF(LEN($D446),IFERROR(VLOOKUP($D446,Employees!$A$2:$B$833,2,FALSE),0),$L$1)</f>
        <v>-</v>
      </c>
      <c r="H446" s="2" t="str">
        <f>IF(LEN(E445),IFERROR(VLOOKUP(E446,'Tools List'!$B$2:$C$1048576,2,FALSE),0),$L$1)</f>
        <v>-</v>
      </c>
      <c r="I446" s="2">
        <v>1</v>
      </c>
      <c r="J446" s="26">
        <v>1</v>
      </c>
      <c r="K446" s="1"/>
    </row>
    <row r="447" spans="1:11" x14ac:dyDescent="0.25">
      <c r="A447" s="1">
        <v>446</v>
      </c>
      <c r="B447" s="15"/>
      <c r="C447" s="1"/>
      <c r="D447" s="1"/>
      <c r="E447" s="2"/>
      <c r="F447" s="2" t="str">
        <f>IF(LEN($C447),IFERROR(VLOOKUP($C447,Employees!$A$2:$B$806,2,FALSE),0),$L$1)</f>
        <v>-</v>
      </c>
      <c r="G447" s="2" t="str">
        <f>IF(LEN($D447),IFERROR(VLOOKUP($D447,Employees!$A$2:$B$833,2,FALSE),0),$L$1)</f>
        <v>-</v>
      </c>
      <c r="H447" s="2" t="str">
        <f>IF(LEN(E446),IFERROR(VLOOKUP(E447,'Tools List'!$B$2:$C$1048576,2,FALSE),0),$L$1)</f>
        <v>-</v>
      </c>
      <c r="I447" s="2">
        <v>1</v>
      </c>
      <c r="J447" s="26">
        <v>1</v>
      </c>
      <c r="K447" s="1"/>
    </row>
    <row r="448" spans="1:11" x14ac:dyDescent="0.25">
      <c r="A448" s="1">
        <v>447</v>
      </c>
      <c r="B448" s="15"/>
      <c r="C448" s="1"/>
      <c r="D448" s="1"/>
      <c r="E448" s="2"/>
      <c r="F448" s="2" t="str">
        <f>IF(LEN($C448),IFERROR(VLOOKUP($C448,Employees!$A$2:$B$806,2,FALSE),0),$L$1)</f>
        <v>-</v>
      </c>
      <c r="G448" s="2" t="str">
        <f>IF(LEN($D448),IFERROR(VLOOKUP($D448,Employees!$A$2:$B$833,2,FALSE),0),$L$1)</f>
        <v>-</v>
      </c>
      <c r="H448" s="2" t="str">
        <f>IF(LEN(E447),IFERROR(VLOOKUP(E448,'Tools List'!$B$2:$C$1048576,2,FALSE),0),$L$1)</f>
        <v>-</v>
      </c>
      <c r="I448" s="2">
        <v>1</v>
      </c>
      <c r="J448" s="26">
        <v>1</v>
      </c>
      <c r="K448" s="1"/>
    </row>
    <row r="449" spans="1:11" x14ac:dyDescent="0.25">
      <c r="A449" s="1">
        <v>448</v>
      </c>
      <c r="B449" s="15"/>
      <c r="C449" s="1"/>
      <c r="D449" s="1"/>
      <c r="E449" s="2"/>
      <c r="F449" s="2" t="str">
        <f>IF(LEN($C449),IFERROR(VLOOKUP($C449,Employees!$A$2:$B$806,2,FALSE),0),$L$1)</f>
        <v>-</v>
      </c>
      <c r="G449" s="2" t="str">
        <f>IF(LEN($D449),IFERROR(VLOOKUP($D449,Employees!$A$2:$B$833,2,FALSE),0),$L$1)</f>
        <v>-</v>
      </c>
      <c r="H449" s="2" t="str">
        <f>IF(LEN(E448),IFERROR(VLOOKUP(E449,'Tools List'!$B$2:$C$1048576,2,FALSE),0),$L$1)</f>
        <v>-</v>
      </c>
      <c r="I449" s="2">
        <v>1</v>
      </c>
      <c r="J449" s="26">
        <v>1</v>
      </c>
      <c r="K449" s="1"/>
    </row>
    <row r="450" spans="1:11" x14ac:dyDescent="0.25">
      <c r="A450" s="1">
        <v>449</v>
      </c>
      <c r="B450" s="15"/>
      <c r="C450" s="1"/>
      <c r="D450" s="1"/>
      <c r="E450" s="2"/>
      <c r="F450" s="2" t="str">
        <f>IF(LEN($C450),IFERROR(VLOOKUP($C450,Employees!$A$2:$B$806,2,FALSE),0),$L$1)</f>
        <v>-</v>
      </c>
      <c r="G450" s="2" t="str">
        <f>IF(LEN($D450),IFERROR(VLOOKUP($D450,Employees!$A$2:$B$833,2,FALSE),0),$L$1)</f>
        <v>-</v>
      </c>
      <c r="H450" s="2" t="str">
        <f>IF(LEN(E449),IFERROR(VLOOKUP(E450,'Tools List'!$B$2:$C$1048576,2,FALSE),0),$L$1)</f>
        <v>-</v>
      </c>
      <c r="I450" s="2">
        <v>1</v>
      </c>
      <c r="J450" s="26">
        <v>1</v>
      </c>
      <c r="K450" s="1"/>
    </row>
    <row r="451" spans="1:11" x14ac:dyDescent="0.25">
      <c r="A451" s="1">
        <v>450</v>
      </c>
      <c r="B451" s="15"/>
      <c r="C451" s="1"/>
      <c r="D451" s="1"/>
      <c r="E451" s="2"/>
      <c r="F451" s="2" t="str">
        <f>IF(LEN($C451),IFERROR(VLOOKUP($C451,Employees!$A$2:$B$806,2,FALSE),0),$L$1)</f>
        <v>-</v>
      </c>
      <c r="G451" s="2" t="str">
        <f>IF(LEN($D451),IFERROR(VLOOKUP($D451,Employees!$A$2:$B$833,2,FALSE),0),$L$1)</f>
        <v>-</v>
      </c>
      <c r="H451" s="2" t="str">
        <f>IF(LEN(E450),IFERROR(VLOOKUP(E451,'Tools List'!$B$2:$C$1048576,2,FALSE),0),$L$1)</f>
        <v>-</v>
      </c>
      <c r="I451" s="2">
        <v>1</v>
      </c>
      <c r="J451" s="26">
        <v>1</v>
      </c>
      <c r="K451" s="1"/>
    </row>
    <row r="452" spans="1:11" x14ac:dyDescent="0.25">
      <c r="A452" s="1">
        <v>451</v>
      </c>
      <c r="B452" s="15"/>
      <c r="C452" s="1"/>
      <c r="D452" s="1"/>
      <c r="E452" s="2"/>
      <c r="F452" s="2" t="str">
        <f>IF(LEN($C452),IFERROR(VLOOKUP($C452,Employees!$A$2:$B$806,2,FALSE),0),$L$1)</f>
        <v>-</v>
      </c>
      <c r="G452" s="2" t="str">
        <f>IF(LEN($D452),IFERROR(VLOOKUP($D452,Employees!$A$2:$B$833,2,FALSE),0),$L$1)</f>
        <v>-</v>
      </c>
      <c r="H452" s="2" t="str">
        <f>IF(LEN(E451),IFERROR(VLOOKUP(E452,'Tools List'!$B$2:$C$1048576,2,FALSE),0),$L$1)</f>
        <v>-</v>
      </c>
      <c r="I452" s="2">
        <v>1</v>
      </c>
      <c r="J452" s="26">
        <v>1</v>
      </c>
      <c r="K452" s="1"/>
    </row>
    <row r="453" spans="1:11" x14ac:dyDescent="0.25">
      <c r="A453" s="1">
        <v>452</v>
      </c>
      <c r="B453" s="15"/>
      <c r="C453" s="1"/>
      <c r="D453" s="1"/>
      <c r="E453" s="2"/>
      <c r="F453" s="2" t="str">
        <f>IF(LEN($C453),IFERROR(VLOOKUP($C453,Employees!$A$2:$B$806,2,FALSE),0),$L$1)</f>
        <v>-</v>
      </c>
      <c r="G453" s="2" t="str">
        <f>IF(LEN($D453),IFERROR(VLOOKUP($D453,Employees!$A$2:$B$833,2,FALSE),0),$L$1)</f>
        <v>-</v>
      </c>
      <c r="H453" s="2" t="str">
        <f>IF(LEN(E452),IFERROR(VLOOKUP(E453,'Tools List'!$B$2:$C$1048576,2,FALSE),0),$L$1)</f>
        <v>-</v>
      </c>
      <c r="I453" s="2">
        <v>1</v>
      </c>
      <c r="J453" s="26">
        <v>1</v>
      </c>
      <c r="K453" s="1"/>
    </row>
    <row r="454" spans="1:11" x14ac:dyDescent="0.25">
      <c r="A454" s="1">
        <v>453</v>
      </c>
      <c r="B454" s="15"/>
      <c r="C454" s="1"/>
      <c r="D454" s="1"/>
      <c r="E454" s="2"/>
      <c r="F454" s="2" t="str">
        <f>IF(LEN($C454),IFERROR(VLOOKUP($C454,Employees!$A$2:$B$806,2,FALSE),0),$L$1)</f>
        <v>-</v>
      </c>
      <c r="G454" s="2" t="str">
        <f>IF(LEN($D454),IFERROR(VLOOKUP($D454,Employees!$A$2:$B$833,2,FALSE),0),$L$1)</f>
        <v>-</v>
      </c>
      <c r="H454" s="2" t="str">
        <f>IF(LEN(E453),IFERROR(VLOOKUP(E454,'Tools List'!$B$2:$C$1048576,2,FALSE),0),$L$1)</f>
        <v>-</v>
      </c>
      <c r="I454" s="2">
        <v>1</v>
      </c>
      <c r="J454" s="26">
        <v>1</v>
      </c>
      <c r="K454" s="1"/>
    </row>
    <row r="455" spans="1:11" x14ac:dyDescent="0.25">
      <c r="A455" s="1">
        <v>454</v>
      </c>
      <c r="B455" s="15"/>
      <c r="C455" s="1"/>
      <c r="D455" s="1"/>
      <c r="E455" s="2"/>
      <c r="F455" s="2" t="str">
        <f>IF(LEN($C455),IFERROR(VLOOKUP($C455,Employees!$A$2:$B$806,2,FALSE),0),$L$1)</f>
        <v>-</v>
      </c>
      <c r="G455" s="2" t="str">
        <f>IF(LEN($D455),IFERROR(VLOOKUP($D455,Employees!$A$2:$B$833,2,FALSE),0),$L$1)</f>
        <v>-</v>
      </c>
      <c r="H455" s="2" t="str">
        <f>IF(LEN(E454),IFERROR(VLOOKUP(E455,'Tools List'!$B$2:$C$1048576,2,FALSE),0),$L$1)</f>
        <v>-</v>
      </c>
      <c r="I455" s="2">
        <v>1</v>
      </c>
      <c r="J455" s="26">
        <v>1</v>
      </c>
      <c r="K455" s="1"/>
    </row>
    <row r="456" spans="1:11" x14ac:dyDescent="0.25">
      <c r="A456" s="1">
        <v>455</v>
      </c>
      <c r="B456" s="15"/>
      <c r="C456" s="1"/>
      <c r="D456" s="1"/>
      <c r="E456" s="2"/>
      <c r="F456" s="2" t="str">
        <f>IF(LEN($C456),IFERROR(VLOOKUP($C456,Employees!$A$2:$B$806,2,FALSE),0),$L$1)</f>
        <v>-</v>
      </c>
      <c r="G456" s="2" t="str">
        <f>IF(LEN($D456),IFERROR(VLOOKUP($D456,Employees!$A$2:$B$833,2,FALSE),0),$L$1)</f>
        <v>-</v>
      </c>
      <c r="H456" s="2" t="str">
        <f>IF(LEN(E455),IFERROR(VLOOKUP(E456,'Tools List'!$B$2:$C$1048576,2,FALSE),0),$L$1)</f>
        <v>-</v>
      </c>
      <c r="I456" s="2">
        <v>1</v>
      </c>
      <c r="J456" s="26">
        <v>1</v>
      </c>
      <c r="K456" s="1"/>
    </row>
    <row r="457" spans="1:11" x14ac:dyDescent="0.25">
      <c r="A457" s="1">
        <v>456</v>
      </c>
      <c r="B457" s="15"/>
      <c r="C457" s="1"/>
      <c r="D457" s="1"/>
      <c r="E457" s="2"/>
      <c r="F457" s="2" t="str">
        <f>IF(LEN($C457),IFERROR(VLOOKUP($C457,Employees!$A$2:$B$806,2,FALSE),0),$L$1)</f>
        <v>-</v>
      </c>
      <c r="G457" s="2" t="str">
        <f>IF(LEN($D457),IFERROR(VLOOKUP($D457,Employees!$A$2:$B$833,2,FALSE),0),$L$1)</f>
        <v>-</v>
      </c>
      <c r="H457" s="2" t="str">
        <f>IF(LEN(E456),IFERROR(VLOOKUP(E457,'Tools List'!$B$2:$C$1048576,2,FALSE),0),$L$1)</f>
        <v>-</v>
      </c>
      <c r="I457" s="2">
        <v>1</v>
      </c>
      <c r="J457" s="26">
        <v>1</v>
      </c>
      <c r="K457" s="1"/>
    </row>
    <row r="458" spans="1:11" x14ac:dyDescent="0.25">
      <c r="A458" s="1">
        <v>457</v>
      </c>
      <c r="B458" s="15"/>
      <c r="C458" s="1"/>
      <c r="D458" s="1"/>
      <c r="E458" s="2"/>
      <c r="F458" s="2" t="str">
        <f>IF(LEN($C458),IFERROR(VLOOKUP($C458,Employees!$A$2:$B$806,2,FALSE),0),$L$1)</f>
        <v>-</v>
      </c>
      <c r="G458" s="2" t="str">
        <f>IF(LEN($D458),IFERROR(VLOOKUP($D458,Employees!$A$2:$B$833,2,FALSE),0),$L$1)</f>
        <v>-</v>
      </c>
      <c r="H458" s="2" t="str">
        <f>IF(LEN(E457),IFERROR(VLOOKUP(E458,'Tools List'!$B$2:$C$1048576,2,FALSE),0),$L$1)</f>
        <v>-</v>
      </c>
      <c r="I458" s="2">
        <v>1</v>
      </c>
      <c r="J458" s="26">
        <v>1</v>
      </c>
      <c r="K458" s="1"/>
    </row>
    <row r="459" spans="1:11" x14ac:dyDescent="0.25">
      <c r="A459" s="1">
        <v>458</v>
      </c>
      <c r="B459" s="15"/>
      <c r="C459" s="1"/>
      <c r="D459" s="1"/>
      <c r="E459" s="2"/>
      <c r="F459" s="2" t="str">
        <f>IF(LEN($C459),IFERROR(VLOOKUP($C459,Employees!$A$2:$B$806,2,FALSE),0),$L$1)</f>
        <v>-</v>
      </c>
      <c r="G459" s="2" t="str">
        <f>IF(LEN($D459),IFERROR(VLOOKUP($D459,Employees!$A$2:$B$833,2,FALSE),0),$L$1)</f>
        <v>-</v>
      </c>
      <c r="H459" s="2" t="str">
        <f>IF(LEN(E458),IFERROR(VLOOKUP(E459,'Tools List'!$B$2:$C$1048576,2,FALSE),0),$L$1)</f>
        <v>-</v>
      </c>
      <c r="I459" s="2">
        <v>1</v>
      </c>
      <c r="J459" s="26">
        <v>1</v>
      </c>
      <c r="K459" s="1"/>
    </row>
    <row r="460" spans="1:11" x14ac:dyDescent="0.25">
      <c r="A460" s="1">
        <v>459</v>
      </c>
      <c r="B460" s="15"/>
      <c r="C460" s="1"/>
      <c r="D460" s="1"/>
      <c r="E460" s="2"/>
      <c r="F460" s="2" t="str">
        <f>IF(LEN($C460),IFERROR(VLOOKUP($C460,Employees!$A$2:$B$806,2,FALSE),0),$L$1)</f>
        <v>-</v>
      </c>
      <c r="G460" s="2" t="str">
        <f>IF(LEN($D460),IFERROR(VLOOKUP($D460,Employees!$A$2:$B$833,2,FALSE),0),$L$1)</f>
        <v>-</v>
      </c>
      <c r="H460" s="2" t="str">
        <f>IF(LEN(E459),IFERROR(VLOOKUP(E460,'Tools List'!$B$2:$C$1048576,2,FALSE),0),$L$1)</f>
        <v>-</v>
      </c>
      <c r="I460" s="2">
        <v>1</v>
      </c>
      <c r="J460" s="26">
        <v>1</v>
      </c>
      <c r="K460" s="1"/>
    </row>
    <row r="461" spans="1:11" x14ac:dyDescent="0.25">
      <c r="A461" s="1">
        <v>460</v>
      </c>
      <c r="B461" s="15"/>
      <c r="C461" s="1"/>
      <c r="D461" s="1"/>
      <c r="E461" s="2"/>
      <c r="F461" s="2" t="str">
        <f>IF(LEN($C461),IFERROR(VLOOKUP($C461,Employees!$A$2:$B$806,2,FALSE),0),$L$1)</f>
        <v>-</v>
      </c>
      <c r="G461" s="2" t="str">
        <f>IF(LEN($D461),IFERROR(VLOOKUP($D461,Employees!$A$2:$B$833,2,FALSE),0),$L$1)</f>
        <v>-</v>
      </c>
      <c r="H461" s="2" t="str">
        <f>IF(LEN(E460),IFERROR(VLOOKUP(E461,'Tools List'!$B$2:$C$1048576,2,FALSE),0),$L$1)</f>
        <v>-</v>
      </c>
      <c r="I461" s="2">
        <v>1</v>
      </c>
      <c r="J461" s="26">
        <v>1</v>
      </c>
      <c r="K461" s="1"/>
    </row>
    <row r="462" spans="1:11" x14ac:dyDescent="0.25">
      <c r="A462" s="1">
        <v>461</v>
      </c>
      <c r="B462" s="15"/>
      <c r="C462" s="1"/>
      <c r="D462" s="1"/>
      <c r="E462" s="2"/>
      <c r="F462" s="2" t="str">
        <f>IF(LEN($C462),IFERROR(VLOOKUP($C462,Employees!$A$2:$B$806,2,FALSE),0),$L$1)</f>
        <v>-</v>
      </c>
      <c r="G462" s="2" t="str">
        <f>IF(LEN($D462),IFERROR(VLOOKUP($D462,Employees!$A$2:$B$833,2,FALSE),0),$L$1)</f>
        <v>-</v>
      </c>
      <c r="H462" s="2" t="str">
        <f>IF(LEN(E461),IFERROR(VLOOKUP(E462,'Tools List'!$B$2:$C$1048576,2,FALSE),0),$L$1)</f>
        <v>-</v>
      </c>
      <c r="I462" s="2">
        <v>1</v>
      </c>
      <c r="J462" s="26">
        <v>1</v>
      </c>
      <c r="K462" s="1"/>
    </row>
    <row r="463" spans="1:11" x14ac:dyDescent="0.25">
      <c r="A463" s="1">
        <v>462</v>
      </c>
      <c r="B463" s="15"/>
      <c r="C463" s="1"/>
      <c r="D463" s="1"/>
      <c r="E463" s="2"/>
      <c r="F463" s="2" t="str">
        <f>IF(LEN($C463),IFERROR(VLOOKUP($C463,Employees!$A$2:$B$806,2,FALSE),0),$L$1)</f>
        <v>-</v>
      </c>
      <c r="G463" s="2" t="str">
        <f>IF(LEN($D463),IFERROR(VLOOKUP($D463,Employees!$A$2:$B$833,2,FALSE),0),$L$1)</f>
        <v>-</v>
      </c>
      <c r="H463" s="2" t="str">
        <f>IF(LEN(E462),IFERROR(VLOOKUP(E463,'Tools List'!$B$2:$C$1048576,2,FALSE),0),$L$1)</f>
        <v>-</v>
      </c>
      <c r="I463" s="2">
        <v>1</v>
      </c>
      <c r="J463" s="26">
        <v>1</v>
      </c>
      <c r="K463" s="1"/>
    </row>
    <row r="464" spans="1:11" x14ac:dyDescent="0.25">
      <c r="A464" s="1">
        <v>463</v>
      </c>
      <c r="B464" s="15"/>
      <c r="C464" s="1"/>
      <c r="D464" s="1"/>
      <c r="E464" s="2"/>
      <c r="F464" s="2" t="str">
        <f>IF(LEN($C464),IFERROR(VLOOKUP($C464,Employees!$A$2:$B$806,2,FALSE),0),$L$1)</f>
        <v>-</v>
      </c>
      <c r="G464" s="2" t="str">
        <f>IF(LEN($D464),IFERROR(VLOOKUP($D464,Employees!$A$2:$B$833,2,FALSE),0),$L$1)</f>
        <v>-</v>
      </c>
      <c r="H464" s="2" t="str">
        <f>IF(LEN(E463),IFERROR(VLOOKUP(E464,'Tools List'!$B$2:$C$1048576,2,FALSE),0),$L$1)</f>
        <v>-</v>
      </c>
      <c r="I464" s="2">
        <v>1</v>
      </c>
      <c r="J464" s="26">
        <v>1</v>
      </c>
      <c r="K464" s="1"/>
    </row>
    <row r="465" spans="1:11" x14ac:dyDescent="0.25">
      <c r="A465" s="1">
        <v>464</v>
      </c>
      <c r="B465" s="15"/>
      <c r="C465" s="1"/>
      <c r="D465" s="1"/>
      <c r="E465" s="2"/>
      <c r="F465" s="2" t="str">
        <f>IF(LEN($C465),IFERROR(VLOOKUP($C465,Employees!$A$2:$B$806,2,FALSE),0),$L$1)</f>
        <v>-</v>
      </c>
      <c r="G465" s="2" t="str">
        <f>IF(LEN($D465),IFERROR(VLOOKUP($D465,Employees!$A$2:$B$833,2,FALSE),0),$L$1)</f>
        <v>-</v>
      </c>
      <c r="H465" s="2" t="str">
        <f>IF(LEN(E464),IFERROR(VLOOKUP(E465,'Tools List'!$B$2:$C$1048576,2,FALSE),0),$L$1)</f>
        <v>-</v>
      </c>
      <c r="I465" s="2">
        <v>1</v>
      </c>
      <c r="J465" s="26">
        <v>1</v>
      </c>
      <c r="K465" s="1"/>
    </row>
    <row r="466" spans="1:11" x14ac:dyDescent="0.25">
      <c r="A466" s="1">
        <v>465</v>
      </c>
      <c r="B466" s="15"/>
      <c r="C466" s="1"/>
      <c r="D466" s="1"/>
      <c r="E466" s="2"/>
      <c r="F466" s="2" t="str">
        <f>IF(LEN($C466),IFERROR(VLOOKUP($C466,Employees!$A$2:$B$806,2,FALSE),0),$L$1)</f>
        <v>-</v>
      </c>
      <c r="G466" s="2" t="str">
        <f>IF(LEN($D466),IFERROR(VLOOKUP($D466,Employees!$A$2:$B$833,2,FALSE),0),$L$1)</f>
        <v>-</v>
      </c>
      <c r="H466" s="2" t="str">
        <f>IF(LEN(E465),IFERROR(VLOOKUP(E466,'Tools List'!$B$2:$C$1048576,2,FALSE),0),$L$1)</f>
        <v>-</v>
      </c>
      <c r="I466" s="2">
        <v>1</v>
      </c>
      <c r="J466" s="26">
        <v>1</v>
      </c>
      <c r="K466" s="1"/>
    </row>
    <row r="467" spans="1:11" x14ac:dyDescent="0.25">
      <c r="A467" s="1">
        <v>466</v>
      </c>
      <c r="B467" s="15"/>
      <c r="C467" s="1"/>
      <c r="D467" s="1"/>
      <c r="E467" s="2"/>
      <c r="F467" s="2" t="str">
        <f>IF(LEN($C467),IFERROR(VLOOKUP($C467,Employees!$A$2:$B$806,2,FALSE),0),$L$1)</f>
        <v>-</v>
      </c>
      <c r="G467" s="2" t="str">
        <f>IF(LEN($D467),IFERROR(VLOOKUP($D467,Employees!$A$2:$B$833,2,FALSE),0),$L$1)</f>
        <v>-</v>
      </c>
      <c r="H467" s="2" t="str">
        <f>IF(LEN(E466),IFERROR(VLOOKUP(E467,'Tools List'!$B$2:$C$1048576,2,FALSE),0),$L$1)</f>
        <v>-</v>
      </c>
      <c r="I467" s="2">
        <v>1</v>
      </c>
      <c r="J467" s="26">
        <v>1</v>
      </c>
      <c r="K467" s="1"/>
    </row>
    <row r="468" spans="1:11" x14ac:dyDescent="0.25">
      <c r="A468" s="1">
        <v>467</v>
      </c>
      <c r="B468" s="15"/>
      <c r="C468" s="1"/>
      <c r="D468" s="1"/>
      <c r="E468" s="2"/>
      <c r="F468" s="2" t="str">
        <f>IF(LEN($C468),IFERROR(VLOOKUP($C468,Employees!$A$2:$B$806,2,FALSE),0),$L$1)</f>
        <v>-</v>
      </c>
      <c r="G468" s="2" t="str">
        <f>IF(LEN($D468),IFERROR(VLOOKUP($D468,Employees!$A$2:$B$833,2,FALSE),0),$L$1)</f>
        <v>-</v>
      </c>
      <c r="H468" s="2" t="str">
        <f>IF(LEN(E467),IFERROR(VLOOKUP(E468,'Tools List'!$B$2:$C$1048576,2,FALSE),0),$L$1)</f>
        <v>-</v>
      </c>
      <c r="I468" s="2">
        <v>1</v>
      </c>
      <c r="J468" s="26">
        <v>1</v>
      </c>
      <c r="K468" s="1"/>
    </row>
    <row r="469" spans="1:11" x14ac:dyDescent="0.25">
      <c r="A469" s="1">
        <v>468</v>
      </c>
      <c r="B469" s="15"/>
      <c r="C469" s="1"/>
      <c r="D469" s="1"/>
      <c r="E469" s="2"/>
      <c r="F469" s="2" t="str">
        <f>IF(LEN($C469),IFERROR(VLOOKUP($C469,Employees!$A$2:$B$806,2,FALSE),0),$L$1)</f>
        <v>-</v>
      </c>
      <c r="G469" s="2" t="str">
        <f>IF(LEN($D469),IFERROR(VLOOKUP($D469,Employees!$A$2:$B$833,2,FALSE),0),$L$1)</f>
        <v>-</v>
      </c>
      <c r="H469" s="2" t="str">
        <f>IF(LEN(E468),IFERROR(VLOOKUP(E469,'Tools List'!$B$2:$C$1048576,2,FALSE),0),$L$1)</f>
        <v>-</v>
      </c>
      <c r="I469" s="2">
        <v>1</v>
      </c>
      <c r="J469" s="26">
        <v>1</v>
      </c>
      <c r="K469" s="1"/>
    </row>
    <row r="470" spans="1:11" x14ac:dyDescent="0.25">
      <c r="A470" s="1">
        <v>469</v>
      </c>
      <c r="B470" s="15"/>
      <c r="C470" s="1"/>
      <c r="D470" s="1"/>
      <c r="E470" s="2"/>
      <c r="F470" s="2" t="str">
        <f>IF(LEN($C470),IFERROR(VLOOKUP($C470,Employees!$A$2:$B$806,2,FALSE),0),$L$1)</f>
        <v>-</v>
      </c>
      <c r="G470" s="2" t="str">
        <f>IF(LEN($D470),IFERROR(VLOOKUP($D470,Employees!$A$2:$B$833,2,FALSE),0),$L$1)</f>
        <v>-</v>
      </c>
      <c r="H470" s="2" t="str">
        <f>IF(LEN(E469),IFERROR(VLOOKUP(E470,'Tools List'!$B$2:$C$1048576,2,FALSE),0),$L$1)</f>
        <v>-</v>
      </c>
      <c r="I470" s="2">
        <v>1</v>
      </c>
      <c r="J470" s="26">
        <v>1</v>
      </c>
      <c r="K470" s="1"/>
    </row>
    <row r="471" spans="1:11" x14ac:dyDescent="0.25">
      <c r="A471" s="1">
        <v>470</v>
      </c>
      <c r="B471" s="15"/>
      <c r="C471" s="1"/>
      <c r="D471" s="1"/>
      <c r="E471" s="2"/>
      <c r="F471" s="2" t="str">
        <f>IF(LEN($C471),IFERROR(VLOOKUP($C471,Employees!$A$2:$B$806,2,FALSE),0),$L$1)</f>
        <v>-</v>
      </c>
      <c r="G471" s="2" t="str">
        <f>IF(LEN($D471),IFERROR(VLOOKUP($D471,Employees!$A$2:$B$833,2,FALSE),0),$L$1)</f>
        <v>-</v>
      </c>
      <c r="H471" s="2" t="str">
        <f>IF(LEN(E470),IFERROR(VLOOKUP(E471,'Tools List'!$B$2:$C$1048576,2,FALSE),0),$L$1)</f>
        <v>-</v>
      </c>
      <c r="I471" s="2">
        <v>1</v>
      </c>
      <c r="J471" s="26">
        <v>1</v>
      </c>
      <c r="K471" s="1"/>
    </row>
    <row r="472" spans="1:11" x14ac:dyDescent="0.25">
      <c r="A472" s="1">
        <v>471</v>
      </c>
      <c r="B472" s="15"/>
      <c r="C472" s="1"/>
      <c r="D472" s="1"/>
      <c r="E472" s="2"/>
      <c r="F472" s="2" t="str">
        <f>IF(LEN($C472),IFERROR(VLOOKUP($C472,Employees!$A$2:$B$806,2,FALSE),0),$L$1)</f>
        <v>-</v>
      </c>
      <c r="G472" s="2" t="str">
        <f>IF(LEN($D472),IFERROR(VLOOKUP($D472,Employees!$A$2:$B$833,2,FALSE),0),$L$1)</f>
        <v>-</v>
      </c>
      <c r="H472" s="2" t="str">
        <f>IF(LEN(E471),IFERROR(VLOOKUP(E472,'Tools List'!$B$2:$C$1048576,2,FALSE),0),$L$1)</f>
        <v>-</v>
      </c>
      <c r="I472" s="2">
        <v>1</v>
      </c>
      <c r="J472" s="26">
        <v>1</v>
      </c>
      <c r="K472" s="1"/>
    </row>
    <row r="473" spans="1:11" x14ac:dyDescent="0.25">
      <c r="A473" s="1">
        <v>472</v>
      </c>
      <c r="B473" s="15"/>
      <c r="C473" s="1"/>
      <c r="D473" s="1"/>
      <c r="E473" s="2"/>
      <c r="F473" s="2" t="str">
        <f>IF(LEN($C473),IFERROR(VLOOKUP($C473,Employees!$A$2:$B$806,2,FALSE),0),$L$1)</f>
        <v>-</v>
      </c>
      <c r="G473" s="2" t="str">
        <f>IF(LEN($D473),IFERROR(VLOOKUP($D473,Employees!$A$2:$B$833,2,FALSE),0),$L$1)</f>
        <v>-</v>
      </c>
      <c r="H473" s="2" t="str">
        <f>IF(LEN(E472),IFERROR(VLOOKUP(E473,'Tools List'!$B$2:$C$1048576,2,FALSE),0),$L$1)</f>
        <v>-</v>
      </c>
      <c r="I473" s="2">
        <v>1</v>
      </c>
      <c r="J473" s="26">
        <v>1</v>
      </c>
      <c r="K473" s="1"/>
    </row>
    <row r="474" spans="1:11" x14ac:dyDescent="0.25">
      <c r="A474" s="1">
        <v>473</v>
      </c>
      <c r="B474" s="15"/>
      <c r="C474" s="1"/>
      <c r="D474" s="1"/>
      <c r="E474" s="2"/>
      <c r="F474" s="2" t="str">
        <f>IF(LEN($C474),IFERROR(VLOOKUP($C474,Employees!$A$2:$B$806,2,FALSE),0),$L$1)</f>
        <v>-</v>
      </c>
      <c r="G474" s="2" t="str">
        <f>IF(LEN($D474),IFERROR(VLOOKUP($D474,Employees!$A$2:$B$833,2,FALSE),0),$L$1)</f>
        <v>-</v>
      </c>
      <c r="H474" s="2" t="str">
        <f>IF(LEN(E473),IFERROR(VLOOKUP(E474,'Tools List'!$B$2:$C$1048576,2,FALSE),0),$L$1)</f>
        <v>-</v>
      </c>
      <c r="I474" s="2">
        <v>1</v>
      </c>
      <c r="J474" s="26">
        <v>1</v>
      </c>
      <c r="K474" s="1"/>
    </row>
    <row r="475" spans="1:11" x14ac:dyDescent="0.25">
      <c r="A475" s="1">
        <v>474</v>
      </c>
      <c r="B475" s="15"/>
      <c r="C475" s="1"/>
      <c r="D475" s="1"/>
      <c r="E475" s="2"/>
      <c r="F475" s="2" t="str">
        <f>IF(LEN($C475),IFERROR(VLOOKUP($C475,Employees!$A$2:$B$806,2,FALSE),0),$L$1)</f>
        <v>-</v>
      </c>
      <c r="G475" s="2" t="str">
        <f>IF(LEN($D475),IFERROR(VLOOKUP($D475,Employees!$A$2:$B$833,2,FALSE),0),$L$1)</f>
        <v>-</v>
      </c>
      <c r="H475" s="2" t="str">
        <f>IF(LEN(E474),IFERROR(VLOOKUP(E475,'Tools List'!$B$2:$C$1048576,2,FALSE),0),$L$1)</f>
        <v>-</v>
      </c>
      <c r="I475" s="2">
        <v>1</v>
      </c>
      <c r="J475" s="26">
        <v>1</v>
      </c>
      <c r="K475" s="1"/>
    </row>
    <row r="476" spans="1:11" x14ac:dyDescent="0.25">
      <c r="A476" s="1">
        <v>475</v>
      </c>
      <c r="B476" s="15"/>
      <c r="C476" s="1"/>
      <c r="D476" s="1"/>
      <c r="E476" s="2"/>
      <c r="F476" s="2" t="str">
        <f>IF(LEN($C476),IFERROR(VLOOKUP($C476,Employees!$A$2:$B$806,2,FALSE),0),$L$1)</f>
        <v>-</v>
      </c>
      <c r="G476" s="2" t="str">
        <f>IF(LEN($D476),IFERROR(VLOOKUP($D476,Employees!$A$2:$B$833,2,FALSE),0),$L$1)</f>
        <v>-</v>
      </c>
      <c r="H476" s="2" t="str">
        <f>IF(LEN(E475),IFERROR(VLOOKUP(E476,'Tools List'!$B$2:$C$1048576,2,FALSE),0),$L$1)</f>
        <v>-</v>
      </c>
      <c r="I476" s="2">
        <v>1</v>
      </c>
      <c r="J476" s="26">
        <v>1</v>
      </c>
      <c r="K476" s="1"/>
    </row>
    <row r="477" spans="1:11" x14ac:dyDescent="0.25">
      <c r="A477" s="1">
        <v>476</v>
      </c>
      <c r="B477" s="15"/>
      <c r="C477" s="1"/>
      <c r="D477" s="1"/>
      <c r="E477" s="2"/>
      <c r="F477" s="2" t="str">
        <f>IF(LEN($C477),IFERROR(VLOOKUP($C477,Employees!$A$2:$B$806,2,FALSE),0),$L$1)</f>
        <v>-</v>
      </c>
      <c r="G477" s="2" t="str">
        <f>IF(LEN($D477),IFERROR(VLOOKUP($D477,Employees!$A$2:$B$833,2,FALSE),0),$L$1)</f>
        <v>-</v>
      </c>
      <c r="H477" s="2" t="str">
        <f>IF(LEN(E476),IFERROR(VLOOKUP(E477,'Tools List'!$B$2:$C$1048576,2,FALSE),0),$L$1)</f>
        <v>-</v>
      </c>
      <c r="I477" s="2">
        <v>1</v>
      </c>
      <c r="J477" s="26">
        <v>1</v>
      </c>
      <c r="K477" s="1"/>
    </row>
    <row r="478" spans="1:11" x14ac:dyDescent="0.25">
      <c r="A478" s="1">
        <v>477</v>
      </c>
      <c r="B478" s="15"/>
      <c r="C478" s="1"/>
      <c r="D478" s="1"/>
      <c r="E478" s="2"/>
      <c r="F478" s="2" t="str">
        <f>IF(LEN($C478),IFERROR(VLOOKUP($C478,Employees!$A$2:$B$806,2,FALSE),0),$L$1)</f>
        <v>-</v>
      </c>
      <c r="G478" s="2" t="str">
        <f>IF(LEN($D478),IFERROR(VLOOKUP($D478,Employees!$A$2:$B$833,2,FALSE),0),$L$1)</f>
        <v>-</v>
      </c>
      <c r="H478" s="2" t="str">
        <f>IF(LEN(E477),IFERROR(VLOOKUP(E478,'Tools List'!$B$2:$C$1048576,2,FALSE),0),$L$1)</f>
        <v>-</v>
      </c>
      <c r="I478" s="2">
        <v>1</v>
      </c>
      <c r="J478" s="26">
        <v>1</v>
      </c>
      <c r="K478" s="1"/>
    </row>
    <row r="479" spans="1:11" x14ac:dyDescent="0.25">
      <c r="A479" s="1">
        <v>478</v>
      </c>
      <c r="B479" s="15"/>
      <c r="C479" s="1"/>
      <c r="D479" s="1"/>
      <c r="E479" s="2"/>
      <c r="F479" s="2" t="str">
        <f>IF(LEN($C479),IFERROR(VLOOKUP($C479,Employees!$A$2:$B$806,2,FALSE),0),$L$1)</f>
        <v>-</v>
      </c>
      <c r="G479" s="2" t="str">
        <f>IF(LEN($D479),IFERROR(VLOOKUP($D479,Employees!$A$2:$B$833,2,FALSE),0),$L$1)</f>
        <v>-</v>
      </c>
      <c r="H479" s="2" t="str">
        <f>IF(LEN(E478),IFERROR(VLOOKUP(E479,'Tools List'!$B$2:$C$1048576,2,FALSE),0),$L$1)</f>
        <v>-</v>
      </c>
      <c r="I479" s="2">
        <v>1</v>
      </c>
      <c r="J479" s="26">
        <v>1</v>
      </c>
      <c r="K479" s="1"/>
    </row>
    <row r="480" spans="1:11" x14ac:dyDescent="0.25">
      <c r="A480" s="1">
        <v>479</v>
      </c>
      <c r="B480" s="15"/>
      <c r="C480" s="1"/>
      <c r="D480" s="1"/>
      <c r="E480" s="2"/>
      <c r="F480" s="2" t="str">
        <f>IF(LEN($C480),IFERROR(VLOOKUP($C480,Employees!$A$2:$B$806,2,FALSE),0),$L$1)</f>
        <v>-</v>
      </c>
      <c r="G480" s="2" t="str">
        <f>IF(LEN($D480),IFERROR(VLOOKUP($D480,Employees!$A$2:$B$833,2,FALSE),0),$L$1)</f>
        <v>-</v>
      </c>
      <c r="H480" s="2" t="str">
        <f>IF(LEN(E479),IFERROR(VLOOKUP(E480,'Tools List'!$B$2:$C$1048576,2,FALSE),0),$L$1)</f>
        <v>-</v>
      </c>
      <c r="I480" s="2">
        <v>1</v>
      </c>
      <c r="J480" s="26">
        <v>1</v>
      </c>
      <c r="K480" s="1"/>
    </row>
    <row r="481" spans="1:11" x14ac:dyDescent="0.25">
      <c r="A481" s="1">
        <v>480</v>
      </c>
      <c r="B481" s="15"/>
      <c r="C481" s="1"/>
      <c r="D481" s="1"/>
      <c r="E481" s="2"/>
      <c r="F481" s="2" t="str">
        <f>IF(LEN($C481),IFERROR(VLOOKUP($C481,Employees!$A$2:$B$806,2,FALSE),0),$L$1)</f>
        <v>-</v>
      </c>
      <c r="G481" s="2" t="str">
        <f>IF(LEN($D481),IFERROR(VLOOKUP($D481,Employees!$A$2:$B$833,2,FALSE),0),$L$1)</f>
        <v>-</v>
      </c>
      <c r="H481" s="2" t="str">
        <f>IF(LEN(E480),IFERROR(VLOOKUP(E481,'Tools List'!$B$2:$C$1048576,2,FALSE),0),$L$1)</f>
        <v>-</v>
      </c>
      <c r="I481" s="2">
        <v>1</v>
      </c>
      <c r="J481" s="26">
        <v>1</v>
      </c>
      <c r="K481" s="1"/>
    </row>
    <row r="482" spans="1:11" x14ac:dyDescent="0.25">
      <c r="A482" s="1">
        <v>481</v>
      </c>
      <c r="B482" s="15"/>
      <c r="C482" s="1"/>
      <c r="D482" s="1"/>
      <c r="E482" s="2"/>
      <c r="F482" s="2" t="str">
        <f>IF(LEN($C482),IFERROR(VLOOKUP($C482,Employees!$A$2:$B$806,2,FALSE),0),$L$1)</f>
        <v>-</v>
      </c>
      <c r="G482" s="2" t="str">
        <f>IF(LEN($D482),IFERROR(VLOOKUP($D482,Employees!$A$2:$B$833,2,FALSE),0),$L$1)</f>
        <v>-</v>
      </c>
      <c r="H482" s="2" t="str">
        <f>IF(LEN(E481),IFERROR(VLOOKUP(E482,'Tools List'!$B$2:$C$1048576,2,FALSE),0),$L$1)</f>
        <v>-</v>
      </c>
      <c r="I482" s="2">
        <v>1</v>
      </c>
      <c r="J482" s="26">
        <v>1</v>
      </c>
      <c r="K482" s="1"/>
    </row>
    <row r="483" spans="1:11" x14ac:dyDescent="0.25">
      <c r="A483" s="1">
        <v>482</v>
      </c>
      <c r="B483" s="15"/>
      <c r="C483" s="1"/>
      <c r="D483" s="1"/>
      <c r="E483" s="2"/>
      <c r="F483" s="2" t="str">
        <f>IF(LEN($C483),IFERROR(VLOOKUP($C483,Employees!$A$2:$B$806,2,FALSE),0),$L$1)</f>
        <v>-</v>
      </c>
      <c r="G483" s="2" t="str">
        <f>IF(LEN($D483),IFERROR(VLOOKUP($D483,Employees!$A$2:$B$833,2,FALSE),0),$L$1)</f>
        <v>-</v>
      </c>
      <c r="H483" s="2" t="str">
        <f>IF(LEN(E482),IFERROR(VLOOKUP(E483,'Tools List'!$B$2:$C$1048576,2,FALSE),0),$L$1)</f>
        <v>-</v>
      </c>
      <c r="I483" s="2">
        <v>1</v>
      </c>
      <c r="J483" s="26">
        <v>1</v>
      </c>
      <c r="K483" s="1"/>
    </row>
    <row r="484" spans="1:11" x14ac:dyDescent="0.25">
      <c r="A484" s="1">
        <v>483</v>
      </c>
      <c r="B484" s="15"/>
      <c r="C484" s="1"/>
      <c r="D484" s="1"/>
      <c r="E484" s="2"/>
      <c r="F484" s="2" t="str">
        <f>IF(LEN($C484),IFERROR(VLOOKUP($C484,Employees!$A$2:$B$806,2,FALSE),0),$L$1)</f>
        <v>-</v>
      </c>
      <c r="G484" s="2" t="str">
        <f>IF(LEN($D484),IFERROR(VLOOKUP($D484,Employees!$A$2:$B$833,2,FALSE),0),$L$1)</f>
        <v>-</v>
      </c>
      <c r="H484" s="2" t="str">
        <f>IF(LEN(E483),IFERROR(VLOOKUP(E484,'Tools List'!$B$2:$C$1048576,2,FALSE),0),$L$1)</f>
        <v>-</v>
      </c>
      <c r="I484" s="2">
        <v>1</v>
      </c>
      <c r="J484" s="26">
        <v>1</v>
      </c>
      <c r="K484" s="1"/>
    </row>
    <row r="485" spans="1:11" x14ac:dyDescent="0.25">
      <c r="A485" s="1">
        <v>484</v>
      </c>
      <c r="B485" s="15"/>
      <c r="C485" s="1"/>
      <c r="D485" s="1"/>
      <c r="E485" s="2"/>
      <c r="F485" s="2" t="str">
        <f>IF(LEN($C485),IFERROR(VLOOKUP($C485,Employees!$A$2:$B$806,2,FALSE),0),$L$1)</f>
        <v>-</v>
      </c>
      <c r="G485" s="2" t="str">
        <f>IF(LEN($D485),IFERROR(VLOOKUP($D485,Employees!$A$2:$B$833,2,FALSE),0),$L$1)</f>
        <v>-</v>
      </c>
      <c r="H485" s="2" t="str">
        <f>IF(LEN(E484),IFERROR(VLOOKUP(E485,'Tools List'!$B$2:$C$1048576,2,FALSE),0),$L$1)</f>
        <v>-</v>
      </c>
      <c r="I485" s="2">
        <v>1</v>
      </c>
      <c r="J485" s="26">
        <v>1</v>
      </c>
      <c r="K485" s="1"/>
    </row>
    <row r="486" spans="1:11" x14ac:dyDescent="0.25">
      <c r="A486" s="1">
        <v>485</v>
      </c>
      <c r="B486" s="15"/>
      <c r="C486" s="1"/>
      <c r="D486" s="1"/>
      <c r="E486" s="2"/>
      <c r="F486" s="2" t="str">
        <f>IF(LEN($C486),IFERROR(VLOOKUP($C486,Employees!$A$2:$B$806,2,FALSE),0),$L$1)</f>
        <v>-</v>
      </c>
      <c r="G486" s="2" t="str">
        <f>IF(LEN($D486),IFERROR(VLOOKUP($D486,Employees!$A$2:$B$833,2,FALSE),0),$L$1)</f>
        <v>-</v>
      </c>
      <c r="H486" s="2" t="str">
        <f>IF(LEN(E485),IFERROR(VLOOKUP(E486,'Tools List'!$B$2:$C$1048576,2,FALSE),0),$L$1)</f>
        <v>-</v>
      </c>
      <c r="I486" s="2">
        <v>1</v>
      </c>
      <c r="J486" s="26">
        <v>1</v>
      </c>
      <c r="K486" s="1"/>
    </row>
    <row r="487" spans="1:11" x14ac:dyDescent="0.25">
      <c r="A487" s="1">
        <v>486</v>
      </c>
      <c r="B487" s="15"/>
      <c r="C487" s="1"/>
      <c r="D487" s="1"/>
      <c r="E487" s="2"/>
      <c r="F487" s="2" t="str">
        <f>IF(LEN($C487),IFERROR(VLOOKUP($C487,Employees!$A$2:$B$806,2,FALSE),0),$L$1)</f>
        <v>-</v>
      </c>
      <c r="G487" s="2" t="str">
        <f>IF(LEN($D487),IFERROR(VLOOKUP($D487,Employees!$A$2:$B$833,2,FALSE),0),$L$1)</f>
        <v>-</v>
      </c>
      <c r="H487" s="2" t="str">
        <f>IF(LEN(E486),IFERROR(VLOOKUP(E487,'Tools List'!$B$2:$C$1048576,2,FALSE),0),$L$1)</f>
        <v>-</v>
      </c>
      <c r="I487" s="2">
        <v>1</v>
      </c>
      <c r="J487" s="26">
        <v>1</v>
      </c>
      <c r="K487" s="1"/>
    </row>
    <row r="488" spans="1:11" x14ac:dyDescent="0.25">
      <c r="A488" s="1">
        <v>487</v>
      </c>
      <c r="B488" s="15"/>
      <c r="C488" s="1"/>
      <c r="D488" s="1"/>
      <c r="E488" s="2"/>
      <c r="F488" s="2" t="str">
        <f>IF(LEN($C488),IFERROR(VLOOKUP($C488,Employees!$A$2:$B$806,2,FALSE),0),$L$1)</f>
        <v>-</v>
      </c>
      <c r="G488" s="2" t="str">
        <f>IF(LEN($D488),IFERROR(VLOOKUP($D488,Employees!$A$2:$B$833,2,FALSE),0),$L$1)</f>
        <v>-</v>
      </c>
      <c r="H488" s="2" t="str">
        <f>IF(LEN(E487),IFERROR(VLOOKUP(E488,'Tools List'!$B$2:$C$1048576,2,FALSE),0),$L$1)</f>
        <v>-</v>
      </c>
      <c r="I488" s="2">
        <v>1</v>
      </c>
      <c r="J488" s="26">
        <v>1</v>
      </c>
      <c r="K488" s="1"/>
    </row>
    <row r="489" spans="1:11" x14ac:dyDescent="0.25">
      <c r="A489" s="1">
        <v>488</v>
      </c>
      <c r="B489" s="15"/>
      <c r="C489" s="1"/>
      <c r="D489" s="1"/>
      <c r="E489" s="2"/>
      <c r="F489" s="2" t="str">
        <f>IF(LEN($C489),IFERROR(VLOOKUP($C489,Employees!$A$2:$B$806,2,FALSE),0),$L$1)</f>
        <v>-</v>
      </c>
      <c r="G489" s="2" t="str">
        <f>IF(LEN($D489),IFERROR(VLOOKUP($D489,Employees!$A$2:$B$833,2,FALSE),0),$L$1)</f>
        <v>-</v>
      </c>
      <c r="H489" s="2" t="str">
        <f>IF(LEN(E488),IFERROR(VLOOKUP(E489,'Tools List'!$B$2:$C$1048576,2,FALSE),0),$L$1)</f>
        <v>-</v>
      </c>
      <c r="I489" s="2">
        <v>1</v>
      </c>
      <c r="J489" s="26">
        <v>1</v>
      </c>
      <c r="K489" s="1"/>
    </row>
    <row r="490" spans="1:11" x14ac:dyDescent="0.25">
      <c r="A490" s="1">
        <v>489</v>
      </c>
      <c r="B490" s="15"/>
      <c r="C490" s="1"/>
      <c r="D490" s="1"/>
      <c r="E490" s="2"/>
      <c r="F490" s="2" t="str">
        <f>IF(LEN($C490),IFERROR(VLOOKUP($C490,Employees!$A$2:$B$806,2,FALSE),0),$L$1)</f>
        <v>-</v>
      </c>
      <c r="G490" s="2" t="str">
        <f>IF(LEN($D490),IFERROR(VLOOKUP($D490,Employees!$A$2:$B$833,2,FALSE),0),$L$1)</f>
        <v>-</v>
      </c>
      <c r="H490" s="2" t="str">
        <f>IF(LEN(E489),IFERROR(VLOOKUP(E490,'Tools List'!$B$2:$C$1048576,2,FALSE),0),$L$1)</f>
        <v>-</v>
      </c>
      <c r="I490" s="2">
        <v>1</v>
      </c>
      <c r="J490" s="26">
        <v>1</v>
      </c>
      <c r="K490" s="1"/>
    </row>
    <row r="491" spans="1:11" x14ac:dyDescent="0.25">
      <c r="A491" s="1">
        <v>490</v>
      </c>
      <c r="B491" s="15"/>
      <c r="C491" s="1"/>
      <c r="D491" s="1"/>
      <c r="E491" s="2"/>
      <c r="F491" s="2" t="str">
        <f>IF(LEN($C491),IFERROR(VLOOKUP($C491,Employees!$A$2:$B$806,2,FALSE),0),$L$1)</f>
        <v>-</v>
      </c>
      <c r="G491" s="2" t="str">
        <f>IF(LEN($D491),IFERROR(VLOOKUP($D491,Employees!$A$2:$B$833,2,FALSE),0),$L$1)</f>
        <v>-</v>
      </c>
      <c r="H491" s="2" t="str">
        <f>IF(LEN(E490),IFERROR(VLOOKUP(E491,'Tools List'!$B$2:$C$1048576,2,FALSE),0),$L$1)</f>
        <v>-</v>
      </c>
      <c r="I491" s="2">
        <v>1</v>
      </c>
      <c r="J491" s="26">
        <v>1</v>
      </c>
      <c r="K491" s="1"/>
    </row>
    <row r="492" spans="1:11" x14ac:dyDescent="0.25">
      <c r="A492" s="1">
        <v>491</v>
      </c>
      <c r="B492" s="15"/>
      <c r="C492" s="1"/>
      <c r="D492" s="1"/>
      <c r="E492" s="2"/>
      <c r="F492" s="2" t="str">
        <f>IF(LEN($C492),IFERROR(VLOOKUP($C492,Employees!$A$2:$B$806,2,FALSE),0),$L$1)</f>
        <v>-</v>
      </c>
      <c r="G492" s="2" t="str">
        <f>IF(LEN($D492),IFERROR(VLOOKUP($D492,Employees!$A$2:$B$833,2,FALSE),0),$L$1)</f>
        <v>-</v>
      </c>
      <c r="H492" s="2" t="str">
        <f>IF(LEN(E491),IFERROR(VLOOKUP(E492,'Tools List'!$B$2:$C$1048576,2,FALSE),0),$L$1)</f>
        <v>-</v>
      </c>
      <c r="I492" s="2">
        <v>1</v>
      </c>
      <c r="J492" s="26">
        <v>1</v>
      </c>
      <c r="K492" s="1"/>
    </row>
    <row r="493" spans="1:11" x14ac:dyDescent="0.25">
      <c r="A493" s="1">
        <v>492</v>
      </c>
      <c r="B493" s="15"/>
      <c r="C493" s="1"/>
      <c r="D493" s="1"/>
      <c r="E493" s="2"/>
      <c r="F493" s="2" t="str">
        <f>IF(LEN($C493),IFERROR(VLOOKUP($C493,Employees!$A$2:$B$806,2,FALSE),0),$L$1)</f>
        <v>-</v>
      </c>
      <c r="G493" s="2" t="str">
        <f>IF(LEN($D493),IFERROR(VLOOKUP($D493,Employees!$A$2:$B$833,2,FALSE),0),$L$1)</f>
        <v>-</v>
      </c>
      <c r="H493" s="2" t="str">
        <f>IF(LEN(E492),IFERROR(VLOOKUP(E493,'Tools List'!$B$2:$C$1048576,2,FALSE),0),$L$1)</f>
        <v>-</v>
      </c>
      <c r="I493" s="2">
        <v>1</v>
      </c>
      <c r="J493" s="26">
        <v>1</v>
      </c>
      <c r="K493" s="1"/>
    </row>
    <row r="494" spans="1:11" x14ac:dyDescent="0.25">
      <c r="A494" s="1">
        <v>493</v>
      </c>
      <c r="B494" s="15"/>
      <c r="C494" s="1"/>
      <c r="D494" s="1"/>
      <c r="E494" s="2"/>
      <c r="F494" s="2" t="str">
        <f>IF(LEN($C494),IFERROR(VLOOKUP($C494,Employees!$A$2:$B$806,2,FALSE),0),$L$1)</f>
        <v>-</v>
      </c>
      <c r="G494" s="2" t="str">
        <f>IF(LEN($D494),IFERROR(VLOOKUP($D494,Employees!$A$2:$B$833,2,FALSE),0),$L$1)</f>
        <v>-</v>
      </c>
      <c r="H494" s="2" t="str">
        <f>IF(LEN(E493),IFERROR(VLOOKUP(E494,'Tools List'!$B$2:$C$1048576,2,FALSE),0),$L$1)</f>
        <v>-</v>
      </c>
      <c r="I494" s="2">
        <v>1</v>
      </c>
      <c r="J494" s="26">
        <v>1</v>
      </c>
      <c r="K494" s="1"/>
    </row>
    <row r="495" spans="1:11" x14ac:dyDescent="0.25">
      <c r="A495" s="1">
        <v>494</v>
      </c>
      <c r="B495" s="15"/>
      <c r="C495" s="1"/>
      <c r="D495" s="1"/>
      <c r="E495" s="2"/>
      <c r="F495" s="2" t="str">
        <f>IF(LEN($C495),IFERROR(VLOOKUP($C495,Employees!$A$2:$B$806,2,FALSE),0),$L$1)</f>
        <v>-</v>
      </c>
      <c r="G495" s="2" t="str">
        <f>IF(LEN($D495),IFERROR(VLOOKUP($D495,Employees!$A$2:$B$833,2,FALSE),0),$L$1)</f>
        <v>-</v>
      </c>
      <c r="H495" s="2" t="str">
        <f>IF(LEN(E494),IFERROR(VLOOKUP(E495,'Tools List'!$B$2:$C$1048576,2,FALSE),0),$L$1)</f>
        <v>-</v>
      </c>
      <c r="I495" s="2">
        <v>1</v>
      </c>
      <c r="J495" s="26">
        <v>1</v>
      </c>
      <c r="K495" s="1"/>
    </row>
    <row r="496" spans="1:11" x14ac:dyDescent="0.25">
      <c r="A496" s="1">
        <v>495</v>
      </c>
      <c r="B496" s="15"/>
      <c r="C496" s="1"/>
      <c r="D496" s="1"/>
      <c r="E496" s="2"/>
      <c r="F496" s="2" t="str">
        <f>IF(LEN($C496),IFERROR(VLOOKUP($C496,Employees!$A$2:$B$806,2,FALSE),0),$L$1)</f>
        <v>-</v>
      </c>
      <c r="G496" s="2" t="str">
        <f>IF(LEN($D496),IFERROR(VLOOKUP($D496,Employees!$A$2:$B$833,2,FALSE),0),$L$1)</f>
        <v>-</v>
      </c>
      <c r="H496" s="2" t="str">
        <f>IF(LEN(E495),IFERROR(VLOOKUP(E496,'Tools List'!$B$2:$C$1048576,2,FALSE),0),$L$1)</f>
        <v>-</v>
      </c>
      <c r="I496" s="2">
        <v>1</v>
      </c>
      <c r="J496" s="26">
        <v>1</v>
      </c>
      <c r="K496" s="1"/>
    </row>
    <row r="497" spans="1:11" x14ac:dyDescent="0.25">
      <c r="A497" s="1">
        <v>496</v>
      </c>
      <c r="B497" s="15"/>
      <c r="C497" s="1"/>
      <c r="D497" s="1"/>
      <c r="E497" s="2"/>
      <c r="F497" s="2" t="str">
        <f>IF(LEN($C497),IFERROR(VLOOKUP($C497,Employees!$A$2:$B$806,2,FALSE),0),$L$1)</f>
        <v>-</v>
      </c>
      <c r="G497" s="2" t="str">
        <f>IF(LEN($D497),IFERROR(VLOOKUP($D497,Employees!$A$2:$B$833,2,FALSE),0),$L$1)</f>
        <v>-</v>
      </c>
      <c r="H497" s="2" t="str">
        <f>IF(LEN(E496),IFERROR(VLOOKUP(E497,'Tools List'!$B$2:$C$1048576,2,FALSE),0),$L$1)</f>
        <v>-</v>
      </c>
      <c r="I497" s="2">
        <v>1</v>
      </c>
      <c r="J497" s="26">
        <v>1</v>
      </c>
      <c r="K497" s="1"/>
    </row>
    <row r="498" spans="1:11" x14ac:dyDescent="0.25">
      <c r="A498" s="1">
        <v>497</v>
      </c>
      <c r="B498" s="15"/>
      <c r="C498" s="1"/>
      <c r="D498" s="1"/>
      <c r="E498" s="2"/>
      <c r="F498" s="2" t="str">
        <f>IF(LEN($C498),IFERROR(VLOOKUP($C498,Employees!$A$2:$B$806,2,FALSE),0),$L$1)</f>
        <v>-</v>
      </c>
      <c r="G498" s="2" t="str">
        <f>IF(LEN($D498),IFERROR(VLOOKUP($D498,Employees!$A$2:$B$833,2,FALSE),0),$L$1)</f>
        <v>-</v>
      </c>
      <c r="H498" s="2" t="str">
        <f>IF(LEN(E497),IFERROR(VLOOKUP(E498,'Tools List'!$B$2:$C$1048576,2,FALSE),0),$L$1)</f>
        <v>-</v>
      </c>
      <c r="I498" s="2">
        <v>1</v>
      </c>
      <c r="J498" s="26">
        <v>1</v>
      </c>
      <c r="K498" s="1"/>
    </row>
    <row r="499" spans="1:11" x14ac:dyDescent="0.25">
      <c r="A499" s="1">
        <v>498</v>
      </c>
      <c r="B499" s="15"/>
      <c r="C499" s="1"/>
      <c r="D499" s="1"/>
      <c r="E499" s="2"/>
      <c r="F499" s="2" t="str">
        <f>IF(LEN($C499),IFERROR(VLOOKUP($C499,Employees!$A$2:$B$806,2,FALSE),0),$L$1)</f>
        <v>-</v>
      </c>
      <c r="G499" s="2" t="str">
        <f>IF(LEN($D499),IFERROR(VLOOKUP($D499,Employees!$A$2:$B$833,2,FALSE),0),$L$1)</f>
        <v>-</v>
      </c>
      <c r="H499" s="2" t="str">
        <f>IF(LEN(E498),IFERROR(VLOOKUP(E499,'Tools List'!$B$2:$C$1048576,2,FALSE),0),$L$1)</f>
        <v>-</v>
      </c>
      <c r="I499" s="2">
        <v>1</v>
      </c>
      <c r="J499" s="26">
        <v>1</v>
      </c>
      <c r="K499" s="1"/>
    </row>
    <row r="500" spans="1:11" x14ac:dyDescent="0.25">
      <c r="A500" s="1">
        <v>499</v>
      </c>
      <c r="B500" s="15"/>
      <c r="C500" s="1"/>
      <c r="D500" s="1"/>
      <c r="E500" s="2"/>
      <c r="F500" s="2" t="str">
        <f>IF(LEN($C500),IFERROR(VLOOKUP($C500,Employees!$A$2:$B$806,2,FALSE),0),$L$1)</f>
        <v>-</v>
      </c>
      <c r="G500" s="2" t="str">
        <f>IF(LEN($D500),IFERROR(VLOOKUP($D500,Employees!$A$2:$B$833,2,FALSE),0),$L$1)</f>
        <v>-</v>
      </c>
      <c r="H500" s="2" t="str">
        <f>IF(LEN(E499),IFERROR(VLOOKUP(E500,'Tools List'!$B$2:$C$1048576,2,FALSE),0),$L$1)</f>
        <v>-</v>
      </c>
      <c r="I500" s="2">
        <v>1</v>
      </c>
      <c r="J500" s="26">
        <v>1</v>
      </c>
      <c r="K500" s="1"/>
    </row>
    <row r="501" spans="1:11" x14ac:dyDescent="0.25">
      <c r="A501" s="1">
        <v>500</v>
      </c>
      <c r="B501" s="15"/>
      <c r="C501" s="1"/>
      <c r="D501" s="1"/>
      <c r="E501" s="2"/>
      <c r="F501" s="2" t="str">
        <f>IF(LEN($C501),IFERROR(VLOOKUP($C501,Employees!$A$2:$B$806,2,FALSE),0),$L$1)</f>
        <v>-</v>
      </c>
      <c r="G501" s="2" t="str">
        <f>IF(LEN($D501),IFERROR(VLOOKUP($D501,Employees!$A$2:$B$833,2,FALSE),0),$L$1)</f>
        <v>-</v>
      </c>
      <c r="H501" s="2" t="str">
        <f>IF(LEN(E500),IFERROR(VLOOKUP(E501,'Tools List'!$B$2:$C$1048576,2,FALSE),0),$L$1)</f>
        <v>-</v>
      </c>
      <c r="I501" s="2">
        <v>1</v>
      </c>
      <c r="J501" s="26">
        <v>1</v>
      </c>
      <c r="K501" s="1"/>
    </row>
    <row r="502" spans="1:11" x14ac:dyDescent="0.25">
      <c r="A502" s="1">
        <v>501</v>
      </c>
      <c r="B502" s="15"/>
      <c r="C502" s="1"/>
      <c r="D502" s="1"/>
      <c r="E502" s="2"/>
      <c r="F502" s="2" t="str">
        <f>IF(LEN($C502),IFERROR(VLOOKUP($C502,Employees!$A$2:$B$806,2,FALSE),0),$L$1)</f>
        <v>-</v>
      </c>
      <c r="G502" s="2" t="str">
        <f>IF(LEN($D502),IFERROR(VLOOKUP($D502,Employees!$A$2:$B$833,2,FALSE),0),$L$1)</f>
        <v>-</v>
      </c>
      <c r="H502" s="2" t="str">
        <f>IF(LEN(E501),IFERROR(VLOOKUP(E502,'Tools List'!$B$2:$C$1048576,2,FALSE),0),$L$1)</f>
        <v>-</v>
      </c>
      <c r="I502" s="2">
        <v>1</v>
      </c>
      <c r="J502" s="26">
        <v>1</v>
      </c>
      <c r="K502" s="1"/>
    </row>
    <row r="503" spans="1:11" x14ac:dyDescent="0.25">
      <c r="A503" s="1">
        <v>502</v>
      </c>
      <c r="B503" s="15"/>
      <c r="C503" s="1"/>
      <c r="D503" s="1"/>
      <c r="E503" s="2"/>
      <c r="F503" s="2" t="str">
        <f>IF(LEN($C503),IFERROR(VLOOKUP($C503,Employees!$A$2:$B$806,2,FALSE),0),$L$1)</f>
        <v>-</v>
      </c>
      <c r="G503" s="2" t="str">
        <f>IF(LEN($D503),IFERROR(VLOOKUP($D503,Employees!$A$2:$B$833,2,FALSE),0),$L$1)</f>
        <v>-</v>
      </c>
      <c r="H503" s="2" t="str">
        <f>IF(LEN(E502),IFERROR(VLOOKUP(E503,'Tools List'!$B$2:$C$1048576,2,FALSE),0),$L$1)</f>
        <v>-</v>
      </c>
      <c r="I503" s="2">
        <v>1</v>
      </c>
      <c r="J503" s="26">
        <v>1</v>
      </c>
      <c r="K503" s="1"/>
    </row>
    <row r="504" spans="1:11" x14ac:dyDescent="0.25">
      <c r="A504" s="1">
        <v>503</v>
      </c>
      <c r="B504" s="15"/>
      <c r="C504" s="1"/>
      <c r="D504" s="1"/>
      <c r="E504" s="2"/>
      <c r="F504" s="2" t="str">
        <f>IF(LEN($C504),IFERROR(VLOOKUP($C504,Employees!$A$2:$B$806,2,FALSE),0),$L$1)</f>
        <v>-</v>
      </c>
      <c r="G504" s="2" t="str">
        <f>IF(LEN($D504),IFERROR(VLOOKUP($D504,Employees!$A$2:$B$833,2,FALSE),0),$L$1)</f>
        <v>-</v>
      </c>
      <c r="H504" s="2" t="str">
        <f>IF(LEN(E503),IFERROR(VLOOKUP(E504,'Tools List'!$B$2:$C$1048576,2,FALSE),0),$L$1)</f>
        <v>-</v>
      </c>
      <c r="I504" s="2">
        <v>1</v>
      </c>
      <c r="J504" s="26">
        <v>1</v>
      </c>
      <c r="K504" s="1"/>
    </row>
    <row r="505" spans="1:11" x14ac:dyDescent="0.25">
      <c r="A505" s="1">
        <v>504</v>
      </c>
      <c r="B505" s="15"/>
      <c r="C505" s="1"/>
      <c r="D505" s="1"/>
      <c r="E505" s="2"/>
      <c r="F505" s="2" t="str">
        <f>IF(LEN($C505),IFERROR(VLOOKUP($C505,Employees!$A$2:$B$806,2,FALSE),0),$L$1)</f>
        <v>-</v>
      </c>
      <c r="G505" s="2" t="str">
        <f>IF(LEN($D505),IFERROR(VLOOKUP($D505,Employees!$A$2:$B$833,2,FALSE),0),$L$1)</f>
        <v>-</v>
      </c>
      <c r="H505" s="2" t="str">
        <f>IF(LEN(E504),IFERROR(VLOOKUP(E505,'Tools List'!$B$2:$C$1048576,2,FALSE),0),$L$1)</f>
        <v>-</v>
      </c>
      <c r="I505" s="2">
        <v>1</v>
      </c>
      <c r="J505" s="26">
        <v>1</v>
      </c>
      <c r="K505" s="1"/>
    </row>
    <row r="506" spans="1:11" x14ac:dyDescent="0.25">
      <c r="A506" s="1">
        <v>505</v>
      </c>
      <c r="B506" s="15"/>
      <c r="C506" s="1"/>
      <c r="D506" s="1"/>
      <c r="E506" s="2"/>
      <c r="F506" s="2" t="str">
        <f>IF(LEN($C506),IFERROR(VLOOKUP($C506,Employees!$A$2:$B$806,2,FALSE),0),$L$1)</f>
        <v>-</v>
      </c>
      <c r="G506" s="2" t="str">
        <f>IF(LEN($D506),IFERROR(VLOOKUP($D506,Employees!$A$2:$B$833,2,FALSE),0),$L$1)</f>
        <v>-</v>
      </c>
      <c r="H506" s="2" t="str">
        <f>IF(LEN(E505),IFERROR(VLOOKUP(E506,'Tools List'!$B$2:$C$1048576,2,FALSE),0),$L$1)</f>
        <v>-</v>
      </c>
      <c r="I506" s="2">
        <v>1</v>
      </c>
      <c r="J506" s="26">
        <v>1</v>
      </c>
      <c r="K506" s="1"/>
    </row>
    <row r="507" spans="1:11" x14ac:dyDescent="0.25">
      <c r="A507" s="1">
        <v>506</v>
      </c>
      <c r="B507" s="15"/>
      <c r="C507" s="1"/>
      <c r="D507" s="1"/>
      <c r="E507" s="2"/>
      <c r="F507" s="2" t="str">
        <f>IF(LEN($C507),IFERROR(VLOOKUP($C507,Employees!$A$2:$B$806,2,FALSE),0),$L$1)</f>
        <v>-</v>
      </c>
      <c r="G507" s="2" t="str">
        <f>IF(LEN($D507),IFERROR(VLOOKUP($D507,Employees!$A$2:$B$833,2,FALSE),0),$L$1)</f>
        <v>-</v>
      </c>
      <c r="H507" s="2" t="str">
        <f>IF(LEN(E506),IFERROR(VLOOKUP(E507,'Tools List'!$B$2:$C$1048576,2,FALSE),0),$L$1)</f>
        <v>-</v>
      </c>
      <c r="I507" s="2">
        <v>1</v>
      </c>
      <c r="J507" s="26">
        <v>1</v>
      </c>
      <c r="K507" s="1"/>
    </row>
    <row r="508" spans="1:11" x14ac:dyDescent="0.25">
      <c r="A508" s="1">
        <v>507</v>
      </c>
      <c r="B508" s="15"/>
      <c r="C508" s="1"/>
      <c r="D508" s="1"/>
      <c r="E508" s="2"/>
      <c r="F508" s="2" t="str">
        <f>IF(LEN($C508),IFERROR(VLOOKUP($C508,Employees!$A$2:$B$806,2,FALSE),0),$L$1)</f>
        <v>-</v>
      </c>
      <c r="G508" s="2" t="str">
        <f>IF(LEN($D508),IFERROR(VLOOKUP($D508,Employees!$A$2:$B$833,2,FALSE),0),$L$1)</f>
        <v>-</v>
      </c>
      <c r="H508" s="2" t="str">
        <f>IF(LEN(E507),IFERROR(VLOOKUP(E508,'Tools List'!$B$2:$C$1048576,2,FALSE),0),$L$1)</f>
        <v>-</v>
      </c>
      <c r="I508" s="2">
        <v>1</v>
      </c>
      <c r="J508" s="26">
        <v>1</v>
      </c>
      <c r="K508" s="1"/>
    </row>
    <row r="509" spans="1:11" x14ac:dyDescent="0.25">
      <c r="A509" s="1">
        <v>508</v>
      </c>
      <c r="B509" s="15"/>
      <c r="C509" s="1"/>
      <c r="D509" s="1"/>
      <c r="E509" s="2"/>
      <c r="F509" s="2" t="str">
        <f>IF(LEN($C509),IFERROR(VLOOKUP($C509,Employees!$A$2:$B$806,2,FALSE),0),$L$1)</f>
        <v>-</v>
      </c>
      <c r="G509" s="2" t="str">
        <f>IF(LEN($D509),IFERROR(VLOOKUP($D509,Employees!$A$2:$B$833,2,FALSE),0),$L$1)</f>
        <v>-</v>
      </c>
      <c r="H509" s="2" t="str">
        <f>IF(LEN(E508),IFERROR(VLOOKUP(E509,'Tools List'!$B$2:$C$1048576,2,FALSE),0),$L$1)</f>
        <v>-</v>
      </c>
      <c r="I509" s="2">
        <v>1</v>
      </c>
      <c r="J509" s="26">
        <v>1</v>
      </c>
      <c r="K509" s="1"/>
    </row>
    <row r="510" spans="1:11" x14ac:dyDescent="0.25">
      <c r="A510" s="1">
        <v>509</v>
      </c>
      <c r="B510" s="15"/>
      <c r="C510" s="1"/>
      <c r="D510" s="1"/>
      <c r="E510" s="2"/>
      <c r="F510" s="2" t="str">
        <f>IF(LEN($C510),IFERROR(VLOOKUP($C510,Employees!$A$2:$B$806,2,FALSE),0),$L$1)</f>
        <v>-</v>
      </c>
      <c r="G510" s="2" t="str">
        <f>IF(LEN($D510),IFERROR(VLOOKUP($D510,Employees!$A$2:$B$833,2,FALSE),0),$L$1)</f>
        <v>-</v>
      </c>
      <c r="H510" s="2" t="str">
        <f>IF(LEN(E509),IFERROR(VLOOKUP(E510,'Tools List'!$B$2:$C$1048576,2,FALSE),0),$L$1)</f>
        <v>-</v>
      </c>
      <c r="I510" s="2">
        <v>1</v>
      </c>
      <c r="J510" s="26">
        <v>1</v>
      </c>
      <c r="K510" s="1"/>
    </row>
    <row r="511" spans="1:11" x14ac:dyDescent="0.25">
      <c r="A511" s="1">
        <v>510</v>
      </c>
      <c r="B511" s="15"/>
      <c r="C511" s="1"/>
      <c r="D511" s="1"/>
      <c r="E511" s="2"/>
      <c r="F511" s="2" t="str">
        <f>IF(LEN($C511),IFERROR(VLOOKUP($C511,Employees!$A$2:$B$806,2,FALSE),0),$L$1)</f>
        <v>-</v>
      </c>
      <c r="G511" s="2" t="str">
        <f>IF(LEN($D511),IFERROR(VLOOKUP($D511,Employees!$A$2:$B$833,2,FALSE),0),$L$1)</f>
        <v>-</v>
      </c>
      <c r="H511" s="2" t="str">
        <f>IF(LEN(E510),IFERROR(VLOOKUP(E511,'Tools List'!$B$2:$C$1048576,2,FALSE),0),$L$1)</f>
        <v>-</v>
      </c>
      <c r="I511" s="2">
        <v>1</v>
      </c>
      <c r="J511" s="26">
        <v>1</v>
      </c>
      <c r="K511" s="1"/>
    </row>
    <row r="512" spans="1:11" x14ac:dyDescent="0.25">
      <c r="A512" s="1">
        <v>511</v>
      </c>
      <c r="B512" s="15"/>
      <c r="C512" s="1"/>
      <c r="D512" s="1"/>
      <c r="E512" s="2"/>
      <c r="F512" s="2" t="str">
        <f>IF(LEN($C512),IFERROR(VLOOKUP($C512,Employees!$A$2:$B$806,2,FALSE),0),$L$1)</f>
        <v>-</v>
      </c>
      <c r="G512" s="2" t="str">
        <f>IF(LEN($D512),IFERROR(VLOOKUP($D512,Employees!$A$2:$B$833,2,FALSE),0),$L$1)</f>
        <v>-</v>
      </c>
      <c r="H512" s="2" t="str">
        <f>IF(LEN(E511),IFERROR(VLOOKUP(E512,'Tools List'!$B$2:$C$1048576,2,FALSE),0),$L$1)</f>
        <v>-</v>
      </c>
      <c r="I512" s="2">
        <v>1</v>
      </c>
      <c r="J512" s="26">
        <v>1</v>
      </c>
      <c r="K512" s="1"/>
    </row>
    <row r="513" spans="1:11" x14ac:dyDescent="0.25">
      <c r="A513" s="1">
        <v>512</v>
      </c>
      <c r="B513" s="15"/>
      <c r="C513" s="1"/>
      <c r="D513" s="1"/>
      <c r="E513" s="2"/>
      <c r="F513" s="2" t="str">
        <f>IF(LEN($C513),IFERROR(VLOOKUP($C513,Employees!$A$2:$B$806,2,FALSE),0),$L$1)</f>
        <v>-</v>
      </c>
      <c r="G513" s="2" t="str">
        <f>IF(LEN($D513),IFERROR(VLOOKUP($D513,Employees!$A$2:$B$833,2,FALSE),0),$L$1)</f>
        <v>-</v>
      </c>
      <c r="H513" s="2" t="str">
        <f>IF(LEN(E512),IFERROR(VLOOKUP(E513,'Tools List'!$B$2:$C$1048576,2,FALSE),0),$L$1)</f>
        <v>-</v>
      </c>
      <c r="I513" s="2">
        <v>1</v>
      </c>
      <c r="J513" s="26">
        <v>1</v>
      </c>
      <c r="K513" s="1"/>
    </row>
    <row r="514" spans="1:11" x14ac:dyDescent="0.25">
      <c r="A514" s="1">
        <v>513</v>
      </c>
      <c r="B514" s="15"/>
      <c r="C514" s="1"/>
      <c r="D514" s="1"/>
      <c r="E514" s="2"/>
      <c r="F514" s="2" t="str">
        <f>IF(LEN($C514),IFERROR(VLOOKUP($C514,Employees!$A$2:$B$806,2,FALSE),0),$L$1)</f>
        <v>-</v>
      </c>
      <c r="G514" s="2" t="str">
        <f>IF(LEN($D514),IFERROR(VLOOKUP($D514,Employees!$A$2:$B$833,2,FALSE),0),$L$1)</f>
        <v>-</v>
      </c>
      <c r="H514" s="2" t="str">
        <f>IF(LEN(E513),IFERROR(VLOOKUP(E514,'Tools List'!$B$2:$C$1048576,2,FALSE),0),$L$1)</f>
        <v>-</v>
      </c>
      <c r="I514" s="2">
        <v>1</v>
      </c>
      <c r="J514" s="26">
        <v>1</v>
      </c>
      <c r="K514" s="1"/>
    </row>
    <row r="515" spans="1:11" x14ac:dyDescent="0.25">
      <c r="A515" s="1">
        <v>514</v>
      </c>
      <c r="B515" s="15"/>
      <c r="C515" s="1"/>
      <c r="D515" s="1"/>
      <c r="E515" s="2"/>
      <c r="F515" s="2" t="str">
        <f>IF(LEN($C515),IFERROR(VLOOKUP($C515,Employees!$A$2:$B$806,2,FALSE),0),$L$1)</f>
        <v>-</v>
      </c>
      <c r="G515" s="2" t="str">
        <f>IF(LEN($D515),IFERROR(VLOOKUP($D515,Employees!$A$2:$B$833,2,FALSE),0),$L$1)</f>
        <v>-</v>
      </c>
      <c r="H515" s="2" t="str">
        <f>IF(LEN(E514),IFERROR(VLOOKUP(E515,'Tools List'!$B$2:$C$1048576,2,FALSE),0),$L$1)</f>
        <v>-</v>
      </c>
      <c r="I515" s="2">
        <v>1</v>
      </c>
      <c r="J515" s="26">
        <v>1</v>
      </c>
      <c r="K515" s="1"/>
    </row>
    <row r="516" spans="1:11" x14ac:dyDescent="0.25">
      <c r="A516" s="1">
        <v>515</v>
      </c>
      <c r="B516" s="15"/>
      <c r="C516" s="1"/>
      <c r="D516" s="1"/>
      <c r="E516" s="2"/>
      <c r="F516" s="2" t="str">
        <f>IF(LEN($C516),IFERROR(VLOOKUP($C516,Employees!$A$2:$B$806,2,FALSE),0),$L$1)</f>
        <v>-</v>
      </c>
      <c r="G516" s="2" t="str">
        <f>IF(LEN($D516),IFERROR(VLOOKUP($D516,Employees!$A$2:$B$833,2,FALSE),0),$L$1)</f>
        <v>-</v>
      </c>
      <c r="H516" s="2" t="str">
        <f>IF(LEN(E515),IFERROR(VLOOKUP(E516,'Tools List'!$B$2:$C$1048576,2,FALSE),0),$L$1)</f>
        <v>-</v>
      </c>
      <c r="I516" s="2">
        <v>1</v>
      </c>
      <c r="J516" s="26">
        <v>1</v>
      </c>
      <c r="K516" s="1"/>
    </row>
    <row r="517" spans="1:11" x14ac:dyDescent="0.25">
      <c r="A517" s="1">
        <v>516</v>
      </c>
      <c r="B517" s="15"/>
      <c r="C517" s="1"/>
      <c r="D517" s="1"/>
      <c r="E517" s="2"/>
      <c r="F517" s="2" t="str">
        <f>IF(LEN($C517),IFERROR(VLOOKUP($C517,Employees!$A$2:$B$806,2,FALSE),0),$L$1)</f>
        <v>-</v>
      </c>
      <c r="G517" s="2" t="str">
        <f>IF(LEN($D517),IFERROR(VLOOKUP($D517,Employees!$A$2:$B$833,2,FALSE),0),$L$1)</f>
        <v>-</v>
      </c>
      <c r="H517" s="2" t="str">
        <f>IF(LEN(E516),IFERROR(VLOOKUP(E517,'Tools List'!$B$2:$C$1048576,2,FALSE),0),$L$1)</f>
        <v>-</v>
      </c>
      <c r="I517" s="2">
        <v>1</v>
      </c>
      <c r="J517" s="26">
        <v>1</v>
      </c>
      <c r="K517" s="1"/>
    </row>
    <row r="518" spans="1:11" x14ac:dyDescent="0.25">
      <c r="A518" s="1">
        <v>517</v>
      </c>
      <c r="B518" s="15"/>
      <c r="C518" s="1"/>
      <c r="D518" s="1"/>
      <c r="E518" s="2"/>
      <c r="F518" s="2" t="str">
        <f>IF(LEN($C518),IFERROR(VLOOKUP($C518,Employees!$A$2:$B$806,2,FALSE),0),$L$1)</f>
        <v>-</v>
      </c>
      <c r="G518" s="2" t="str">
        <f>IF(LEN($D518),IFERROR(VLOOKUP($D518,Employees!$A$2:$B$833,2,FALSE),0),$L$1)</f>
        <v>-</v>
      </c>
      <c r="H518" s="2" t="str">
        <f>IF(LEN(E517),IFERROR(VLOOKUP(E518,'Tools List'!$B$2:$C$1048576,2,FALSE),0),$L$1)</f>
        <v>-</v>
      </c>
      <c r="I518" s="2">
        <v>1</v>
      </c>
      <c r="J518" s="26">
        <v>1</v>
      </c>
      <c r="K518" s="1"/>
    </row>
    <row r="519" spans="1:11" x14ac:dyDescent="0.25">
      <c r="A519" s="1">
        <v>518</v>
      </c>
      <c r="B519" s="15"/>
      <c r="C519" s="1"/>
      <c r="D519" s="1"/>
      <c r="E519" s="2"/>
      <c r="F519" s="2" t="str">
        <f>IF(LEN($C519),IFERROR(VLOOKUP($C519,Employees!$A$2:$B$806,2,FALSE),0),$L$1)</f>
        <v>-</v>
      </c>
      <c r="G519" s="2" t="str">
        <f>IF(LEN($D519),IFERROR(VLOOKUP($D519,Employees!$A$2:$B$833,2,FALSE),0),$L$1)</f>
        <v>-</v>
      </c>
      <c r="H519" s="2" t="str">
        <f>IF(LEN(E518),IFERROR(VLOOKUP(E519,'Tools List'!$B$2:$C$1048576,2,FALSE),0),$L$1)</f>
        <v>-</v>
      </c>
      <c r="I519" s="2">
        <v>1</v>
      </c>
      <c r="J519" s="26">
        <v>1</v>
      </c>
      <c r="K519" s="1"/>
    </row>
    <row r="520" spans="1:11" x14ac:dyDescent="0.25">
      <c r="A520" s="1">
        <v>519</v>
      </c>
      <c r="B520" s="15"/>
      <c r="C520" s="1"/>
      <c r="D520" s="1"/>
      <c r="E520" s="2"/>
      <c r="F520" s="2" t="str">
        <f>IF(LEN($C520),IFERROR(VLOOKUP($C520,Employees!$A$2:$B$806,2,FALSE),0),$L$1)</f>
        <v>-</v>
      </c>
      <c r="G520" s="2" t="str">
        <f>IF(LEN($D520),IFERROR(VLOOKUP($D520,Employees!$A$2:$B$833,2,FALSE),0),$L$1)</f>
        <v>-</v>
      </c>
      <c r="H520" s="2" t="str">
        <f>IF(LEN(E519),IFERROR(VLOOKUP(E520,'Tools List'!$B$2:$C$1048576,2,FALSE),0),$L$1)</f>
        <v>-</v>
      </c>
      <c r="I520" s="2">
        <v>1</v>
      </c>
      <c r="J520" s="26">
        <v>1</v>
      </c>
      <c r="K520" s="1"/>
    </row>
    <row r="521" spans="1:11" x14ac:dyDescent="0.25">
      <c r="A521" s="1">
        <v>520</v>
      </c>
      <c r="B521" s="15"/>
      <c r="C521" s="1"/>
      <c r="D521" s="1"/>
      <c r="E521" s="2"/>
      <c r="F521" s="2" t="str">
        <f>IF(LEN($C521),IFERROR(VLOOKUP($C521,Employees!$A$2:$B$806,2,FALSE),0),$L$1)</f>
        <v>-</v>
      </c>
      <c r="G521" s="2" t="str">
        <f>IF(LEN($D521),IFERROR(VLOOKUP($D521,Employees!$A$2:$B$833,2,FALSE),0),$L$1)</f>
        <v>-</v>
      </c>
      <c r="H521" s="2" t="str">
        <f>IF(LEN(E520),IFERROR(VLOOKUP(E521,'Tools List'!$B$2:$C$1048576,2,FALSE),0),$L$1)</f>
        <v>-</v>
      </c>
      <c r="I521" s="2">
        <v>1</v>
      </c>
      <c r="J521" s="26">
        <v>1</v>
      </c>
      <c r="K521" s="1"/>
    </row>
    <row r="522" spans="1:11" x14ac:dyDescent="0.25">
      <c r="A522" s="1">
        <v>521</v>
      </c>
      <c r="B522" s="15"/>
      <c r="C522" s="1"/>
      <c r="D522" s="1"/>
      <c r="E522" s="2"/>
      <c r="F522" s="2" t="str">
        <f>IF(LEN($C522),IFERROR(VLOOKUP($C522,Employees!$A$2:$B$806,2,FALSE),0),$L$1)</f>
        <v>-</v>
      </c>
      <c r="G522" s="2" t="str">
        <f>IF(LEN($D522),IFERROR(VLOOKUP($D522,Employees!$A$2:$B$833,2,FALSE),0),$L$1)</f>
        <v>-</v>
      </c>
      <c r="H522" s="2" t="str">
        <f>IF(LEN(E521),IFERROR(VLOOKUP(E522,'Tools List'!$B$2:$C$1048576,2,FALSE),0),$L$1)</f>
        <v>-</v>
      </c>
      <c r="I522" s="2">
        <v>1</v>
      </c>
      <c r="J522" s="26">
        <v>1</v>
      </c>
      <c r="K522" s="1"/>
    </row>
    <row r="523" spans="1:11" x14ac:dyDescent="0.25">
      <c r="A523" s="1">
        <v>522</v>
      </c>
      <c r="B523" s="15"/>
      <c r="C523" s="1"/>
      <c r="D523" s="1"/>
      <c r="E523" s="2"/>
      <c r="F523" s="2" t="str">
        <f>IF(LEN($C523),IFERROR(VLOOKUP($C523,Employees!$A$2:$B$806,2,FALSE),0),$L$1)</f>
        <v>-</v>
      </c>
      <c r="G523" s="2" t="str">
        <f>IF(LEN($D523),IFERROR(VLOOKUP($D523,Employees!$A$2:$B$833,2,FALSE),0),$L$1)</f>
        <v>-</v>
      </c>
      <c r="H523" s="2" t="str">
        <f>IF(LEN(E522),IFERROR(VLOOKUP(E523,'Tools List'!$B$2:$C$1048576,2,FALSE),0),$L$1)</f>
        <v>-</v>
      </c>
      <c r="I523" s="2">
        <v>1</v>
      </c>
      <c r="J523" s="26">
        <v>1</v>
      </c>
      <c r="K523" s="1"/>
    </row>
    <row r="524" spans="1:11" x14ac:dyDescent="0.25">
      <c r="A524" s="1">
        <v>523</v>
      </c>
      <c r="B524" s="15"/>
      <c r="C524" s="1"/>
      <c r="D524" s="1"/>
      <c r="E524" s="2"/>
      <c r="F524" s="2" t="str">
        <f>IF(LEN($C524),IFERROR(VLOOKUP($C524,Employees!$A$2:$B$806,2,FALSE),0),$L$1)</f>
        <v>-</v>
      </c>
      <c r="G524" s="2" t="str">
        <f>IF(LEN($D524),IFERROR(VLOOKUP($D524,Employees!$A$2:$B$833,2,FALSE),0),$L$1)</f>
        <v>-</v>
      </c>
      <c r="H524" s="2" t="str">
        <f>IF(LEN(E523),IFERROR(VLOOKUP(E524,'Tools List'!$B$2:$C$1048576,2,FALSE),0),$L$1)</f>
        <v>-</v>
      </c>
      <c r="I524" s="2">
        <v>1</v>
      </c>
      <c r="J524" s="26">
        <v>1</v>
      </c>
      <c r="K524" s="1"/>
    </row>
    <row r="525" spans="1:11" x14ac:dyDescent="0.25">
      <c r="A525" s="1">
        <v>524</v>
      </c>
      <c r="B525" s="15"/>
      <c r="C525" s="1"/>
      <c r="D525" s="1"/>
      <c r="E525" s="2"/>
      <c r="F525" s="2" t="str">
        <f>IF(LEN($C525),IFERROR(VLOOKUP($C525,Employees!$A$2:$B$806,2,FALSE),0),$L$1)</f>
        <v>-</v>
      </c>
      <c r="G525" s="2" t="str">
        <f>IF(LEN($D525),IFERROR(VLOOKUP($D525,Employees!$A$2:$B$833,2,FALSE),0),$L$1)</f>
        <v>-</v>
      </c>
      <c r="H525" s="2" t="str">
        <f>IF(LEN(E524),IFERROR(VLOOKUP(E525,'Tools List'!$B$2:$C$1048576,2,FALSE),0),$L$1)</f>
        <v>-</v>
      </c>
      <c r="I525" s="2">
        <v>1</v>
      </c>
      <c r="J525" s="26">
        <v>1</v>
      </c>
      <c r="K525" s="1"/>
    </row>
    <row r="526" spans="1:11" x14ac:dyDescent="0.25">
      <c r="A526" s="1">
        <v>525</v>
      </c>
      <c r="B526" s="15"/>
      <c r="C526" s="1"/>
      <c r="D526" s="1"/>
      <c r="E526" s="2"/>
      <c r="F526" s="2" t="str">
        <f>IF(LEN($C526),IFERROR(VLOOKUP($C526,Employees!$A$2:$B$806,2,FALSE),0),$L$1)</f>
        <v>-</v>
      </c>
      <c r="G526" s="2" t="str">
        <f>IF(LEN($D526),IFERROR(VLOOKUP($D526,Employees!$A$2:$B$833,2,FALSE),0),$L$1)</f>
        <v>-</v>
      </c>
      <c r="H526" s="2" t="str">
        <f>IF(LEN(E525),IFERROR(VLOOKUP(E526,'Tools List'!$B$2:$C$1048576,2,FALSE),0),$L$1)</f>
        <v>-</v>
      </c>
      <c r="I526" s="2">
        <v>1</v>
      </c>
      <c r="J526" s="26">
        <v>1</v>
      </c>
      <c r="K526" s="1"/>
    </row>
    <row r="527" spans="1:11" x14ac:dyDescent="0.25">
      <c r="A527" s="1">
        <v>526</v>
      </c>
      <c r="B527" s="15"/>
      <c r="C527" s="1"/>
      <c r="D527" s="1"/>
      <c r="E527" s="2"/>
      <c r="F527" s="2" t="str">
        <f>IF(LEN($C527),IFERROR(VLOOKUP($C527,Employees!$A$2:$B$806,2,FALSE),0),$L$1)</f>
        <v>-</v>
      </c>
      <c r="G527" s="2" t="str">
        <f>IF(LEN($D527),IFERROR(VLOOKUP($D527,Employees!$A$2:$B$833,2,FALSE),0),$L$1)</f>
        <v>-</v>
      </c>
      <c r="H527" s="2" t="str">
        <f>IF(LEN(E526),IFERROR(VLOOKUP(E527,'Tools List'!$B$2:$C$1048576,2,FALSE),0),$L$1)</f>
        <v>-</v>
      </c>
      <c r="I527" s="2">
        <v>1</v>
      </c>
      <c r="J527" s="26">
        <v>1</v>
      </c>
      <c r="K527" s="1"/>
    </row>
    <row r="528" spans="1:11" x14ac:dyDescent="0.25">
      <c r="A528" s="1">
        <v>527</v>
      </c>
      <c r="B528" s="15"/>
      <c r="C528" s="1"/>
      <c r="D528" s="1"/>
      <c r="E528" s="2"/>
      <c r="F528" s="2" t="str">
        <f>IF(LEN($C528),IFERROR(VLOOKUP($C528,Employees!$A$2:$B$806,2,FALSE),0),$L$1)</f>
        <v>-</v>
      </c>
      <c r="G528" s="2" t="str">
        <f>IF(LEN($D528),IFERROR(VLOOKUP($D528,Employees!$A$2:$B$833,2,FALSE),0),$L$1)</f>
        <v>-</v>
      </c>
      <c r="H528" s="2" t="str">
        <f>IF(LEN(E527),IFERROR(VLOOKUP(E528,'Tools List'!$B$2:$C$1048576,2,FALSE),0),$L$1)</f>
        <v>-</v>
      </c>
      <c r="I528" s="2">
        <v>1</v>
      </c>
      <c r="J528" s="26">
        <v>1</v>
      </c>
      <c r="K528" s="1"/>
    </row>
    <row r="529" spans="1:11" x14ac:dyDescent="0.25">
      <c r="A529" s="1">
        <v>528</v>
      </c>
      <c r="B529" s="15"/>
      <c r="C529" s="1"/>
      <c r="D529" s="1"/>
      <c r="E529" s="2"/>
      <c r="F529" s="2" t="str">
        <f>IF(LEN($C529),IFERROR(VLOOKUP($C529,Employees!$A$2:$B$806,2,FALSE),0),$L$1)</f>
        <v>-</v>
      </c>
      <c r="G529" s="2" t="str">
        <f>IF(LEN($D529),IFERROR(VLOOKUP($D529,Employees!$A$2:$B$833,2,FALSE),0),$L$1)</f>
        <v>-</v>
      </c>
      <c r="H529" s="2" t="str">
        <f>IF(LEN(E528),IFERROR(VLOOKUP(E529,'Tools List'!$B$2:$C$1048576,2,FALSE),0),$L$1)</f>
        <v>-</v>
      </c>
      <c r="I529" s="2">
        <v>1</v>
      </c>
      <c r="J529" s="26">
        <v>1</v>
      </c>
      <c r="K529" s="1"/>
    </row>
    <row r="530" spans="1:11" x14ac:dyDescent="0.25">
      <c r="A530" s="1">
        <v>529</v>
      </c>
      <c r="B530" s="15"/>
      <c r="C530" s="1"/>
      <c r="D530" s="1"/>
      <c r="E530" s="2"/>
      <c r="F530" s="2" t="str">
        <f>IF(LEN($C530),IFERROR(VLOOKUP($C530,Employees!$A$2:$B$806,2,FALSE),0),$L$1)</f>
        <v>-</v>
      </c>
      <c r="G530" s="2" t="str">
        <f>IF(LEN($D530),IFERROR(VLOOKUP($D530,Employees!$A$2:$B$833,2,FALSE),0),$L$1)</f>
        <v>-</v>
      </c>
      <c r="H530" s="2" t="str">
        <f>IF(LEN(E529),IFERROR(VLOOKUP(E530,'Tools List'!$B$2:$C$1048576,2,FALSE),0),$L$1)</f>
        <v>-</v>
      </c>
      <c r="I530" s="2">
        <v>1</v>
      </c>
      <c r="J530" s="26">
        <v>1</v>
      </c>
      <c r="K530" s="1"/>
    </row>
    <row r="531" spans="1:11" x14ac:dyDescent="0.25">
      <c r="A531" s="1">
        <v>530</v>
      </c>
      <c r="B531" s="15"/>
      <c r="C531" s="1"/>
      <c r="D531" s="1"/>
      <c r="E531" s="2"/>
      <c r="F531" s="2" t="str">
        <f>IF(LEN($C531),IFERROR(VLOOKUP($C531,Employees!$A$2:$B$806,2,FALSE),0),$L$1)</f>
        <v>-</v>
      </c>
      <c r="G531" s="2" t="str">
        <f>IF(LEN($D531),IFERROR(VLOOKUP($D531,Employees!$A$2:$B$833,2,FALSE),0),$L$1)</f>
        <v>-</v>
      </c>
      <c r="H531" s="2" t="str">
        <f>IF(LEN(E530),IFERROR(VLOOKUP(E531,'Tools List'!$B$2:$C$1048576,2,FALSE),0),$L$1)</f>
        <v>-</v>
      </c>
      <c r="I531" s="2">
        <v>1</v>
      </c>
      <c r="J531" s="26">
        <v>1</v>
      </c>
      <c r="K531" s="1"/>
    </row>
    <row r="532" spans="1:11" x14ac:dyDescent="0.25">
      <c r="A532" s="1">
        <v>531</v>
      </c>
      <c r="B532" s="15"/>
      <c r="C532" s="1"/>
      <c r="D532" s="1"/>
      <c r="E532" s="2"/>
      <c r="F532" s="2" t="str">
        <f>IF(LEN($C532),IFERROR(VLOOKUP($C532,Employees!$A$2:$B$806,2,FALSE),0),$L$1)</f>
        <v>-</v>
      </c>
      <c r="G532" s="2" t="str">
        <f>IF(LEN($D532),IFERROR(VLOOKUP($D532,Employees!$A$2:$B$833,2,FALSE),0),$L$1)</f>
        <v>-</v>
      </c>
      <c r="H532" s="2" t="str">
        <f>IF(LEN(E531),IFERROR(VLOOKUP(E532,'Tools List'!$B$2:$C$1048576,2,FALSE),0),$L$1)</f>
        <v>-</v>
      </c>
      <c r="I532" s="2">
        <v>1</v>
      </c>
      <c r="J532" s="26">
        <v>1</v>
      </c>
      <c r="K532" s="1"/>
    </row>
    <row r="533" spans="1:11" x14ac:dyDescent="0.25">
      <c r="A533" s="1">
        <v>532</v>
      </c>
      <c r="B533" s="15"/>
      <c r="C533" s="1"/>
      <c r="D533" s="1"/>
      <c r="E533" s="2"/>
      <c r="F533" s="2" t="str">
        <f>IF(LEN($C533),IFERROR(VLOOKUP($C533,Employees!$A$2:$B$806,2,FALSE),0),$L$1)</f>
        <v>-</v>
      </c>
      <c r="G533" s="2" t="str">
        <f>IF(LEN($D533),IFERROR(VLOOKUP($D533,Employees!$A$2:$B$833,2,FALSE),0),$L$1)</f>
        <v>-</v>
      </c>
      <c r="H533" s="2" t="str">
        <f>IF(LEN(E532),IFERROR(VLOOKUP(E533,'Tools List'!$B$2:$C$1048576,2,FALSE),0),$L$1)</f>
        <v>-</v>
      </c>
      <c r="I533" s="2">
        <v>1</v>
      </c>
      <c r="J533" s="26">
        <v>1</v>
      </c>
      <c r="K533" s="1"/>
    </row>
    <row r="534" spans="1:11" x14ac:dyDescent="0.25">
      <c r="A534" s="1">
        <v>533</v>
      </c>
      <c r="B534" s="15"/>
      <c r="C534" s="1"/>
      <c r="D534" s="1"/>
      <c r="E534" s="2"/>
      <c r="F534" s="2" t="str">
        <f>IF(LEN($C534),IFERROR(VLOOKUP($C534,Employees!$A$2:$B$806,2,FALSE),0),$L$1)</f>
        <v>-</v>
      </c>
      <c r="G534" s="2" t="str">
        <f>IF(LEN($D534),IFERROR(VLOOKUP($D534,Employees!$A$2:$B$833,2,FALSE),0),$L$1)</f>
        <v>-</v>
      </c>
      <c r="H534" s="2" t="str">
        <f>IF(LEN(E533),IFERROR(VLOOKUP(E534,'Tools List'!$B$2:$C$1048576,2,FALSE),0),$L$1)</f>
        <v>-</v>
      </c>
      <c r="I534" s="2">
        <v>1</v>
      </c>
      <c r="J534" s="26">
        <v>1</v>
      </c>
      <c r="K534" s="1"/>
    </row>
    <row r="535" spans="1:11" x14ac:dyDescent="0.25">
      <c r="A535" s="1">
        <v>534</v>
      </c>
      <c r="B535" s="15"/>
      <c r="C535" s="1"/>
      <c r="D535" s="1"/>
      <c r="E535" s="2"/>
      <c r="F535" s="2" t="str">
        <f>IF(LEN($C535),IFERROR(VLOOKUP($C535,Employees!$A$2:$B$806,2,FALSE),0),$L$1)</f>
        <v>-</v>
      </c>
      <c r="G535" s="2" t="str">
        <f>IF(LEN($D535),IFERROR(VLOOKUP($D535,Employees!$A$2:$B$833,2,FALSE),0),$L$1)</f>
        <v>-</v>
      </c>
      <c r="H535" s="2" t="str">
        <f>IF(LEN(E534),IFERROR(VLOOKUP(E535,'Tools List'!$B$2:$C$1048576,2,FALSE),0),$L$1)</f>
        <v>-</v>
      </c>
      <c r="I535" s="2">
        <v>1</v>
      </c>
      <c r="J535" s="26">
        <v>1</v>
      </c>
      <c r="K535" s="1"/>
    </row>
    <row r="536" spans="1:11" x14ac:dyDescent="0.25">
      <c r="A536" s="1">
        <v>535</v>
      </c>
      <c r="B536" s="15"/>
      <c r="C536" s="1"/>
      <c r="D536" s="1"/>
      <c r="E536" s="2"/>
      <c r="F536" s="2" t="str">
        <f>IF(LEN($C536),IFERROR(VLOOKUP($C536,Employees!$A$2:$B$806,2,FALSE),0),$L$1)</f>
        <v>-</v>
      </c>
      <c r="G536" s="2" t="str">
        <f>IF(LEN($D536),IFERROR(VLOOKUP($D536,Employees!$A$2:$B$833,2,FALSE),0),$L$1)</f>
        <v>-</v>
      </c>
      <c r="H536" s="2" t="str">
        <f>IF(LEN(E535),IFERROR(VLOOKUP(E536,'Tools List'!$B$2:$C$1048576,2,FALSE),0),$L$1)</f>
        <v>-</v>
      </c>
      <c r="I536" s="2">
        <v>1</v>
      </c>
      <c r="J536" s="26">
        <v>1</v>
      </c>
      <c r="K536" s="1"/>
    </row>
    <row r="537" spans="1:11" x14ac:dyDescent="0.25">
      <c r="A537" s="1">
        <v>536</v>
      </c>
      <c r="B537" s="15"/>
      <c r="C537" s="1"/>
      <c r="D537" s="1"/>
      <c r="E537" s="2"/>
      <c r="F537" s="2" t="str">
        <f>IF(LEN($C537),IFERROR(VLOOKUP($C537,Employees!$A$2:$B$806,2,FALSE),0),$L$1)</f>
        <v>-</v>
      </c>
      <c r="G537" s="2" t="str">
        <f>IF(LEN($D537),IFERROR(VLOOKUP($D537,Employees!$A$2:$B$833,2,FALSE),0),$L$1)</f>
        <v>-</v>
      </c>
      <c r="H537" s="2" t="str">
        <f>IF(LEN(E536),IFERROR(VLOOKUP(E537,'Tools List'!$B$2:$C$1048576,2,FALSE),0),$L$1)</f>
        <v>-</v>
      </c>
      <c r="I537" s="2">
        <v>1</v>
      </c>
      <c r="J537" s="26">
        <v>1</v>
      </c>
      <c r="K537" s="1"/>
    </row>
    <row r="538" spans="1:11" x14ac:dyDescent="0.25">
      <c r="A538" s="1">
        <v>537</v>
      </c>
      <c r="B538" s="15"/>
      <c r="C538" s="1"/>
      <c r="D538" s="1"/>
      <c r="E538" s="2"/>
      <c r="F538" s="2" t="str">
        <f>IF(LEN($C538),IFERROR(VLOOKUP($C538,Employees!$A$2:$B$806,2,FALSE),0),$L$1)</f>
        <v>-</v>
      </c>
      <c r="G538" s="2" t="str">
        <f>IF(LEN($D538),IFERROR(VLOOKUP($D538,Employees!$A$2:$B$833,2,FALSE),0),$L$1)</f>
        <v>-</v>
      </c>
      <c r="H538" s="2" t="str">
        <f>IF(LEN(E537),IFERROR(VLOOKUP(E538,'Tools List'!$B$2:$C$1048576,2,FALSE),0),$L$1)</f>
        <v>-</v>
      </c>
      <c r="I538" s="2">
        <v>1</v>
      </c>
      <c r="J538" s="26">
        <v>1</v>
      </c>
      <c r="K538" s="1"/>
    </row>
    <row r="539" spans="1:11" x14ac:dyDescent="0.25">
      <c r="A539" s="1">
        <v>538</v>
      </c>
      <c r="B539" s="15"/>
      <c r="C539" s="1"/>
      <c r="D539" s="1"/>
      <c r="E539" s="2"/>
      <c r="F539" s="2" t="str">
        <f>IF(LEN($C539),IFERROR(VLOOKUP($C539,Employees!$A$2:$B$806,2,FALSE),0),$L$1)</f>
        <v>-</v>
      </c>
      <c r="G539" s="2" t="str">
        <f>IF(LEN($D539),IFERROR(VLOOKUP($D539,Employees!$A$2:$B$833,2,FALSE),0),$L$1)</f>
        <v>-</v>
      </c>
      <c r="H539" s="2" t="str">
        <f>IF(LEN(E538),IFERROR(VLOOKUP(E539,'Tools List'!$B$2:$C$1048576,2,FALSE),0),$L$1)</f>
        <v>-</v>
      </c>
      <c r="I539" s="2">
        <v>1</v>
      </c>
      <c r="J539" s="26">
        <v>1</v>
      </c>
      <c r="K539" s="1"/>
    </row>
    <row r="540" spans="1:11" x14ac:dyDescent="0.25">
      <c r="A540" s="1">
        <v>539</v>
      </c>
      <c r="B540" s="15"/>
      <c r="C540" s="1"/>
      <c r="D540" s="1"/>
      <c r="E540" s="2"/>
      <c r="F540" s="2" t="str">
        <f>IF(LEN($C540),IFERROR(VLOOKUP($C540,Employees!$A$2:$B$806,2,FALSE),0),$L$1)</f>
        <v>-</v>
      </c>
      <c r="G540" s="2" t="str">
        <f>IF(LEN($D540),IFERROR(VLOOKUP($D540,Employees!$A$2:$B$833,2,FALSE),0),$L$1)</f>
        <v>-</v>
      </c>
      <c r="H540" s="2" t="str">
        <f>IF(LEN(E539),IFERROR(VLOOKUP(E540,'Tools List'!$B$2:$C$1048576,2,FALSE),0),$L$1)</f>
        <v>-</v>
      </c>
      <c r="I540" s="2">
        <v>1</v>
      </c>
      <c r="J540" s="26">
        <v>1</v>
      </c>
      <c r="K540" s="1"/>
    </row>
    <row r="541" spans="1:11" x14ac:dyDescent="0.25">
      <c r="A541" s="1">
        <v>540</v>
      </c>
      <c r="B541" s="15"/>
      <c r="C541" s="1"/>
      <c r="D541" s="1"/>
      <c r="E541" s="2"/>
      <c r="F541" s="2" t="str">
        <f>IF(LEN($C541),IFERROR(VLOOKUP($C541,Employees!$A$2:$B$806,2,FALSE),0),$L$1)</f>
        <v>-</v>
      </c>
      <c r="G541" s="2" t="str">
        <f>IF(LEN($D541),IFERROR(VLOOKUP($D541,Employees!$A$2:$B$833,2,FALSE),0),$L$1)</f>
        <v>-</v>
      </c>
      <c r="H541" s="2" t="str">
        <f>IF(LEN(E540),IFERROR(VLOOKUP(E541,'Tools List'!$B$2:$C$1048576,2,FALSE),0),$L$1)</f>
        <v>-</v>
      </c>
      <c r="I541" s="2">
        <v>1</v>
      </c>
      <c r="J541" s="26">
        <v>1</v>
      </c>
      <c r="K541" s="1"/>
    </row>
    <row r="542" spans="1:11" x14ac:dyDescent="0.25">
      <c r="A542" s="1">
        <v>541</v>
      </c>
      <c r="B542" s="15"/>
      <c r="C542" s="1"/>
      <c r="D542" s="1"/>
      <c r="E542" s="2"/>
      <c r="F542" s="2" t="str">
        <f>IF(LEN($C542),IFERROR(VLOOKUP($C542,Employees!$A$2:$B$806,2,FALSE),0),$L$1)</f>
        <v>-</v>
      </c>
      <c r="G542" s="2" t="str">
        <f>IF(LEN($D542),IFERROR(VLOOKUP($D542,Employees!$A$2:$B$833,2,FALSE),0),$L$1)</f>
        <v>-</v>
      </c>
      <c r="H542" s="2" t="str">
        <f>IF(LEN(E541),IFERROR(VLOOKUP(E542,'Tools List'!$B$2:$C$1048576,2,FALSE),0),$L$1)</f>
        <v>-</v>
      </c>
      <c r="I542" s="2">
        <v>1</v>
      </c>
      <c r="J542" s="26">
        <v>1</v>
      </c>
      <c r="K542" s="1"/>
    </row>
    <row r="543" spans="1:11" x14ac:dyDescent="0.25">
      <c r="A543" s="1">
        <v>542</v>
      </c>
      <c r="B543" s="15"/>
      <c r="C543" s="1"/>
      <c r="D543" s="1"/>
      <c r="E543" s="2"/>
      <c r="F543" s="2" t="str">
        <f>IF(LEN($C543),IFERROR(VLOOKUP($C543,Employees!$A$2:$B$806,2,FALSE),0),$L$1)</f>
        <v>-</v>
      </c>
      <c r="G543" s="2" t="str">
        <f>IF(LEN($D543),IFERROR(VLOOKUP($D543,Employees!$A$2:$B$833,2,FALSE),0),$L$1)</f>
        <v>-</v>
      </c>
      <c r="H543" s="2" t="str">
        <f>IF(LEN(E542),IFERROR(VLOOKUP(E543,'Tools List'!$B$2:$C$1048576,2,FALSE),0),$L$1)</f>
        <v>-</v>
      </c>
      <c r="I543" s="2">
        <v>1</v>
      </c>
      <c r="J543" s="26">
        <v>1</v>
      </c>
      <c r="K543" s="1"/>
    </row>
    <row r="544" spans="1:11" x14ac:dyDescent="0.25">
      <c r="A544" s="1">
        <v>543</v>
      </c>
      <c r="B544" s="15"/>
      <c r="C544" s="1"/>
      <c r="D544" s="1"/>
      <c r="E544" s="2"/>
      <c r="F544" s="2" t="str">
        <f>IF(LEN($C544),IFERROR(VLOOKUP($C544,Employees!$A$2:$B$806,2,FALSE),0),$L$1)</f>
        <v>-</v>
      </c>
      <c r="G544" s="2" t="str">
        <f>IF(LEN($D544),IFERROR(VLOOKUP($D544,Employees!$A$2:$B$833,2,FALSE),0),$L$1)</f>
        <v>-</v>
      </c>
      <c r="H544" s="2" t="str">
        <f>IF(LEN(E543),IFERROR(VLOOKUP(E544,'Tools List'!$B$2:$C$1048576,2,FALSE),0),$L$1)</f>
        <v>-</v>
      </c>
      <c r="I544" s="2">
        <v>1</v>
      </c>
      <c r="J544" s="26">
        <v>1</v>
      </c>
      <c r="K544" s="1"/>
    </row>
    <row r="545" spans="1:11" x14ac:dyDescent="0.25">
      <c r="A545" s="1">
        <v>544</v>
      </c>
      <c r="B545" s="15"/>
      <c r="C545" s="1"/>
      <c r="D545" s="1"/>
      <c r="E545" s="2"/>
      <c r="F545" s="2" t="str">
        <f>IF(LEN($C545),IFERROR(VLOOKUP($C545,Employees!$A$2:$B$806,2,FALSE),0),$L$1)</f>
        <v>-</v>
      </c>
      <c r="G545" s="2" t="str">
        <f>IF(LEN($D545),IFERROR(VLOOKUP($D545,Employees!$A$2:$B$833,2,FALSE),0),$L$1)</f>
        <v>-</v>
      </c>
      <c r="H545" s="2" t="str">
        <f>IF(LEN(E544),IFERROR(VLOOKUP(E545,'Tools List'!$B$2:$C$1048576,2,FALSE),0),$L$1)</f>
        <v>-</v>
      </c>
      <c r="I545" s="2">
        <v>1</v>
      </c>
      <c r="J545" s="26">
        <v>1</v>
      </c>
      <c r="K545" s="1"/>
    </row>
    <row r="546" spans="1:11" x14ac:dyDescent="0.25">
      <c r="A546" s="1">
        <v>545</v>
      </c>
      <c r="B546" s="15"/>
      <c r="C546" s="1"/>
      <c r="D546" s="1"/>
      <c r="E546" s="2"/>
      <c r="F546" s="2" t="str">
        <f>IF(LEN($C546),IFERROR(VLOOKUP($C546,Employees!$A$2:$B$806,2,FALSE),0),$L$1)</f>
        <v>-</v>
      </c>
      <c r="G546" s="2" t="str">
        <f>IF(LEN($D546),IFERROR(VLOOKUP($D546,Employees!$A$2:$B$833,2,FALSE),0),$L$1)</f>
        <v>-</v>
      </c>
      <c r="H546" s="2" t="str">
        <f>IF(LEN(E545),IFERROR(VLOOKUP(E546,'Tools List'!$B$2:$C$1048576,2,FALSE),0),$L$1)</f>
        <v>-</v>
      </c>
      <c r="I546" s="2">
        <v>1</v>
      </c>
      <c r="J546" s="26">
        <v>1</v>
      </c>
      <c r="K546" s="1"/>
    </row>
    <row r="547" spans="1:11" x14ac:dyDescent="0.25">
      <c r="A547" s="1">
        <v>546</v>
      </c>
      <c r="B547" s="15"/>
      <c r="C547" s="1"/>
      <c r="D547" s="1"/>
      <c r="E547" s="2"/>
      <c r="F547" s="2" t="str">
        <f>IF(LEN($C547),IFERROR(VLOOKUP($C547,Employees!$A$2:$B$806,2,FALSE),0),$L$1)</f>
        <v>-</v>
      </c>
      <c r="G547" s="2" t="str">
        <f>IF(LEN($D547),IFERROR(VLOOKUP($D547,Employees!$A$2:$B$833,2,FALSE),0),$L$1)</f>
        <v>-</v>
      </c>
      <c r="H547" s="2" t="str">
        <f>IF(LEN(E546),IFERROR(VLOOKUP(E547,'Tools List'!$B$2:$C$1048576,2,FALSE),0),$L$1)</f>
        <v>-</v>
      </c>
      <c r="I547" s="2">
        <v>1</v>
      </c>
      <c r="J547" s="26">
        <v>1</v>
      </c>
      <c r="K547" s="1"/>
    </row>
    <row r="548" spans="1:11" x14ac:dyDescent="0.25">
      <c r="A548" s="1">
        <v>547</v>
      </c>
      <c r="B548" s="15"/>
      <c r="C548" s="1"/>
      <c r="D548" s="1"/>
      <c r="E548" s="2"/>
      <c r="F548" s="2" t="str">
        <f>IF(LEN($C548),IFERROR(VLOOKUP($C548,Employees!$A$2:$B$806,2,FALSE),0),$L$1)</f>
        <v>-</v>
      </c>
      <c r="G548" s="2" t="str">
        <f>IF(LEN($D548),IFERROR(VLOOKUP($D548,Employees!$A$2:$B$833,2,FALSE),0),$L$1)</f>
        <v>-</v>
      </c>
      <c r="H548" s="2" t="str">
        <f>IF(LEN(E547),IFERROR(VLOOKUP(E548,'Tools List'!$B$2:$C$1048576,2,FALSE),0),$L$1)</f>
        <v>-</v>
      </c>
      <c r="I548" s="2">
        <v>1</v>
      </c>
      <c r="J548" s="26">
        <v>1</v>
      </c>
      <c r="K548" s="1"/>
    </row>
    <row r="549" spans="1:11" x14ac:dyDescent="0.25">
      <c r="A549" s="1">
        <v>548</v>
      </c>
      <c r="B549" s="15"/>
      <c r="C549" s="1"/>
      <c r="D549" s="1"/>
      <c r="E549" s="2"/>
      <c r="F549" s="2" t="str">
        <f>IF(LEN($C549),IFERROR(VLOOKUP($C549,Employees!$A$2:$B$806,2,FALSE),0),$L$1)</f>
        <v>-</v>
      </c>
      <c r="G549" s="2" t="str">
        <f>IF(LEN($D549),IFERROR(VLOOKUP($D549,Employees!$A$2:$B$833,2,FALSE),0),$L$1)</f>
        <v>-</v>
      </c>
      <c r="H549" s="2" t="str">
        <f>IF(LEN(E548),IFERROR(VLOOKUP(E549,'Tools List'!$B$2:$C$1048576,2,FALSE),0),$L$1)</f>
        <v>-</v>
      </c>
      <c r="I549" s="2">
        <v>1</v>
      </c>
      <c r="J549" s="26">
        <v>1</v>
      </c>
      <c r="K549" s="1"/>
    </row>
  </sheetData>
  <conditionalFormatting sqref="J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549">
    <cfRule type="cellIs" dxfId="73" priority="1" operator="equal">
      <formula>0</formula>
    </cfRule>
    <cfRule type="cellIs" dxfId="72" priority="2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75"/>
  <sheetViews>
    <sheetView topLeftCell="B26" workbookViewId="0">
      <selection activeCell="B48" sqref="B48"/>
    </sheetView>
  </sheetViews>
  <sheetFormatPr defaultRowHeight="15" x14ac:dyDescent="0.25"/>
  <cols>
    <col min="1" max="1" width="9.85546875" style="1" customWidth="1"/>
    <col min="2" max="2" width="12.85546875" style="1" customWidth="1"/>
    <col min="3" max="3" width="14" style="1" customWidth="1"/>
    <col min="4" max="4" width="28.28515625" style="1" customWidth="1"/>
    <col min="5" max="5" width="16" style="1" customWidth="1"/>
    <col min="6" max="6" width="31" style="1" customWidth="1"/>
    <col min="7" max="7" width="12" style="1" customWidth="1"/>
    <col min="8" max="8" width="16.7109375" style="1" customWidth="1"/>
    <col min="9" max="9" width="16.140625" style="1" customWidth="1"/>
    <col min="10" max="10" width="20.28515625" style="1" customWidth="1"/>
    <col min="11" max="16384" width="9.140625" style="1"/>
  </cols>
  <sheetData>
    <row r="1" spans="1:12" x14ac:dyDescent="0.25">
      <c r="A1" s="1" t="s">
        <v>13</v>
      </c>
      <c r="B1" s="1" t="s">
        <v>1</v>
      </c>
      <c r="C1" s="1" t="s">
        <v>8</v>
      </c>
      <c r="D1" s="1" t="s">
        <v>2</v>
      </c>
      <c r="E1" s="1" t="s">
        <v>296</v>
      </c>
      <c r="F1" s="1" t="s">
        <v>297</v>
      </c>
      <c r="G1" s="1" t="s">
        <v>7</v>
      </c>
      <c r="H1" s="1" t="s">
        <v>299</v>
      </c>
      <c r="I1" s="1" t="s">
        <v>298</v>
      </c>
      <c r="J1" s="1" t="s">
        <v>6</v>
      </c>
      <c r="L1" s="1" t="s">
        <v>284</v>
      </c>
    </row>
    <row r="2" spans="1:12" x14ac:dyDescent="0.25">
      <c r="A2" s="1">
        <v>1</v>
      </c>
      <c r="B2" s="15">
        <v>42639</v>
      </c>
      <c r="C2" s="1">
        <v>4</v>
      </c>
      <c r="D2" s="1" t="str">
        <f>IF(LEN($C2),IFERROR(VLOOKUP($C2,Employees!$A$2:$B$806,2,FALSE),0),$L$1)</f>
        <v>ARUMUGAM</v>
      </c>
      <c r="E2" s="1" t="s">
        <v>301</v>
      </c>
      <c r="F2" s="1" t="str">
        <f>IF(LEN(E2),IFERROR(VLOOKUP(E2,'Tools List'!$B$2:$C$1048576,2,FALSE),0),$L$1)</f>
        <v>Measuring Tape 3m</v>
      </c>
      <c r="G2" s="1">
        <v>1</v>
      </c>
      <c r="H2" s="15">
        <v>42639</v>
      </c>
      <c r="I2" s="25">
        <v>0</v>
      </c>
      <c r="J2" s="1" t="s">
        <v>284</v>
      </c>
    </row>
    <row r="3" spans="1:12" x14ac:dyDescent="0.25">
      <c r="A3" s="1">
        <v>2</v>
      </c>
      <c r="B3" s="15">
        <v>42635</v>
      </c>
      <c r="C3" s="1">
        <v>18</v>
      </c>
      <c r="D3" s="1" t="str">
        <f>IF(LEN($C3),IFERROR(VLOOKUP($C3,Employees!$A$2:$B$806,2,FALSE),0),$L$1)</f>
        <v>SIVASEKAR</v>
      </c>
      <c r="E3" s="1" t="s">
        <v>154</v>
      </c>
      <c r="F3" s="1" t="str">
        <f>IF(LEN(E3),IFERROR(VLOOKUP(E3,'Tools List'!$B$2:$C$1048576,2,FALSE),0),$L$1)</f>
        <v>Linedoori</v>
      </c>
      <c r="G3" s="1">
        <v>1</v>
      </c>
      <c r="I3" s="25">
        <v>1</v>
      </c>
      <c r="J3" s="1" t="s">
        <v>284</v>
      </c>
    </row>
    <row r="4" spans="1:12" x14ac:dyDescent="0.25">
      <c r="A4" s="1">
        <v>3</v>
      </c>
      <c r="B4" s="15">
        <v>42635</v>
      </c>
      <c r="C4" s="1">
        <v>18</v>
      </c>
      <c r="D4" s="1" t="str">
        <f>IF(LEN($C4),IFERROR(VLOOKUP($C4,Employees!$A$2:$B$806,2,FALSE),0),$L$1)</f>
        <v>SIVASEKAR</v>
      </c>
      <c r="E4" s="1" t="s">
        <v>160</v>
      </c>
      <c r="F4" s="1" t="str">
        <f>IF(LEN(E4),IFERROR(VLOOKUP(E4,'Tools List'!$B$2:$C$1048576,2,FALSE),0),$L$1)</f>
        <v>Spark Ligter</v>
      </c>
      <c r="G4" s="1">
        <v>1</v>
      </c>
      <c r="I4" s="25">
        <v>1</v>
      </c>
      <c r="J4" s="1" t="s">
        <v>284</v>
      </c>
    </row>
    <row r="5" spans="1:12" x14ac:dyDescent="0.25">
      <c r="A5" s="1">
        <v>4</v>
      </c>
      <c r="B5" s="15">
        <v>42635</v>
      </c>
      <c r="C5" s="1">
        <v>18</v>
      </c>
      <c r="D5" s="1" t="str">
        <f>IF(LEN($C5),IFERROR(VLOOKUP($C5,Employees!$A$2:$B$806,2,FALSE),0),$L$1)</f>
        <v>SIVASEKAR</v>
      </c>
      <c r="E5" s="1" t="s">
        <v>304</v>
      </c>
      <c r="F5" s="1" t="str">
        <f>IF(LEN(E5),IFERROR(VLOOKUP(E5,'Tools List'!$B$2:$C$1048576,2,FALSE),0),$L$1)</f>
        <v>Lock &amp; Key (Small)</v>
      </c>
      <c r="G5" s="1">
        <v>1</v>
      </c>
      <c r="I5" s="25">
        <v>1</v>
      </c>
      <c r="J5" s="1" t="s">
        <v>284</v>
      </c>
    </row>
    <row r="6" spans="1:12" x14ac:dyDescent="0.25">
      <c r="A6" s="1">
        <v>5</v>
      </c>
      <c r="B6" s="15">
        <v>42635</v>
      </c>
      <c r="C6" s="1">
        <v>18</v>
      </c>
      <c r="D6" s="1" t="str">
        <f>IF(LEN($C6),IFERROR(VLOOKUP($C6,Employees!$A$2:$B$806,2,FALSE),0),$L$1)</f>
        <v>SIVASEKAR</v>
      </c>
      <c r="E6" s="1" t="s">
        <v>100</v>
      </c>
      <c r="F6" s="1" t="str">
        <f>IF(LEN(E6),IFERROR(VLOOKUP(E6,'Tools List'!$B$2:$C$1048576,2,FALSE),0),$L$1)</f>
        <v>Safety Goggle White</v>
      </c>
      <c r="G6" s="1">
        <v>2</v>
      </c>
      <c r="I6" s="25">
        <v>1</v>
      </c>
      <c r="J6" s="1" t="s">
        <v>284</v>
      </c>
    </row>
    <row r="7" spans="1:12" x14ac:dyDescent="0.25">
      <c r="A7" s="1">
        <v>6</v>
      </c>
      <c r="B7" s="15">
        <v>42636</v>
      </c>
      <c r="C7" s="1">
        <v>18</v>
      </c>
      <c r="D7" s="1" t="str">
        <f>IF(LEN($C7),IFERROR(VLOOKUP($C7,Employees!$A$2:$B$806,2,FALSE),0),$L$1)</f>
        <v>SIVASEKAR</v>
      </c>
      <c r="E7" s="1" t="s">
        <v>265</v>
      </c>
      <c r="F7" s="1" t="str">
        <f>IF(LEN(E7),IFERROR(VLOOKUP(E7,'Tools List'!$B$2:$C$1048576,2,FALSE),0),$L$1)</f>
        <v>Square 300mm</v>
      </c>
      <c r="G7" s="1">
        <v>1</v>
      </c>
      <c r="I7" s="25">
        <v>1</v>
      </c>
      <c r="J7" s="1" t="s">
        <v>284</v>
      </c>
    </row>
    <row r="8" spans="1:12" x14ac:dyDescent="0.25">
      <c r="A8" s="1">
        <v>7</v>
      </c>
      <c r="B8" s="15">
        <v>42636</v>
      </c>
      <c r="C8" s="1">
        <v>18</v>
      </c>
      <c r="D8" s="1" t="str">
        <f>IF(LEN($C8),IFERROR(VLOOKUP($C8,Employees!$A$2:$B$806,2,FALSE),0),$L$1)</f>
        <v>SIVASEKAR</v>
      </c>
      <c r="E8" s="1" t="s">
        <v>29</v>
      </c>
      <c r="F8" s="1" t="str">
        <f>IF(LEN(E8),IFERROR(VLOOKUP(E8,'Tools List'!$B$2:$C$1048576,2,FALSE),0),$L$1)</f>
        <v>Screw Driver</v>
      </c>
      <c r="G8" s="1">
        <v>1</v>
      </c>
      <c r="I8" s="25">
        <v>1</v>
      </c>
      <c r="J8" s="1" t="s">
        <v>284</v>
      </c>
    </row>
    <row r="9" spans="1:12" x14ac:dyDescent="0.25">
      <c r="A9" s="1">
        <v>8</v>
      </c>
      <c r="B9" s="15">
        <v>42636</v>
      </c>
      <c r="C9" s="1">
        <v>18</v>
      </c>
      <c r="D9" s="1" t="str">
        <f>IF(LEN($C9),IFERROR(VLOOKUP($C9,Employees!$A$2:$B$806,2,FALSE),0),$L$1)</f>
        <v>SIVASEKAR</v>
      </c>
      <c r="E9" s="1" t="s">
        <v>290</v>
      </c>
      <c r="F9" s="1" t="str">
        <f>IF(LEN(E9),IFERROR(VLOOKUP(E9,'Tools List'!$B$2:$C$1048576,2,FALSE),0),$L$1)</f>
        <v>Spanner</v>
      </c>
      <c r="G9" s="1">
        <v>1</v>
      </c>
      <c r="I9" s="25">
        <v>1</v>
      </c>
      <c r="J9" s="1" t="s">
        <v>310</v>
      </c>
    </row>
    <row r="10" spans="1:12" x14ac:dyDescent="0.25">
      <c r="A10" s="1">
        <v>9</v>
      </c>
      <c r="B10" s="15">
        <v>42636</v>
      </c>
      <c r="C10" s="1">
        <v>18</v>
      </c>
      <c r="D10" s="1" t="str">
        <f>IF(LEN($C10),IFERROR(VLOOKUP($C10,Employees!$A$2:$B$806,2,FALSE),0),$L$1)</f>
        <v>SIVASEKAR</v>
      </c>
      <c r="E10" s="1" t="s">
        <v>300</v>
      </c>
      <c r="F10" s="1" t="str">
        <f>IF(LEN(E10),IFERROR(VLOOKUP(E10,'Tools List'!$B$2:$C$1048576,2,FALSE),0),$L$1)</f>
        <v>Measuring Tape 5m</v>
      </c>
      <c r="G10" s="1">
        <v>1</v>
      </c>
      <c r="I10" s="25">
        <v>1</v>
      </c>
      <c r="J10" s="1" t="s">
        <v>284</v>
      </c>
    </row>
    <row r="11" spans="1:12" x14ac:dyDescent="0.25">
      <c r="A11" s="1">
        <v>10</v>
      </c>
      <c r="B11" s="15">
        <v>42636</v>
      </c>
      <c r="C11" s="1">
        <v>18</v>
      </c>
      <c r="D11" s="1" t="str">
        <f>IF(LEN($C11),IFERROR(VLOOKUP($C11,Employees!$A$2:$B$806,2,FALSE),0),$L$1)</f>
        <v>SIVASEKAR</v>
      </c>
      <c r="E11" s="1" t="s">
        <v>59</v>
      </c>
      <c r="F11" s="1" t="str">
        <f>IF(LEN(E11),IFERROR(VLOOKUP(E11,'Tools List'!$B$2:$C$1048576,2,FALSE),0),$L$1)</f>
        <v>Plumb</v>
      </c>
      <c r="G11" s="1">
        <v>1</v>
      </c>
      <c r="I11" s="25">
        <v>1</v>
      </c>
      <c r="J11" s="1" t="s">
        <v>284</v>
      </c>
    </row>
    <row r="12" spans="1:12" x14ac:dyDescent="0.25">
      <c r="A12" s="1">
        <v>11</v>
      </c>
      <c r="B12" s="15">
        <v>42640</v>
      </c>
      <c r="C12" s="1">
        <v>18</v>
      </c>
      <c r="D12" s="1" t="str">
        <f>IF(LEN($C12),IFERROR(VLOOKUP($C12,Employees!$A$2:$B$806,2,FALSE),0),$L$1)</f>
        <v>SIVASEKAR</v>
      </c>
      <c r="E12" s="1" t="s">
        <v>311</v>
      </c>
      <c r="F12" s="1" t="str">
        <f>IF(LEN(E12),IFERROR(VLOOKUP(E12,'Tools List'!$B$2:$C$1048576,2,FALSE),0),$L$1)</f>
        <v>Pencil Plumb</v>
      </c>
      <c r="G12" s="1">
        <v>1</v>
      </c>
      <c r="I12" s="25">
        <v>1</v>
      </c>
      <c r="J12" s="1" t="s">
        <v>284</v>
      </c>
    </row>
    <row r="13" spans="1:12" x14ac:dyDescent="0.25">
      <c r="A13" s="1">
        <v>12</v>
      </c>
      <c r="B13" s="15">
        <v>42643</v>
      </c>
      <c r="C13" s="1">
        <v>18</v>
      </c>
      <c r="D13" s="1" t="str">
        <f>IF(LEN($C13),IFERROR(VLOOKUP($C13,Employees!$A$2:$B$806,2,FALSE),0),$L$1)</f>
        <v>SIVASEKAR</v>
      </c>
      <c r="E13" s="1" t="s">
        <v>27</v>
      </c>
      <c r="F13" s="1" t="str">
        <f>IF(LEN(E13),IFERROR(VLOOKUP(E13,'Tools List'!$B$2:$C$1048576,2,FALSE),0),$L$1)</f>
        <v>Grinding Machine AG 4</v>
      </c>
      <c r="G13" s="1">
        <v>1</v>
      </c>
      <c r="I13" s="25">
        <v>1</v>
      </c>
      <c r="J13" s="1" t="s">
        <v>284</v>
      </c>
    </row>
    <row r="14" spans="1:12" x14ac:dyDescent="0.25">
      <c r="A14" s="1">
        <v>13</v>
      </c>
      <c r="B14" s="15">
        <v>42644</v>
      </c>
      <c r="C14" s="1">
        <v>18</v>
      </c>
      <c r="D14" s="1" t="str">
        <f>IF(LEN($C14),IFERROR(VLOOKUP($C14,Employees!$A$2:$B$806,2,FALSE),0),$L$1)</f>
        <v>SIVASEKAR</v>
      </c>
      <c r="E14" s="1" t="s">
        <v>288</v>
      </c>
      <c r="F14" s="1" t="str">
        <f>IF(LEN(E14),IFERROR(VLOOKUP(E14,'Tools List'!$B$2:$C$1048576,2,FALSE),0),$L$1)</f>
        <v>Water Level</v>
      </c>
      <c r="G14" s="1">
        <v>1</v>
      </c>
      <c r="I14" s="25">
        <v>1</v>
      </c>
      <c r="J14" s="1" t="s">
        <v>284</v>
      </c>
    </row>
    <row r="15" spans="1:12" x14ac:dyDescent="0.25">
      <c r="A15" s="1">
        <v>14</v>
      </c>
      <c r="B15" s="15">
        <v>42642</v>
      </c>
      <c r="C15" s="1">
        <v>21</v>
      </c>
      <c r="D15" s="1" t="str">
        <f>IF(LEN($C15),IFERROR(VLOOKUP($C15,Employees!$A$2:$B$806,2,FALSE),0),$L$1)</f>
        <v>MUNNA</v>
      </c>
      <c r="E15" s="1" t="s">
        <v>45</v>
      </c>
      <c r="F15" s="1" t="str">
        <f>IF(LEN(E15),IFERROR(VLOOKUP(E15,'Tools List'!$B$2:$C$1048576,2,FALSE),0),$L$1)</f>
        <v>Chain Block - 3 Mtrs Length 2 Ton</v>
      </c>
      <c r="G15" s="1">
        <v>1</v>
      </c>
      <c r="I15" s="25">
        <v>1</v>
      </c>
      <c r="J15" s="1" t="s">
        <v>284</v>
      </c>
    </row>
    <row r="16" spans="1:12" x14ac:dyDescent="0.25">
      <c r="A16" s="1">
        <v>15</v>
      </c>
      <c r="B16" s="15">
        <v>42647</v>
      </c>
      <c r="C16" s="1">
        <v>120</v>
      </c>
      <c r="D16" s="1" t="str">
        <f>IF(LEN($C16),IFERROR(VLOOKUP($C16,Employees!$A$2:$B$806,2,FALSE),0),$L$1)</f>
        <v>MACDAF CHIWAYA</v>
      </c>
      <c r="E16" s="1" t="s">
        <v>100</v>
      </c>
      <c r="F16" s="1" t="str">
        <f>IF(LEN(E16),IFERROR(VLOOKUP(E16,'Tools List'!$B$2:$C$1048576,2,FALSE),0),$L$1)</f>
        <v>Safety Goggle White</v>
      </c>
      <c r="G16" s="1">
        <v>1</v>
      </c>
      <c r="I16" s="25">
        <v>1</v>
      </c>
      <c r="J16" s="1" t="s">
        <v>284</v>
      </c>
    </row>
    <row r="17" spans="1:10" x14ac:dyDescent="0.25">
      <c r="A17" s="1">
        <v>16</v>
      </c>
      <c r="B17" s="15">
        <v>42649</v>
      </c>
      <c r="C17" s="1">
        <v>153</v>
      </c>
      <c r="D17" s="1" t="str">
        <f>IF(LEN($C17),IFERROR(VLOOKUP($C17,Employees!$A$2:$B$806,2,FALSE),0),$L$1)</f>
        <v>YAMIKANI CHINYAMA</v>
      </c>
      <c r="E17" s="1" t="s">
        <v>100</v>
      </c>
      <c r="F17" s="1" t="str">
        <f>IF(LEN(E17),IFERROR(VLOOKUP(E17,'Tools List'!$B$2:$C$1048576,2,FALSE),0),$L$1)</f>
        <v>Safety Goggle White</v>
      </c>
      <c r="G17" s="1">
        <v>1</v>
      </c>
      <c r="I17" s="25">
        <v>1</v>
      </c>
      <c r="J17" s="1" t="s">
        <v>284</v>
      </c>
    </row>
    <row r="18" spans="1:10" x14ac:dyDescent="0.25">
      <c r="A18" s="1">
        <v>17</v>
      </c>
      <c r="B18" s="15">
        <v>42650</v>
      </c>
      <c r="C18" s="1">
        <v>159</v>
      </c>
      <c r="D18" s="1" t="str">
        <f>IF(LEN($C18),IFERROR(VLOOKUP($C18,Employees!$A$2:$B$806,2,FALSE),0),$L$1)</f>
        <v>PETER BANDA</v>
      </c>
      <c r="E18" s="1" t="s">
        <v>100</v>
      </c>
      <c r="F18" s="1" t="str">
        <f>IF(LEN(E18),IFERROR(VLOOKUP(E18,'Tools List'!$B$2:$C$1048576,2,FALSE),0),$L$1)</f>
        <v>Safety Goggle White</v>
      </c>
      <c r="G18" s="1">
        <v>1</v>
      </c>
      <c r="I18" s="25">
        <v>1</v>
      </c>
      <c r="J18" s="1" t="s">
        <v>284</v>
      </c>
    </row>
    <row r="19" spans="1:10" x14ac:dyDescent="0.25">
      <c r="A19" s="1">
        <v>18</v>
      </c>
      <c r="B19" s="15">
        <v>42650</v>
      </c>
      <c r="C19" s="1">
        <v>131</v>
      </c>
      <c r="D19" s="1" t="str">
        <f>IF(LEN($C19),IFERROR(VLOOKUP($C19,Employees!$A$2:$B$806,2,FALSE),0),$L$1)</f>
        <v>KAMANGABATA SITIFANO</v>
      </c>
      <c r="E19" s="1" t="s">
        <v>87</v>
      </c>
      <c r="F19" s="1" t="str">
        <f>IF(LEN(E19),IFERROR(VLOOKUP(E19,'Tools List'!$B$2:$C$1048576,2,FALSE),0),$L$1)</f>
        <v>Welding Helmet</v>
      </c>
      <c r="G19" s="1">
        <v>1</v>
      </c>
      <c r="I19" s="25">
        <v>1</v>
      </c>
      <c r="J19" s="1" t="s">
        <v>284</v>
      </c>
    </row>
    <row r="20" spans="1:10" x14ac:dyDescent="0.25">
      <c r="A20" s="1">
        <v>19</v>
      </c>
      <c r="B20" s="15">
        <v>42636</v>
      </c>
      <c r="C20" s="1">
        <v>5</v>
      </c>
      <c r="D20" s="1" t="str">
        <f>IF(LEN($C20),IFERROR(VLOOKUP($C20,Employees!$A$2:$B$806,2,FALSE),0),$L$1)</f>
        <v>ROBIN KUMAR</v>
      </c>
      <c r="E20" s="1" t="s">
        <v>290</v>
      </c>
      <c r="F20" s="1" t="str">
        <f>IF(LEN(E20),IFERROR(VLOOKUP(E20,'Tools List'!$B$2:$C$1048576,2,FALSE),0),$L$1)</f>
        <v>Spanner</v>
      </c>
      <c r="G20" s="1">
        <v>0</v>
      </c>
      <c r="I20" s="25">
        <v>0</v>
      </c>
      <c r="J20" s="1" t="s">
        <v>359</v>
      </c>
    </row>
    <row r="21" spans="1:10" x14ac:dyDescent="0.25">
      <c r="A21" s="1">
        <v>20</v>
      </c>
      <c r="B21" s="15">
        <v>42636</v>
      </c>
      <c r="C21" s="1">
        <v>5</v>
      </c>
      <c r="D21" s="1" t="str">
        <f>IF(LEN($C21),IFERROR(VLOOKUP($C21,Employees!$A$2:$B$806,2,FALSE),0),$L$1)</f>
        <v>ROBIN KUMAR</v>
      </c>
      <c r="E21" s="1" t="s">
        <v>39</v>
      </c>
      <c r="F21" s="1" t="str">
        <f>IF(LEN(E21),IFERROR(VLOOKUP(E21,'Tools List'!$B$2:$C$1048576,2,FALSE),0),$L$1)</f>
        <v xml:space="preserve">Safety Belt </v>
      </c>
      <c r="G21" s="1">
        <v>1</v>
      </c>
      <c r="I21" s="25">
        <v>1</v>
      </c>
      <c r="J21" s="1" t="s">
        <v>284</v>
      </c>
    </row>
    <row r="22" spans="1:10" x14ac:dyDescent="0.25">
      <c r="A22" s="1">
        <v>21</v>
      </c>
      <c r="B22" s="15">
        <v>42645</v>
      </c>
      <c r="C22" s="1">
        <v>5</v>
      </c>
      <c r="D22" s="1" t="str">
        <f>IF(LEN($C22),IFERROR(VLOOKUP($C22,Employees!$A$2:$B$806,2,FALSE),0),$L$1)</f>
        <v>ROBIN KUMAR</v>
      </c>
      <c r="E22" s="1" t="s">
        <v>85</v>
      </c>
      <c r="F22" s="1" t="str">
        <f>IF(LEN(E22),IFERROR(VLOOKUP(E22,'Tools List'!$B$2:$C$1048576,2,FALSE),0),$L$1)</f>
        <v>Leather Gloves</v>
      </c>
      <c r="G22" s="1">
        <v>1</v>
      </c>
      <c r="I22" s="25">
        <v>1</v>
      </c>
      <c r="J22" s="1" t="s">
        <v>316</v>
      </c>
    </row>
    <row r="23" spans="1:10" x14ac:dyDescent="0.25">
      <c r="A23" s="1">
        <v>22</v>
      </c>
      <c r="B23" s="15">
        <v>42634</v>
      </c>
      <c r="C23" s="1">
        <v>6</v>
      </c>
      <c r="D23" s="1" t="str">
        <f>IF(LEN($C23),IFERROR(VLOOKUP($C23,Employees!$A$2:$B$806,2,FALSE),0),$L$1)</f>
        <v>AYYUB PATEL</v>
      </c>
      <c r="E23" s="1" t="s">
        <v>154</v>
      </c>
      <c r="F23" s="1" t="str">
        <f>IF(LEN(E23),IFERROR(VLOOKUP(E23,'Tools List'!$B$2:$C$1048576,2,FALSE),0),$L$1)</f>
        <v>Linedoori</v>
      </c>
      <c r="G23" s="1">
        <v>1</v>
      </c>
      <c r="I23" s="25">
        <v>1</v>
      </c>
      <c r="J23" s="1" t="s">
        <v>284</v>
      </c>
    </row>
    <row r="24" spans="1:10" x14ac:dyDescent="0.25">
      <c r="A24" s="1">
        <v>23</v>
      </c>
      <c r="B24" s="15">
        <v>42665</v>
      </c>
      <c r="C24" s="1">
        <v>8</v>
      </c>
      <c r="D24" s="1" t="str">
        <f>IF(LEN($C24),IFERROR(VLOOKUP($C24,Employees!$A$2:$B$806,2,FALSE),0),$L$1)</f>
        <v>BHAGIRATHI</v>
      </c>
      <c r="E24" s="1" t="s">
        <v>306</v>
      </c>
      <c r="F24" s="1" t="str">
        <f>IF(LEN(E24),IFERROR(VLOOKUP(E24,'Tools List'!$B$2:$C$1048576,2,FALSE),0),$L$1)</f>
        <v>Lock &amp; Key (Big)</v>
      </c>
      <c r="G24" s="1">
        <v>1</v>
      </c>
      <c r="I24" s="25">
        <v>1</v>
      </c>
      <c r="J24" s="1" t="s">
        <v>284</v>
      </c>
    </row>
    <row r="25" spans="1:10" x14ac:dyDescent="0.25">
      <c r="A25" s="1">
        <v>24</v>
      </c>
      <c r="B25" s="15">
        <v>42666</v>
      </c>
      <c r="C25" s="1">
        <v>8</v>
      </c>
      <c r="D25" s="1" t="str">
        <f>IF(LEN($C25),IFERROR(VLOOKUP($C25,Employees!$A$2:$B$806,2,FALSE),0),$L$1)</f>
        <v>BHAGIRATHI</v>
      </c>
      <c r="E25" s="1" t="s">
        <v>301</v>
      </c>
      <c r="F25" s="1" t="str">
        <f>IF(LEN(E25),IFERROR(VLOOKUP(E25,'Tools List'!$B$2:$C$1048576,2,FALSE),0),$L$1)</f>
        <v>Measuring Tape 3m</v>
      </c>
      <c r="G25" s="1">
        <v>1</v>
      </c>
      <c r="I25" s="25">
        <v>1</v>
      </c>
      <c r="J25" s="1" t="s">
        <v>284</v>
      </c>
    </row>
    <row r="26" spans="1:10" x14ac:dyDescent="0.25">
      <c r="A26" s="1">
        <v>25</v>
      </c>
      <c r="B26" s="15">
        <v>42650</v>
      </c>
      <c r="C26" s="1">
        <v>9</v>
      </c>
      <c r="D26" s="1" t="str">
        <f>IF(LEN($C26),IFERROR(VLOOKUP($C26,Employees!$A$2:$B$806,2,FALSE),0),$L$1)</f>
        <v>BHARATA</v>
      </c>
      <c r="E26" s="1" t="s">
        <v>102</v>
      </c>
      <c r="F26" s="1" t="str">
        <f>IF(LEN(E26),IFERROR(VLOOKUP(E26,'Tools List'!$B$2:$C$1048576,2,FALSE),0),$L$1)</f>
        <v>Safety Goggle black</v>
      </c>
      <c r="G26" s="1">
        <v>1</v>
      </c>
      <c r="I26" s="25">
        <v>1</v>
      </c>
      <c r="J26" s="1" t="s">
        <v>284</v>
      </c>
    </row>
    <row r="27" spans="1:10" x14ac:dyDescent="0.25">
      <c r="A27" s="1">
        <v>26</v>
      </c>
      <c r="B27" s="15">
        <v>42636</v>
      </c>
      <c r="C27" s="1">
        <v>13</v>
      </c>
      <c r="D27" s="1" t="str">
        <f>IF(LEN($C27),IFERROR(VLOOKUP($C27,Employees!$A$2:$B$806,2,FALSE),0),$L$1)</f>
        <v>RAJENDRA</v>
      </c>
      <c r="E27" s="1" t="s">
        <v>301</v>
      </c>
      <c r="F27" s="1" t="str">
        <f>IF(LEN(E27),IFERROR(VLOOKUP(E27,'Tools List'!$B$2:$C$1048576,2,FALSE),0),$L$1)</f>
        <v>Measuring Tape 3m</v>
      </c>
      <c r="G27" s="1">
        <v>1</v>
      </c>
      <c r="I27" s="25">
        <v>1</v>
      </c>
      <c r="J27" s="1" t="s">
        <v>284</v>
      </c>
    </row>
    <row r="28" spans="1:10" x14ac:dyDescent="0.25">
      <c r="A28" s="1">
        <v>27</v>
      </c>
      <c r="B28" s="15">
        <v>42640</v>
      </c>
      <c r="C28" s="1">
        <v>13</v>
      </c>
      <c r="D28" s="1" t="str">
        <f>IF(LEN($C28),IFERROR(VLOOKUP($C28,Employees!$A$2:$B$806,2,FALSE),0),$L$1)</f>
        <v>RAJENDRA</v>
      </c>
      <c r="E28" s="1" t="s">
        <v>102</v>
      </c>
      <c r="F28" s="1" t="str">
        <f>IF(LEN(E28),IFERROR(VLOOKUP(E28,'Tools List'!$B$2:$C$1048576,2,FALSE),0),$L$1)</f>
        <v>Safety Goggle black</v>
      </c>
      <c r="G28" s="1">
        <v>1</v>
      </c>
      <c r="I28" s="25">
        <v>1</v>
      </c>
      <c r="J28" s="1" t="s">
        <v>284</v>
      </c>
    </row>
    <row r="29" spans="1:10" x14ac:dyDescent="0.25">
      <c r="A29" s="1">
        <v>28</v>
      </c>
      <c r="B29" s="15">
        <v>42637</v>
      </c>
      <c r="C29" s="1">
        <v>17</v>
      </c>
      <c r="D29" s="1" t="str">
        <f>IF(LEN($C29),IFERROR(VLOOKUP($C29,Employees!$A$2:$B$806,2,FALSE),0),$L$1)</f>
        <v>HRUSIKESH</v>
      </c>
      <c r="E29" s="1" t="s">
        <v>154</v>
      </c>
      <c r="F29" s="1" t="str">
        <f>IF(LEN(E29),IFERROR(VLOOKUP(E29,'Tools List'!$B$2:$C$1048576,2,FALSE),0),$L$1)</f>
        <v>Linedoori</v>
      </c>
      <c r="G29" s="1">
        <v>1</v>
      </c>
      <c r="I29" s="25">
        <v>1</v>
      </c>
      <c r="J29" s="1" t="s">
        <v>284</v>
      </c>
    </row>
    <row r="30" spans="1:10" x14ac:dyDescent="0.25">
      <c r="A30" s="1">
        <v>29</v>
      </c>
      <c r="B30" s="15">
        <v>42635</v>
      </c>
      <c r="C30" s="1">
        <v>23</v>
      </c>
      <c r="D30" s="1" t="str">
        <f>IF(LEN($C30),IFERROR(VLOOKUP($C30,Employees!$A$2:$B$806,2,FALSE),0),$L$1)</f>
        <v>MADHABANANDA</v>
      </c>
      <c r="E30" s="1" t="s">
        <v>306</v>
      </c>
      <c r="F30" s="1" t="str">
        <f>IF(LEN(E30),IFERROR(VLOOKUP(E30,'Tools List'!$B$2:$C$1048576,2,FALSE),0),$L$1)</f>
        <v>Lock &amp; Key (Big)</v>
      </c>
      <c r="G30" s="1">
        <v>1</v>
      </c>
      <c r="I30" s="25">
        <v>1</v>
      </c>
      <c r="J30" s="1" t="s">
        <v>284</v>
      </c>
    </row>
    <row r="31" spans="1:10" x14ac:dyDescent="0.25">
      <c r="A31" s="1">
        <v>30</v>
      </c>
      <c r="B31" s="15">
        <v>42636</v>
      </c>
      <c r="C31" s="1">
        <v>23</v>
      </c>
      <c r="D31" s="1" t="str">
        <f>IF(LEN($C31),IFERROR(VLOOKUP($C31,Employees!$A$2:$B$806,2,FALSE),0),$L$1)</f>
        <v>MADHABANANDA</v>
      </c>
      <c r="E31" s="1" t="s">
        <v>301</v>
      </c>
      <c r="F31" s="1" t="str">
        <f>IF(LEN(E31),IFERROR(VLOOKUP(E31,'Tools List'!$B$2:$C$1048576,2,FALSE),0),$L$1)</f>
        <v>Measuring Tape 3m</v>
      </c>
      <c r="G31" s="1">
        <v>1</v>
      </c>
      <c r="I31" s="25">
        <v>1</v>
      </c>
      <c r="J31" s="1" t="s">
        <v>284</v>
      </c>
    </row>
    <row r="32" spans="1:10" x14ac:dyDescent="0.25">
      <c r="A32" s="1">
        <v>31</v>
      </c>
      <c r="B32" s="15">
        <v>42635</v>
      </c>
      <c r="C32" s="1">
        <v>24</v>
      </c>
      <c r="D32" s="1" t="str">
        <f>IF(LEN($C32),IFERROR(VLOOKUP($C32,Employees!$A$2:$B$806,2,FALSE),0),$L$1)</f>
        <v>RABINDRA</v>
      </c>
      <c r="E32" s="1" t="s">
        <v>306</v>
      </c>
      <c r="F32" s="1" t="str">
        <f>IF(LEN(E32),IFERROR(VLOOKUP(E32,'Tools List'!$B$2:$C$1048576,2,FALSE),0),$L$1)</f>
        <v>Lock &amp; Key (Big)</v>
      </c>
      <c r="G32" s="1">
        <v>1</v>
      </c>
      <c r="I32" s="25">
        <v>1</v>
      </c>
      <c r="J32" s="1" t="s">
        <v>284</v>
      </c>
    </row>
    <row r="33" spans="1:10" x14ac:dyDescent="0.25">
      <c r="A33" s="1">
        <v>32</v>
      </c>
      <c r="B33" s="15">
        <v>42635</v>
      </c>
      <c r="C33" s="1">
        <v>25</v>
      </c>
      <c r="D33" s="1" t="str">
        <f>IF(LEN($C33),IFERROR(VLOOKUP($C33,Employees!$A$2:$B$806,2,FALSE),0),$L$1)</f>
        <v>SUSANTA</v>
      </c>
      <c r="E33" s="1" t="s">
        <v>306</v>
      </c>
      <c r="F33" s="1" t="str">
        <f>IF(LEN(E33),IFERROR(VLOOKUP(E33,'Tools List'!$B$2:$C$1048576,2,FALSE),0),$L$1)</f>
        <v>Lock &amp; Key (Big)</v>
      </c>
      <c r="G33" s="1">
        <v>1</v>
      </c>
      <c r="I33" s="25">
        <v>1</v>
      </c>
      <c r="J33" s="1" t="s">
        <v>284</v>
      </c>
    </row>
    <row r="34" spans="1:10" x14ac:dyDescent="0.25">
      <c r="A34" s="1">
        <v>33</v>
      </c>
      <c r="B34" s="15">
        <v>42648</v>
      </c>
      <c r="C34" s="1">
        <v>25</v>
      </c>
      <c r="D34" s="1" t="str">
        <f>IF(LEN($C34),IFERROR(VLOOKUP($C34,Employees!$A$2:$B$806,2,FALSE),0),$L$1)</f>
        <v>SUSANTA</v>
      </c>
      <c r="E34" s="1" t="s">
        <v>308</v>
      </c>
      <c r="F34" s="1" t="str">
        <f>IF(LEN(E34),IFERROR(VLOOKUP(E34,'Tools List'!$B$2:$C$1048576,2,FALSE),0),$L$1)</f>
        <v>Chain Block - 3 Mtrs Length 5 Ton</v>
      </c>
      <c r="G34" s="1">
        <v>2</v>
      </c>
      <c r="I34" s="25">
        <v>1</v>
      </c>
      <c r="J34" s="1" t="s">
        <v>284</v>
      </c>
    </row>
    <row r="35" spans="1:10" x14ac:dyDescent="0.25">
      <c r="A35" s="1">
        <v>34</v>
      </c>
      <c r="B35" s="15">
        <v>42636</v>
      </c>
      <c r="C35" s="1">
        <v>26</v>
      </c>
      <c r="D35" s="1" t="str">
        <f>IF(LEN($C35),IFERROR(VLOOKUP($C35,Employees!$A$2:$B$806,2,FALSE),0),$L$1)</f>
        <v>KAMAKSHYA</v>
      </c>
      <c r="E35" s="1" t="s">
        <v>87</v>
      </c>
      <c r="F35" s="1" t="str">
        <f>IF(LEN(E35),IFERROR(VLOOKUP(E35,'Tools List'!$B$2:$C$1048576,2,FALSE),0),$L$1)</f>
        <v>Welding Helmet</v>
      </c>
      <c r="G35" s="1">
        <v>1</v>
      </c>
      <c r="I35" s="25">
        <v>1</v>
      </c>
      <c r="J35" s="1" t="s">
        <v>284</v>
      </c>
    </row>
    <row r="36" spans="1:10" x14ac:dyDescent="0.25">
      <c r="A36" s="1">
        <v>35</v>
      </c>
      <c r="B36" s="15">
        <v>42636</v>
      </c>
      <c r="C36" s="1">
        <v>26</v>
      </c>
      <c r="D36" s="1" t="str">
        <f>IF(LEN($C36),IFERROR(VLOOKUP($C36,Employees!$A$2:$B$806,2,FALSE),0),$L$1)</f>
        <v>KAMAKSHYA</v>
      </c>
      <c r="E36" s="1" t="s">
        <v>243</v>
      </c>
      <c r="F36" s="1" t="str">
        <f>IF(LEN(E36),IFERROR(VLOOKUP(E36,'Tools List'!$B$2:$C$1048576,2,FALSE),0),$L$1)</f>
        <v>Welding Cable</v>
      </c>
      <c r="G36" s="1">
        <v>1</v>
      </c>
      <c r="I36" s="25">
        <v>1</v>
      </c>
      <c r="J36" s="1" t="s">
        <v>284</v>
      </c>
    </row>
    <row r="37" spans="1:10" x14ac:dyDescent="0.25">
      <c r="A37" s="1">
        <v>36</v>
      </c>
      <c r="B37" s="15">
        <v>42636</v>
      </c>
      <c r="C37" s="1">
        <v>26</v>
      </c>
      <c r="D37" s="1" t="str">
        <f>IF(LEN($C37),IFERROR(VLOOKUP($C37,Employees!$A$2:$B$806,2,FALSE),0),$L$1)</f>
        <v>KAMAKSHYA</v>
      </c>
      <c r="E37" s="1" t="s">
        <v>39</v>
      </c>
      <c r="F37" s="1" t="str">
        <f>IF(LEN(E37),IFERROR(VLOOKUP(E37,'Tools List'!$B$2:$C$1048576,2,FALSE),0),$L$1)</f>
        <v xml:space="preserve">Safety Belt </v>
      </c>
      <c r="G37" s="1">
        <v>1</v>
      </c>
      <c r="I37" s="25">
        <v>1</v>
      </c>
      <c r="J37" s="1" t="s">
        <v>284</v>
      </c>
    </row>
    <row r="38" spans="1:10" x14ac:dyDescent="0.25">
      <c r="A38" s="1">
        <v>37</v>
      </c>
      <c r="B38" s="15">
        <v>42643</v>
      </c>
      <c r="C38" s="1">
        <v>27</v>
      </c>
      <c r="D38" s="1" t="str">
        <f>IF(LEN($C38),IFERROR(VLOOKUP($C38,Employees!$A$2:$B$806,2,FALSE),0),$L$1)</f>
        <v>GAGAN</v>
      </c>
      <c r="E38" s="1" t="s">
        <v>280</v>
      </c>
      <c r="F38" s="1" t="str">
        <f>IF(LEN(E38),IFERROR(VLOOKUP(E38,'Tools List'!$B$2:$C$1048576,2,FALSE),0),$L$1)</f>
        <v>Cutting Set Torch</v>
      </c>
      <c r="G38" s="1">
        <v>1</v>
      </c>
      <c r="I38" s="25">
        <v>1</v>
      </c>
      <c r="J38" s="1" t="s">
        <v>284</v>
      </c>
    </row>
    <row r="39" spans="1:10" x14ac:dyDescent="0.25">
      <c r="A39" s="1">
        <v>38</v>
      </c>
      <c r="B39" s="15">
        <v>42645</v>
      </c>
      <c r="C39" s="1">
        <v>28</v>
      </c>
      <c r="D39" s="1" t="str">
        <f>IF(LEN($C39),IFERROR(VLOOKUP($C39,Employees!$A$2:$B$806,2,FALSE),0),$L$1)</f>
        <v>SUSILI</v>
      </c>
      <c r="E39" s="1" t="s">
        <v>288</v>
      </c>
      <c r="F39" s="1" t="str">
        <f>IF(LEN(E39),IFERROR(VLOOKUP(E39,'Tools List'!$B$2:$C$1048576,2,FALSE),0),$L$1)</f>
        <v>Water Level</v>
      </c>
      <c r="G39" s="1">
        <v>0</v>
      </c>
      <c r="H39" s="15">
        <v>42650</v>
      </c>
      <c r="I39" s="25">
        <v>0</v>
      </c>
      <c r="J39" s="1" t="s">
        <v>284</v>
      </c>
    </row>
    <row r="40" spans="1:10" x14ac:dyDescent="0.25">
      <c r="A40" s="1">
        <v>39</v>
      </c>
      <c r="B40" s="15">
        <v>42646</v>
      </c>
      <c r="C40" s="1">
        <v>28</v>
      </c>
      <c r="D40" s="1" t="str">
        <f>IF(LEN($C40),IFERROR(VLOOKUP($C40,Employees!$A$2:$B$806,2,FALSE),0),$L$1)</f>
        <v>SUSILI</v>
      </c>
      <c r="E40" s="1" t="s">
        <v>274</v>
      </c>
      <c r="F40" s="1" t="str">
        <f>IF(LEN(E40),IFERROR(VLOOKUP(E40,'Tools List'!$B$2:$C$1048576,2,FALSE),0),$L$1)</f>
        <v>Small hammer</v>
      </c>
      <c r="G40" s="1">
        <v>1</v>
      </c>
      <c r="I40" s="25">
        <v>1</v>
      </c>
      <c r="J40" s="1" t="s">
        <v>284</v>
      </c>
    </row>
    <row r="41" spans="1:10" x14ac:dyDescent="0.25">
      <c r="A41" s="1">
        <v>40</v>
      </c>
      <c r="B41" s="15">
        <v>42651</v>
      </c>
      <c r="C41" s="1">
        <v>127</v>
      </c>
      <c r="D41" s="1" t="str">
        <f>IF(LEN($C41),IFERROR(VLOOKUP($C41,Employees!$A$2:$B$806,2,FALSE),0),$L$1)</f>
        <v>ISAAC IMBOBO</v>
      </c>
      <c r="E41" s="1" t="s">
        <v>102</v>
      </c>
      <c r="F41" s="1" t="str">
        <f>IF(LEN(E41),IFERROR(VLOOKUP(E41,'Tools List'!$B$2:$C$1048576,2,FALSE),0),$L$1)</f>
        <v>Safety Goggle black</v>
      </c>
      <c r="G41" s="1">
        <v>1</v>
      </c>
      <c r="I41" s="25">
        <v>1</v>
      </c>
      <c r="J41" s="1" t="s">
        <v>284</v>
      </c>
    </row>
    <row r="42" spans="1:10" x14ac:dyDescent="0.25">
      <c r="A42" s="1">
        <v>41</v>
      </c>
      <c r="B42" s="15">
        <v>42651</v>
      </c>
      <c r="C42" s="1">
        <v>18</v>
      </c>
      <c r="D42" s="1" t="str">
        <f>IF(LEN($C42),IFERROR(VLOOKUP($C42,Employees!$A$2:$B$806,2,FALSE),0),$L$1)</f>
        <v>SIVASEKAR</v>
      </c>
      <c r="E42" s="1" t="s">
        <v>322</v>
      </c>
      <c r="F42" s="1" t="str">
        <f>IF(LEN(E42),IFERROR(VLOOKUP(E42,'Tools List'!$B$2:$C$1048576,2,FALSE),0),$L$1)</f>
        <v>Small Steel Scale</v>
      </c>
      <c r="G42" s="1">
        <v>1</v>
      </c>
      <c r="I42" s="25">
        <v>1</v>
      </c>
      <c r="J42" s="1" t="s">
        <v>284</v>
      </c>
    </row>
    <row r="43" spans="1:10" x14ac:dyDescent="0.25">
      <c r="A43" s="1">
        <v>42</v>
      </c>
      <c r="B43" s="15">
        <v>42656</v>
      </c>
      <c r="C43" s="1">
        <v>3</v>
      </c>
      <c r="D43" s="1" t="str">
        <f>IF(LEN($C43),IFERROR(VLOOKUP($C43,Employees!$A$2:$B$806,2,FALSE),0),$L$1)</f>
        <v>RANJITH</v>
      </c>
      <c r="E43" s="1" t="s">
        <v>85</v>
      </c>
      <c r="F43" s="1" t="str">
        <f>IF(LEN(E43),IFERROR(VLOOKUP(E43,'Tools List'!$B$2:$C$1048576,2,FALSE),0),$L$1)</f>
        <v>Leather Gloves</v>
      </c>
      <c r="G43" s="1">
        <v>1</v>
      </c>
      <c r="I43" s="25">
        <v>1</v>
      </c>
      <c r="J43" s="1" t="s">
        <v>284</v>
      </c>
    </row>
    <row r="44" spans="1:10" x14ac:dyDescent="0.25">
      <c r="A44" s="1">
        <v>43</v>
      </c>
      <c r="C44" s="1">
        <v>9</v>
      </c>
      <c r="D44" s="1" t="str">
        <f>IF(LEN($C44),IFERROR(VLOOKUP($C44,Employees!$A$2:$B$806,2,FALSE),0),$L$1)</f>
        <v>BHARATA</v>
      </c>
      <c r="E44" s="1" t="s">
        <v>300</v>
      </c>
      <c r="F44" s="1" t="str">
        <f>IF(LEN(E44),IFERROR(VLOOKUP(E44,'Tools List'!$B$2:$C$1048576,2,FALSE),0),$L$1)</f>
        <v>Measuring Tape 5m</v>
      </c>
      <c r="G44" s="1">
        <v>0</v>
      </c>
      <c r="H44" s="15">
        <v>42656</v>
      </c>
      <c r="I44" s="25">
        <v>0</v>
      </c>
      <c r="J44" s="1" t="s">
        <v>364</v>
      </c>
    </row>
    <row r="45" spans="1:10" x14ac:dyDescent="0.25">
      <c r="A45" s="1">
        <v>44</v>
      </c>
      <c r="B45" s="15">
        <v>42656</v>
      </c>
      <c r="C45" s="1">
        <v>7</v>
      </c>
      <c r="D45" s="1" t="str">
        <f>IF(LEN($C45),IFERROR(VLOOKUP($C45,Employees!$A$2:$B$806,2,FALSE),0),$L$1)</f>
        <v>BALARAM</v>
      </c>
      <c r="E45" s="1" t="s">
        <v>85</v>
      </c>
      <c r="F45" s="1" t="str">
        <f>IF(LEN(E45),IFERROR(VLOOKUP(E45,'Tools List'!$B$2:$C$1048576,2,FALSE),0),$L$1)</f>
        <v>Leather Gloves</v>
      </c>
      <c r="G45" s="1">
        <v>1</v>
      </c>
      <c r="I45" s="25">
        <v>1</v>
      </c>
      <c r="J45" s="1" t="s">
        <v>316</v>
      </c>
    </row>
    <row r="46" spans="1:10" x14ac:dyDescent="0.25">
      <c r="A46" s="1">
        <v>45</v>
      </c>
      <c r="B46" s="15">
        <v>42656</v>
      </c>
      <c r="C46" s="1">
        <v>11</v>
      </c>
      <c r="D46" s="1" t="str">
        <f>IF(LEN($C46),IFERROR(VLOOKUP($C46,Employees!$A$2:$B$806,2,FALSE),0),$L$1)</f>
        <v>GAGAN BIHATI</v>
      </c>
      <c r="E46" s="1" t="s">
        <v>85</v>
      </c>
      <c r="F46" s="1" t="str">
        <f>IF(LEN(E46),IFERROR(VLOOKUP(E46,'Tools List'!$B$2:$C$1048576,2,FALSE),0),$L$1)</f>
        <v>Leather Gloves</v>
      </c>
      <c r="G46" s="1">
        <v>1</v>
      </c>
      <c r="I46" s="25">
        <v>1</v>
      </c>
      <c r="J46" s="1" t="s">
        <v>403</v>
      </c>
    </row>
    <row r="47" spans="1:10" x14ac:dyDescent="0.25">
      <c r="A47" s="1">
        <v>46</v>
      </c>
      <c r="B47" s="15">
        <v>42657</v>
      </c>
      <c r="C47" s="1">
        <v>26</v>
      </c>
      <c r="D47" s="1" t="str">
        <f>IF(LEN($C47),IFERROR(VLOOKUP($C47,Employees!$A$2:$B$806,2,FALSE),0),$L$1)</f>
        <v>KAMAKSHYA</v>
      </c>
      <c r="E47" s="50" t="s">
        <v>85</v>
      </c>
      <c r="F47" s="1" t="str">
        <f>IF(LEN(E47),IFERROR(VLOOKUP(E47,'Tools List'!$B$2:$C$1048576,2,FALSE),0),$L$1)</f>
        <v>Leather Gloves</v>
      </c>
      <c r="G47" s="1">
        <v>1</v>
      </c>
      <c r="I47" s="25">
        <v>1</v>
      </c>
      <c r="J47" s="1" t="s">
        <v>284</v>
      </c>
    </row>
    <row r="48" spans="1:10" x14ac:dyDescent="0.25">
      <c r="A48" s="1">
        <v>47</v>
      </c>
      <c r="D48" s="1" t="str">
        <f>IF(LEN($C48),IFERROR(VLOOKUP($C48,Employees!$A$2:$B$806,2,FALSE),0),$L$1)</f>
        <v>-</v>
      </c>
      <c r="F48" s="1" t="str">
        <f>IF(LEN(E48),IFERROR(VLOOKUP(E48,'Tools List'!$B$2:$C$1048576,2,FALSE),0),$L$1)</f>
        <v>-</v>
      </c>
      <c r="I48" s="25">
        <v>1</v>
      </c>
      <c r="J48" s="1" t="s">
        <v>284</v>
      </c>
    </row>
    <row r="49" spans="1:10" x14ac:dyDescent="0.25">
      <c r="A49" s="1">
        <v>48</v>
      </c>
      <c r="D49" s="1" t="str">
        <f>IF(LEN($C49),IFERROR(VLOOKUP($C49,Employees!$A$2:$B$806,2,FALSE),0),$L$1)</f>
        <v>-</v>
      </c>
      <c r="F49" s="1" t="str">
        <f>IF(LEN(E49),IFERROR(VLOOKUP(E49,'Tools List'!$B$2:$C$1048576,2,FALSE),0),$L$1)</f>
        <v>-</v>
      </c>
      <c r="I49" s="25">
        <v>1</v>
      </c>
      <c r="J49" s="1" t="s">
        <v>284</v>
      </c>
    </row>
    <row r="50" spans="1:10" x14ac:dyDescent="0.25">
      <c r="A50" s="1">
        <v>49</v>
      </c>
      <c r="D50" s="1" t="str">
        <f>IF(LEN($C50),IFERROR(VLOOKUP($C50,Employees!$A$2:$B$806,2,FALSE),0),$L$1)</f>
        <v>-</v>
      </c>
      <c r="F50" s="1" t="str">
        <f>IF(LEN(E50),IFERROR(VLOOKUP(E50,'Tools List'!$B$2:$C$1048576,2,FALSE),0),$L$1)</f>
        <v>-</v>
      </c>
      <c r="I50" s="25">
        <v>1</v>
      </c>
      <c r="J50" s="1" t="s">
        <v>284</v>
      </c>
    </row>
    <row r="51" spans="1:10" x14ac:dyDescent="0.25">
      <c r="A51" s="1">
        <v>50</v>
      </c>
      <c r="D51" s="1" t="str">
        <f>IF(LEN($C51),IFERROR(VLOOKUP($C51,Employees!$A$2:$B$806,2,FALSE),0),$L$1)</f>
        <v>-</v>
      </c>
      <c r="F51" s="1" t="str">
        <f>IF(LEN(E51),IFERROR(VLOOKUP(E51,'Tools List'!$B$2:$C$1048576,2,FALSE),0),$L$1)</f>
        <v>-</v>
      </c>
      <c r="I51" s="25">
        <v>1</v>
      </c>
      <c r="J51" s="1" t="s">
        <v>284</v>
      </c>
    </row>
    <row r="52" spans="1:10" x14ac:dyDescent="0.25">
      <c r="A52" s="1">
        <v>51</v>
      </c>
      <c r="D52" s="1" t="str">
        <f>IF(LEN($C52),IFERROR(VLOOKUP($C52,Employees!$A$2:$B$806,2,FALSE),0),$L$1)</f>
        <v>-</v>
      </c>
      <c r="F52" s="1" t="str">
        <f>IF(LEN(E52),IFERROR(VLOOKUP(E52,'Tools List'!$B$2:$C$1048576,2,FALSE),0),$L$1)</f>
        <v>-</v>
      </c>
      <c r="I52" s="25">
        <v>1</v>
      </c>
      <c r="J52" s="1" t="s">
        <v>284</v>
      </c>
    </row>
    <row r="53" spans="1:10" x14ac:dyDescent="0.25">
      <c r="A53" s="1">
        <v>52</v>
      </c>
      <c r="D53" s="1" t="str">
        <f>IF(LEN($C53),IFERROR(VLOOKUP($C53,Employees!$A$2:$B$806,2,FALSE),0),$L$1)</f>
        <v>-</v>
      </c>
      <c r="F53" s="1" t="str">
        <f>IF(LEN(E53),IFERROR(VLOOKUP(E53,'Tools List'!$B$2:$C$1048576,2,FALSE),0),$L$1)</f>
        <v>-</v>
      </c>
      <c r="I53" s="25">
        <v>1</v>
      </c>
      <c r="J53" s="1" t="s">
        <v>284</v>
      </c>
    </row>
    <row r="54" spans="1:10" x14ac:dyDescent="0.25">
      <c r="A54" s="1">
        <v>53</v>
      </c>
      <c r="D54" s="1" t="str">
        <f>IF(LEN($C54),IFERROR(VLOOKUP($C54,Employees!$A$2:$B$806,2,FALSE),0),$L$1)</f>
        <v>-</v>
      </c>
      <c r="F54" s="1" t="str">
        <f>IF(LEN(E54),IFERROR(VLOOKUP(E54,'Tools List'!$B$2:$C$1048576,2,FALSE),0),$L$1)</f>
        <v>-</v>
      </c>
      <c r="I54" s="25">
        <v>1</v>
      </c>
      <c r="J54" s="1" t="s">
        <v>284</v>
      </c>
    </row>
    <row r="55" spans="1:10" x14ac:dyDescent="0.25">
      <c r="A55" s="1">
        <v>54</v>
      </c>
      <c r="D55" s="1" t="str">
        <f>IF(LEN($C55),IFERROR(VLOOKUP($C55,Employees!$A$2:$B$806,2,FALSE),0),$L$1)</f>
        <v>-</v>
      </c>
      <c r="F55" s="1" t="str">
        <f>IF(LEN(E55),IFERROR(VLOOKUP(E55,'Tools List'!$B$2:$C$1048576,2,FALSE),0),$L$1)</f>
        <v>-</v>
      </c>
      <c r="I55" s="25">
        <v>1</v>
      </c>
      <c r="J55" s="1" t="s">
        <v>284</v>
      </c>
    </row>
    <row r="56" spans="1:10" x14ac:dyDescent="0.25">
      <c r="A56" s="1">
        <v>55</v>
      </c>
      <c r="D56" s="1" t="str">
        <f>IF(LEN($C56),IFERROR(VLOOKUP($C56,Employees!$A$2:$B$806,2,FALSE),0),$L$1)</f>
        <v>-</v>
      </c>
      <c r="F56" s="1" t="str">
        <f>IF(LEN(E56),IFERROR(VLOOKUP(E56,'Tools List'!$B$2:$C$1048576,2,FALSE),0),$L$1)</f>
        <v>-</v>
      </c>
      <c r="I56" s="25">
        <v>1</v>
      </c>
      <c r="J56" s="1" t="s">
        <v>284</v>
      </c>
    </row>
    <row r="57" spans="1:10" x14ac:dyDescent="0.25">
      <c r="A57" s="1">
        <v>56</v>
      </c>
      <c r="D57" s="1" t="str">
        <f>IF(LEN($C57),IFERROR(VLOOKUP($C57,Employees!$A$2:$B$806,2,FALSE),0),$L$1)</f>
        <v>-</v>
      </c>
      <c r="F57" s="1" t="str">
        <f>IF(LEN(E57),IFERROR(VLOOKUP(E57,'Tools List'!$B$2:$C$1048576,2,FALSE),0),$L$1)</f>
        <v>-</v>
      </c>
      <c r="I57" s="25">
        <v>1</v>
      </c>
      <c r="J57" s="1" t="s">
        <v>284</v>
      </c>
    </row>
    <row r="58" spans="1:10" x14ac:dyDescent="0.25">
      <c r="A58" s="1">
        <v>57</v>
      </c>
      <c r="D58" s="1" t="str">
        <f>IF(LEN($C58),IFERROR(VLOOKUP($C58,Employees!$A$2:$B$806,2,FALSE),0),$L$1)</f>
        <v>-</v>
      </c>
      <c r="F58" s="1" t="str">
        <f>IF(LEN(E58),IFERROR(VLOOKUP(E58,'Tools List'!$B$2:$C$1048576,2,FALSE),0),$L$1)</f>
        <v>-</v>
      </c>
      <c r="I58" s="25">
        <v>1</v>
      </c>
      <c r="J58" s="1" t="s">
        <v>284</v>
      </c>
    </row>
    <row r="59" spans="1:10" x14ac:dyDescent="0.25">
      <c r="A59" s="1">
        <v>58</v>
      </c>
      <c r="D59" s="1" t="str">
        <f>IF(LEN($C59),IFERROR(VLOOKUP($C59,Employees!$A$2:$B$806,2,FALSE),0),$L$1)</f>
        <v>-</v>
      </c>
      <c r="F59" s="1" t="str">
        <f>IF(LEN(E59),IFERROR(VLOOKUP(E59,'Tools List'!$B$2:$C$1048576,2,FALSE),0),$L$1)</f>
        <v>-</v>
      </c>
      <c r="I59" s="25">
        <v>1</v>
      </c>
      <c r="J59" s="1" t="s">
        <v>284</v>
      </c>
    </row>
    <row r="60" spans="1:10" x14ac:dyDescent="0.25">
      <c r="A60" s="1">
        <v>59</v>
      </c>
      <c r="D60" s="1" t="str">
        <f>IF(LEN($C60),IFERROR(VLOOKUP($C60,Employees!$A$2:$B$806,2,FALSE),0),$L$1)</f>
        <v>-</v>
      </c>
      <c r="F60" s="1" t="str">
        <f>IF(LEN(E60),IFERROR(VLOOKUP(E60,'Tools List'!$B$2:$C$1048576,2,FALSE),0),$L$1)</f>
        <v>-</v>
      </c>
      <c r="I60" s="25">
        <v>1</v>
      </c>
      <c r="J60" s="1" t="s">
        <v>284</v>
      </c>
    </row>
    <row r="61" spans="1:10" x14ac:dyDescent="0.25">
      <c r="A61" s="1">
        <v>60</v>
      </c>
      <c r="D61" s="1" t="str">
        <f>IF(LEN($C61),IFERROR(VLOOKUP($C61,Employees!$A$2:$B$806,2,FALSE),0),$L$1)</f>
        <v>-</v>
      </c>
      <c r="F61" s="1" t="str">
        <f>IF(LEN(E61),IFERROR(VLOOKUP(E61,'Tools List'!$B$2:$C$1048576,2,FALSE),0),$L$1)</f>
        <v>-</v>
      </c>
      <c r="I61" s="25">
        <v>1</v>
      </c>
      <c r="J61" s="1" t="s">
        <v>284</v>
      </c>
    </row>
    <row r="62" spans="1:10" x14ac:dyDescent="0.25">
      <c r="A62" s="1">
        <v>61</v>
      </c>
      <c r="D62" s="1" t="str">
        <f>IF(LEN($C62),IFERROR(VLOOKUP($C62,Employees!$A$2:$B$806,2,FALSE),0),$L$1)</f>
        <v>-</v>
      </c>
      <c r="F62" s="1" t="str">
        <f>IF(LEN(E62),IFERROR(VLOOKUP(E62,'Tools List'!$B$2:$C$1048576,2,FALSE),0),$L$1)</f>
        <v>-</v>
      </c>
      <c r="I62" s="25">
        <v>1</v>
      </c>
      <c r="J62" s="1" t="s">
        <v>284</v>
      </c>
    </row>
    <row r="63" spans="1:10" x14ac:dyDescent="0.25">
      <c r="A63" s="1">
        <v>62</v>
      </c>
      <c r="D63" s="1" t="str">
        <f>IF(LEN($C63),IFERROR(VLOOKUP($C63,Employees!$A$2:$B$806,2,FALSE),0),$L$1)</f>
        <v>-</v>
      </c>
      <c r="F63" s="1" t="str">
        <f>IF(LEN(E63),IFERROR(VLOOKUP(E63,'Tools List'!$B$2:$C$1048576,2,FALSE),0),$L$1)</f>
        <v>-</v>
      </c>
      <c r="I63" s="25">
        <v>1</v>
      </c>
      <c r="J63" s="1" t="s">
        <v>284</v>
      </c>
    </row>
    <row r="64" spans="1:10" x14ac:dyDescent="0.25">
      <c r="A64" s="1">
        <v>63</v>
      </c>
      <c r="D64" s="1" t="str">
        <f>IF(LEN($C64),IFERROR(VLOOKUP($C64,Employees!$A$2:$B$806,2,FALSE),0),$L$1)</f>
        <v>-</v>
      </c>
      <c r="F64" s="1" t="str">
        <f>IF(LEN(E64),IFERROR(VLOOKUP(E64,'Tools List'!$B$2:$C$1048576,2,FALSE),0),$L$1)</f>
        <v>-</v>
      </c>
      <c r="I64" s="25">
        <v>1</v>
      </c>
      <c r="J64" s="1" t="s">
        <v>284</v>
      </c>
    </row>
    <row r="65" spans="1:10" x14ac:dyDescent="0.25">
      <c r="A65" s="1">
        <v>64</v>
      </c>
      <c r="D65" s="1" t="str">
        <f>IF(LEN($C65),IFERROR(VLOOKUP($C65,Employees!$A$2:$B$806,2,FALSE),0),$L$1)</f>
        <v>-</v>
      </c>
      <c r="F65" s="1" t="str">
        <f>IF(LEN(E65),IFERROR(VLOOKUP(E65,'Tools List'!$B$2:$C$1048576,2,FALSE),0),$L$1)</f>
        <v>-</v>
      </c>
      <c r="I65" s="25">
        <v>1</v>
      </c>
      <c r="J65" s="1" t="s">
        <v>284</v>
      </c>
    </row>
    <row r="66" spans="1:10" x14ac:dyDescent="0.25">
      <c r="A66" s="1">
        <v>65</v>
      </c>
      <c r="D66" s="1" t="str">
        <f>IF(LEN($C66),IFERROR(VLOOKUP($C66,Employees!$A$2:$B$806,2,FALSE),0),$L$1)</f>
        <v>-</v>
      </c>
      <c r="F66" s="1" t="str">
        <f>IF(LEN(E66),IFERROR(VLOOKUP(E66,'Tools List'!$B$2:$C$1048576,2,FALSE),0),$L$1)</f>
        <v>-</v>
      </c>
      <c r="I66" s="25">
        <v>1</v>
      </c>
      <c r="J66" s="1" t="s">
        <v>284</v>
      </c>
    </row>
    <row r="67" spans="1:10" x14ac:dyDescent="0.25">
      <c r="A67" s="1">
        <v>66</v>
      </c>
      <c r="D67" s="1" t="str">
        <f>IF(LEN($C67),IFERROR(VLOOKUP($C67,Employees!$A$2:$B$806,2,FALSE),0),$L$1)</f>
        <v>-</v>
      </c>
      <c r="F67" s="1" t="str">
        <f>IF(LEN(E67),IFERROR(VLOOKUP(E67,'Tools List'!$B$2:$C$1048576,2,FALSE),0),$L$1)</f>
        <v>-</v>
      </c>
      <c r="I67" s="25">
        <v>1</v>
      </c>
      <c r="J67" s="1" t="s">
        <v>284</v>
      </c>
    </row>
    <row r="68" spans="1:10" x14ac:dyDescent="0.25">
      <c r="A68" s="1">
        <v>67</v>
      </c>
      <c r="D68" s="1" t="str">
        <f>IF(LEN($C68),IFERROR(VLOOKUP($C68,Employees!$A$2:$B$806,2,FALSE),0),$L$1)</f>
        <v>-</v>
      </c>
      <c r="F68" s="1" t="str">
        <f>IF(LEN(E68),IFERROR(VLOOKUP(E68,'Tools List'!$B$2:$C$1048576,2,FALSE),0),$L$1)</f>
        <v>-</v>
      </c>
      <c r="I68" s="25">
        <v>1</v>
      </c>
      <c r="J68" s="1" t="s">
        <v>284</v>
      </c>
    </row>
    <row r="69" spans="1:10" x14ac:dyDescent="0.25">
      <c r="A69" s="1">
        <v>68</v>
      </c>
      <c r="D69" s="1" t="str">
        <f>IF(LEN($C69),IFERROR(VLOOKUP($C69,Employees!$A$2:$B$806,2,FALSE),0),$L$1)</f>
        <v>-</v>
      </c>
      <c r="F69" s="1" t="str">
        <f>IF(LEN(E69),IFERROR(VLOOKUP(E69,'Tools List'!$B$2:$C$1048576,2,FALSE),0),$L$1)</f>
        <v>-</v>
      </c>
      <c r="I69" s="25">
        <v>1</v>
      </c>
      <c r="J69" s="1" t="s">
        <v>284</v>
      </c>
    </row>
    <row r="70" spans="1:10" x14ac:dyDescent="0.25">
      <c r="A70" s="1">
        <v>69</v>
      </c>
      <c r="D70" s="1" t="str">
        <f>IF(LEN($C70),IFERROR(VLOOKUP($C70,Employees!$A$2:$B$806,2,FALSE),0),$L$1)</f>
        <v>-</v>
      </c>
      <c r="F70" s="1" t="str">
        <f>IF(LEN(E70),IFERROR(VLOOKUP(E70,'Tools List'!$B$2:$C$1048576,2,FALSE),0),$L$1)</f>
        <v>-</v>
      </c>
      <c r="I70" s="25">
        <v>1</v>
      </c>
      <c r="J70" s="1" t="s">
        <v>284</v>
      </c>
    </row>
    <row r="71" spans="1:10" x14ac:dyDescent="0.25">
      <c r="A71" s="1">
        <v>70</v>
      </c>
      <c r="D71" s="1" t="str">
        <f>IF(LEN($C71),IFERROR(VLOOKUP($C71,Employees!$A$2:$B$806,2,FALSE),0),$L$1)</f>
        <v>-</v>
      </c>
      <c r="F71" s="1" t="str">
        <f>IF(LEN(E71),IFERROR(VLOOKUP(E71,'Tools List'!$B$2:$C$1048576,2,FALSE),0),$L$1)</f>
        <v>-</v>
      </c>
      <c r="I71" s="25">
        <v>1</v>
      </c>
      <c r="J71" s="1" t="s">
        <v>284</v>
      </c>
    </row>
    <row r="72" spans="1:10" x14ac:dyDescent="0.25">
      <c r="A72" s="1">
        <v>71</v>
      </c>
      <c r="D72" s="1" t="str">
        <f>IF(LEN($C72),IFERROR(VLOOKUP($C72,Employees!$A$2:$B$806,2,FALSE),0),$L$1)</f>
        <v>-</v>
      </c>
      <c r="F72" s="1" t="str">
        <f>IF(LEN(E72),IFERROR(VLOOKUP(E72,'Tools List'!$B$2:$C$1048576,2,FALSE),0),$L$1)</f>
        <v>-</v>
      </c>
      <c r="I72" s="25">
        <v>1</v>
      </c>
      <c r="J72" s="1" t="s">
        <v>284</v>
      </c>
    </row>
    <row r="73" spans="1:10" x14ac:dyDescent="0.25">
      <c r="A73" s="1">
        <v>72</v>
      </c>
      <c r="D73" s="1" t="str">
        <f>IF(LEN($C73),IFERROR(VLOOKUP($C73,Employees!$A$2:$B$806,2,FALSE),0),$L$1)</f>
        <v>-</v>
      </c>
      <c r="F73" s="1" t="str">
        <f>IF(LEN(E73),IFERROR(VLOOKUP(E73,'Tools List'!$B$2:$C$1048576,2,FALSE),0),$L$1)</f>
        <v>-</v>
      </c>
      <c r="I73" s="25">
        <v>1</v>
      </c>
      <c r="J73" s="1" t="s">
        <v>284</v>
      </c>
    </row>
    <row r="74" spans="1:10" x14ac:dyDescent="0.25">
      <c r="A74" s="1">
        <v>73</v>
      </c>
      <c r="D74" s="1" t="str">
        <f>IF(LEN($C74),IFERROR(VLOOKUP($C74,Employees!$A$2:$B$806,2,FALSE),0),$L$1)</f>
        <v>-</v>
      </c>
      <c r="F74" s="1" t="str">
        <f>IF(LEN(E74),IFERROR(VLOOKUP(E74,'Tools List'!$B$2:$C$1048576,2,FALSE),0),$L$1)</f>
        <v>-</v>
      </c>
      <c r="I74" s="25">
        <v>1</v>
      </c>
      <c r="J74" s="1" t="s">
        <v>284</v>
      </c>
    </row>
    <row r="75" spans="1:10" x14ac:dyDescent="0.25">
      <c r="A75" s="1">
        <v>74</v>
      </c>
      <c r="D75" s="1" t="str">
        <f>IF(LEN($C75),IFERROR(VLOOKUP($C75,Employees!$A$2:$B$806,2,FALSE),0),$L$1)</f>
        <v>-</v>
      </c>
      <c r="F75" s="1" t="str">
        <f>IF(LEN(E75),IFERROR(VLOOKUP(E75,'Tools List'!$B$2:$C$1048576,2,FALSE),0),$L$1)</f>
        <v>-</v>
      </c>
      <c r="I75" s="25">
        <v>1</v>
      </c>
      <c r="J75" s="1" t="s">
        <v>284</v>
      </c>
    </row>
    <row r="76" spans="1:10" x14ac:dyDescent="0.25">
      <c r="A76" s="1">
        <v>75</v>
      </c>
      <c r="D76" s="1" t="str">
        <f>IF(LEN($C76),IFERROR(VLOOKUP($C76,Employees!$A$2:$B$806,2,FALSE),0),$L$1)</f>
        <v>-</v>
      </c>
      <c r="F76" s="1" t="str">
        <f>IF(LEN(E76),IFERROR(VLOOKUP(E76,'Tools List'!$B$2:$C$1048576,2,FALSE),0),$L$1)</f>
        <v>-</v>
      </c>
      <c r="I76" s="25">
        <v>1</v>
      </c>
      <c r="J76" s="1" t="s">
        <v>284</v>
      </c>
    </row>
    <row r="77" spans="1:10" x14ac:dyDescent="0.25">
      <c r="A77" s="1">
        <v>76</v>
      </c>
      <c r="D77" s="1" t="str">
        <f>IF(LEN($C77),IFERROR(VLOOKUP($C77,Employees!$A$2:$B$806,2,FALSE),0),$L$1)</f>
        <v>-</v>
      </c>
      <c r="F77" s="1" t="str">
        <f>IF(LEN(E77),IFERROR(VLOOKUP(E77,'Tools List'!$B$2:$C$1048576,2,FALSE),0),$L$1)</f>
        <v>-</v>
      </c>
      <c r="I77" s="25">
        <v>1</v>
      </c>
      <c r="J77" s="1" t="s">
        <v>284</v>
      </c>
    </row>
    <row r="78" spans="1:10" x14ac:dyDescent="0.25">
      <c r="A78" s="1">
        <v>77</v>
      </c>
      <c r="D78" s="1" t="str">
        <f>IF(LEN($C78),IFERROR(VLOOKUP($C78,Employees!$A$2:$B$806,2,FALSE),0),$L$1)</f>
        <v>-</v>
      </c>
      <c r="F78" s="1" t="str">
        <f>IF(LEN(E78),IFERROR(VLOOKUP(E78,'Tools List'!$B$2:$C$1048576,2,FALSE),0),$L$1)</f>
        <v>-</v>
      </c>
      <c r="I78" s="25">
        <v>1</v>
      </c>
      <c r="J78" s="1" t="s">
        <v>284</v>
      </c>
    </row>
    <row r="79" spans="1:10" x14ac:dyDescent="0.25">
      <c r="A79" s="1">
        <v>78</v>
      </c>
      <c r="D79" s="1" t="str">
        <f>IF(LEN($C79),IFERROR(VLOOKUP($C79,Employees!$A$2:$B$806,2,FALSE),0),$L$1)</f>
        <v>-</v>
      </c>
      <c r="F79" s="1" t="str">
        <f>IF(LEN(E79),IFERROR(VLOOKUP(E79,'Tools List'!$B$2:$C$1048576,2,FALSE),0),$L$1)</f>
        <v>-</v>
      </c>
      <c r="I79" s="25">
        <v>1</v>
      </c>
      <c r="J79" s="1" t="s">
        <v>284</v>
      </c>
    </row>
    <row r="80" spans="1:10" x14ac:dyDescent="0.25">
      <c r="A80" s="1">
        <v>79</v>
      </c>
      <c r="D80" s="1" t="str">
        <f>IF(LEN($C80),IFERROR(VLOOKUP($C80,Employees!$A$2:$B$806,2,FALSE),0),$L$1)</f>
        <v>-</v>
      </c>
      <c r="F80" s="1" t="str">
        <f>IF(LEN(E80),IFERROR(VLOOKUP(E80,'Tools List'!$B$2:$C$1048576,2,FALSE),0),$L$1)</f>
        <v>-</v>
      </c>
      <c r="I80" s="25">
        <v>1</v>
      </c>
      <c r="J80" s="1" t="s">
        <v>284</v>
      </c>
    </row>
    <row r="81" spans="1:10" x14ac:dyDescent="0.25">
      <c r="A81" s="1">
        <v>80</v>
      </c>
      <c r="D81" s="1" t="str">
        <f>IF(LEN($C81),IFERROR(VLOOKUP($C81,Employees!$A$2:$B$806,2,FALSE),0),$L$1)</f>
        <v>-</v>
      </c>
      <c r="F81" s="1" t="str">
        <f>IF(LEN(E81),IFERROR(VLOOKUP(E81,'Tools List'!$B$2:$C$1048576,2,FALSE),0),$L$1)</f>
        <v>-</v>
      </c>
      <c r="I81" s="25">
        <v>1</v>
      </c>
      <c r="J81" s="1" t="s">
        <v>284</v>
      </c>
    </row>
    <row r="82" spans="1:10" x14ac:dyDescent="0.25">
      <c r="A82" s="1">
        <v>81</v>
      </c>
      <c r="D82" s="1" t="str">
        <f>IF(LEN($C82),IFERROR(VLOOKUP($C82,Employees!$A$2:$B$806,2,FALSE),0),$L$1)</f>
        <v>-</v>
      </c>
      <c r="F82" s="1" t="str">
        <f>IF(LEN(E82),IFERROR(VLOOKUP(E82,'Tools List'!$B$2:$C$1048576,2,FALSE),0),$L$1)</f>
        <v>-</v>
      </c>
      <c r="I82" s="25">
        <v>1</v>
      </c>
      <c r="J82" s="1" t="s">
        <v>284</v>
      </c>
    </row>
    <row r="83" spans="1:10" x14ac:dyDescent="0.25">
      <c r="A83" s="1">
        <v>82</v>
      </c>
      <c r="D83" s="1" t="str">
        <f>IF(LEN($C83),IFERROR(VLOOKUP($C83,Employees!$A$2:$B$806,2,FALSE),0),$L$1)</f>
        <v>-</v>
      </c>
      <c r="F83" s="1" t="str">
        <f>IF(LEN(E83),IFERROR(VLOOKUP(E83,'Tools List'!$B$2:$C$1048576,2,FALSE),0),$L$1)</f>
        <v>-</v>
      </c>
      <c r="I83" s="25">
        <v>1</v>
      </c>
      <c r="J83" s="1" t="s">
        <v>284</v>
      </c>
    </row>
    <row r="84" spans="1:10" x14ac:dyDescent="0.25">
      <c r="A84" s="1">
        <v>83</v>
      </c>
      <c r="D84" s="1" t="str">
        <f>IF(LEN($C84),IFERROR(VLOOKUP($C84,Employees!$A$2:$B$806,2,FALSE),0),$L$1)</f>
        <v>-</v>
      </c>
      <c r="F84" s="1" t="str">
        <f>IF(LEN(E84),IFERROR(VLOOKUP(E84,'Tools List'!$B$2:$C$1048576,2,FALSE),0),$L$1)</f>
        <v>-</v>
      </c>
      <c r="I84" s="25">
        <v>1</v>
      </c>
      <c r="J84" s="1" t="s">
        <v>284</v>
      </c>
    </row>
    <row r="85" spans="1:10" x14ac:dyDescent="0.25">
      <c r="A85" s="1">
        <v>84</v>
      </c>
      <c r="D85" s="1" t="str">
        <f>IF(LEN($C85),IFERROR(VLOOKUP($C85,Employees!$A$2:$B$806,2,FALSE),0),$L$1)</f>
        <v>-</v>
      </c>
      <c r="F85" s="1" t="str">
        <f>IF(LEN(E85),IFERROR(VLOOKUP(E85,'Tools List'!$B$2:$C$1048576,2,FALSE),0),$L$1)</f>
        <v>-</v>
      </c>
      <c r="I85" s="25">
        <v>1</v>
      </c>
      <c r="J85" s="1" t="s">
        <v>284</v>
      </c>
    </row>
    <row r="86" spans="1:10" x14ac:dyDescent="0.25">
      <c r="A86" s="1">
        <v>85</v>
      </c>
      <c r="D86" s="1" t="str">
        <f>IF(LEN($C86),IFERROR(VLOOKUP($C86,Employees!$A$2:$B$806,2,FALSE),0),$L$1)</f>
        <v>-</v>
      </c>
      <c r="F86" s="1" t="str">
        <f>IF(LEN(E86),IFERROR(VLOOKUP(E86,'Tools List'!$B$2:$C$1048576,2,FALSE),0),$L$1)</f>
        <v>-</v>
      </c>
      <c r="I86" s="25">
        <v>1</v>
      </c>
      <c r="J86" s="1" t="s">
        <v>284</v>
      </c>
    </row>
    <row r="87" spans="1:10" x14ac:dyDescent="0.25">
      <c r="A87" s="1">
        <v>86</v>
      </c>
      <c r="D87" s="1" t="str">
        <f>IF(LEN($C87),IFERROR(VLOOKUP($C87,Employees!$A$2:$B$806,2,FALSE),0),$L$1)</f>
        <v>-</v>
      </c>
      <c r="F87" s="1" t="str">
        <f>IF(LEN(E87),IFERROR(VLOOKUP(E87,'Tools List'!$B$2:$C$1048576,2,FALSE),0),$L$1)</f>
        <v>-</v>
      </c>
      <c r="I87" s="25">
        <v>1</v>
      </c>
      <c r="J87" s="1" t="s">
        <v>284</v>
      </c>
    </row>
    <row r="88" spans="1:10" x14ac:dyDescent="0.25">
      <c r="A88" s="1">
        <v>87</v>
      </c>
      <c r="D88" s="1" t="str">
        <f>IF(LEN($C88),IFERROR(VLOOKUP($C88,Employees!$A$2:$B$806,2,FALSE),0),$L$1)</f>
        <v>-</v>
      </c>
      <c r="F88" s="1" t="str">
        <f>IF(LEN(E88),IFERROR(VLOOKUP(E88,'Tools List'!$B$2:$C$1048576,2,FALSE),0),$L$1)</f>
        <v>-</v>
      </c>
      <c r="I88" s="25">
        <v>1</v>
      </c>
      <c r="J88" s="1" t="s">
        <v>284</v>
      </c>
    </row>
    <row r="89" spans="1:10" x14ac:dyDescent="0.25">
      <c r="A89" s="1">
        <v>88</v>
      </c>
      <c r="D89" s="1" t="str">
        <f>IF(LEN($C89),IFERROR(VLOOKUP($C89,Employees!$A$2:$B$806,2,FALSE),0),$L$1)</f>
        <v>-</v>
      </c>
      <c r="F89" s="1" t="str">
        <f>IF(LEN(E89),IFERROR(VLOOKUP(E89,'Tools List'!$B$2:$C$1048576,2,FALSE),0),$L$1)</f>
        <v>-</v>
      </c>
      <c r="I89" s="25">
        <v>1</v>
      </c>
      <c r="J89" s="1" t="s">
        <v>284</v>
      </c>
    </row>
    <row r="90" spans="1:10" x14ac:dyDescent="0.25">
      <c r="A90" s="1">
        <v>89</v>
      </c>
      <c r="D90" s="1" t="str">
        <f>IF(LEN($C90),IFERROR(VLOOKUP($C90,Employees!$A$2:$B$806,2,FALSE),0),$L$1)</f>
        <v>-</v>
      </c>
      <c r="F90" s="1" t="str">
        <f>IF(LEN(E90),IFERROR(VLOOKUP(E90,'Tools List'!$B$2:$C$1048576,2,FALSE),0),$L$1)</f>
        <v>-</v>
      </c>
      <c r="I90" s="25">
        <v>1</v>
      </c>
      <c r="J90" s="1" t="s">
        <v>284</v>
      </c>
    </row>
    <row r="91" spans="1:10" x14ac:dyDescent="0.25">
      <c r="A91" s="1">
        <v>90</v>
      </c>
      <c r="D91" s="1" t="str">
        <f>IF(LEN($C91),IFERROR(VLOOKUP($C91,Employees!$A$2:$B$806,2,FALSE),0),$L$1)</f>
        <v>-</v>
      </c>
      <c r="F91" s="1" t="str">
        <f>IF(LEN(E91),IFERROR(VLOOKUP(E91,'Tools List'!$B$2:$C$1048576,2,FALSE),0),$L$1)</f>
        <v>-</v>
      </c>
      <c r="I91" s="25">
        <v>1</v>
      </c>
      <c r="J91" s="1" t="s">
        <v>284</v>
      </c>
    </row>
    <row r="92" spans="1:10" x14ac:dyDescent="0.25">
      <c r="A92" s="1">
        <v>91</v>
      </c>
      <c r="D92" s="1" t="str">
        <f>IF(LEN($C92),IFERROR(VLOOKUP($C92,Employees!$A$2:$B$806,2,FALSE),0),$L$1)</f>
        <v>-</v>
      </c>
      <c r="F92" s="1" t="str">
        <f>IF(LEN(E92),IFERROR(VLOOKUP(E92,'Tools List'!$B$2:$C$1048576,2,FALSE),0),$L$1)</f>
        <v>-</v>
      </c>
      <c r="I92" s="25">
        <v>1</v>
      </c>
      <c r="J92" s="1" t="s">
        <v>284</v>
      </c>
    </row>
    <row r="93" spans="1:10" x14ac:dyDescent="0.25">
      <c r="A93" s="1">
        <v>92</v>
      </c>
      <c r="D93" s="1" t="str">
        <f>IF(LEN($C93),IFERROR(VLOOKUP($C93,Employees!$A$2:$B$806,2,FALSE),0),$L$1)</f>
        <v>-</v>
      </c>
      <c r="F93" s="1" t="str">
        <f>IF(LEN(E93),IFERROR(VLOOKUP(E93,'Tools List'!$B$2:$C$1048576,2,FALSE),0),$L$1)</f>
        <v>-</v>
      </c>
      <c r="I93" s="25">
        <v>1</v>
      </c>
      <c r="J93" s="1" t="s">
        <v>284</v>
      </c>
    </row>
    <row r="94" spans="1:10" x14ac:dyDescent="0.25">
      <c r="A94" s="1">
        <v>93</v>
      </c>
      <c r="D94" s="1" t="str">
        <f>IF(LEN($C94),IFERROR(VLOOKUP($C94,Employees!$A$2:$B$806,2,FALSE),0),$L$1)</f>
        <v>-</v>
      </c>
      <c r="F94" s="1" t="str">
        <f>IF(LEN(E94),IFERROR(VLOOKUP(E94,'Tools List'!$B$2:$C$1048576,2,FALSE),0),$L$1)</f>
        <v>-</v>
      </c>
      <c r="I94" s="25">
        <v>1</v>
      </c>
      <c r="J94" s="1" t="s">
        <v>284</v>
      </c>
    </row>
    <row r="95" spans="1:10" x14ac:dyDescent="0.25">
      <c r="A95" s="1">
        <v>94</v>
      </c>
      <c r="D95" s="1" t="str">
        <f>IF(LEN($C95),IFERROR(VLOOKUP($C95,Employees!$A$2:$B$806,2,FALSE),0),$L$1)</f>
        <v>-</v>
      </c>
      <c r="F95" s="1" t="str">
        <f>IF(LEN(E95),IFERROR(VLOOKUP(E95,'Tools List'!$B$2:$C$1048576,2,FALSE),0),$L$1)</f>
        <v>-</v>
      </c>
      <c r="I95" s="25">
        <v>1</v>
      </c>
      <c r="J95" s="1" t="s">
        <v>284</v>
      </c>
    </row>
    <row r="96" spans="1:10" x14ac:dyDescent="0.25">
      <c r="A96" s="1">
        <v>95</v>
      </c>
      <c r="D96" s="1" t="str">
        <f>IF(LEN($C96),IFERROR(VLOOKUP($C96,Employees!$A$2:$B$806,2,FALSE),0),$L$1)</f>
        <v>-</v>
      </c>
      <c r="F96" s="1" t="str">
        <f>IF(LEN(E96),IFERROR(VLOOKUP(E96,'Tools List'!$B$2:$C$1048576,2,FALSE),0),$L$1)</f>
        <v>-</v>
      </c>
      <c r="I96" s="25">
        <v>1</v>
      </c>
      <c r="J96" s="1" t="s">
        <v>284</v>
      </c>
    </row>
    <row r="97" spans="1:10" x14ac:dyDescent="0.25">
      <c r="A97" s="1">
        <v>96</v>
      </c>
      <c r="D97" s="1" t="str">
        <f>IF(LEN($C97),IFERROR(VLOOKUP($C97,Employees!$A$2:$B$806,2,FALSE),0),$L$1)</f>
        <v>-</v>
      </c>
      <c r="F97" s="1" t="str">
        <f>IF(LEN(E97),IFERROR(VLOOKUP(E97,'Tools List'!$B$2:$C$1048576,2,FALSE),0),$L$1)</f>
        <v>-</v>
      </c>
      <c r="I97" s="25">
        <v>1</v>
      </c>
      <c r="J97" s="1" t="s">
        <v>284</v>
      </c>
    </row>
    <row r="98" spans="1:10" x14ac:dyDescent="0.25">
      <c r="A98" s="1">
        <v>97</v>
      </c>
      <c r="D98" s="1" t="str">
        <f>IF(LEN($C98),IFERROR(VLOOKUP($C98,Employees!$A$2:$B$806,2,FALSE),0),$L$1)</f>
        <v>-</v>
      </c>
      <c r="F98" s="1" t="str">
        <f>IF(LEN(E98),IFERROR(VLOOKUP(E98,'Tools List'!$B$2:$C$1048576,2,FALSE),0),$L$1)</f>
        <v>-</v>
      </c>
      <c r="I98" s="25">
        <v>1</v>
      </c>
      <c r="J98" s="1" t="s">
        <v>284</v>
      </c>
    </row>
    <row r="99" spans="1:10" x14ac:dyDescent="0.25">
      <c r="A99" s="1">
        <v>98</v>
      </c>
      <c r="D99" s="1" t="str">
        <f>IF(LEN($C99),IFERROR(VLOOKUP($C99,Employees!$A$2:$B$806,2,FALSE),0),$L$1)</f>
        <v>-</v>
      </c>
      <c r="F99" s="1" t="str">
        <f>IF(LEN(E99),IFERROR(VLOOKUP(E99,'Tools List'!$B$2:$C$1048576,2,FALSE),0),$L$1)</f>
        <v>-</v>
      </c>
      <c r="I99" s="25">
        <v>1</v>
      </c>
      <c r="J99" s="1" t="s">
        <v>284</v>
      </c>
    </row>
    <row r="100" spans="1:10" x14ac:dyDescent="0.25">
      <c r="A100" s="1">
        <v>99</v>
      </c>
      <c r="D100" s="1" t="str">
        <f>IF(LEN($C100),IFERROR(VLOOKUP($C100,Employees!$A$2:$B$806,2,FALSE),0),$L$1)</f>
        <v>-</v>
      </c>
      <c r="F100" s="1" t="str">
        <f>IF(LEN(E100),IFERROR(VLOOKUP(E100,'Tools List'!$B$2:$C$1048576,2,FALSE),0),$L$1)</f>
        <v>-</v>
      </c>
      <c r="I100" s="25">
        <v>1</v>
      </c>
      <c r="J100" s="1" t="s">
        <v>284</v>
      </c>
    </row>
    <row r="101" spans="1:10" x14ac:dyDescent="0.25">
      <c r="A101" s="1">
        <v>100</v>
      </c>
      <c r="D101" s="1" t="str">
        <f>IF(LEN($C101),IFERROR(VLOOKUP($C101,Employees!$A$2:$B$806,2,FALSE),0),$L$1)</f>
        <v>-</v>
      </c>
      <c r="F101" s="1" t="str">
        <f>IF(LEN(E101),IFERROR(VLOOKUP(E101,'Tools List'!$B$2:$C$1048576,2,FALSE),0),$L$1)</f>
        <v>-</v>
      </c>
      <c r="I101" s="25">
        <v>1</v>
      </c>
      <c r="J101" s="1" t="s">
        <v>284</v>
      </c>
    </row>
    <row r="102" spans="1:10" x14ac:dyDescent="0.25">
      <c r="A102" s="1">
        <v>101</v>
      </c>
      <c r="D102" s="1" t="str">
        <f>IF(LEN($C102),IFERROR(VLOOKUP($C102,Employees!$A$2:$B$806,2,FALSE),0),$L$1)</f>
        <v>-</v>
      </c>
      <c r="F102" s="1" t="str">
        <f>IF(LEN(E102),IFERROR(VLOOKUP(E102,'Tools List'!$B$2:$C$1048576,2,FALSE),0),$L$1)</f>
        <v>-</v>
      </c>
      <c r="I102" s="25">
        <v>1</v>
      </c>
      <c r="J102" s="1" t="s">
        <v>284</v>
      </c>
    </row>
    <row r="103" spans="1:10" x14ac:dyDescent="0.25">
      <c r="A103" s="1">
        <v>102</v>
      </c>
      <c r="D103" s="1" t="str">
        <f>IF(LEN($C103),IFERROR(VLOOKUP($C103,Employees!$A$2:$B$806,2,FALSE),0),$L$1)</f>
        <v>-</v>
      </c>
      <c r="F103" s="1" t="str">
        <f>IF(LEN(E103),IFERROR(VLOOKUP(E103,'Tools List'!$B$2:$C$1048576,2,FALSE),0),$L$1)</f>
        <v>-</v>
      </c>
      <c r="I103" s="25">
        <v>1</v>
      </c>
      <c r="J103" s="1" t="s">
        <v>284</v>
      </c>
    </row>
    <row r="104" spans="1:10" x14ac:dyDescent="0.25">
      <c r="A104" s="1">
        <v>103</v>
      </c>
      <c r="D104" s="1" t="str">
        <f>IF(LEN($C104),IFERROR(VLOOKUP($C104,Employees!$A$2:$B$806,2,FALSE),0),$L$1)</f>
        <v>-</v>
      </c>
      <c r="F104" s="1" t="str">
        <f>IF(LEN(E104),IFERROR(VLOOKUP(E104,'Tools List'!$B$2:$C$1048576,2,FALSE),0),$L$1)</f>
        <v>-</v>
      </c>
      <c r="I104" s="25">
        <v>1</v>
      </c>
      <c r="J104" s="1" t="s">
        <v>284</v>
      </c>
    </row>
    <row r="105" spans="1:10" x14ac:dyDescent="0.25">
      <c r="A105" s="1">
        <v>104</v>
      </c>
      <c r="D105" s="1" t="str">
        <f>IF(LEN($C105),IFERROR(VLOOKUP($C105,Employees!$A$2:$B$806,2,FALSE),0),$L$1)</f>
        <v>-</v>
      </c>
      <c r="F105" s="1" t="str">
        <f>IF(LEN(E105),IFERROR(VLOOKUP(E105,'Tools List'!$B$2:$C$1048576,2,FALSE),0),$L$1)</f>
        <v>-</v>
      </c>
      <c r="I105" s="25">
        <v>1</v>
      </c>
      <c r="J105" s="1" t="s">
        <v>284</v>
      </c>
    </row>
    <row r="106" spans="1:10" x14ac:dyDescent="0.25">
      <c r="A106" s="1">
        <v>105</v>
      </c>
      <c r="D106" s="1" t="str">
        <f>IF(LEN($C106),IFERROR(VLOOKUP($C106,Employees!$A$2:$B$806,2,FALSE),0),$L$1)</f>
        <v>-</v>
      </c>
      <c r="F106" s="1" t="str">
        <f>IF(LEN(E106),IFERROR(VLOOKUP(E106,'Tools List'!$B$2:$C$1048576,2,FALSE),0),$L$1)</f>
        <v>-</v>
      </c>
      <c r="I106" s="25">
        <v>1</v>
      </c>
      <c r="J106" s="1" t="s">
        <v>284</v>
      </c>
    </row>
    <row r="107" spans="1:10" x14ac:dyDescent="0.25">
      <c r="A107" s="1">
        <v>106</v>
      </c>
      <c r="D107" s="1" t="str">
        <f>IF(LEN($C107),IFERROR(VLOOKUP($C107,Employees!$A$2:$B$806,2,FALSE),0),$L$1)</f>
        <v>-</v>
      </c>
      <c r="F107" s="1" t="str">
        <f>IF(LEN(E107),IFERROR(VLOOKUP(E107,'Tools List'!$B$2:$C$1048576,2,FALSE),0),$L$1)</f>
        <v>-</v>
      </c>
      <c r="I107" s="25">
        <v>1</v>
      </c>
      <c r="J107" s="1" t="s">
        <v>284</v>
      </c>
    </row>
    <row r="108" spans="1:10" x14ac:dyDescent="0.25">
      <c r="A108" s="1">
        <v>107</v>
      </c>
      <c r="D108" s="1" t="str">
        <f>IF(LEN($C108),IFERROR(VLOOKUP($C108,Employees!$A$2:$B$806,2,FALSE),0),$L$1)</f>
        <v>-</v>
      </c>
      <c r="F108" s="1" t="str">
        <f>IF(LEN(E108),IFERROR(VLOOKUP(E108,'Tools List'!$B$2:$C$1048576,2,FALSE),0),$L$1)</f>
        <v>-</v>
      </c>
      <c r="I108" s="25">
        <v>1</v>
      </c>
      <c r="J108" s="1" t="s">
        <v>284</v>
      </c>
    </row>
    <row r="109" spans="1:10" x14ac:dyDescent="0.25">
      <c r="A109" s="1">
        <v>108</v>
      </c>
      <c r="D109" s="1" t="str">
        <f>IF(LEN($C109),IFERROR(VLOOKUP($C109,Employees!$A$2:$B$806,2,FALSE),0),$L$1)</f>
        <v>-</v>
      </c>
      <c r="F109" s="1" t="str">
        <f>IF(LEN(E109),IFERROR(VLOOKUP(E109,'Tools List'!$B$2:$C$1048576,2,FALSE),0),$L$1)</f>
        <v>-</v>
      </c>
      <c r="I109" s="25">
        <v>1</v>
      </c>
      <c r="J109" s="1" t="s">
        <v>284</v>
      </c>
    </row>
    <row r="110" spans="1:10" x14ac:dyDescent="0.25">
      <c r="A110" s="1">
        <v>109</v>
      </c>
      <c r="D110" s="1" t="str">
        <f>IF(LEN($C110),IFERROR(VLOOKUP($C110,Employees!$A$2:$B$806,2,FALSE),0),$L$1)</f>
        <v>-</v>
      </c>
      <c r="F110" s="1" t="str">
        <f>IF(LEN(E110),IFERROR(VLOOKUP(E110,'Tools List'!$B$2:$C$1048576,2,FALSE),0),$L$1)</f>
        <v>-</v>
      </c>
      <c r="I110" s="25">
        <v>1</v>
      </c>
      <c r="J110" s="1" t="s">
        <v>284</v>
      </c>
    </row>
    <row r="111" spans="1:10" x14ac:dyDescent="0.25">
      <c r="A111" s="1">
        <v>110</v>
      </c>
      <c r="D111" s="1" t="str">
        <f>IF(LEN($C111),IFERROR(VLOOKUP($C111,Employees!$A$2:$B$806,2,FALSE),0),$L$1)</f>
        <v>-</v>
      </c>
      <c r="F111" s="1" t="str">
        <f>IF(LEN(E111),IFERROR(VLOOKUP(E111,'Tools List'!$B$2:$C$1048576,2,FALSE),0),$L$1)</f>
        <v>-</v>
      </c>
      <c r="I111" s="25">
        <v>1</v>
      </c>
      <c r="J111" s="1" t="s">
        <v>284</v>
      </c>
    </row>
    <row r="112" spans="1:10" x14ac:dyDescent="0.25">
      <c r="A112" s="1">
        <v>111</v>
      </c>
      <c r="D112" s="1" t="str">
        <f>IF(LEN($C112),IFERROR(VLOOKUP($C112,Employees!$A$2:$B$806,2,FALSE),0),$L$1)</f>
        <v>-</v>
      </c>
      <c r="F112" s="1" t="str">
        <f>IF(LEN(E112),IFERROR(VLOOKUP(E112,'Tools List'!$B$2:$C$1048576,2,FALSE),0),$L$1)</f>
        <v>-</v>
      </c>
      <c r="I112" s="25">
        <v>1</v>
      </c>
      <c r="J112" s="1" t="s">
        <v>284</v>
      </c>
    </row>
    <row r="113" spans="1:10" x14ac:dyDescent="0.25">
      <c r="A113" s="1">
        <v>112</v>
      </c>
      <c r="D113" s="1" t="str">
        <f>IF(LEN($C113),IFERROR(VLOOKUP($C113,Employees!$A$2:$B$806,2,FALSE),0),$L$1)</f>
        <v>-</v>
      </c>
      <c r="F113" s="1" t="str">
        <f>IF(LEN(E113),IFERROR(VLOOKUP(E113,'Tools List'!$B$2:$C$1048576,2,FALSE),0),$L$1)</f>
        <v>-</v>
      </c>
      <c r="I113" s="25">
        <v>1</v>
      </c>
      <c r="J113" s="1" t="s">
        <v>284</v>
      </c>
    </row>
    <row r="114" spans="1:10" x14ac:dyDescent="0.25">
      <c r="A114" s="1">
        <v>113</v>
      </c>
      <c r="D114" s="1" t="str">
        <f>IF(LEN($C114),IFERROR(VLOOKUP($C114,Employees!$A$2:$B$806,2,FALSE),0),$L$1)</f>
        <v>-</v>
      </c>
      <c r="F114" s="1" t="str">
        <f>IF(LEN(E114),IFERROR(VLOOKUP(E114,'Tools List'!$B$2:$C$1048576,2,FALSE),0),$L$1)</f>
        <v>-</v>
      </c>
      <c r="I114" s="25">
        <v>1</v>
      </c>
      <c r="J114" s="1" t="s">
        <v>284</v>
      </c>
    </row>
    <row r="115" spans="1:10" x14ac:dyDescent="0.25">
      <c r="A115" s="1">
        <v>114</v>
      </c>
      <c r="D115" s="1" t="str">
        <f>IF(LEN($C115),IFERROR(VLOOKUP($C115,Employees!$A$2:$B$806,2,FALSE),0),$L$1)</f>
        <v>-</v>
      </c>
      <c r="F115" s="1" t="str">
        <f>IF(LEN(E115),IFERROR(VLOOKUP(E115,'Tools List'!$B$2:$C$1048576,2,FALSE),0),$L$1)</f>
        <v>-</v>
      </c>
      <c r="I115" s="25">
        <v>1</v>
      </c>
      <c r="J115" s="1" t="s">
        <v>284</v>
      </c>
    </row>
    <row r="116" spans="1:10" x14ac:dyDescent="0.25">
      <c r="A116" s="1">
        <v>115</v>
      </c>
      <c r="D116" s="1" t="str">
        <f>IF(LEN($C116),IFERROR(VLOOKUP($C116,Employees!$A$2:$B$806,2,FALSE),0),$L$1)</f>
        <v>-</v>
      </c>
      <c r="F116" s="1" t="str">
        <f>IF(LEN(E116),IFERROR(VLOOKUP(E116,'Tools List'!$B$2:$C$1048576,2,FALSE),0),$L$1)</f>
        <v>-</v>
      </c>
      <c r="I116" s="25">
        <v>1</v>
      </c>
      <c r="J116" s="1" t="s">
        <v>284</v>
      </c>
    </row>
    <row r="117" spans="1:10" x14ac:dyDescent="0.25">
      <c r="A117" s="1">
        <v>116</v>
      </c>
      <c r="D117" s="1" t="str">
        <f>IF(LEN($C117),IFERROR(VLOOKUP($C117,Employees!$A$2:$B$806,2,FALSE),0),$L$1)</f>
        <v>-</v>
      </c>
      <c r="F117" s="1" t="str">
        <f>IF(LEN(E117),IFERROR(VLOOKUP(E117,'Tools List'!$B$2:$C$1048576,2,FALSE),0),$L$1)</f>
        <v>-</v>
      </c>
      <c r="I117" s="25">
        <v>1</v>
      </c>
      <c r="J117" s="1" t="s">
        <v>284</v>
      </c>
    </row>
    <row r="118" spans="1:10" x14ac:dyDescent="0.25">
      <c r="A118" s="1">
        <v>117</v>
      </c>
      <c r="D118" s="1" t="str">
        <f>IF(LEN($C118),IFERROR(VLOOKUP($C118,Employees!$A$2:$B$806,2,FALSE),0),$L$1)</f>
        <v>-</v>
      </c>
      <c r="F118" s="1" t="str">
        <f>IF(LEN(E118),IFERROR(VLOOKUP(E118,'Tools List'!$B$2:$C$1048576,2,FALSE),0),$L$1)</f>
        <v>-</v>
      </c>
      <c r="I118" s="25">
        <v>1</v>
      </c>
      <c r="J118" s="1" t="s">
        <v>284</v>
      </c>
    </row>
    <row r="119" spans="1:10" x14ac:dyDescent="0.25">
      <c r="A119" s="1">
        <v>118</v>
      </c>
      <c r="D119" s="1" t="str">
        <f>IF(LEN($C119),IFERROR(VLOOKUP($C119,Employees!$A$2:$B$806,2,FALSE),0),$L$1)</f>
        <v>-</v>
      </c>
      <c r="F119" s="1" t="str">
        <f>IF(LEN(E119),IFERROR(VLOOKUP(E119,'Tools List'!$B$2:$C$1048576,2,FALSE),0),$L$1)</f>
        <v>-</v>
      </c>
      <c r="I119" s="25">
        <v>1</v>
      </c>
      <c r="J119" s="1" t="s">
        <v>284</v>
      </c>
    </row>
    <row r="120" spans="1:10" x14ac:dyDescent="0.25">
      <c r="A120" s="1">
        <v>119</v>
      </c>
      <c r="D120" s="1" t="str">
        <f>IF(LEN($C120),IFERROR(VLOOKUP($C120,Employees!$A$2:$B$806,2,FALSE),0),$L$1)</f>
        <v>-</v>
      </c>
      <c r="F120" s="1" t="str">
        <f>IF(LEN(E120),IFERROR(VLOOKUP(E120,'Tools List'!$B$2:$C$1048576,2,FALSE),0),$L$1)</f>
        <v>-</v>
      </c>
      <c r="I120" s="25">
        <v>1</v>
      </c>
      <c r="J120" s="1" t="s">
        <v>284</v>
      </c>
    </row>
    <row r="121" spans="1:10" x14ac:dyDescent="0.25">
      <c r="A121" s="1">
        <v>120</v>
      </c>
      <c r="D121" s="1" t="str">
        <f>IF(LEN($C121),IFERROR(VLOOKUP($C121,Employees!$A$2:$B$806,2,FALSE),0),$L$1)</f>
        <v>-</v>
      </c>
      <c r="F121" s="1" t="str">
        <f>IF(LEN(E121),IFERROR(VLOOKUP(E121,'Tools List'!$B$2:$C$1048576,2,FALSE),0),$L$1)</f>
        <v>-</v>
      </c>
      <c r="I121" s="25">
        <v>1</v>
      </c>
      <c r="J121" s="1" t="s">
        <v>284</v>
      </c>
    </row>
    <row r="122" spans="1:10" x14ac:dyDescent="0.25">
      <c r="A122" s="1">
        <v>121</v>
      </c>
      <c r="D122" s="1" t="str">
        <f>IF(LEN($C122),IFERROR(VLOOKUP($C122,Employees!$A$2:$B$806,2,FALSE),0),$L$1)</f>
        <v>-</v>
      </c>
      <c r="F122" s="1" t="str">
        <f>IF(LEN(E122),IFERROR(VLOOKUP(E122,'Tools List'!$B$2:$C$1048576,2,FALSE),0),$L$1)</f>
        <v>-</v>
      </c>
      <c r="I122" s="25">
        <v>1</v>
      </c>
      <c r="J122" s="1" t="s">
        <v>284</v>
      </c>
    </row>
    <row r="123" spans="1:10" x14ac:dyDescent="0.25">
      <c r="A123" s="1">
        <v>122</v>
      </c>
      <c r="D123" s="1" t="str">
        <f>IF(LEN($C123),IFERROR(VLOOKUP($C123,Employees!$A$2:$B$806,2,FALSE),0),$L$1)</f>
        <v>-</v>
      </c>
      <c r="F123" s="1" t="str">
        <f>IF(LEN(E123),IFERROR(VLOOKUP(E123,'Tools List'!$B$2:$C$1048576,2,FALSE),0),$L$1)</f>
        <v>-</v>
      </c>
      <c r="I123" s="25">
        <v>1</v>
      </c>
      <c r="J123" s="1" t="s">
        <v>284</v>
      </c>
    </row>
    <row r="124" spans="1:10" x14ac:dyDescent="0.25">
      <c r="A124" s="1">
        <v>123</v>
      </c>
      <c r="D124" s="1" t="str">
        <f>IF(LEN($C124),IFERROR(VLOOKUP($C124,Employees!$A$2:$B$806,2,FALSE),0),$L$1)</f>
        <v>-</v>
      </c>
      <c r="F124" s="1" t="str">
        <f>IF(LEN(E124),IFERROR(VLOOKUP(E124,'Tools List'!$B$2:$C$1048576,2,FALSE),0),$L$1)</f>
        <v>-</v>
      </c>
      <c r="I124" s="25">
        <v>1</v>
      </c>
      <c r="J124" s="1" t="s">
        <v>284</v>
      </c>
    </row>
    <row r="125" spans="1:10" x14ac:dyDescent="0.25">
      <c r="A125" s="1">
        <v>124</v>
      </c>
      <c r="D125" s="1" t="str">
        <f>IF(LEN($C125),IFERROR(VLOOKUP($C125,Employees!$A$2:$B$806,2,FALSE),0),$L$1)</f>
        <v>-</v>
      </c>
      <c r="F125" s="1" t="str">
        <f>IF(LEN(E125),IFERROR(VLOOKUP(E125,'Tools List'!$B$2:$C$1048576,2,FALSE),0),$L$1)</f>
        <v>-</v>
      </c>
      <c r="I125" s="25">
        <v>1</v>
      </c>
      <c r="J125" s="1" t="s">
        <v>284</v>
      </c>
    </row>
    <row r="126" spans="1:10" x14ac:dyDescent="0.25">
      <c r="A126" s="1">
        <v>125</v>
      </c>
      <c r="D126" s="1" t="str">
        <f>IF(LEN($C126),IFERROR(VLOOKUP($C126,Employees!$A$2:$B$806,2,FALSE),0),$L$1)</f>
        <v>-</v>
      </c>
      <c r="F126" s="1" t="str">
        <f>IF(LEN(E126),IFERROR(VLOOKUP(E126,'Tools List'!$B$2:$C$1048576,2,FALSE),0),$L$1)</f>
        <v>-</v>
      </c>
      <c r="I126" s="25">
        <v>1</v>
      </c>
      <c r="J126" s="1" t="s">
        <v>284</v>
      </c>
    </row>
    <row r="127" spans="1:10" x14ac:dyDescent="0.25">
      <c r="A127" s="1">
        <v>126</v>
      </c>
      <c r="D127" s="1" t="str">
        <f>IF(LEN($C127),IFERROR(VLOOKUP($C127,Employees!$A$2:$B$806,2,FALSE),0),$L$1)</f>
        <v>-</v>
      </c>
      <c r="F127" s="1" t="str">
        <f>IF(LEN(E127),IFERROR(VLOOKUP(E127,'Tools List'!$B$2:$C$1048576,2,FALSE),0),$L$1)</f>
        <v>-</v>
      </c>
      <c r="I127" s="25">
        <v>1</v>
      </c>
      <c r="J127" s="1" t="s">
        <v>284</v>
      </c>
    </row>
    <row r="128" spans="1:10" x14ac:dyDescent="0.25">
      <c r="A128" s="1">
        <v>127</v>
      </c>
      <c r="D128" s="1" t="str">
        <f>IF(LEN($C128),IFERROR(VLOOKUP($C128,Employees!$A$2:$B$806,2,FALSE),0),$L$1)</f>
        <v>-</v>
      </c>
      <c r="F128" s="1" t="str">
        <f>IF(LEN(E128),IFERROR(VLOOKUP(E128,'Tools List'!$B$2:$C$1048576,2,FALSE),0),$L$1)</f>
        <v>-</v>
      </c>
      <c r="I128" s="25">
        <v>1</v>
      </c>
      <c r="J128" s="1" t="s">
        <v>284</v>
      </c>
    </row>
    <row r="129" spans="1:10" x14ac:dyDescent="0.25">
      <c r="A129" s="1">
        <v>128</v>
      </c>
      <c r="D129" s="1" t="str">
        <f>IF(LEN($C129),IFERROR(VLOOKUP($C129,Employees!$A$2:$B$806,2,FALSE),0),$L$1)</f>
        <v>-</v>
      </c>
      <c r="F129" s="1" t="str">
        <f>IF(LEN(E129),IFERROR(VLOOKUP(E129,'Tools List'!$B$2:$C$1048576,2,FALSE),0),$L$1)</f>
        <v>-</v>
      </c>
      <c r="I129" s="25">
        <v>1</v>
      </c>
      <c r="J129" s="1" t="s">
        <v>284</v>
      </c>
    </row>
    <row r="130" spans="1:10" x14ac:dyDescent="0.25">
      <c r="A130" s="1">
        <v>129</v>
      </c>
      <c r="D130" s="1" t="str">
        <f>IF(LEN($C130),IFERROR(VLOOKUP($C130,Employees!$A$2:$B$806,2,FALSE),0),$L$1)</f>
        <v>-</v>
      </c>
      <c r="F130" s="1" t="str">
        <f>IF(LEN(E130),IFERROR(VLOOKUP(E130,'Tools List'!$B$2:$C$1048576,2,FALSE),0),$L$1)</f>
        <v>-</v>
      </c>
      <c r="I130" s="25">
        <v>1</v>
      </c>
      <c r="J130" s="1" t="s">
        <v>284</v>
      </c>
    </row>
    <row r="131" spans="1:10" x14ac:dyDescent="0.25">
      <c r="A131" s="1">
        <v>130</v>
      </c>
      <c r="D131" s="1" t="str">
        <f>IF(LEN($C131),IFERROR(VLOOKUP($C131,Employees!$A$2:$B$806,2,FALSE),0),$L$1)</f>
        <v>-</v>
      </c>
      <c r="F131" s="1" t="str">
        <f>IF(LEN(E131),IFERROR(VLOOKUP(E131,'Tools List'!$B$2:$C$1048576,2,FALSE),0),$L$1)</f>
        <v>-</v>
      </c>
      <c r="I131" s="25">
        <v>1</v>
      </c>
      <c r="J131" s="1" t="s">
        <v>284</v>
      </c>
    </row>
    <row r="132" spans="1:10" x14ac:dyDescent="0.25">
      <c r="A132" s="1">
        <v>131</v>
      </c>
      <c r="D132" s="1" t="str">
        <f>IF(LEN($C132),IFERROR(VLOOKUP($C132,Employees!$A$2:$B$806,2,FALSE),0),$L$1)</f>
        <v>-</v>
      </c>
      <c r="F132" s="1" t="str">
        <f>IF(LEN(E132),IFERROR(VLOOKUP(E132,'Tools List'!$B$2:$C$1048576,2,FALSE),0),$L$1)</f>
        <v>-</v>
      </c>
      <c r="I132" s="25">
        <v>1</v>
      </c>
      <c r="J132" s="1" t="s">
        <v>284</v>
      </c>
    </row>
    <row r="133" spans="1:10" x14ac:dyDescent="0.25">
      <c r="A133" s="1">
        <v>132</v>
      </c>
      <c r="D133" s="1" t="str">
        <f>IF(LEN($C133),IFERROR(VLOOKUP($C133,Employees!$A$2:$B$806,2,FALSE),0),$L$1)</f>
        <v>-</v>
      </c>
      <c r="F133" s="1" t="str">
        <f>IF(LEN(E133),IFERROR(VLOOKUP(E133,'Tools List'!$B$2:$C$1048576,2,FALSE),0),$L$1)</f>
        <v>-</v>
      </c>
      <c r="I133" s="25">
        <v>1</v>
      </c>
      <c r="J133" s="1" t="s">
        <v>284</v>
      </c>
    </row>
    <row r="134" spans="1:10" x14ac:dyDescent="0.25">
      <c r="A134" s="1">
        <v>133</v>
      </c>
      <c r="D134" s="1" t="str">
        <f>IF(LEN($C134),IFERROR(VLOOKUP($C134,Employees!$A$2:$B$806,2,FALSE),0),$L$1)</f>
        <v>-</v>
      </c>
      <c r="F134" s="1" t="str">
        <f>IF(LEN(E134),IFERROR(VLOOKUP(E134,'Tools List'!$B$2:$C$1048576,2,FALSE),0),$L$1)</f>
        <v>-</v>
      </c>
      <c r="I134" s="25">
        <v>1</v>
      </c>
      <c r="J134" s="1" t="s">
        <v>284</v>
      </c>
    </row>
    <row r="135" spans="1:10" x14ac:dyDescent="0.25">
      <c r="A135" s="1">
        <v>134</v>
      </c>
      <c r="D135" s="1" t="str">
        <f>IF(LEN($C135),IFERROR(VLOOKUP($C135,Employees!$A$2:$B$806,2,FALSE),0),$L$1)</f>
        <v>-</v>
      </c>
      <c r="F135" s="1" t="str">
        <f>IF(LEN(E135),IFERROR(VLOOKUP(E135,'Tools List'!$B$2:$C$1048576,2,FALSE),0),$L$1)</f>
        <v>-</v>
      </c>
      <c r="I135" s="25">
        <v>1</v>
      </c>
      <c r="J135" s="1" t="s">
        <v>284</v>
      </c>
    </row>
    <row r="136" spans="1:10" x14ac:dyDescent="0.25">
      <c r="A136" s="1">
        <v>135</v>
      </c>
      <c r="D136" s="1" t="str">
        <f>IF(LEN($C136),IFERROR(VLOOKUP($C136,Employees!$A$2:$B$806,2,FALSE),0),$L$1)</f>
        <v>-</v>
      </c>
      <c r="F136" s="1" t="str">
        <f>IF(LEN(E136),IFERROR(VLOOKUP(E136,'Tools List'!$B$2:$C$1048576,2,FALSE),0),$L$1)</f>
        <v>-</v>
      </c>
      <c r="I136" s="25">
        <v>1</v>
      </c>
      <c r="J136" s="1" t="s">
        <v>284</v>
      </c>
    </row>
    <row r="137" spans="1:10" x14ac:dyDescent="0.25">
      <c r="A137" s="1">
        <v>136</v>
      </c>
      <c r="D137" s="1" t="str">
        <f>IF(LEN($C137),IFERROR(VLOOKUP($C137,Employees!$A$2:$B$806,2,FALSE),0),$L$1)</f>
        <v>-</v>
      </c>
      <c r="F137" s="1" t="str">
        <f>IF(LEN(E137),IFERROR(VLOOKUP(E137,'Tools List'!$B$2:$C$1048576,2,FALSE),0),$L$1)</f>
        <v>-</v>
      </c>
      <c r="I137" s="25">
        <v>1</v>
      </c>
      <c r="J137" s="1" t="s">
        <v>284</v>
      </c>
    </row>
    <row r="138" spans="1:10" x14ac:dyDescent="0.25">
      <c r="A138" s="1">
        <v>137</v>
      </c>
      <c r="D138" s="1" t="str">
        <f>IF(LEN($C138),IFERROR(VLOOKUP($C138,Employees!$A$2:$B$806,2,FALSE),0),$L$1)</f>
        <v>-</v>
      </c>
      <c r="F138" s="1" t="str">
        <f>IF(LEN(E138),IFERROR(VLOOKUP(E138,'Tools List'!$B$2:$C$1048576,2,FALSE),0),$L$1)</f>
        <v>-</v>
      </c>
      <c r="I138" s="25">
        <v>1</v>
      </c>
      <c r="J138" s="1" t="s">
        <v>284</v>
      </c>
    </row>
    <row r="139" spans="1:10" x14ac:dyDescent="0.25">
      <c r="A139" s="1">
        <v>138</v>
      </c>
      <c r="D139" s="1" t="str">
        <f>IF(LEN($C139),IFERROR(VLOOKUP($C139,Employees!$A$2:$B$806,2,FALSE),0),$L$1)</f>
        <v>-</v>
      </c>
      <c r="F139" s="1" t="str">
        <f>IF(LEN(E139),IFERROR(VLOOKUP(E139,'Tools List'!$B$2:$C$1048576,2,FALSE),0),$L$1)</f>
        <v>-</v>
      </c>
      <c r="I139" s="25">
        <v>1</v>
      </c>
      <c r="J139" s="1" t="s">
        <v>284</v>
      </c>
    </row>
    <row r="140" spans="1:10" x14ac:dyDescent="0.25">
      <c r="A140" s="1">
        <v>139</v>
      </c>
      <c r="D140" s="1" t="str">
        <f>IF(LEN($C140),IFERROR(VLOOKUP($C140,Employees!$A$2:$B$806,2,FALSE),0),$L$1)</f>
        <v>-</v>
      </c>
      <c r="F140" s="1" t="str">
        <f>IF(LEN(E140),IFERROR(VLOOKUP(E140,'Tools List'!$B$2:$C$1048576,2,FALSE),0),$L$1)</f>
        <v>-</v>
      </c>
      <c r="I140" s="25">
        <v>1</v>
      </c>
      <c r="J140" s="1" t="s">
        <v>284</v>
      </c>
    </row>
    <row r="141" spans="1:10" x14ac:dyDescent="0.25">
      <c r="A141" s="1">
        <v>140</v>
      </c>
      <c r="D141" s="1" t="str">
        <f>IF(LEN($C141),IFERROR(VLOOKUP($C141,Employees!$A$2:$B$806,2,FALSE),0),$L$1)</f>
        <v>-</v>
      </c>
      <c r="F141" s="1" t="str">
        <f>IF(LEN(E141),IFERROR(VLOOKUP(E141,'Tools List'!$B$2:$C$1048576,2,FALSE),0),$L$1)</f>
        <v>-</v>
      </c>
      <c r="I141" s="25">
        <v>1</v>
      </c>
      <c r="J141" s="1" t="s">
        <v>284</v>
      </c>
    </row>
    <row r="142" spans="1:10" x14ac:dyDescent="0.25">
      <c r="A142" s="1">
        <v>141</v>
      </c>
      <c r="D142" s="1" t="str">
        <f>IF(LEN($C142),IFERROR(VLOOKUP($C142,Employees!$A$2:$B$806,2,FALSE),0),$L$1)</f>
        <v>-</v>
      </c>
      <c r="F142" s="1" t="str">
        <f>IF(LEN(E142),IFERROR(VLOOKUP(E142,'Tools List'!$B$2:$C$1048576,2,FALSE),0),$L$1)</f>
        <v>-</v>
      </c>
      <c r="I142" s="25">
        <v>1</v>
      </c>
      <c r="J142" s="1" t="s">
        <v>284</v>
      </c>
    </row>
    <row r="143" spans="1:10" x14ac:dyDescent="0.25">
      <c r="A143" s="1">
        <v>142</v>
      </c>
      <c r="D143" s="1" t="str">
        <f>IF(LEN($C143),IFERROR(VLOOKUP($C143,Employees!$A$2:$B$806,2,FALSE),0),$L$1)</f>
        <v>-</v>
      </c>
      <c r="F143" s="1" t="str">
        <f>IF(LEN(E143),IFERROR(VLOOKUP(E143,'Tools List'!$B$2:$C$1048576,2,FALSE),0),$L$1)</f>
        <v>-</v>
      </c>
      <c r="I143" s="25">
        <v>1</v>
      </c>
      <c r="J143" s="1" t="s">
        <v>284</v>
      </c>
    </row>
    <row r="144" spans="1:10" x14ac:dyDescent="0.25">
      <c r="A144" s="1">
        <v>143</v>
      </c>
      <c r="D144" s="1" t="str">
        <f>IF(LEN($C144),IFERROR(VLOOKUP($C144,Employees!$A$2:$B$806,2,FALSE),0),$L$1)</f>
        <v>-</v>
      </c>
      <c r="F144" s="1" t="str">
        <f>IF(LEN(E144),IFERROR(VLOOKUP(E144,'Tools List'!$B$2:$C$1048576,2,FALSE),0),$L$1)</f>
        <v>-</v>
      </c>
      <c r="I144" s="25">
        <v>1</v>
      </c>
      <c r="J144" s="1" t="s">
        <v>284</v>
      </c>
    </row>
    <row r="145" spans="1:10" x14ac:dyDescent="0.25">
      <c r="A145" s="1">
        <v>144</v>
      </c>
      <c r="D145" s="1" t="str">
        <f>IF(LEN($C145),IFERROR(VLOOKUP($C145,Employees!$A$2:$B$806,2,FALSE),0),$L$1)</f>
        <v>-</v>
      </c>
      <c r="F145" s="1" t="str">
        <f>IF(LEN(E145),IFERROR(VLOOKUP(E145,'Tools List'!$B$2:$C$1048576,2,FALSE),0),$L$1)</f>
        <v>-</v>
      </c>
      <c r="I145" s="25">
        <v>1</v>
      </c>
      <c r="J145" s="1" t="s">
        <v>284</v>
      </c>
    </row>
    <row r="146" spans="1:10" x14ac:dyDescent="0.25">
      <c r="A146" s="1">
        <v>145</v>
      </c>
      <c r="D146" s="1" t="str">
        <f>IF(LEN($C146),IFERROR(VLOOKUP($C146,Employees!$A$2:$B$806,2,FALSE),0),$L$1)</f>
        <v>-</v>
      </c>
      <c r="F146" s="1" t="str">
        <f>IF(LEN(E146),IFERROR(VLOOKUP(E146,'Tools List'!$B$2:$C$1048576,2,FALSE),0),$L$1)</f>
        <v>-</v>
      </c>
      <c r="I146" s="25">
        <v>1</v>
      </c>
      <c r="J146" s="1" t="s">
        <v>284</v>
      </c>
    </row>
    <row r="147" spans="1:10" x14ac:dyDescent="0.25">
      <c r="A147" s="1">
        <v>146</v>
      </c>
      <c r="D147" s="1" t="str">
        <f>IF(LEN($C147),IFERROR(VLOOKUP($C147,Employees!$A$2:$B$806,2,FALSE),0),$L$1)</f>
        <v>-</v>
      </c>
      <c r="F147" s="1" t="str">
        <f>IF(LEN(E147),IFERROR(VLOOKUP(E147,'Tools List'!$B$2:$C$1048576,2,FALSE),0),$L$1)</f>
        <v>-</v>
      </c>
      <c r="I147" s="25">
        <v>1</v>
      </c>
      <c r="J147" s="1" t="s">
        <v>284</v>
      </c>
    </row>
    <row r="148" spans="1:10" x14ac:dyDescent="0.25">
      <c r="A148" s="1">
        <v>147</v>
      </c>
      <c r="D148" s="1" t="str">
        <f>IF(LEN($C148),IFERROR(VLOOKUP($C148,Employees!$A$2:$B$806,2,FALSE),0),$L$1)</f>
        <v>-</v>
      </c>
      <c r="F148" s="1" t="str">
        <f>IF(LEN(E148),IFERROR(VLOOKUP(E148,'Tools List'!$B$2:$C$1048576,2,FALSE),0),$L$1)</f>
        <v>-</v>
      </c>
      <c r="I148" s="25">
        <v>1</v>
      </c>
      <c r="J148" s="1" t="s">
        <v>284</v>
      </c>
    </row>
    <row r="149" spans="1:10" x14ac:dyDescent="0.25">
      <c r="A149" s="1">
        <v>148</v>
      </c>
      <c r="D149" s="1" t="str">
        <f>IF(LEN($C149),IFERROR(VLOOKUP($C149,Employees!$A$2:$B$806,2,FALSE),0),$L$1)</f>
        <v>-</v>
      </c>
      <c r="F149" s="1" t="str">
        <f>IF(LEN(E149),IFERROR(VLOOKUP(E149,'Tools List'!$B$2:$C$1048576,2,FALSE),0),$L$1)</f>
        <v>-</v>
      </c>
      <c r="I149" s="25">
        <v>1</v>
      </c>
      <c r="J149" s="1" t="s">
        <v>284</v>
      </c>
    </row>
    <row r="150" spans="1:10" x14ac:dyDescent="0.25">
      <c r="A150" s="1">
        <v>149</v>
      </c>
      <c r="D150" s="1" t="str">
        <f>IF(LEN($C150),IFERROR(VLOOKUP($C150,Employees!$A$2:$B$806,2,FALSE),0),$L$1)</f>
        <v>-</v>
      </c>
      <c r="F150" s="1" t="str">
        <f>IF(LEN(E150),IFERROR(VLOOKUP(E150,'Tools List'!$B$2:$C$1048576,2,FALSE),0),$L$1)</f>
        <v>-</v>
      </c>
      <c r="I150" s="25">
        <v>1</v>
      </c>
      <c r="J150" s="1" t="s">
        <v>284</v>
      </c>
    </row>
    <row r="151" spans="1:10" x14ac:dyDescent="0.25">
      <c r="A151" s="1">
        <v>150</v>
      </c>
      <c r="D151" s="1" t="str">
        <f>IF(LEN($C151),IFERROR(VLOOKUP($C151,Employees!$A$2:$B$806,2,FALSE),0),$L$1)</f>
        <v>-</v>
      </c>
      <c r="F151" s="1" t="str">
        <f>IF(LEN(E151),IFERROR(VLOOKUP(E151,'Tools List'!$B$2:$C$1048576,2,FALSE),0),$L$1)</f>
        <v>-</v>
      </c>
      <c r="I151" s="25">
        <v>1</v>
      </c>
      <c r="J151" s="1" t="s">
        <v>284</v>
      </c>
    </row>
    <row r="152" spans="1:10" x14ac:dyDescent="0.25">
      <c r="A152" s="1">
        <v>151</v>
      </c>
      <c r="D152" s="1" t="str">
        <f>IF(LEN($C152),IFERROR(VLOOKUP($C152,Employees!$A$2:$B$806,2,FALSE),0),$L$1)</f>
        <v>-</v>
      </c>
      <c r="F152" s="1" t="str">
        <f>IF(LEN(E152),IFERROR(VLOOKUP(E152,'Tools List'!$B$2:$C$1048576,2,FALSE),0),$L$1)</f>
        <v>-</v>
      </c>
      <c r="I152" s="25">
        <v>1</v>
      </c>
      <c r="J152" s="1" t="s">
        <v>284</v>
      </c>
    </row>
    <row r="153" spans="1:10" x14ac:dyDescent="0.25">
      <c r="A153" s="1">
        <v>152</v>
      </c>
      <c r="D153" s="1" t="str">
        <f>IF(LEN($C153),IFERROR(VLOOKUP($C153,Employees!$A$2:$B$806,2,FALSE),0),$L$1)</f>
        <v>-</v>
      </c>
      <c r="F153" s="1" t="str">
        <f>IF(LEN(E153),IFERROR(VLOOKUP(E153,'Tools List'!$B$2:$C$1048576,2,FALSE),0),$L$1)</f>
        <v>-</v>
      </c>
      <c r="I153" s="25">
        <v>1</v>
      </c>
      <c r="J153" s="1" t="s">
        <v>284</v>
      </c>
    </row>
    <row r="154" spans="1:10" x14ac:dyDescent="0.25">
      <c r="A154" s="1">
        <v>153</v>
      </c>
      <c r="D154" s="1" t="str">
        <f>IF(LEN($C154),IFERROR(VLOOKUP($C154,Employees!$A$2:$B$806,2,FALSE),0),$L$1)</f>
        <v>-</v>
      </c>
      <c r="F154" s="1" t="str">
        <f>IF(LEN(E154),IFERROR(VLOOKUP(E154,'Tools List'!$B$2:$C$1048576,2,FALSE),0),$L$1)</f>
        <v>-</v>
      </c>
      <c r="I154" s="25">
        <v>1</v>
      </c>
      <c r="J154" s="1" t="s">
        <v>284</v>
      </c>
    </row>
    <row r="155" spans="1:10" x14ac:dyDescent="0.25">
      <c r="A155" s="1">
        <v>154</v>
      </c>
      <c r="D155" s="1" t="str">
        <f>IF(LEN($C155),IFERROR(VLOOKUP($C155,Employees!$A$2:$B$806,2,FALSE),0),$L$1)</f>
        <v>-</v>
      </c>
      <c r="F155" s="1" t="str">
        <f>IF(LEN(E155),IFERROR(VLOOKUP(E155,'Tools List'!$B$2:$C$1048576,2,FALSE),0),$L$1)</f>
        <v>-</v>
      </c>
      <c r="I155" s="25">
        <v>1</v>
      </c>
      <c r="J155" s="1" t="s">
        <v>284</v>
      </c>
    </row>
    <row r="156" spans="1:10" x14ac:dyDescent="0.25">
      <c r="A156" s="1">
        <v>155</v>
      </c>
      <c r="D156" s="1" t="str">
        <f>IF(LEN($C156),IFERROR(VLOOKUP($C156,Employees!$A$2:$B$806,2,FALSE),0),$L$1)</f>
        <v>-</v>
      </c>
      <c r="F156" s="1" t="str">
        <f>IF(LEN(E156),IFERROR(VLOOKUP(E156,'Tools List'!$B$2:$C$1048576,2,FALSE),0),$L$1)</f>
        <v>-</v>
      </c>
      <c r="I156" s="25">
        <v>1</v>
      </c>
      <c r="J156" s="1" t="s">
        <v>284</v>
      </c>
    </row>
    <row r="157" spans="1:10" x14ac:dyDescent="0.25">
      <c r="A157" s="1">
        <v>156</v>
      </c>
      <c r="D157" s="1" t="str">
        <f>IF(LEN($C157),IFERROR(VLOOKUP($C157,Employees!$A$2:$B$806,2,FALSE),0),$L$1)</f>
        <v>-</v>
      </c>
      <c r="F157" s="1" t="str">
        <f>IF(LEN(E157),IFERROR(VLOOKUP(E157,'Tools List'!$B$2:$C$1048576,2,FALSE),0),$L$1)</f>
        <v>-</v>
      </c>
      <c r="I157" s="25">
        <v>1</v>
      </c>
      <c r="J157" s="1" t="s">
        <v>284</v>
      </c>
    </row>
    <row r="158" spans="1:10" x14ac:dyDescent="0.25">
      <c r="A158" s="1">
        <v>157</v>
      </c>
      <c r="D158" s="1" t="str">
        <f>IF(LEN($C158),IFERROR(VLOOKUP($C158,Employees!$A$2:$B$806,2,FALSE),0),$L$1)</f>
        <v>-</v>
      </c>
      <c r="F158" s="1" t="str">
        <f>IF(LEN(E158),IFERROR(VLOOKUP(E158,'Tools List'!$B$2:$C$1048576,2,FALSE),0),$L$1)</f>
        <v>-</v>
      </c>
      <c r="I158" s="25">
        <v>1</v>
      </c>
      <c r="J158" s="1" t="s">
        <v>284</v>
      </c>
    </row>
    <row r="159" spans="1:10" x14ac:dyDescent="0.25">
      <c r="A159" s="1">
        <v>158</v>
      </c>
      <c r="D159" s="1" t="str">
        <f>IF(LEN($C159),IFERROR(VLOOKUP($C159,Employees!$A$2:$B$806,2,FALSE),0),$L$1)</f>
        <v>-</v>
      </c>
      <c r="F159" s="1" t="str">
        <f>IF(LEN(E159),IFERROR(VLOOKUP(E159,'Tools List'!$B$2:$C$1048576,2,FALSE),0),$L$1)</f>
        <v>-</v>
      </c>
      <c r="I159" s="25">
        <v>1</v>
      </c>
      <c r="J159" s="1" t="s">
        <v>284</v>
      </c>
    </row>
    <row r="160" spans="1:10" x14ac:dyDescent="0.25">
      <c r="A160" s="1">
        <v>159</v>
      </c>
      <c r="D160" s="1" t="str">
        <f>IF(LEN($C160),IFERROR(VLOOKUP($C160,Employees!$A$2:$B$806,2,FALSE),0),$L$1)</f>
        <v>-</v>
      </c>
      <c r="F160" s="1" t="str">
        <f>IF(LEN(E160),IFERROR(VLOOKUP(E160,'Tools List'!$B$2:$C$1048576,2,FALSE),0),$L$1)</f>
        <v>-</v>
      </c>
      <c r="I160" s="25">
        <v>1</v>
      </c>
      <c r="J160" s="1" t="s">
        <v>284</v>
      </c>
    </row>
    <row r="161" spans="1:10" x14ac:dyDescent="0.25">
      <c r="A161" s="1">
        <v>160</v>
      </c>
      <c r="D161" s="1" t="str">
        <f>IF(LEN($C161),IFERROR(VLOOKUP($C161,Employees!$A$2:$B$806,2,FALSE),0),$L$1)</f>
        <v>-</v>
      </c>
      <c r="F161" s="1" t="str">
        <f>IF(LEN(E161),IFERROR(VLOOKUP(E161,'Tools List'!$B$2:$C$1048576,2,FALSE),0),$L$1)</f>
        <v>-</v>
      </c>
      <c r="I161" s="25">
        <v>1</v>
      </c>
      <c r="J161" s="1" t="s">
        <v>284</v>
      </c>
    </row>
    <row r="162" spans="1:10" x14ac:dyDescent="0.25">
      <c r="A162" s="1">
        <v>161</v>
      </c>
      <c r="D162" s="1" t="str">
        <f>IF(LEN($C162),IFERROR(VLOOKUP($C162,Employees!$A$2:$B$806,2,FALSE),0),$L$1)</f>
        <v>-</v>
      </c>
      <c r="F162" s="1" t="str">
        <f>IF(LEN(E162),IFERROR(VLOOKUP(E162,'Tools List'!$B$2:$C$1048576,2,FALSE),0),$L$1)</f>
        <v>-</v>
      </c>
      <c r="I162" s="25">
        <v>1</v>
      </c>
      <c r="J162" s="1" t="s">
        <v>284</v>
      </c>
    </row>
    <row r="163" spans="1:10" x14ac:dyDescent="0.25">
      <c r="A163" s="1">
        <v>162</v>
      </c>
      <c r="D163" s="1" t="str">
        <f>IF(LEN($C163),IFERROR(VLOOKUP($C163,Employees!$A$2:$B$806,2,FALSE),0),$L$1)</f>
        <v>-</v>
      </c>
      <c r="F163" s="1" t="str">
        <f>IF(LEN(E163),IFERROR(VLOOKUP(E163,'Tools List'!$B$2:$C$1048576,2,FALSE),0),$L$1)</f>
        <v>-</v>
      </c>
      <c r="I163" s="25">
        <v>1</v>
      </c>
      <c r="J163" s="1" t="s">
        <v>284</v>
      </c>
    </row>
    <row r="164" spans="1:10" x14ac:dyDescent="0.25">
      <c r="A164" s="1">
        <v>163</v>
      </c>
      <c r="D164" s="1" t="str">
        <f>IF(LEN($C164),IFERROR(VLOOKUP($C164,Employees!$A$2:$B$806,2,FALSE),0),$L$1)</f>
        <v>-</v>
      </c>
      <c r="F164" s="1" t="str">
        <f>IF(LEN(E164),IFERROR(VLOOKUP(E164,'Tools List'!$B$2:$C$1048576,2,FALSE),0),$L$1)</f>
        <v>-</v>
      </c>
      <c r="I164" s="25">
        <v>1</v>
      </c>
      <c r="J164" s="1" t="s">
        <v>284</v>
      </c>
    </row>
    <row r="165" spans="1:10" x14ac:dyDescent="0.25">
      <c r="A165" s="1">
        <v>164</v>
      </c>
      <c r="D165" s="1" t="str">
        <f>IF(LEN($C165),IFERROR(VLOOKUP($C165,Employees!$A$2:$B$806,2,FALSE),0),$L$1)</f>
        <v>-</v>
      </c>
      <c r="F165" s="1" t="str">
        <f>IF(LEN(E165),IFERROR(VLOOKUP(E165,'Tools List'!$B$2:$C$1048576,2,FALSE),0),$L$1)</f>
        <v>-</v>
      </c>
      <c r="I165" s="25">
        <v>1</v>
      </c>
      <c r="J165" s="1" t="s">
        <v>284</v>
      </c>
    </row>
    <row r="166" spans="1:10" x14ac:dyDescent="0.25">
      <c r="A166" s="1">
        <v>165</v>
      </c>
      <c r="D166" s="1" t="str">
        <f>IF(LEN($C166),IFERROR(VLOOKUP($C166,Employees!$A$2:$B$806,2,FALSE),0),$L$1)</f>
        <v>-</v>
      </c>
      <c r="F166" s="1" t="str">
        <f>IF(LEN(E166),IFERROR(VLOOKUP(E166,'Tools List'!$B$2:$C$1048576,2,FALSE),0),$L$1)</f>
        <v>-</v>
      </c>
      <c r="I166" s="25">
        <v>1</v>
      </c>
      <c r="J166" s="1" t="s">
        <v>284</v>
      </c>
    </row>
    <row r="167" spans="1:10" x14ac:dyDescent="0.25">
      <c r="A167" s="1">
        <v>166</v>
      </c>
      <c r="D167" s="1" t="str">
        <f>IF(LEN($C167),IFERROR(VLOOKUP($C167,Employees!$A$2:$B$806,2,FALSE),0),$L$1)</f>
        <v>-</v>
      </c>
      <c r="F167" s="1" t="str">
        <f>IF(LEN(E167),IFERROR(VLOOKUP(E167,'Tools List'!$B$2:$C$1048576,2,FALSE),0),$L$1)</f>
        <v>-</v>
      </c>
      <c r="I167" s="25">
        <v>1</v>
      </c>
      <c r="J167" s="1" t="s">
        <v>284</v>
      </c>
    </row>
    <row r="168" spans="1:10" x14ac:dyDescent="0.25">
      <c r="A168" s="1">
        <v>167</v>
      </c>
      <c r="D168" s="1" t="str">
        <f>IF(LEN($C168),IFERROR(VLOOKUP($C168,Employees!$A$2:$B$806,2,FALSE),0),$L$1)</f>
        <v>-</v>
      </c>
      <c r="F168" s="1" t="str">
        <f>IF(LEN(E168),IFERROR(VLOOKUP(E168,'Tools List'!$B$2:$C$1048576,2,FALSE),0),$L$1)</f>
        <v>-</v>
      </c>
      <c r="I168" s="25">
        <v>1</v>
      </c>
      <c r="J168" s="1" t="s">
        <v>284</v>
      </c>
    </row>
    <row r="169" spans="1:10" x14ac:dyDescent="0.25">
      <c r="A169" s="1">
        <v>168</v>
      </c>
      <c r="D169" s="1" t="str">
        <f>IF(LEN($C169),IFERROR(VLOOKUP($C169,Employees!$A$2:$B$806,2,FALSE),0),$L$1)</f>
        <v>-</v>
      </c>
      <c r="F169" s="1" t="str">
        <f>IF(LEN(E169),IFERROR(VLOOKUP(E169,'Tools List'!$B$2:$C$1048576,2,FALSE),0),$L$1)</f>
        <v>-</v>
      </c>
      <c r="I169" s="25">
        <v>1</v>
      </c>
      <c r="J169" s="1" t="s">
        <v>284</v>
      </c>
    </row>
    <row r="170" spans="1:10" x14ac:dyDescent="0.25">
      <c r="A170" s="1">
        <v>169</v>
      </c>
      <c r="D170" s="1" t="str">
        <f>IF(LEN($C170),IFERROR(VLOOKUP($C170,Employees!$A$2:$B$806,2,FALSE),0),$L$1)</f>
        <v>-</v>
      </c>
      <c r="F170" s="1" t="str">
        <f>IF(LEN(E170),IFERROR(VLOOKUP(E170,'Tools List'!$B$2:$C$1048576,2,FALSE),0),$L$1)</f>
        <v>-</v>
      </c>
      <c r="I170" s="25">
        <v>1</v>
      </c>
      <c r="J170" s="1" t="s">
        <v>284</v>
      </c>
    </row>
    <row r="171" spans="1:10" x14ac:dyDescent="0.25">
      <c r="A171" s="1">
        <v>170</v>
      </c>
      <c r="D171" s="1" t="str">
        <f>IF(LEN($C171),IFERROR(VLOOKUP($C171,Employees!$A$2:$B$806,2,FALSE),0),$L$1)</f>
        <v>-</v>
      </c>
      <c r="F171" s="1" t="str">
        <f>IF(LEN(E171),IFERROR(VLOOKUP(E171,'Tools List'!$B$2:$C$1048576,2,FALSE),0),$L$1)</f>
        <v>-</v>
      </c>
      <c r="I171" s="25">
        <v>1</v>
      </c>
      <c r="J171" s="1" t="s">
        <v>284</v>
      </c>
    </row>
    <row r="172" spans="1:10" x14ac:dyDescent="0.25">
      <c r="A172" s="1">
        <v>171</v>
      </c>
      <c r="D172" s="1" t="str">
        <f>IF(LEN($C172),IFERROR(VLOOKUP($C172,Employees!$A$2:$B$806,2,FALSE),0),$L$1)</f>
        <v>-</v>
      </c>
      <c r="F172" s="1" t="str">
        <f>IF(LEN(E172),IFERROR(VLOOKUP(E172,'Tools List'!$B$2:$C$1048576,2,FALSE),0),$L$1)</f>
        <v>-</v>
      </c>
      <c r="I172" s="25">
        <v>1</v>
      </c>
      <c r="J172" s="1" t="s">
        <v>284</v>
      </c>
    </row>
    <row r="173" spans="1:10" x14ac:dyDescent="0.25">
      <c r="A173" s="1">
        <v>172</v>
      </c>
      <c r="D173" s="1" t="str">
        <f>IF(LEN($C173),IFERROR(VLOOKUP($C173,Employees!$A$2:$B$806,2,FALSE),0),$L$1)</f>
        <v>-</v>
      </c>
      <c r="F173" s="1" t="str">
        <f>IF(LEN(E173),IFERROR(VLOOKUP(E173,'Tools List'!$B$2:$C$1048576,2,FALSE),0),$L$1)</f>
        <v>-</v>
      </c>
      <c r="I173" s="25">
        <v>1</v>
      </c>
      <c r="J173" s="1" t="s">
        <v>284</v>
      </c>
    </row>
    <row r="174" spans="1:10" x14ac:dyDescent="0.25">
      <c r="A174" s="1">
        <v>173</v>
      </c>
      <c r="D174" s="1" t="str">
        <f>IF(LEN($C174),IFERROR(VLOOKUP($C174,Employees!$A$2:$B$806,2,FALSE),0),$L$1)</f>
        <v>-</v>
      </c>
      <c r="F174" s="1" t="str">
        <f>IF(LEN(E174),IFERROR(VLOOKUP(E174,'Tools List'!$B$2:$C$1048576,2,FALSE),0),$L$1)</f>
        <v>-</v>
      </c>
      <c r="I174" s="25">
        <v>1</v>
      </c>
      <c r="J174" s="1" t="s">
        <v>284</v>
      </c>
    </row>
    <row r="175" spans="1:10" x14ac:dyDescent="0.25">
      <c r="A175" s="1">
        <v>174</v>
      </c>
      <c r="D175" s="1" t="str">
        <f>IF(LEN($C175),IFERROR(VLOOKUP($C175,Employees!$A$2:$B$806,2,FALSE),0),$L$1)</f>
        <v>-</v>
      </c>
      <c r="F175" s="1" t="str">
        <f>IF(LEN(E175),IFERROR(VLOOKUP(E175,'Tools List'!$B$2:$C$1048576,2,FALSE),0),$L$1)</f>
        <v>-</v>
      </c>
      <c r="I175" s="25">
        <v>1</v>
      </c>
      <c r="J175" s="1" t="s">
        <v>284</v>
      </c>
    </row>
    <row r="176" spans="1:10" x14ac:dyDescent="0.25">
      <c r="A176" s="1">
        <v>175</v>
      </c>
      <c r="D176" s="1" t="str">
        <f>IF(LEN($C176),IFERROR(VLOOKUP($C176,Employees!$A$2:$B$806,2,FALSE),0),$L$1)</f>
        <v>-</v>
      </c>
      <c r="F176" s="1" t="str">
        <f>IF(LEN(E176),IFERROR(VLOOKUP(E176,'Tools List'!$B$2:$C$1048576,2,FALSE),0),$L$1)</f>
        <v>-</v>
      </c>
      <c r="I176" s="25">
        <v>1</v>
      </c>
      <c r="J176" s="1" t="s">
        <v>284</v>
      </c>
    </row>
    <row r="177" spans="1:10" x14ac:dyDescent="0.25">
      <c r="A177" s="1">
        <v>176</v>
      </c>
      <c r="D177" s="1" t="str">
        <f>IF(LEN($C177),IFERROR(VLOOKUP($C177,Employees!$A$2:$B$806,2,FALSE),0),$L$1)</f>
        <v>-</v>
      </c>
      <c r="F177" s="1" t="str">
        <f>IF(LEN(E177),IFERROR(VLOOKUP(E177,'Tools List'!$B$2:$C$1048576,2,FALSE),0),$L$1)</f>
        <v>-</v>
      </c>
      <c r="I177" s="25">
        <v>1</v>
      </c>
      <c r="J177" s="1" t="s">
        <v>284</v>
      </c>
    </row>
    <row r="178" spans="1:10" x14ac:dyDescent="0.25">
      <c r="A178" s="1">
        <v>177</v>
      </c>
      <c r="D178" s="1" t="str">
        <f>IF(LEN($C178),IFERROR(VLOOKUP($C178,Employees!$A$2:$B$806,2,FALSE),0),$L$1)</f>
        <v>-</v>
      </c>
      <c r="F178" s="1" t="str">
        <f>IF(LEN(E178),IFERROR(VLOOKUP(E178,'Tools List'!$B$2:$C$1048576,2,FALSE),0),$L$1)</f>
        <v>-</v>
      </c>
      <c r="I178" s="25">
        <v>1</v>
      </c>
      <c r="J178" s="1" t="s">
        <v>284</v>
      </c>
    </row>
    <row r="179" spans="1:10" x14ac:dyDescent="0.25">
      <c r="A179" s="1">
        <v>178</v>
      </c>
      <c r="D179" s="1" t="str">
        <f>IF(LEN($C179),IFERROR(VLOOKUP($C179,Employees!$A$2:$B$806,2,FALSE),0),$L$1)</f>
        <v>-</v>
      </c>
      <c r="F179" s="1" t="str">
        <f>IF(LEN(E179),IFERROR(VLOOKUP(E179,'Tools List'!$B$2:$C$1048576,2,FALSE),0),$L$1)</f>
        <v>-</v>
      </c>
      <c r="I179" s="25">
        <v>1</v>
      </c>
      <c r="J179" s="1" t="s">
        <v>284</v>
      </c>
    </row>
    <row r="180" spans="1:10" x14ac:dyDescent="0.25">
      <c r="A180" s="1">
        <v>179</v>
      </c>
      <c r="D180" s="1" t="str">
        <f>IF(LEN($C180),IFERROR(VLOOKUP($C180,Employees!$A$2:$B$806,2,FALSE),0),$L$1)</f>
        <v>-</v>
      </c>
      <c r="F180" s="1" t="str">
        <f>IF(LEN(E180),IFERROR(VLOOKUP(E180,'Tools List'!$B$2:$C$1048576,2,FALSE),0),$L$1)</f>
        <v>-</v>
      </c>
      <c r="I180" s="25">
        <v>1</v>
      </c>
      <c r="J180" s="1" t="s">
        <v>284</v>
      </c>
    </row>
    <row r="181" spans="1:10" x14ac:dyDescent="0.25">
      <c r="A181" s="1">
        <v>180</v>
      </c>
      <c r="D181" s="1" t="str">
        <f>IF(LEN($C181),IFERROR(VLOOKUP($C181,Employees!$A$2:$B$806,2,FALSE),0),$L$1)</f>
        <v>-</v>
      </c>
      <c r="F181" s="1" t="str">
        <f>IF(LEN(E181),IFERROR(VLOOKUP(E181,'Tools List'!$B$2:$C$1048576,2,FALSE),0),$L$1)</f>
        <v>-</v>
      </c>
      <c r="I181" s="25">
        <v>1</v>
      </c>
      <c r="J181" s="1" t="s">
        <v>284</v>
      </c>
    </row>
    <row r="182" spans="1:10" x14ac:dyDescent="0.25">
      <c r="A182" s="1">
        <v>181</v>
      </c>
      <c r="D182" s="1" t="str">
        <f>IF(LEN($C182),IFERROR(VLOOKUP($C182,Employees!$A$2:$B$806,2,FALSE),0),$L$1)</f>
        <v>-</v>
      </c>
      <c r="F182" s="1" t="str">
        <f>IF(LEN(E182),IFERROR(VLOOKUP(E182,'Tools List'!$B$2:$C$1048576,2,FALSE),0),$L$1)</f>
        <v>-</v>
      </c>
      <c r="I182" s="25">
        <v>1</v>
      </c>
      <c r="J182" s="1" t="s">
        <v>284</v>
      </c>
    </row>
    <row r="183" spans="1:10" x14ac:dyDescent="0.25">
      <c r="A183" s="1">
        <v>182</v>
      </c>
      <c r="D183" s="1" t="str">
        <f>IF(LEN($C183),IFERROR(VLOOKUP($C183,Employees!$A$2:$B$806,2,FALSE),0),$L$1)</f>
        <v>-</v>
      </c>
      <c r="F183" s="1" t="str">
        <f>IF(LEN(E183),IFERROR(VLOOKUP(E183,'Tools List'!$B$2:$C$1048576,2,FALSE),0),$L$1)</f>
        <v>-</v>
      </c>
      <c r="I183" s="25">
        <v>1</v>
      </c>
      <c r="J183" s="1" t="s">
        <v>284</v>
      </c>
    </row>
    <row r="184" spans="1:10" x14ac:dyDescent="0.25">
      <c r="A184" s="1">
        <v>183</v>
      </c>
      <c r="D184" s="1" t="str">
        <f>IF(LEN($C184),IFERROR(VLOOKUP($C184,Employees!$A$2:$B$806,2,FALSE),0),$L$1)</f>
        <v>-</v>
      </c>
      <c r="F184" s="1" t="str">
        <f>IF(LEN(E184),IFERROR(VLOOKUP(E184,'Tools List'!$B$2:$C$1048576,2,FALSE),0),$L$1)</f>
        <v>-</v>
      </c>
      <c r="I184" s="25">
        <v>1</v>
      </c>
      <c r="J184" s="1" t="s">
        <v>284</v>
      </c>
    </row>
    <row r="185" spans="1:10" x14ac:dyDescent="0.25">
      <c r="A185" s="1">
        <v>184</v>
      </c>
      <c r="D185" s="1" t="str">
        <f>IF(LEN($C185),IFERROR(VLOOKUP($C185,Employees!$A$2:$B$806,2,FALSE),0),$L$1)</f>
        <v>-</v>
      </c>
      <c r="F185" s="1" t="str">
        <f>IF(LEN(E185),IFERROR(VLOOKUP(E185,'Tools List'!$B$2:$C$1048576,2,FALSE),0),$L$1)</f>
        <v>-</v>
      </c>
      <c r="I185" s="25">
        <v>1</v>
      </c>
      <c r="J185" s="1" t="s">
        <v>284</v>
      </c>
    </row>
    <row r="186" spans="1:10" x14ac:dyDescent="0.25">
      <c r="A186" s="1">
        <v>185</v>
      </c>
      <c r="D186" s="1" t="str">
        <f>IF(LEN($C186),IFERROR(VLOOKUP($C186,Employees!$A$2:$B$806,2,FALSE),0),$L$1)</f>
        <v>-</v>
      </c>
      <c r="F186" s="1" t="str">
        <f>IF(LEN(E186),IFERROR(VLOOKUP(E186,'Tools List'!$B$2:$C$1048576,2,FALSE),0),$L$1)</f>
        <v>-</v>
      </c>
      <c r="I186" s="25">
        <v>1</v>
      </c>
      <c r="J186" s="1" t="s">
        <v>284</v>
      </c>
    </row>
    <row r="187" spans="1:10" x14ac:dyDescent="0.25">
      <c r="A187" s="1">
        <v>186</v>
      </c>
      <c r="D187" s="1" t="str">
        <f>IF(LEN($C187),IFERROR(VLOOKUP($C187,Employees!$A$2:$B$806,2,FALSE),0),$L$1)</f>
        <v>-</v>
      </c>
      <c r="F187" s="1" t="str">
        <f>IF(LEN(E187),IFERROR(VLOOKUP(E187,'Tools List'!$B$2:$C$1048576,2,FALSE),0),$L$1)</f>
        <v>-</v>
      </c>
      <c r="I187" s="25">
        <v>1</v>
      </c>
      <c r="J187" s="1" t="s">
        <v>284</v>
      </c>
    </row>
    <row r="188" spans="1:10" x14ac:dyDescent="0.25">
      <c r="A188" s="1">
        <v>187</v>
      </c>
      <c r="D188" s="1" t="str">
        <f>IF(LEN($C188),IFERROR(VLOOKUP($C188,Employees!$A$2:$B$806,2,FALSE),0),$L$1)</f>
        <v>-</v>
      </c>
      <c r="F188" s="1" t="str">
        <f>IF(LEN(E188),IFERROR(VLOOKUP(E188,'Tools List'!$B$2:$C$1048576,2,FALSE),0),$L$1)</f>
        <v>-</v>
      </c>
      <c r="I188" s="25">
        <v>1</v>
      </c>
      <c r="J188" s="1" t="s">
        <v>284</v>
      </c>
    </row>
    <row r="189" spans="1:10" x14ac:dyDescent="0.25">
      <c r="A189" s="1">
        <v>188</v>
      </c>
      <c r="D189" s="1" t="str">
        <f>IF(LEN($C189),IFERROR(VLOOKUP($C189,Employees!$A$2:$B$806,2,FALSE),0),$L$1)</f>
        <v>-</v>
      </c>
      <c r="F189" s="1" t="str">
        <f>IF(LEN(E189),IFERROR(VLOOKUP(E189,'Tools List'!$B$2:$C$1048576,2,FALSE),0),$L$1)</f>
        <v>-</v>
      </c>
      <c r="I189" s="25">
        <v>1</v>
      </c>
      <c r="J189" s="1" t="s">
        <v>284</v>
      </c>
    </row>
    <row r="190" spans="1:10" x14ac:dyDescent="0.25">
      <c r="A190" s="1">
        <v>189</v>
      </c>
      <c r="D190" s="1" t="str">
        <f>IF(LEN($C190),IFERROR(VLOOKUP($C190,Employees!$A$2:$B$806,2,FALSE),0),$L$1)</f>
        <v>-</v>
      </c>
      <c r="F190" s="1" t="str">
        <f>IF(LEN(E190),IFERROR(VLOOKUP(E190,'Tools List'!$B$2:$C$1048576,2,FALSE),0),$L$1)</f>
        <v>-</v>
      </c>
      <c r="I190" s="25">
        <v>1</v>
      </c>
      <c r="J190" s="1" t="s">
        <v>284</v>
      </c>
    </row>
    <row r="191" spans="1:10" x14ac:dyDescent="0.25">
      <c r="A191" s="1">
        <v>190</v>
      </c>
      <c r="D191" s="1" t="str">
        <f>IF(LEN($C191),IFERROR(VLOOKUP($C191,Employees!$A$2:$B$806,2,FALSE),0),$L$1)</f>
        <v>-</v>
      </c>
      <c r="F191" s="1" t="str">
        <f>IF(LEN(E191),IFERROR(VLOOKUP(E191,'Tools List'!$B$2:$C$1048576,2,FALSE),0),$L$1)</f>
        <v>-</v>
      </c>
      <c r="I191" s="25">
        <v>1</v>
      </c>
      <c r="J191" s="1" t="s">
        <v>284</v>
      </c>
    </row>
    <row r="192" spans="1:10" x14ac:dyDescent="0.25">
      <c r="A192" s="1">
        <v>191</v>
      </c>
      <c r="D192" s="1" t="str">
        <f>IF(LEN($C192),IFERROR(VLOOKUP($C192,Employees!$A$2:$B$806,2,FALSE),0),$L$1)</f>
        <v>-</v>
      </c>
      <c r="F192" s="1" t="str">
        <f>IF(LEN(E192),IFERROR(VLOOKUP(E192,'Tools List'!$B$2:$C$1048576,2,FALSE),0),$L$1)</f>
        <v>-</v>
      </c>
      <c r="I192" s="25">
        <v>1</v>
      </c>
      <c r="J192" s="1" t="s">
        <v>284</v>
      </c>
    </row>
    <row r="193" spans="1:10" x14ac:dyDescent="0.25">
      <c r="A193" s="1">
        <v>192</v>
      </c>
      <c r="D193" s="1" t="str">
        <f>IF(LEN($C193),IFERROR(VLOOKUP($C193,Employees!$A$2:$B$806,2,FALSE),0),$L$1)</f>
        <v>-</v>
      </c>
      <c r="F193" s="1" t="str">
        <f>IF(LEN(E193),IFERROR(VLOOKUP(E193,'Tools List'!$B$2:$C$1048576,2,FALSE),0),$L$1)</f>
        <v>-</v>
      </c>
      <c r="I193" s="25">
        <v>1</v>
      </c>
      <c r="J193" s="1" t="s">
        <v>284</v>
      </c>
    </row>
    <row r="194" spans="1:10" x14ac:dyDescent="0.25">
      <c r="A194" s="1">
        <v>193</v>
      </c>
      <c r="D194" s="1" t="str">
        <f>IF(LEN($C194),IFERROR(VLOOKUP($C194,Employees!$A$2:$B$806,2,FALSE),0),$L$1)</f>
        <v>-</v>
      </c>
      <c r="F194" s="1" t="str">
        <f>IF(LEN(E194),IFERROR(VLOOKUP(E194,'Tools List'!$B$2:$C$1048576,2,FALSE),0),$L$1)</f>
        <v>-</v>
      </c>
      <c r="I194" s="25">
        <v>1</v>
      </c>
      <c r="J194" s="1" t="s">
        <v>284</v>
      </c>
    </row>
    <row r="195" spans="1:10" x14ac:dyDescent="0.25">
      <c r="A195" s="1">
        <v>194</v>
      </c>
      <c r="D195" s="1" t="str">
        <f>IF(LEN($C195),IFERROR(VLOOKUP($C195,Employees!$A$2:$B$806,2,FALSE),0),$L$1)</f>
        <v>-</v>
      </c>
      <c r="F195" s="1" t="str">
        <f>IF(LEN(E195),IFERROR(VLOOKUP(E195,'Tools List'!$B$2:$C$1048576,2,FALSE),0),$L$1)</f>
        <v>-</v>
      </c>
      <c r="I195" s="25">
        <v>1</v>
      </c>
      <c r="J195" s="1" t="s">
        <v>284</v>
      </c>
    </row>
    <row r="196" spans="1:10" x14ac:dyDescent="0.25">
      <c r="A196" s="1">
        <v>195</v>
      </c>
      <c r="D196" s="1" t="str">
        <f>IF(LEN($C196),IFERROR(VLOOKUP($C196,Employees!$A$2:$B$806,2,FALSE),0),$L$1)</f>
        <v>-</v>
      </c>
      <c r="F196" s="1" t="str">
        <f>IF(LEN(E196),IFERROR(VLOOKUP(E196,'Tools List'!$B$2:$C$1048576,2,FALSE),0),$L$1)</f>
        <v>-</v>
      </c>
      <c r="I196" s="25">
        <v>1</v>
      </c>
      <c r="J196" s="1" t="s">
        <v>284</v>
      </c>
    </row>
    <row r="197" spans="1:10" x14ac:dyDescent="0.25">
      <c r="A197" s="1">
        <v>196</v>
      </c>
      <c r="D197" s="1" t="str">
        <f>IF(LEN($C197),IFERROR(VLOOKUP($C197,Employees!$A$2:$B$806,2,FALSE),0),$L$1)</f>
        <v>-</v>
      </c>
      <c r="F197" s="1" t="str">
        <f>IF(LEN(E197),IFERROR(VLOOKUP(E197,'Tools List'!$B$2:$C$1048576,2,FALSE),0),$L$1)</f>
        <v>-</v>
      </c>
      <c r="I197" s="25">
        <v>1</v>
      </c>
      <c r="J197" s="1" t="s">
        <v>284</v>
      </c>
    </row>
    <row r="198" spans="1:10" x14ac:dyDescent="0.25">
      <c r="A198" s="1">
        <v>197</v>
      </c>
      <c r="D198" s="1" t="str">
        <f>IF(LEN($C198),IFERROR(VLOOKUP($C198,Employees!$A$2:$B$806,2,FALSE),0),$L$1)</f>
        <v>-</v>
      </c>
      <c r="F198" s="1" t="str">
        <f>IF(LEN(E198),IFERROR(VLOOKUP(E198,'Tools List'!$B$2:$C$1048576,2,FALSE),0),$L$1)</f>
        <v>-</v>
      </c>
      <c r="I198" s="25">
        <v>1</v>
      </c>
      <c r="J198" s="1" t="s">
        <v>284</v>
      </c>
    </row>
    <row r="199" spans="1:10" x14ac:dyDescent="0.25">
      <c r="A199" s="1">
        <v>198</v>
      </c>
      <c r="D199" s="1" t="str">
        <f>IF(LEN($C199),IFERROR(VLOOKUP($C199,Employees!$A$2:$B$806,2,FALSE),0),$L$1)</f>
        <v>-</v>
      </c>
      <c r="F199" s="1" t="str">
        <f>IF(LEN(E199),IFERROR(VLOOKUP(E199,'Tools List'!$B$2:$C$1048576,2,FALSE),0),$L$1)</f>
        <v>-</v>
      </c>
      <c r="I199" s="25">
        <v>1</v>
      </c>
      <c r="J199" s="1" t="s">
        <v>284</v>
      </c>
    </row>
    <row r="200" spans="1:10" x14ac:dyDescent="0.25">
      <c r="A200" s="1">
        <v>199</v>
      </c>
      <c r="D200" s="1" t="str">
        <f>IF(LEN($C200),IFERROR(VLOOKUP($C200,Employees!$A$2:$B$806,2,FALSE),0),$L$1)</f>
        <v>-</v>
      </c>
      <c r="F200" s="1" t="str">
        <f>IF(LEN(E200),IFERROR(VLOOKUP(E200,'Tools List'!$B$2:$C$1048576,2,FALSE),0),$L$1)</f>
        <v>-</v>
      </c>
      <c r="I200" s="25">
        <v>1</v>
      </c>
      <c r="J200" s="1" t="s">
        <v>284</v>
      </c>
    </row>
    <row r="201" spans="1:10" x14ac:dyDescent="0.25">
      <c r="A201" s="1">
        <v>200</v>
      </c>
      <c r="D201" s="1" t="str">
        <f>IF(LEN($C201),IFERROR(VLOOKUP($C201,Employees!$A$2:$B$806,2,FALSE),0),$L$1)</f>
        <v>-</v>
      </c>
      <c r="F201" s="1" t="str">
        <f>IF(LEN(E201),IFERROR(VLOOKUP(E201,'Tools List'!$B$2:$C$1048576,2,FALSE),0),$L$1)</f>
        <v>-</v>
      </c>
      <c r="I201" s="25">
        <v>1</v>
      </c>
      <c r="J201" s="1" t="s">
        <v>284</v>
      </c>
    </row>
    <row r="202" spans="1:10" x14ac:dyDescent="0.25">
      <c r="A202" s="1">
        <v>201</v>
      </c>
      <c r="D202" s="1" t="str">
        <f>IF(LEN($C202),IFERROR(VLOOKUP($C202,Employees!$A$2:$B$806,2,FALSE),0),$L$1)</f>
        <v>-</v>
      </c>
      <c r="F202" s="1" t="str">
        <f>IF(LEN(E202),IFERROR(VLOOKUP(E202,'Tools List'!$B$2:$C$1048576,2,FALSE),0),$L$1)</f>
        <v>-</v>
      </c>
      <c r="I202" s="25">
        <v>1</v>
      </c>
      <c r="J202" s="1" t="s">
        <v>284</v>
      </c>
    </row>
    <row r="203" spans="1:10" x14ac:dyDescent="0.25">
      <c r="A203" s="1">
        <v>202</v>
      </c>
      <c r="D203" s="1" t="str">
        <f>IF(LEN($C203),IFERROR(VLOOKUP($C203,Employees!$A$2:$B$806,2,FALSE),0),$L$1)</f>
        <v>-</v>
      </c>
      <c r="F203" s="1" t="str">
        <f>IF(LEN(E203),IFERROR(VLOOKUP(E203,'Tools List'!$B$2:$C$1048576,2,FALSE),0),$L$1)</f>
        <v>-</v>
      </c>
      <c r="I203" s="25">
        <v>1</v>
      </c>
      <c r="J203" s="1" t="s">
        <v>284</v>
      </c>
    </row>
    <row r="204" spans="1:10" x14ac:dyDescent="0.25">
      <c r="A204" s="1">
        <v>203</v>
      </c>
      <c r="D204" s="1" t="str">
        <f>IF(LEN($C204),IFERROR(VLOOKUP($C204,Employees!$A$2:$B$806,2,FALSE),0),$L$1)</f>
        <v>-</v>
      </c>
      <c r="F204" s="1" t="str">
        <f>IF(LEN(E204),IFERROR(VLOOKUP(E204,'Tools List'!$B$2:$C$1048576,2,FALSE),0),$L$1)</f>
        <v>-</v>
      </c>
      <c r="I204" s="25">
        <v>1</v>
      </c>
      <c r="J204" s="1" t="s">
        <v>284</v>
      </c>
    </row>
    <row r="205" spans="1:10" x14ac:dyDescent="0.25">
      <c r="A205" s="1">
        <v>204</v>
      </c>
      <c r="D205" s="1" t="str">
        <f>IF(LEN($C205),IFERROR(VLOOKUP($C205,Employees!$A$2:$B$806,2,FALSE),0),$L$1)</f>
        <v>-</v>
      </c>
      <c r="F205" s="1" t="str">
        <f>IF(LEN(E205),IFERROR(VLOOKUP(E205,'Tools List'!$B$2:$C$1048576,2,FALSE),0),$L$1)</f>
        <v>-</v>
      </c>
      <c r="I205" s="25">
        <v>1</v>
      </c>
      <c r="J205" s="1" t="s">
        <v>284</v>
      </c>
    </row>
    <row r="206" spans="1:10" x14ac:dyDescent="0.25">
      <c r="A206" s="1">
        <v>205</v>
      </c>
      <c r="D206" s="1" t="str">
        <f>IF(LEN($C206),IFERROR(VLOOKUP($C206,Employees!$A$2:$B$806,2,FALSE),0),$L$1)</f>
        <v>-</v>
      </c>
      <c r="F206" s="1" t="str">
        <f>IF(LEN(E206),IFERROR(VLOOKUP(E206,'Tools List'!$B$2:$C$1048576,2,FALSE),0),$L$1)</f>
        <v>-</v>
      </c>
      <c r="I206" s="25">
        <v>1</v>
      </c>
      <c r="J206" s="1" t="s">
        <v>284</v>
      </c>
    </row>
    <row r="207" spans="1:10" x14ac:dyDescent="0.25">
      <c r="A207" s="1">
        <v>206</v>
      </c>
      <c r="D207" s="1" t="str">
        <f>IF(LEN($C207),IFERROR(VLOOKUP($C207,Employees!$A$2:$B$806,2,FALSE),0),$L$1)</f>
        <v>-</v>
      </c>
      <c r="F207" s="1" t="str">
        <f>IF(LEN(E207),IFERROR(VLOOKUP(E207,'Tools List'!$B$2:$C$1048576,2,FALSE),0),$L$1)</f>
        <v>-</v>
      </c>
      <c r="I207" s="25">
        <v>1</v>
      </c>
      <c r="J207" s="1" t="s">
        <v>284</v>
      </c>
    </row>
    <row r="208" spans="1:10" x14ac:dyDescent="0.25">
      <c r="A208" s="1">
        <v>207</v>
      </c>
      <c r="D208" s="1" t="str">
        <f>IF(LEN($C208),IFERROR(VLOOKUP($C208,Employees!$A$2:$B$806,2,FALSE),0),$L$1)</f>
        <v>-</v>
      </c>
      <c r="F208" s="1" t="str">
        <f>IF(LEN(E208),IFERROR(VLOOKUP(E208,'Tools List'!$B$2:$C$1048576,2,FALSE),0),$L$1)</f>
        <v>-</v>
      </c>
      <c r="I208" s="25">
        <v>1</v>
      </c>
      <c r="J208" s="1" t="s">
        <v>284</v>
      </c>
    </row>
    <row r="209" spans="1:10" x14ac:dyDescent="0.25">
      <c r="A209" s="1">
        <v>208</v>
      </c>
      <c r="D209" s="1" t="str">
        <f>IF(LEN($C209),IFERROR(VLOOKUP($C209,Employees!$A$2:$B$806,2,FALSE),0),$L$1)</f>
        <v>-</v>
      </c>
      <c r="F209" s="1" t="str">
        <f>IF(LEN(E209),IFERROR(VLOOKUP(E209,'Tools List'!$B$2:$C$1048576,2,FALSE),0),$L$1)</f>
        <v>-</v>
      </c>
      <c r="I209" s="25">
        <v>1</v>
      </c>
      <c r="J209" s="1" t="s">
        <v>284</v>
      </c>
    </row>
    <row r="210" spans="1:10" x14ac:dyDescent="0.25">
      <c r="A210" s="1">
        <v>209</v>
      </c>
      <c r="D210" s="1" t="str">
        <f>IF(LEN($C210),IFERROR(VLOOKUP($C210,Employees!$A$2:$B$806,2,FALSE),0),$L$1)</f>
        <v>-</v>
      </c>
      <c r="F210" s="1" t="str">
        <f>IF(LEN(E210),IFERROR(VLOOKUP(E210,'Tools List'!$B$2:$C$1048576,2,FALSE),0),$L$1)</f>
        <v>-</v>
      </c>
      <c r="I210" s="25">
        <v>1</v>
      </c>
      <c r="J210" s="1" t="s">
        <v>284</v>
      </c>
    </row>
    <row r="211" spans="1:10" x14ac:dyDescent="0.25">
      <c r="A211" s="1">
        <v>210</v>
      </c>
      <c r="D211" s="1" t="str">
        <f>IF(LEN($C211),IFERROR(VLOOKUP($C211,Employees!$A$2:$B$806,2,FALSE),0),$L$1)</f>
        <v>-</v>
      </c>
      <c r="F211" s="1" t="str">
        <f>IF(LEN(E211),IFERROR(VLOOKUP(E211,'Tools List'!$B$2:$C$1048576,2,FALSE),0),$L$1)</f>
        <v>-</v>
      </c>
      <c r="I211" s="25">
        <v>1</v>
      </c>
      <c r="J211" s="1" t="s">
        <v>284</v>
      </c>
    </row>
    <row r="212" spans="1:10" x14ac:dyDescent="0.25">
      <c r="A212" s="1">
        <v>211</v>
      </c>
      <c r="D212" s="1" t="str">
        <f>IF(LEN($C212),IFERROR(VLOOKUP($C212,Employees!$A$2:$B$806,2,FALSE),0),$L$1)</f>
        <v>-</v>
      </c>
      <c r="F212" s="1" t="str">
        <f>IF(LEN(E212),IFERROR(VLOOKUP(E212,'Tools List'!$B$2:$C$1048576,2,FALSE),0),$L$1)</f>
        <v>-</v>
      </c>
      <c r="I212" s="25">
        <v>1</v>
      </c>
      <c r="J212" s="1" t="s">
        <v>284</v>
      </c>
    </row>
    <row r="213" spans="1:10" x14ac:dyDescent="0.25">
      <c r="A213" s="1">
        <v>212</v>
      </c>
      <c r="D213" s="1" t="str">
        <f>IF(LEN($C213),IFERROR(VLOOKUP($C213,Employees!$A$2:$B$806,2,FALSE),0),$L$1)</f>
        <v>-</v>
      </c>
      <c r="F213" s="1" t="str">
        <f>IF(LEN(E213),IFERROR(VLOOKUP(E213,'Tools List'!$B$2:$C$1048576,2,FALSE),0),$L$1)</f>
        <v>-</v>
      </c>
      <c r="I213" s="25">
        <v>1</v>
      </c>
      <c r="J213" s="1" t="s">
        <v>284</v>
      </c>
    </row>
    <row r="214" spans="1:10" x14ac:dyDescent="0.25">
      <c r="A214" s="1">
        <v>213</v>
      </c>
      <c r="D214" s="1" t="str">
        <f>IF(LEN($C214),IFERROR(VLOOKUP($C214,Employees!$A$2:$B$806,2,FALSE),0),$L$1)</f>
        <v>-</v>
      </c>
      <c r="F214" s="1" t="str">
        <f>IF(LEN(E214),IFERROR(VLOOKUP(E214,'Tools List'!$B$2:$C$1048576,2,FALSE),0),$L$1)</f>
        <v>-</v>
      </c>
      <c r="I214" s="25">
        <v>1</v>
      </c>
      <c r="J214" s="1" t="s">
        <v>284</v>
      </c>
    </row>
    <row r="215" spans="1:10" x14ac:dyDescent="0.25">
      <c r="A215" s="1">
        <v>214</v>
      </c>
      <c r="D215" s="1" t="str">
        <f>IF(LEN($C215),IFERROR(VLOOKUP($C215,Employees!$A$2:$B$806,2,FALSE),0),$L$1)</f>
        <v>-</v>
      </c>
      <c r="F215" s="1" t="str">
        <f>IF(LEN(E215),IFERROR(VLOOKUP(E215,'Tools List'!$B$2:$C$1048576,2,FALSE),0),$L$1)</f>
        <v>-</v>
      </c>
      <c r="I215" s="25">
        <v>1</v>
      </c>
      <c r="J215" s="1" t="s">
        <v>284</v>
      </c>
    </row>
    <row r="216" spans="1:10" x14ac:dyDescent="0.25">
      <c r="A216" s="1">
        <v>215</v>
      </c>
      <c r="D216" s="1" t="str">
        <f>IF(LEN($C216),IFERROR(VLOOKUP($C216,Employees!$A$2:$B$806,2,FALSE),0),$L$1)</f>
        <v>-</v>
      </c>
      <c r="F216" s="1" t="str">
        <f>IF(LEN(E216),IFERROR(VLOOKUP(E216,'Tools List'!$B$2:$C$1048576,2,FALSE),0),$L$1)</f>
        <v>-</v>
      </c>
      <c r="I216" s="25">
        <v>1</v>
      </c>
      <c r="J216" s="1" t="s">
        <v>284</v>
      </c>
    </row>
    <row r="217" spans="1:10" x14ac:dyDescent="0.25">
      <c r="A217" s="1">
        <v>216</v>
      </c>
      <c r="D217" s="1" t="str">
        <f>IF(LEN($C217),IFERROR(VLOOKUP($C217,Employees!$A$2:$B$806,2,FALSE),0),$L$1)</f>
        <v>-</v>
      </c>
      <c r="F217" s="1" t="str">
        <f>IF(LEN(E217),IFERROR(VLOOKUP(E217,'Tools List'!$B$2:$C$1048576,2,FALSE),0),$L$1)</f>
        <v>-</v>
      </c>
      <c r="I217" s="25">
        <v>1</v>
      </c>
      <c r="J217" s="1" t="s">
        <v>284</v>
      </c>
    </row>
    <row r="218" spans="1:10" x14ac:dyDescent="0.25">
      <c r="A218" s="1">
        <v>217</v>
      </c>
      <c r="D218" s="1" t="str">
        <f>IF(LEN($C218),IFERROR(VLOOKUP($C218,Employees!$A$2:$B$806,2,FALSE),0),$L$1)</f>
        <v>-</v>
      </c>
      <c r="F218" s="1" t="str">
        <f>IF(LEN(E218),IFERROR(VLOOKUP(E218,'Tools List'!$B$2:$C$1048576,2,FALSE),0),$L$1)</f>
        <v>-</v>
      </c>
      <c r="I218" s="25">
        <v>1</v>
      </c>
      <c r="J218" s="1" t="s">
        <v>284</v>
      </c>
    </row>
    <row r="219" spans="1:10" x14ac:dyDescent="0.25">
      <c r="A219" s="1">
        <v>218</v>
      </c>
      <c r="D219" s="1" t="str">
        <f>IF(LEN($C219),IFERROR(VLOOKUP($C219,Employees!$A$2:$B$806,2,FALSE),0),$L$1)</f>
        <v>-</v>
      </c>
      <c r="F219" s="1" t="str">
        <f>IF(LEN(E219),IFERROR(VLOOKUP(E219,'Tools List'!$B$2:$C$1048576,2,FALSE),0),$L$1)</f>
        <v>-</v>
      </c>
      <c r="I219" s="25">
        <v>1</v>
      </c>
      <c r="J219" s="1" t="s">
        <v>284</v>
      </c>
    </row>
    <row r="220" spans="1:10" x14ac:dyDescent="0.25">
      <c r="A220" s="1">
        <v>219</v>
      </c>
      <c r="D220" s="1" t="str">
        <f>IF(LEN($C220),IFERROR(VLOOKUP($C220,Employees!$A$2:$B$806,2,FALSE),0),$L$1)</f>
        <v>-</v>
      </c>
      <c r="F220" s="1" t="str">
        <f>IF(LEN(E220),IFERROR(VLOOKUP(E220,'Tools List'!$B$2:$C$1048576,2,FALSE),0),$L$1)</f>
        <v>-</v>
      </c>
      <c r="I220" s="25">
        <v>1</v>
      </c>
      <c r="J220" s="1" t="s">
        <v>284</v>
      </c>
    </row>
    <row r="221" spans="1:10" x14ac:dyDescent="0.25">
      <c r="A221" s="1">
        <v>220</v>
      </c>
      <c r="D221" s="1" t="str">
        <f>IF(LEN($C221),IFERROR(VLOOKUP($C221,Employees!$A$2:$B$806,2,FALSE),0),$L$1)</f>
        <v>-</v>
      </c>
      <c r="F221" s="1" t="str">
        <f>IF(LEN(E221),IFERROR(VLOOKUP(E221,'Tools List'!$B$2:$C$1048576,2,FALSE),0),$L$1)</f>
        <v>-</v>
      </c>
      <c r="I221" s="25">
        <v>1</v>
      </c>
      <c r="J221" s="1" t="s">
        <v>284</v>
      </c>
    </row>
    <row r="222" spans="1:10" x14ac:dyDescent="0.25">
      <c r="A222" s="1">
        <v>221</v>
      </c>
      <c r="D222" s="1" t="str">
        <f>IF(LEN($C222),IFERROR(VLOOKUP($C222,Employees!$A$2:$B$806,2,FALSE),0),$L$1)</f>
        <v>-</v>
      </c>
      <c r="F222" s="1" t="str">
        <f>IF(LEN(E222),IFERROR(VLOOKUP(E222,'Tools List'!$B$2:$C$1048576,2,FALSE),0),$L$1)</f>
        <v>-</v>
      </c>
      <c r="I222" s="25">
        <v>1</v>
      </c>
      <c r="J222" s="1" t="s">
        <v>284</v>
      </c>
    </row>
    <row r="223" spans="1:10" x14ac:dyDescent="0.25">
      <c r="A223" s="1">
        <v>222</v>
      </c>
      <c r="D223" s="1" t="str">
        <f>IF(LEN($C223),IFERROR(VLOOKUP($C223,Employees!$A$2:$B$806,2,FALSE),0),$L$1)</f>
        <v>-</v>
      </c>
      <c r="F223" s="1" t="str">
        <f>IF(LEN(E223),IFERROR(VLOOKUP(E223,'Tools List'!$B$2:$C$1048576,2,FALSE),0),$L$1)</f>
        <v>-</v>
      </c>
      <c r="I223" s="25">
        <v>1</v>
      </c>
      <c r="J223" s="1" t="s">
        <v>284</v>
      </c>
    </row>
    <row r="224" spans="1:10" x14ac:dyDescent="0.25">
      <c r="A224" s="1">
        <v>223</v>
      </c>
      <c r="D224" s="1" t="str">
        <f>IF(LEN($C224),IFERROR(VLOOKUP($C224,Employees!$A$2:$B$806,2,FALSE),0),$L$1)</f>
        <v>-</v>
      </c>
      <c r="F224" s="1" t="str">
        <f>IF(LEN(E224),IFERROR(VLOOKUP(E224,'Tools List'!$B$2:$C$1048576,2,FALSE),0),$L$1)</f>
        <v>-</v>
      </c>
      <c r="I224" s="25">
        <v>1</v>
      </c>
      <c r="J224" s="1" t="s">
        <v>284</v>
      </c>
    </row>
    <row r="225" spans="1:10" x14ac:dyDescent="0.25">
      <c r="A225" s="1">
        <v>224</v>
      </c>
      <c r="D225" s="1" t="str">
        <f>IF(LEN($C225),IFERROR(VLOOKUP($C225,Employees!$A$2:$B$806,2,FALSE),0),$L$1)</f>
        <v>-</v>
      </c>
      <c r="F225" s="1" t="str">
        <f>IF(LEN(E225),IFERROR(VLOOKUP(E225,'Tools List'!$B$2:$C$1048576,2,FALSE),0),$L$1)</f>
        <v>-</v>
      </c>
      <c r="I225" s="25">
        <v>1</v>
      </c>
      <c r="J225" s="1" t="s">
        <v>284</v>
      </c>
    </row>
    <row r="226" spans="1:10" x14ac:dyDescent="0.25">
      <c r="A226" s="1">
        <v>225</v>
      </c>
      <c r="D226" s="1" t="str">
        <f>IF(LEN($C226),IFERROR(VLOOKUP($C226,Employees!$A$2:$B$806,2,FALSE),0),$L$1)</f>
        <v>-</v>
      </c>
      <c r="F226" s="1" t="str">
        <f>IF(LEN(E226),IFERROR(VLOOKUP(E226,'Tools List'!$B$2:$C$1048576,2,FALSE),0),$L$1)</f>
        <v>-</v>
      </c>
      <c r="I226" s="25">
        <v>1</v>
      </c>
      <c r="J226" s="1" t="s">
        <v>284</v>
      </c>
    </row>
    <row r="227" spans="1:10" x14ac:dyDescent="0.25">
      <c r="A227" s="1">
        <v>226</v>
      </c>
      <c r="D227" s="1" t="str">
        <f>IF(LEN($C227),IFERROR(VLOOKUP($C227,Employees!$A$2:$B$806,2,FALSE),0),$L$1)</f>
        <v>-</v>
      </c>
      <c r="F227" s="1" t="str">
        <f>IF(LEN(E227),IFERROR(VLOOKUP(E227,'Tools List'!$B$2:$C$1048576,2,FALSE),0),$L$1)</f>
        <v>-</v>
      </c>
      <c r="I227" s="25">
        <v>1</v>
      </c>
      <c r="J227" s="1" t="s">
        <v>284</v>
      </c>
    </row>
    <row r="228" spans="1:10" x14ac:dyDescent="0.25">
      <c r="A228" s="1">
        <v>227</v>
      </c>
      <c r="D228" s="1" t="str">
        <f>IF(LEN($C228),IFERROR(VLOOKUP($C228,Employees!$A$2:$B$806,2,FALSE),0),$L$1)</f>
        <v>-</v>
      </c>
      <c r="F228" s="1" t="str">
        <f>IF(LEN(E228),IFERROR(VLOOKUP(E228,'Tools List'!$B$2:$C$1048576,2,FALSE),0),$L$1)</f>
        <v>-</v>
      </c>
      <c r="I228" s="25">
        <v>1</v>
      </c>
      <c r="J228" s="1" t="s">
        <v>284</v>
      </c>
    </row>
    <row r="229" spans="1:10" x14ac:dyDescent="0.25">
      <c r="A229" s="1">
        <v>228</v>
      </c>
      <c r="D229" s="1" t="str">
        <f>IF(LEN($C229),IFERROR(VLOOKUP($C229,Employees!$A$2:$B$806,2,FALSE),0),$L$1)</f>
        <v>-</v>
      </c>
      <c r="F229" s="1" t="str">
        <f>IF(LEN(E229),IFERROR(VLOOKUP(E229,'Tools List'!$B$2:$C$1048576,2,FALSE),0),$L$1)</f>
        <v>-</v>
      </c>
      <c r="I229" s="25">
        <v>1</v>
      </c>
      <c r="J229" s="1" t="s">
        <v>284</v>
      </c>
    </row>
    <row r="230" spans="1:10" x14ac:dyDescent="0.25">
      <c r="A230" s="1">
        <v>229</v>
      </c>
      <c r="D230" s="1" t="str">
        <f>IF(LEN($C230),IFERROR(VLOOKUP($C230,Employees!$A$2:$B$806,2,FALSE),0),$L$1)</f>
        <v>-</v>
      </c>
      <c r="F230" s="1" t="str">
        <f>IF(LEN(E230),IFERROR(VLOOKUP(E230,'Tools List'!$B$2:$C$1048576,2,FALSE),0),$L$1)</f>
        <v>-</v>
      </c>
      <c r="I230" s="25">
        <v>1</v>
      </c>
      <c r="J230" s="1" t="s">
        <v>284</v>
      </c>
    </row>
    <row r="231" spans="1:10" x14ac:dyDescent="0.25">
      <c r="A231" s="1">
        <v>230</v>
      </c>
      <c r="D231" s="1" t="str">
        <f>IF(LEN($C231),IFERROR(VLOOKUP($C231,Employees!$A$2:$B$806,2,FALSE),0),$L$1)</f>
        <v>-</v>
      </c>
      <c r="F231" s="1" t="str">
        <f>IF(LEN(E231),IFERROR(VLOOKUP(E231,'Tools List'!$B$2:$C$1048576,2,FALSE),0),$L$1)</f>
        <v>-</v>
      </c>
      <c r="I231" s="25">
        <v>1</v>
      </c>
      <c r="J231" s="1" t="s">
        <v>284</v>
      </c>
    </row>
    <row r="232" spans="1:10" x14ac:dyDescent="0.25">
      <c r="A232" s="1">
        <v>231</v>
      </c>
      <c r="D232" s="1" t="str">
        <f>IF(LEN($C232),IFERROR(VLOOKUP($C232,Employees!$A$2:$B$806,2,FALSE),0),$L$1)</f>
        <v>-</v>
      </c>
      <c r="F232" s="1" t="str">
        <f>IF(LEN(E232),IFERROR(VLOOKUP(E232,'Tools List'!$B$2:$C$1048576,2,FALSE),0),$L$1)</f>
        <v>-</v>
      </c>
      <c r="I232" s="25">
        <v>1</v>
      </c>
      <c r="J232" s="1" t="s">
        <v>284</v>
      </c>
    </row>
    <row r="233" spans="1:10" x14ac:dyDescent="0.25">
      <c r="A233" s="1">
        <v>232</v>
      </c>
      <c r="D233" s="1" t="str">
        <f>IF(LEN($C233),IFERROR(VLOOKUP($C233,Employees!$A$2:$B$806,2,FALSE),0),$L$1)</f>
        <v>-</v>
      </c>
      <c r="F233" s="1" t="str">
        <f>IF(LEN(E233),IFERROR(VLOOKUP(E233,'Tools List'!$B$2:$C$1048576,2,FALSE),0),$L$1)</f>
        <v>-</v>
      </c>
      <c r="I233" s="25">
        <v>1</v>
      </c>
      <c r="J233" s="1" t="s">
        <v>284</v>
      </c>
    </row>
    <row r="234" spans="1:10" x14ac:dyDescent="0.25">
      <c r="A234" s="1">
        <v>233</v>
      </c>
      <c r="D234" s="1" t="str">
        <f>IF(LEN($C234),IFERROR(VLOOKUP($C234,Employees!$A$2:$B$806,2,FALSE),0),$L$1)</f>
        <v>-</v>
      </c>
      <c r="F234" s="1" t="str">
        <f>IF(LEN(E234),IFERROR(VLOOKUP(E234,'Tools List'!$B$2:$C$1048576,2,FALSE),0),$L$1)</f>
        <v>-</v>
      </c>
      <c r="I234" s="25">
        <v>1</v>
      </c>
      <c r="J234" s="1" t="s">
        <v>284</v>
      </c>
    </row>
    <row r="235" spans="1:10" x14ac:dyDescent="0.25">
      <c r="A235" s="1">
        <v>234</v>
      </c>
      <c r="D235" s="1" t="str">
        <f>IF(LEN($C235),IFERROR(VLOOKUP($C235,Employees!$A$2:$B$806,2,FALSE),0),$L$1)</f>
        <v>-</v>
      </c>
      <c r="F235" s="1" t="str">
        <f>IF(LEN(E235),IFERROR(VLOOKUP(E235,'Tools List'!$B$2:$C$1048576,2,FALSE),0),$L$1)</f>
        <v>-</v>
      </c>
      <c r="I235" s="25">
        <v>1</v>
      </c>
      <c r="J235" s="1" t="s">
        <v>284</v>
      </c>
    </row>
    <row r="236" spans="1:10" x14ac:dyDescent="0.25">
      <c r="A236" s="1">
        <v>235</v>
      </c>
      <c r="D236" s="1" t="str">
        <f>IF(LEN($C236),IFERROR(VLOOKUP($C236,Employees!$A$2:$B$806,2,FALSE),0),$L$1)</f>
        <v>-</v>
      </c>
      <c r="F236" s="1" t="str">
        <f>IF(LEN(E236),IFERROR(VLOOKUP(E236,'Tools List'!$B$2:$C$1048576,2,FALSE),0),$L$1)</f>
        <v>-</v>
      </c>
      <c r="I236" s="25">
        <v>1</v>
      </c>
      <c r="J236" s="1" t="s">
        <v>284</v>
      </c>
    </row>
    <row r="237" spans="1:10" x14ac:dyDescent="0.25">
      <c r="A237" s="1">
        <v>236</v>
      </c>
      <c r="D237" s="1" t="str">
        <f>IF(LEN($C237),IFERROR(VLOOKUP($C237,Employees!$A$2:$B$806,2,FALSE),0),$L$1)</f>
        <v>-</v>
      </c>
      <c r="F237" s="1" t="str">
        <f>IF(LEN(E237),IFERROR(VLOOKUP(E237,'Tools List'!$B$2:$C$1048576,2,FALSE),0),$L$1)</f>
        <v>-</v>
      </c>
      <c r="I237" s="25">
        <v>1</v>
      </c>
      <c r="J237" s="1" t="s">
        <v>284</v>
      </c>
    </row>
    <row r="238" spans="1:10" x14ac:dyDescent="0.25">
      <c r="A238" s="1">
        <v>237</v>
      </c>
      <c r="D238" s="1" t="str">
        <f>IF(LEN($C238),IFERROR(VLOOKUP($C238,Employees!$A$2:$B$806,2,FALSE),0),$L$1)</f>
        <v>-</v>
      </c>
      <c r="F238" s="1" t="str">
        <f>IF(LEN(E238),IFERROR(VLOOKUP(E238,'Tools List'!$B$2:$C$1048576,2,FALSE),0),$L$1)</f>
        <v>-</v>
      </c>
      <c r="I238" s="25">
        <v>1</v>
      </c>
      <c r="J238" s="1" t="s">
        <v>284</v>
      </c>
    </row>
    <row r="239" spans="1:10" x14ac:dyDescent="0.25">
      <c r="A239" s="1">
        <v>238</v>
      </c>
      <c r="D239" s="1" t="str">
        <f>IF(LEN($C239),IFERROR(VLOOKUP($C239,Employees!$A$2:$B$806,2,FALSE),0),$L$1)</f>
        <v>-</v>
      </c>
      <c r="F239" s="1" t="str">
        <f>IF(LEN(E239),IFERROR(VLOOKUP(E239,'Tools List'!$B$2:$C$1048576,2,FALSE),0),$L$1)</f>
        <v>-</v>
      </c>
      <c r="I239" s="25">
        <v>1</v>
      </c>
      <c r="J239" s="1" t="s">
        <v>284</v>
      </c>
    </row>
    <row r="240" spans="1:10" x14ac:dyDescent="0.25">
      <c r="A240" s="1">
        <v>239</v>
      </c>
      <c r="D240" s="1" t="str">
        <f>IF(LEN($C240),IFERROR(VLOOKUP($C240,Employees!$A$2:$B$806,2,FALSE),0),$L$1)</f>
        <v>-</v>
      </c>
      <c r="F240" s="1" t="str">
        <f>IF(LEN(E240),IFERROR(VLOOKUP(E240,'Tools List'!$B$2:$C$1048576,2,FALSE),0),$L$1)</f>
        <v>-</v>
      </c>
      <c r="I240" s="25">
        <v>1</v>
      </c>
      <c r="J240" s="1" t="s">
        <v>284</v>
      </c>
    </row>
    <row r="241" spans="1:10" x14ac:dyDescent="0.25">
      <c r="A241" s="1">
        <v>240</v>
      </c>
      <c r="D241" s="1" t="str">
        <f>IF(LEN($C241),IFERROR(VLOOKUP($C241,Employees!$A$2:$B$806,2,FALSE),0),$L$1)</f>
        <v>-</v>
      </c>
      <c r="F241" s="1" t="str">
        <f>IF(LEN(E241),IFERROR(VLOOKUP(E241,'Tools List'!$B$2:$C$1048576,2,FALSE),0),$L$1)</f>
        <v>-</v>
      </c>
      <c r="I241" s="25">
        <v>1</v>
      </c>
      <c r="J241" s="1" t="s">
        <v>284</v>
      </c>
    </row>
    <row r="242" spans="1:10" x14ac:dyDescent="0.25">
      <c r="A242" s="1">
        <v>241</v>
      </c>
      <c r="D242" s="1" t="str">
        <f>IF(LEN($C242),IFERROR(VLOOKUP($C242,Employees!$A$2:$B$806,2,FALSE),0),$L$1)</f>
        <v>-</v>
      </c>
      <c r="F242" s="1" t="str">
        <f>IF(LEN(E242),IFERROR(VLOOKUP(E242,'Tools List'!$B$2:$C$1048576,2,FALSE),0),$L$1)</f>
        <v>-</v>
      </c>
      <c r="I242" s="25">
        <v>1</v>
      </c>
      <c r="J242" s="1" t="s">
        <v>284</v>
      </c>
    </row>
    <row r="243" spans="1:10" x14ac:dyDescent="0.25">
      <c r="A243" s="1">
        <v>242</v>
      </c>
      <c r="D243" s="1" t="str">
        <f>IF(LEN($C243),IFERROR(VLOOKUP($C243,Employees!$A$2:$B$806,2,FALSE),0),$L$1)</f>
        <v>-</v>
      </c>
      <c r="F243" s="1" t="str">
        <f>IF(LEN(E243),IFERROR(VLOOKUP(E243,'Tools List'!$B$2:$C$1048576,2,FALSE),0),$L$1)</f>
        <v>-</v>
      </c>
      <c r="I243" s="25">
        <v>1</v>
      </c>
      <c r="J243" s="1" t="s">
        <v>284</v>
      </c>
    </row>
    <row r="244" spans="1:10" x14ac:dyDescent="0.25">
      <c r="A244" s="1">
        <v>243</v>
      </c>
      <c r="D244" s="1" t="str">
        <f>IF(LEN($C244),IFERROR(VLOOKUP($C244,Employees!$A$2:$B$806,2,FALSE),0),$L$1)</f>
        <v>-</v>
      </c>
      <c r="F244" s="1" t="str">
        <f>IF(LEN(E244),IFERROR(VLOOKUP(E244,'Tools List'!$B$2:$C$1048576,2,FALSE),0),$L$1)</f>
        <v>-</v>
      </c>
      <c r="I244" s="25">
        <v>1</v>
      </c>
      <c r="J244" s="1" t="s">
        <v>284</v>
      </c>
    </row>
    <row r="245" spans="1:10" x14ac:dyDescent="0.25">
      <c r="A245" s="1">
        <v>244</v>
      </c>
      <c r="D245" s="1" t="str">
        <f>IF(LEN($C245),IFERROR(VLOOKUP($C245,Employees!$A$2:$B$806,2,FALSE),0),$L$1)</f>
        <v>-</v>
      </c>
      <c r="F245" s="1" t="str">
        <f>IF(LEN(E245),IFERROR(VLOOKUP(E245,'Tools List'!$B$2:$C$1048576,2,FALSE),0),$L$1)</f>
        <v>-</v>
      </c>
      <c r="I245" s="25">
        <v>1</v>
      </c>
      <c r="J245" s="1" t="s">
        <v>284</v>
      </c>
    </row>
    <row r="246" spans="1:10" x14ac:dyDescent="0.25">
      <c r="A246" s="1">
        <v>245</v>
      </c>
      <c r="D246" s="1" t="str">
        <f>IF(LEN($C246),IFERROR(VLOOKUP($C246,Employees!$A$2:$B$806,2,FALSE),0),$L$1)</f>
        <v>-</v>
      </c>
      <c r="F246" s="1" t="str">
        <f>IF(LEN(E246),IFERROR(VLOOKUP(E246,'Tools List'!$B$2:$C$1048576,2,FALSE),0),$L$1)</f>
        <v>-</v>
      </c>
      <c r="I246" s="25">
        <v>1</v>
      </c>
      <c r="J246" s="1" t="s">
        <v>284</v>
      </c>
    </row>
    <row r="247" spans="1:10" x14ac:dyDescent="0.25">
      <c r="A247" s="1">
        <v>246</v>
      </c>
      <c r="D247" s="1" t="str">
        <f>IF(LEN($C247),IFERROR(VLOOKUP($C247,Employees!$A$2:$B$806,2,FALSE),0),$L$1)</f>
        <v>-</v>
      </c>
      <c r="F247" s="1" t="str">
        <f>IF(LEN(E247),IFERROR(VLOOKUP(E247,'Tools List'!$B$2:$C$1048576,2,FALSE),0),$L$1)</f>
        <v>-</v>
      </c>
      <c r="I247" s="25">
        <v>1</v>
      </c>
      <c r="J247" s="1" t="s">
        <v>284</v>
      </c>
    </row>
    <row r="248" spans="1:10" x14ac:dyDescent="0.25">
      <c r="A248" s="1">
        <v>247</v>
      </c>
      <c r="D248" s="1" t="str">
        <f>IF(LEN($C248),IFERROR(VLOOKUP($C248,Employees!$A$2:$B$806,2,FALSE),0),$L$1)</f>
        <v>-</v>
      </c>
      <c r="F248" s="1" t="str">
        <f>IF(LEN(E248),IFERROR(VLOOKUP(E248,'Tools List'!$B$2:$C$1048576,2,FALSE),0),$L$1)</f>
        <v>-</v>
      </c>
      <c r="I248" s="25">
        <v>1</v>
      </c>
      <c r="J248" s="1" t="s">
        <v>284</v>
      </c>
    </row>
    <row r="249" spans="1:10" x14ac:dyDescent="0.25">
      <c r="A249" s="1">
        <v>248</v>
      </c>
      <c r="D249" s="1" t="str">
        <f>IF(LEN($C249),IFERROR(VLOOKUP($C249,Employees!$A$2:$B$806,2,FALSE),0),$L$1)</f>
        <v>-</v>
      </c>
      <c r="F249" s="1" t="str">
        <f>IF(LEN(E249),IFERROR(VLOOKUP(E249,'Tools List'!$B$2:$C$1048576,2,FALSE),0),$L$1)</f>
        <v>-</v>
      </c>
      <c r="I249" s="25">
        <v>1</v>
      </c>
      <c r="J249" s="1" t="s">
        <v>284</v>
      </c>
    </row>
    <row r="250" spans="1:10" x14ac:dyDescent="0.25">
      <c r="A250" s="1">
        <v>249</v>
      </c>
      <c r="D250" s="1" t="str">
        <f>IF(LEN($C250),IFERROR(VLOOKUP($C250,Employees!$A$2:$B$806,2,FALSE),0),$L$1)</f>
        <v>-</v>
      </c>
      <c r="F250" s="1" t="str">
        <f>IF(LEN(E250),IFERROR(VLOOKUP(E250,'Tools List'!$B$2:$C$1048576,2,FALSE),0),$L$1)</f>
        <v>-</v>
      </c>
      <c r="I250" s="25">
        <v>1</v>
      </c>
      <c r="J250" s="1" t="s">
        <v>284</v>
      </c>
    </row>
    <row r="251" spans="1:10" x14ac:dyDescent="0.25">
      <c r="A251" s="1">
        <v>250</v>
      </c>
      <c r="D251" s="1" t="str">
        <f>IF(LEN($C251),IFERROR(VLOOKUP($C251,Employees!$A$2:$B$806,2,FALSE),0),$L$1)</f>
        <v>-</v>
      </c>
      <c r="F251" s="1" t="str">
        <f>IF(LEN(E251),IFERROR(VLOOKUP(E251,'Tools List'!$B$2:$C$1048576,2,FALSE),0),$L$1)</f>
        <v>-</v>
      </c>
      <c r="I251" s="25">
        <v>1</v>
      </c>
      <c r="J251" s="1" t="s">
        <v>284</v>
      </c>
    </row>
    <row r="252" spans="1:10" x14ac:dyDescent="0.25">
      <c r="A252" s="1">
        <v>251</v>
      </c>
      <c r="D252" s="1" t="str">
        <f>IF(LEN($C252),IFERROR(VLOOKUP($C252,Employees!$A$2:$B$806,2,FALSE),0),$L$1)</f>
        <v>-</v>
      </c>
      <c r="F252" s="1" t="str">
        <f>IF(LEN(E252),IFERROR(VLOOKUP(E252,'Tools List'!$B$2:$C$1048576,2,FALSE),0),$L$1)</f>
        <v>-</v>
      </c>
      <c r="I252" s="25">
        <v>1</v>
      </c>
      <c r="J252" s="1" t="s">
        <v>284</v>
      </c>
    </row>
    <row r="253" spans="1:10" x14ac:dyDescent="0.25">
      <c r="A253" s="1">
        <v>252</v>
      </c>
      <c r="D253" s="1" t="str">
        <f>IF(LEN($C253),IFERROR(VLOOKUP($C253,Employees!$A$2:$B$806,2,FALSE),0),$L$1)</f>
        <v>-</v>
      </c>
      <c r="F253" s="1" t="str">
        <f>IF(LEN(E253),IFERROR(VLOOKUP(E253,'Tools List'!$B$2:$C$1048576,2,FALSE),0),$L$1)</f>
        <v>-</v>
      </c>
      <c r="I253" s="25">
        <v>1</v>
      </c>
      <c r="J253" s="1" t="s">
        <v>284</v>
      </c>
    </row>
    <row r="254" spans="1:10" x14ac:dyDescent="0.25">
      <c r="A254" s="1">
        <v>253</v>
      </c>
      <c r="D254" s="1" t="str">
        <f>IF(LEN($C254),IFERROR(VLOOKUP($C254,Employees!$A$2:$B$806,2,FALSE),0),$L$1)</f>
        <v>-</v>
      </c>
      <c r="F254" s="1" t="str">
        <f>IF(LEN(E254),IFERROR(VLOOKUP(E254,'Tools List'!$B$2:$C$1048576,2,FALSE),0),$L$1)</f>
        <v>-</v>
      </c>
      <c r="I254" s="25">
        <v>1</v>
      </c>
      <c r="J254" s="1" t="s">
        <v>284</v>
      </c>
    </row>
    <row r="255" spans="1:10" x14ac:dyDescent="0.25">
      <c r="A255" s="1">
        <v>254</v>
      </c>
      <c r="D255" s="1" t="str">
        <f>IF(LEN($C255),IFERROR(VLOOKUP($C255,Employees!$A$2:$B$806,2,FALSE),0),$L$1)</f>
        <v>-</v>
      </c>
      <c r="F255" s="1" t="str">
        <f>IF(LEN(E255),IFERROR(VLOOKUP(E255,'Tools List'!$B$2:$C$1048576,2,FALSE),0),$L$1)</f>
        <v>-</v>
      </c>
      <c r="I255" s="25">
        <v>1</v>
      </c>
      <c r="J255" s="1" t="s">
        <v>284</v>
      </c>
    </row>
    <row r="256" spans="1:10" x14ac:dyDescent="0.25">
      <c r="A256" s="1">
        <v>255</v>
      </c>
      <c r="D256" s="1" t="str">
        <f>IF(LEN($C256),IFERROR(VLOOKUP($C256,Employees!$A$2:$B$806,2,FALSE),0),$L$1)</f>
        <v>-</v>
      </c>
      <c r="F256" s="1" t="str">
        <f>IF(LEN(E256),IFERROR(VLOOKUP(E256,'Tools List'!$B$2:$C$1048576,2,FALSE),0),$L$1)</f>
        <v>-</v>
      </c>
      <c r="I256" s="25">
        <v>1</v>
      </c>
      <c r="J256" s="1" t="s">
        <v>284</v>
      </c>
    </row>
    <row r="257" spans="1:10" x14ac:dyDescent="0.25">
      <c r="A257" s="1">
        <v>256</v>
      </c>
      <c r="D257" s="1" t="str">
        <f>IF(LEN($C257),IFERROR(VLOOKUP($C257,Employees!$A$2:$B$806,2,FALSE),0),$L$1)</f>
        <v>-</v>
      </c>
      <c r="F257" s="1" t="str">
        <f>IF(LEN(E257),IFERROR(VLOOKUP(E257,'Tools List'!$B$2:$C$1048576,2,FALSE),0),$L$1)</f>
        <v>-</v>
      </c>
      <c r="I257" s="25">
        <v>1</v>
      </c>
      <c r="J257" s="1" t="s">
        <v>284</v>
      </c>
    </row>
    <row r="258" spans="1:10" x14ac:dyDescent="0.25">
      <c r="A258" s="1">
        <v>257</v>
      </c>
      <c r="D258" s="1" t="str">
        <f>IF(LEN($C258),IFERROR(VLOOKUP($C258,Employees!$A$2:$B$806,2,FALSE),0),$L$1)</f>
        <v>-</v>
      </c>
      <c r="F258" s="1" t="str">
        <f>IF(LEN(E258),IFERROR(VLOOKUP(E258,'Tools List'!$B$2:$C$1048576,2,FALSE),0),$L$1)</f>
        <v>-</v>
      </c>
      <c r="I258" s="25">
        <v>1</v>
      </c>
      <c r="J258" s="1" t="s">
        <v>284</v>
      </c>
    </row>
    <row r="259" spans="1:10" x14ac:dyDescent="0.25">
      <c r="A259" s="1">
        <v>258</v>
      </c>
      <c r="D259" s="1" t="str">
        <f>IF(LEN($C259),IFERROR(VLOOKUP($C259,Employees!$A$2:$B$806,2,FALSE),0),$L$1)</f>
        <v>-</v>
      </c>
      <c r="F259" s="1" t="str">
        <f>IF(LEN(E259),IFERROR(VLOOKUP(E259,'Tools List'!$B$2:$C$1048576,2,FALSE),0),$L$1)</f>
        <v>-</v>
      </c>
      <c r="I259" s="25">
        <v>1</v>
      </c>
      <c r="J259" s="1" t="s">
        <v>284</v>
      </c>
    </row>
    <row r="260" spans="1:10" x14ac:dyDescent="0.25">
      <c r="A260" s="1">
        <v>259</v>
      </c>
      <c r="D260" s="1" t="str">
        <f>IF(LEN($C260),IFERROR(VLOOKUP($C260,Employees!$A$2:$B$806,2,FALSE),0),$L$1)</f>
        <v>-</v>
      </c>
      <c r="F260" s="1" t="str">
        <f>IF(LEN(E260),IFERROR(VLOOKUP(E260,'Tools List'!$B$2:$C$1048576,2,FALSE),0),$L$1)</f>
        <v>-</v>
      </c>
      <c r="I260" s="25">
        <v>1</v>
      </c>
      <c r="J260" s="1" t="s">
        <v>284</v>
      </c>
    </row>
    <row r="261" spans="1:10" x14ac:dyDescent="0.25">
      <c r="A261" s="1">
        <v>260</v>
      </c>
      <c r="D261" s="1" t="str">
        <f>IF(LEN($C261),IFERROR(VLOOKUP($C261,Employees!$A$2:$B$806,2,FALSE),0),$L$1)</f>
        <v>-</v>
      </c>
      <c r="F261" s="1" t="str">
        <f>IF(LEN(E261),IFERROR(VLOOKUP(E261,'Tools List'!$B$2:$C$1048576,2,FALSE),0),$L$1)</f>
        <v>-</v>
      </c>
      <c r="I261" s="25">
        <v>1</v>
      </c>
      <c r="J261" s="1" t="s">
        <v>284</v>
      </c>
    </row>
    <row r="262" spans="1:10" x14ac:dyDescent="0.25">
      <c r="A262" s="1">
        <v>261</v>
      </c>
      <c r="D262" s="1" t="str">
        <f>IF(LEN($C262),IFERROR(VLOOKUP($C262,Employees!$A$2:$B$806,2,FALSE),0),$L$1)</f>
        <v>-</v>
      </c>
      <c r="F262" s="1" t="str">
        <f>IF(LEN(E262),IFERROR(VLOOKUP(E262,'Tools List'!$B$2:$C$1048576,2,FALSE),0),$L$1)</f>
        <v>-</v>
      </c>
      <c r="I262" s="25">
        <v>1</v>
      </c>
      <c r="J262" s="1" t="s">
        <v>284</v>
      </c>
    </row>
    <row r="263" spans="1:10" x14ac:dyDescent="0.25">
      <c r="A263" s="1">
        <v>262</v>
      </c>
      <c r="D263" s="1" t="str">
        <f>IF(LEN($C263),IFERROR(VLOOKUP($C263,Employees!$A$2:$B$806,2,FALSE),0),$L$1)</f>
        <v>-</v>
      </c>
      <c r="F263" s="1" t="str">
        <f>IF(LEN(E263),IFERROR(VLOOKUP(E263,'Tools List'!$B$2:$C$1048576,2,FALSE),0),$L$1)</f>
        <v>-</v>
      </c>
      <c r="I263" s="25">
        <v>1</v>
      </c>
      <c r="J263" s="1" t="s">
        <v>284</v>
      </c>
    </row>
    <row r="264" spans="1:10" x14ac:dyDescent="0.25">
      <c r="A264" s="1">
        <v>263</v>
      </c>
      <c r="D264" s="1" t="str">
        <f>IF(LEN($C264),IFERROR(VLOOKUP($C264,Employees!$A$2:$B$806,2,FALSE),0),$L$1)</f>
        <v>-</v>
      </c>
      <c r="F264" s="1" t="str">
        <f>IF(LEN(E264),IFERROR(VLOOKUP(E264,'Tools List'!$B$2:$C$1048576,2,FALSE),0),$L$1)</f>
        <v>-</v>
      </c>
      <c r="I264" s="25">
        <v>1</v>
      </c>
      <c r="J264" s="1" t="s">
        <v>284</v>
      </c>
    </row>
    <row r="265" spans="1:10" x14ac:dyDescent="0.25">
      <c r="A265" s="1">
        <v>264</v>
      </c>
      <c r="D265" s="1" t="str">
        <f>IF(LEN($C265),IFERROR(VLOOKUP($C265,Employees!$A$2:$B$806,2,FALSE),0),$L$1)</f>
        <v>-</v>
      </c>
      <c r="F265" s="1" t="str">
        <f>IF(LEN(E265),IFERROR(VLOOKUP(E265,'Tools List'!$B$2:$C$1048576,2,FALSE),0),$L$1)</f>
        <v>-</v>
      </c>
      <c r="I265" s="25">
        <v>1</v>
      </c>
      <c r="J265" s="1" t="s">
        <v>284</v>
      </c>
    </row>
    <row r="266" spans="1:10" x14ac:dyDescent="0.25">
      <c r="A266" s="1">
        <v>265</v>
      </c>
      <c r="D266" s="1" t="str">
        <f>IF(LEN($C266),IFERROR(VLOOKUP($C266,Employees!$A$2:$B$806,2,FALSE),0),$L$1)</f>
        <v>-</v>
      </c>
      <c r="F266" s="1" t="str">
        <f>IF(LEN(E266),IFERROR(VLOOKUP(E266,'Tools List'!$B$2:$C$1048576,2,FALSE),0),$L$1)</f>
        <v>-</v>
      </c>
      <c r="I266" s="25">
        <v>1</v>
      </c>
      <c r="J266" s="1" t="s">
        <v>284</v>
      </c>
    </row>
    <row r="267" spans="1:10" x14ac:dyDescent="0.25">
      <c r="A267" s="1">
        <v>266</v>
      </c>
      <c r="D267" s="1" t="str">
        <f>IF(LEN($C267),IFERROR(VLOOKUP($C267,Employees!$A$2:$B$806,2,FALSE),0),$L$1)</f>
        <v>-</v>
      </c>
      <c r="F267" s="1" t="str">
        <f>IF(LEN(E267),IFERROR(VLOOKUP(E267,'Tools List'!$B$2:$C$1048576,2,FALSE),0),$L$1)</f>
        <v>-</v>
      </c>
      <c r="I267" s="25">
        <v>1</v>
      </c>
      <c r="J267" s="1" t="s">
        <v>284</v>
      </c>
    </row>
    <row r="268" spans="1:10" x14ac:dyDescent="0.25">
      <c r="A268" s="1">
        <v>267</v>
      </c>
      <c r="D268" s="1" t="str">
        <f>IF(LEN($C268),IFERROR(VLOOKUP($C268,Employees!$A$2:$B$806,2,FALSE),0),$L$1)</f>
        <v>-</v>
      </c>
      <c r="F268" s="1" t="str">
        <f>IF(LEN(E268),IFERROR(VLOOKUP(E268,'Tools List'!$B$2:$C$1048576,2,FALSE),0),$L$1)</f>
        <v>-</v>
      </c>
      <c r="I268" s="25">
        <v>1</v>
      </c>
      <c r="J268" s="1" t="s">
        <v>284</v>
      </c>
    </row>
    <row r="269" spans="1:10" x14ac:dyDescent="0.25">
      <c r="A269" s="1">
        <v>268</v>
      </c>
      <c r="D269" s="1" t="str">
        <f>IF(LEN($C269),IFERROR(VLOOKUP($C269,Employees!$A$2:$B$806,2,FALSE),0),$L$1)</f>
        <v>-</v>
      </c>
      <c r="F269" s="1" t="str">
        <f>IF(LEN(E269),IFERROR(VLOOKUP(E269,'Tools List'!$B$2:$C$1048576,2,FALSE),0),$L$1)</f>
        <v>-</v>
      </c>
      <c r="I269" s="25">
        <v>1</v>
      </c>
      <c r="J269" s="1" t="s">
        <v>284</v>
      </c>
    </row>
    <row r="270" spans="1:10" x14ac:dyDescent="0.25">
      <c r="A270" s="1">
        <v>269</v>
      </c>
      <c r="D270" s="1" t="str">
        <f>IF(LEN($C270),IFERROR(VLOOKUP($C270,Employees!$A$2:$B$806,2,FALSE),0),$L$1)</f>
        <v>-</v>
      </c>
      <c r="F270" s="1" t="str">
        <f>IF(LEN(E270),IFERROR(VLOOKUP(E270,'Tools List'!$B$2:$C$1048576,2,FALSE),0),$L$1)</f>
        <v>-</v>
      </c>
      <c r="I270" s="25">
        <v>1</v>
      </c>
      <c r="J270" s="1" t="s">
        <v>284</v>
      </c>
    </row>
    <row r="271" spans="1:10" x14ac:dyDescent="0.25">
      <c r="A271" s="1">
        <v>270</v>
      </c>
      <c r="D271" s="1" t="str">
        <f>IF(LEN($C271),IFERROR(VLOOKUP($C271,Employees!$A$2:$B$806,2,FALSE),0),$L$1)</f>
        <v>-</v>
      </c>
      <c r="F271" s="1" t="str">
        <f>IF(LEN(E271),IFERROR(VLOOKUP(E271,'Tools List'!$B$2:$C$1048576,2,FALSE),0),$L$1)</f>
        <v>-</v>
      </c>
      <c r="I271" s="25">
        <v>1</v>
      </c>
      <c r="J271" s="1" t="s">
        <v>284</v>
      </c>
    </row>
    <row r="272" spans="1:10" x14ac:dyDescent="0.25">
      <c r="A272" s="1">
        <v>271</v>
      </c>
      <c r="D272" s="1" t="str">
        <f>IF(LEN($C272),IFERROR(VLOOKUP($C272,Employees!$A$2:$B$806,2,FALSE),0),$L$1)</f>
        <v>-</v>
      </c>
      <c r="F272" s="1" t="str">
        <f>IF(LEN(E272),IFERROR(VLOOKUP(E272,'Tools List'!$B$2:$C$1048576,2,FALSE),0),$L$1)</f>
        <v>-</v>
      </c>
      <c r="I272" s="25">
        <v>1</v>
      </c>
      <c r="J272" s="1" t="s">
        <v>284</v>
      </c>
    </row>
    <row r="273" spans="1:10" x14ac:dyDescent="0.25">
      <c r="A273" s="1">
        <v>272</v>
      </c>
      <c r="D273" s="1" t="str">
        <f>IF(LEN($C273),IFERROR(VLOOKUP($C273,Employees!$A$2:$B$806,2,FALSE),0),$L$1)</f>
        <v>-</v>
      </c>
      <c r="F273" s="1" t="str">
        <f>IF(LEN(E273),IFERROR(VLOOKUP(E273,'Tools List'!$B$2:$C$1048576,2,FALSE),0),$L$1)</f>
        <v>-</v>
      </c>
      <c r="I273" s="25">
        <v>1</v>
      </c>
      <c r="J273" s="1" t="s">
        <v>284</v>
      </c>
    </row>
    <row r="274" spans="1:10" x14ac:dyDescent="0.25">
      <c r="A274" s="1">
        <v>273</v>
      </c>
      <c r="D274" s="1" t="str">
        <f>IF(LEN($C274),IFERROR(VLOOKUP($C274,Employees!$A$2:$B$806,2,FALSE),0),$L$1)</f>
        <v>-</v>
      </c>
      <c r="F274" s="1" t="str">
        <f>IF(LEN(E274),IFERROR(VLOOKUP(E274,'Tools List'!$B$2:$C$1048576,2,FALSE),0),$L$1)</f>
        <v>-</v>
      </c>
      <c r="I274" s="25">
        <v>1</v>
      </c>
      <c r="J274" s="1" t="s">
        <v>284</v>
      </c>
    </row>
    <row r="275" spans="1:10" x14ac:dyDescent="0.25">
      <c r="A275" s="1">
        <v>274</v>
      </c>
      <c r="D275" s="1" t="str">
        <f>IF(LEN($C275),IFERROR(VLOOKUP($C275,Employees!$A$2:$B$806,2,FALSE),0),$L$1)</f>
        <v>-</v>
      </c>
      <c r="F275" s="1" t="str">
        <f>IF(LEN(E275),IFERROR(VLOOKUP(E275,'Tools List'!$B$2:$C$1048576,2,FALSE),0),$L$1)</f>
        <v>-</v>
      </c>
      <c r="I275" s="25">
        <v>1</v>
      </c>
      <c r="J275" s="1" t="s">
        <v>284</v>
      </c>
    </row>
    <row r="276" spans="1:10" x14ac:dyDescent="0.25">
      <c r="A276" s="1">
        <v>275</v>
      </c>
      <c r="D276" s="1" t="str">
        <f>IF(LEN($C276),IFERROR(VLOOKUP($C276,Employees!$A$2:$B$806,2,FALSE),0),$L$1)</f>
        <v>-</v>
      </c>
      <c r="F276" s="1" t="str">
        <f>IF(LEN(E276),IFERROR(VLOOKUP(E276,'Tools List'!$B$2:$C$1048576,2,FALSE),0),$L$1)</f>
        <v>-</v>
      </c>
      <c r="I276" s="25">
        <v>1</v>
      </c>
      <c r="J276" s="1" t="s">
        <v>284</v>
      </c>
    </row>
    <row r="277" spans="1:10" x14ac:dyDescent="0.25">
      <c r="A277" s="1">
        <v>276</v>
      </c>
      <c r="D277" s="1" t="str">
        <f>IF(LEN($C277),IFERROR(VLOOKUP($C277,Employees!$A$2:$B$806,2,FALSE),0),$L$1)</f>
        <v>-</v>
      </c>
      <c r="F277" s="1" t="str">
        <f>IF(LEN(E277),IFERROR(VLOOKUP(E277,'Tools List'!$B$2:$C$1048576,2,FALSE),0),$L$1)</f>
        <v>-</v>
      </c>
      <c r="I277" s="25">
        <v>1</v>
      </c>
      <c r="J277" s="1" t="s">
        <v>284</v>
      </c>
    </row>
    <row r="278" spans="1:10" x14ac:dyDescent="0.25">
      <c r="A278" s="1">
        <v>277</v>
      </c>
      <c r="D278" s="1" t="str">
        <f>IF(LEN($C278),IFERROR(VLOOKUP($C278,Employees!$A$2:$B$806,2,FALSE),0),$L$1)</f>
        <v>-</v>
      </c>
      <c r="F278" s="1" t="str">
        <f>IF(LEN(E278),IFERROR(VLOOKUP(E278,'Tools List'!$B$2:$C$1048576,2,FALSE),0),$L$1)</f>
        <v>-</v>
      </c>
      <c r="I278" s="25">
        <v>1</v>
      </c>
      <c r="J278" s="1" t="s">
        <v>284</v>
      </c>
    </row>
    <row r="279" spans="1:10" x14ac:dyDescent="0.25">
      <c r="A279" s="1">
        <v>278</v>
      </c>
      <c r="D279" s="1" t="str">
        <f>IF(LEN($C279),IFERROR(VLOOKUP($C279,Employees!$A$2:$B$806,2,FALSE),0),$L$1)</f>
        <v>-</v>
      </c>
      <c r="F279" s="1" t="str">
        <f>IF(LEN(E279),IFERROR(VLOOKUP(E279,'Tools List'!$B$2:$C$1048576,2,FALSE),0),$L$1)</f>
        <v>-</v>
      </c>
      <c r="I279" s="25">
        <v>1</v>
      </c>
      <c r="J279" s="1" t="s">
        <v>284</v>
      </c>
    </row>
    <row r="280" spans="1:10" x14ac:dyDescent="0.25">
      <c r="A280" s="1">
        <v>279</v>
      </c>
      <c r="D280" s="1" t="str">
        <f>IF(LEN($C280),IFERROR(VLOOKUP($C280,Employees!$A$2:$B$806,2,FALSE),0),$L$1)</f>
        <v>-</v>
      </c>
      <c r="F280" s="1" t="str">
        <f>IF(LEN(E280),IFERROR(VLOOKUP(E280,'Tools List'!$B$2:$C$1048576,2,FALSE),0),$L$1)</f>
        <v>-</v>
      </c>
      <c r="I280" s="25">
        <v>1</v>
      </c>
      <c r="J280" s="1" t="s">
        <v>284</v>
      </c>
    </row>
    <row r="281" spans="1:10" x14ac:dyDescent="0.25">
      <c r="A281" s="1">
        <v>280</v>
      </c>
      <c r="D281" s="1" t="str">
        <f>IF(LEN($C281),IFERROR(VLOOKUP($C281,Employees!$A$2:$B$806,2,FALSE),0),$L$1)</f>
        <v>-</v>
      </c>
      <c r="F281" s="1" t="str">
        <f>IF(LEN(E281),IFERROR(VLOOKUP(E281,'Tools List'!$B$2:$C$1048576,2,FALSE),0),$L$1)</f>
        <v>-</v>
      </c>
      <c r="I281" s="25">
        <v>1</v>
      </c>
      <c r="J281" s="1" t="s">
        <v>284</v>
      </c>
    </row>
    <row r="282" spans="1:10" x14ac:dyDescent="0.25">
      <c r="A282" s="1">
        <v>281</v>
      </c>
      <c r="D282" s="1" t="str">
        <f>IF(LEN($C282),IFERROR(VLOOKUP($C282,Employees!$A$2:$B$806,2,FALSE),0),$L$1)</f>
        <v>-</v>
      </c>
      <c r="F282" s="1" t="str">
        <f>IF(LEN(E282),IFERROR(VLOOKUP(E282,'Tools List'!$B$2:$C$1048576,2,FALSE),0),$L$1)</f>
        <v>-</v>
      </c>
      <c r="I282" s="25">
        <v>1</v>
      </c>
      <c r="J282" s="1" t="s">
        <v>284</v>
      </c>
    </row>
    <row r="283" spans="1:10" x14ac:dyDescent="0.25">
      <c r="A283" s="1">
        <v>282</v>
      </c>
      <c r="D283" s="1" t="str">
        <f>IF(LEN($C283),IFERROR(VLOOKUP($C283,Employees!$A$2:$B$806,2,FALSE),0),$L$1)</f>
        <v>-</v>
      </c>
      <c r="F283" s="1" t="str">
        <f>IF(LEN(E283),IFERROR(VLOOKUP(E283,'Tools List'!$B$2:$C$1048576,2,FALSE),0),$L$1)</f>
        <v>-</v>
      </c>
      <c r="I283" s="25">
        <v>1</v>
      </c>
      <c r="J283" s="1" t="s">
        <v>284</v>
      </c>
    </row>
    <row r="284" spans="1:10" x14ac:dyDescent="0.25">
      <c r="A284" s="1">
        <v>283</v>
      </c>
      <c r="D284" s="1" t="str">
        <f>IF(LEN($C284),IFERROR(VLOOKUP($C284,Employees!$A$2:$B$806,2,FALSE),0),$L$1)</f>
        <v>-</v>
      </c>
      <c r="F284" s="1" t="str">
        <f>IF(LEN(E284),IFERROR(VLOOKUP(E284,'Tools List'!$B$2:$C$1048576,2,FALSE),0),$L$1)</f>
        <v>-</v>
      </c>
      <c r="I284" s="25">
        <v>1</v>
      </c>
      <c r="J284" s="1" t="s">
        <v>284</v>
      </c>
    </row>
    <row r="285" spans="1:10" x14ac:dyDescent="0.25">
      <c r="A285" s="1">
        <v>284</v>
      </c>
      <c r="D285" s="1" t="str">
        <f>IF(LEN($C285),IFERROR(VLOOKUP($C285,Employees!$A$2:$B$806,2,FALSE),0),$L$1)</f>
        <v>-</v>
      </c>
      <c r="F285" s="1" t="str">
        <f>IF(LEN(E285),IFERROR(VLOOKUP(E285,'Tools List'!$B$2:$C$1048576,2,FALSE),0),$L$1)</f>
        <v>-</v>
      </c>
      <c r="I285" s="25">
        <v>1</v>
      </c>
      <c r="J285" s="1" t="s">
        <v>284</v>
      </c>
    </row>
    <row r="286" spans="1:10" x14ac:dyDescent="0.25">
      <c r="A286" s="1">
        <v>285</v>
      </c>
      <c r="D286" s="1" t="str">
        <f>IF(LEN($C286),IFERROR(VLOOKUP($C286,Employees!$A$2:$B$806,2,FALSE),0),$L$1)</f>
        <v>-</v>
      </c>
      <c r="F286" s="1" t="str">
        <f>IF(LEN(E286),IFERROR(VLOOKUP(E286,'Tools List'!$B$2:$C$1048576,2,FALSE),0),$L$1)</f>
        <v>-</v>
      </c>
      <c r="I286" s="25">
        <v>1</v>
      </c>
      <c r="J286" s="1" t="s">
        <v>284</v>
      </c>
    </row>
    <row r="287" spans="1:10" x14ac:dyDescent="0.25">
      <c r="A287" s="1">
        <v>286</v>
      </c>
      <c r="D287" s="1" t="str">
        <f>IF(LEN($C287),IFERROR(VLOOKUP($C287,Employees!$A$2:$B$806,2,FALSE),0),$L$1)</f>
        <v>-</v>
      </c>
      <c r="F287" s="1" t="str">
        <f>IF(LEN(E287),IFERROR(VLOOKUP(E287,'Tools List'!$B$2:$C$1048576,2,FALSE),0),$L$1)</f>
        <v>-</v>
      </c>
      <c r="I287" s="25">
        <v>1</v>
      </c>
      <c r="J287" s="1" t="s">
        <v>284</v>
      </c>
    </row>
    <row r="288" spans="1:10" x14ac:dyDescent="0.25">
      <c r="A288" s="1">
        <v>287</v>
      </c>
      <c r="D288" s="1" t="str">
        <f>IF(LEN($C288),IFERROR(VLOOKUP($C288,Employees!$A$2:$B$806,2,FALSE),0),$L$1)</f>
        <v>-</v>
      </c>
      <c r="F288" s="1" t="str">
        <f>IF(LEN(E288),IFERROR(VLOOKUP(E288,'Tools List'!$B$2:$C$1048576,2,FALSE),0),$L$1)</f>
        <v>-</v>
      </c>
      <c r="I288" s="25">
        <v>1</v>
      </c>
      <c r="J288" s="1" t="s">
        <v>284</v>
      </c>
    </row>
    <row r="289" spans="1:10" x14ac:dyDescent="0.25">
      <c r="A289" s="1">
        <v>288</v>
      </c>
      <c r="D289" s="1" t="str">
        <f>IF(LEN($C289),IFERROR(VLOOKUP($C289,Employees!$A$2:$B$806,2,FALSE),0),$L$1)</f>
        <v>-</v>
      </c>
      <c r="F289" s="1" t="str">
        <f>IF(LEN(E289),IFERROR(VLOOKUP(E289,'Tools List'!$B$2:$C$1048576,2,FALSE),0),$L$1)</f>
        <v>-</v>
      </c>
      <c r="I289" s="25">
        <v>1</v>
      </c>
      <c r="J289" s="1" t="s">
        <v>284</v>
      </c>
    </row>
    <row r="290" spans="1:10" x14ac:dyDescent="0.25">
      <c r="A290" s="1">
        <v>289</v>
      </c>
      <c r="D290" s="1" t="str">
        <f>IF(LEN($C290),IFERROR(VLOOKUP($C290,Employees!$A$2:$B$806,2,FALSE),0),$L$1)</f>
        <v>-</v>
      </c>
      <c r="F290" s="1" t="str">
        <f>IF(LEN(E290),IFERROR(VLOOKUP(E290,'Tools List'!$B$2:$C$1048576,2,FALSE),0),$L$1)</f>
        <v>-</v>
      </c>
      <c r="I290" s="25">
        <v>1</v>
      </c>
      <c r="J290" s="1" t="s">
        <v>284</v>
      </c>
    </row>
    <row r="291" spans="1:10" x14ac:dyDescent="0.25">
      <c r="A291" s="1">
        <v>290</v>
      </c>
      <c r="D291" s="1" t="str">
        <f>IF(LEN($C291),IFERROR(VLOOKUP($C291,Employees!$A$2:$B$806,2,FALSE),0),$L$1)</f>
        <v>-</v>
      </c>
      <c r="F291" s="1" t="str">
        <f>IF(LEN(E291),IFERROR(VLOOKUP(E291,'Tools List'!$B$2:$C$1048576,2,FALSE),0),$L$1)</f>
        <v>-</v>
      </c>
      <c r="I291" s="25">
        <v>1</v>
      </c>
      <c r="J291" s="1" t="s">
        <v>284</v>
      </c>
    </row>
    <row r="292" spans="1:10" x14ac:dyDescent="0.25">
      <c r="A292" s="1">
        <v>291</v>
      </c>
      <c r="D292" s="1" t="str">
        <f>IF(LEN($C292),IFERROR(VLOOKUP($C292,Employees!$A$2:$B$806,2,FALSE),0),$L$1)</f>
        <v>-</v>
      </c>
      <c r="F292" s="1" t="str">
        <f>IF(LEN(E292),IFERROR(VLOOKUP(E292,'Tools List'!$B$2:$C$1048576,2,FALSE),0),$L$1)</f>
        <v>-</v>
      </c>
      <c r="I292" s="25">
        <v>1</v>
      </c>
      <c r="J292" s="1" t="s">
        <v>284</v>
      </c>
    </row>
    <row r="293" spans="1:10" x14ac:dyDescent="0.25">
      <c r="A293" s="1">
        <v>292</v>
      </c>
      <c r="D293" s="1" t="str">
        <f>IF(LEN($C293),IFERROR(VLOOKUP($C293,Employees!$A$2:$B$806,2,FALSE),0),$L$1)</f>
        <v>-</v>
      </c>
      <c r="F293" s="1" t="str">
        <f>IF(LEN(E293),IFERROR(VLOOKUP(E293,'Tools List'!$B$2:$C$1048576,2,FALSE),0),$L$1)</f>
        <v>-</v>
      </c>
      <c r="I293" s="25">
        <v>1</v>
      </c>
      <c r="J293" s="1" t="s">
        <v>284</v>
      </c>
    </row>
    <row r="294" spans="1:10" x14ac:dyDescent="0.25">
      <c r="A294" s="1">
        <v>293</v>
      </c>
      <c r="D294" s="1" t="str">
        <f>IF(LEN($C294),IFERROR(VLOOKUP($C294,Employees!$A$2:$B$806,2,FALSE),0),$L$1)</f>
        <v>-</v>
      </c>
      <c r="F294" s="1" t="str">
        <f>IF(LEN(E294),IFERROR(VLOOKUP(E294,'Tools List'!$B$2:$C$1048576,2,FALSE),0),$L$1)</f>
        <v>-</v>
      </c>
      <c r="I294" s="25">
        <v>1</v>
      </c>
      <c r="J294" s="1" t="s">
        <v>284</v>
      </c>
    </row>
    <row r="295" spans="1:10" x14ac:dyDescent="0.25">
      <c r="A295" s="1">
        <v>294</v>
      </c>
      <c r="D295" s="1" t="str">
        <f>IF(LEN($C295),IFERROR(VLOOKUP($C295,Employees!$A$2:$B$806,2,FALSE),0),$L$1)</f>
        <v>-</v>
      </c>
      <c r="F295" s="1" t="str">
        <f>IF(LEN(E295),IFERROR(VLOOKUP(E295,'Tools List'!$B$2:$C$1048576,2,FALSE),0),$L$1)</f>
        <v>-</v>
      </c>
      <c r="I295" s="25">
        <v>1</v>
      </c>
      <c r="J295" s="1" t="s">
        <v>284</v>
      </c>
    </row>
    <row r="296" spans="1:10" x14ac:dyDescent="0.25">
      <c r="A296" s="1">
        <v>295</v>
      </c>
      <c r="D296" s="1" t="str">
        <f>IF(LEN($C296),IFERROR(VLOOKUP($C296,Employees!$A$2:$B$806,2,FALSE),0),$L$1)</f>
        <v>-</v>
      </c>
      <c r="F296" s="1" t="str">
        <f>IF(LEN(E296),IFERROR(VLOOKUP(E296,'Tools List'!$B$2:$C$1048576,2,FALSE),0),$L$1)</f>
        <v>-</v>
      </c>
      <c r="I296" s="25">
        <v>1</v>
      </c>
      <c r="J296" s="1" t="s">
        <v>284</v>
      </c>
    </row>
    <row r="297" spans="1:10" x14ac:dyDescent="0.25">
      <c r="A297" s="1">
        <v>296</v>
      </c>
      <c r="D297" s="1" t="str">
        <f>IF(LEN($C297),IFERROR(VLOOKUP($C297,Employees!$A$2:$B$806,2,FALSE),0),$L$1)</f>
        <v>-</v>
      </c>
      <c r="F297" s="1" t="str">
        <f>IF(LEN(E297),IFERROR(VLOOKUP(E297,'Tools List'!$B$2:$C$1048576,2,FALSE),0),$L$1)</f>
        <v>-</v>
      </c>
      <c r="I297" s="25">
        <v>1</v>
      </c>
      <c r="J297" s="1" t="s">
        <v>284</v>
      </c>
    </row>
    <row r="298" spans="1:10" x14ac:dyDescent="0.25">
      <c r="A298" s="1">
        <v>297</v>
      </c>
      <c r="D298" s="1" t="str">
        <f>IF(LEN($C298),IFERROR(VLOOKUP($C298,Employees!$A$2:$B$806,2,FALSE),0),$L$1)</f>
        <v>-</v>
      </c>
      <c r="F298" s="1" t="str">
        <f>IF(LEN(E298),IFERROR(VLOOKUP(E298,'Tools List'!$B$2:$C$1048576,2,FALSE),0),$L$1)</f>
        <v>-</v>
      </c>
      <c r="I298" s="25">
        <v>1</v>
      </c>
      <c r="J298" s="1" t="s">
        <v>284</v>
      </c>
    </row>
    <row r="299" spans="1:10" x14ac:dyDescent="0.25">
      <c r="A299" s="1">
        <v>298</v>
      </c>
      <c r="D299" s="1" t="str">
        <f>IF(LEN($C299),IFERROR(VLOOKUP($C299,Employees!$A$2:$B$806,2,FALSE),0),$L$1)</f>
        <v>-</v>
      </c>
      <c r="F299" s="1" t="str">
        <f>IF(LEN(E299),IFERROR(VLOOKUP(E299,'Tools List'!$B$2:$C$1048576,2,FALSE),0),$L$1)</f>
        <v>-</v>
      </c>
      <c r="I299" s="25">
        <v>1</v>
      </c>
      <c r="J299" s="1" t="s">
        <v>284</v>
      </c>
    </row>
    <row r="300" spans="1:10" x14ac:dyDescent="0.25">
      <c r="A300" s="1">
        <v>299</v>
      </c>
      <c r="D300" s="1" t="str">
        <f>IF(LEN($C300),IFERROR(VLOOKUP($C300,Employees!$A$2:$B$806,2,FALSE),0),$L$1)</f>
        <v>-</v>
      </c>
      <c r="F300" s="1" t="str">
        <f>IF(LEN(E300),IFERROR(VLOOKUP(E300,'Tools List'!$B$2:$C$1048576,2,FALSE),0),$L$1)</f>
        <v>-</v>
      </c>
      <c r="I300" s="25">
        <v>1</v>
      </c>
      <c r="J300" s="1" t="s">
        <v>284</v>
      </c>
    </row>
    <row r="301" spans="1:10" x14ac:dyDescent="0.25">
      <c r="A301" s="1">
        <v>300</v>
      </c>
      <c r="D301" s="1" t="str">
        <f>IF(LEN($C301),IFERROR(VLOOKUP($C301,Employees!$A$2:$B$806,2,FALSE),0),$L$1)</f>
        <v>-</v>
      </c>
      <c r="F301" s="1" t="str">
        <f>IF(LEN(E301),IFERROR(VLOOKUP(E301,'Tools List'!$B$2:$C$1048576,2,FALSE),0),$L$1)</f>
        <v>-</v>
      </c>
      <c r="I301" s="25">
        <v>1</v>
      </c>
      <c r="J301" s="1" t="s">
        <v>284</v>
      </c>
    </row>
    <row r="302" spans="1:10" x14ac:dyDescent="0.25">
      <c r="A302" s="1">
        <v>301</v>
      </c>
      <c r="D302" s="1" t="str">
        <f>IF(LEN($C302),IFERROR(VLOOKUP($C302,Employees!$A$2:$B$806,2,FALSE),0),$L$1)</f>
        <v>-</v>
      </c>
      <c r="F302" s="1" t="str">
        <f>IF(LEN(E302),IFERROR(VLOOKUP(E302,'Tools List'!$B$2:$C$1048576,2,FALSE),0),$L$1)</f>
        <v>-</v>
      </c>
      <c r="I302" s="25">
        <v>1</v>
      </c>
      <c r="J302" s="1" t="s">
        <v>284</v>
      </c>
    </row>
    <row r="303" spans="1:10" x14ac:dyDescent="0.25">
      <c r="A303" s="1">
        <v>302</v>
      </c>
      <c r="D303" s="1" t="str">
        <f>IF(LEN($C303),IFERROR(VLOOKUP($C303,Employees!$A$2:$B$806,2,FALSE),0),$L$1)</f>
        <v>-</v>
      </c>
      <c r="F303" s="1" t="str">
        <f>IF(LEN(E303),IFERROR(VLOOKUP(E303,'Tools List'!$B$2:$C$1048576,2,FALSE),0),$L$1)</f>
        <v>-</v>
      </c>
      <c r="I303" s="25">
        <v>1</v>
      </c>
      <c r="J303" s="1" t="s">
        <v>284</v>
      </c>
    </row>
    <row r="304" spans="1:10" x14ac:dyDescent="0.25">
      <c r="A304" s="1">
        <v>303</v>
      </c>
      <c r="D304" s="1" t="str">
        <f>IF(LEN($C304),IFERROR(VLOOKUP($C304,Employees!$A$2:$B$806,2,FALSE),0),$L$1)</f>
        <v>-</v>
      </c>
      <c r="F304" s="1" t="str">
        <f>IF(LEN(E304),IFERROR(VLOOKUP(E304,'Tools List'!$B$2:$C$1048576,2,FALSE),0),$L$1)</f>
        <v>-</v>
      </c>
      <c r="I304" s="25">
        <v>1</v>
      </c>
      <c r="J304" s="1" t="s">
        <v>284</v>
      </c>
    </row>
    <row r="305" spans="1:10" x14ac:dyDescent="0.25">
      <c r="A305" s="1">
        <v>304</v>
      </c>
      <c r="D305" s="1" t="str">
        <f>IF(LEN($C305),IFERROR(VLOOKUP($C305,Employees!$A$2:$B$806,2,FALSE),0),$L$1)</f>
        <v>-</v>
      </c>
      <c r="F305" s="1" t="str">
        <f>IF(LEN(E305),IFERROR(VLOOKUP(E305,'Tools List'!$B$2:$C$1048576,2,FALSE),0),$L$1)</f>
        <v>-</v>
      </c>
      <c r="I305" s="25">
        <v>1</v>
      </c>
      <c r="J305" s="1" t="s">
        <v>284</v>
      </c>
    </row>
    <row r="306" spans="1:10" x14ac:dyDescent="0.25">
      <c r="A306" s="1">
        <v>305</v>
      </c>
      <c r="D306" s="1" t="str">
        <f>IF(LEN($C306),IFERROR(VLOOKUP($C306,Employees!$A$2:$B$806,2,FALSE),0),$L$1)</f>
        <v>-</v>
      </c>
      <c r="F306" s="1" t="str">
        <f>IF(LEN(E306),IFERROR(VLOOKUP(E306,'Tools List'!$B$2:$C$1048576,2,FALSE),0),$L$1)</f>
        <v>-</v>
      </c>
      <c r="I306" s="25">
        <v>1</v>
      </c>
      <c r="J306" s="1" t="s">
        <v>284</v>
      </c>
    </row>
    <row r="307" spans="1:10" x14ac:dyDescent="0.25">
      <c r="A307" s="1">
        <v>306</v>
      </c>
      <c r="D307" s="1" t="str">
        <f>IF(LEN($C307),IFERROR(VLOOKUP($C307,Employees!$A$2:$B$806,2,FALSE),0),$L$1)</f>
        <v>-</v>
      </c>
      <c r="F307" s="1" t="str">
        <f>IF(LEN(E307),IFERROR(VLOOKUP(E307,'Tools List'!$B$2:$C$1048576,2,FALSE),0),$L$1)</f>
        <v>-</v>
      </c>
      <c r="I307" s="25">
        <v>1</v>
      </c>
      <c r="J307" s="1" t="s">
        <v>284</v>
      </c>
    </row>
    <row r="308" spans="1:10" x14ac:dyDescent="0.25">
      <c r="A308" s="1">
        <v>307</v>
      </c>
      <c r="D308" s="1" t="str">
        <f>IF(LEN($C308),IFERROR(VLOOKUP($C308,Employees!$A$2:$B$806,2,FALSE),0),$L$1)</f>
        <v>-</v>
      </c>
      <c r="F308" s="1" t="str">
        <f>IF(LEN(E308),IFERROR(VLOOKUP(E308,'Tools List'!$B$2:$C$1048576,2,FALSE),0),$L$1)</f>
        <v>-</v>
      </c>
      <c r="I308" s="25">
        <v>1</v>
      </c>
      <c r="J308" s="1" t="s">
        <v>284</v>
      </c>
    </row>
    <row r="309" spans="1:10" x14ac:dyDescent="0.25">
      <c r="A309" s="1">
        <v>308</v>
      </c>
      <c r="D309" s="1" t="str">
        <f>IF(LEN($C309),IFERROR(VLOOKUP($C309,Employees!$A$2:$B$806,2,FALSE),0),$L$1)</f>
        <v>-</v>
      </c>
      <c r="F309" s="1" t="str">
        <f>IF(LEN(E309),IFERROR(VLOOKUP(E309,'Tools List'!$B$2:$C$1048576,2,FALSE),0),$L$1)</f>
        <v>-</v>
      </c>
      <c r="I309" s="25">
        <v>1</v>
      </c>
      <c r="J309" s="1" t="s">
        <v>284</v>
      </c>
    </row>
    <row r="310" spans="1:10" x14ac:dyDescent="0.25">
      <c r="A310" s="1">
        <v>309</v>
      </c>
      <c r="D310" s="1" t="str">
        <f>IF(LEN($C310),IFERROR(VLOOKUP($C310,Employees!$A$2:$B$806,2,FALSE),0),$L$1)</f>
        <v>-</v>
      </c>
      <c r="F310" s="1" t="str">
        <f>IF(LEN(E310),IFERROR(VLOOKUP(E310,'Tools List'!$B$2:$C$1048576,2,FALSE),0),$L$1)</f>
        <v>-</v>
      </c>
      <c r="I310" s="25">
        <v>1</v>
      </c>
      <c r="J310" s="1" t="s">
        <v>284</v>
      </c>
    </row>
    <row r="311" spans="1:10" x14ac:dyDescent="0.25">
      <c r="A311" s="1">
        <v>310</v>
      </c>
      <c r="D311" s="1" t="str">
        <f>IF(LEN($C311),IFERROR(VLOOKUP($C311,Employees!$A$2:$B$806,2,FALSE),0),$L$1)</f>
        <v>-</v>
      </c>
      <c r="F311" s="1" t="str">
        <f>IF(LEN(E311),IFERROR(VLOOKUP(E311,'Tools List'!$B$2:$C$1048576,2,FALSE),0),$L$1)</f>
        <v>-</v>
      </c>
      <c r="I311" s="25">
        <v>1</v>
      </c>
      <c r="J311" s="1" t="s">
        <v>284</v>
      </c>
    </row>
    <row r="312" spans="1:10" x14ac:dyDescent="0.25">
      <c r="A312" s="1">
        <v>311</v>
      </c>
      <c r="D312" s="1" t="str">
        <f>IF(LEN($C312),IFERROR(VLOOKUP($C312,Employees!$A$2:$B$806,2,FALSE),0),$L$1)</f>
        <v>-</v>
      </c>
      <c r="F312" s="1" t="str">
        <f>IF(LEN(E312),IFERROR(VLOOKUP(E312,'Tools List'!$B$2:$C$1048576,2,FALSE),0),$L$1)</f>
        <v>-</v>
      </c>
      <c r="I312" s="25">
        <v>1</v>
      </c>
      <c r="J312" s="1" t="s">
        <v>284</v>
      </c>
    </row>
    <row r="313" spans="1:10" x14ac:dyDescent="0.25">
      <c r="A313" s="1">
        <v>312</v>
      </c>
      <c r="D313" s="1" t="str">
        <f>IF(LEN($C313),IFERROR(VLOOKUP($C313,Employees!$A$2:$B$806,2,FALSE),0),$L$1)</f>
        <v>-</v>
      </c>
      <c r="F313" s="1" t="str">
        <f>IF(LEN(E313),IFERROR(VLOOKUP(E313,'Tools List'!$B$2:$C$1048576,2,FALSE),0),$L$1)</f>
        <v>-</v>
      </c>
      <c r="I313" s="25">
        <v>1</v>
      </c>
      <c r="J313" s="1" t="s">
        <v>284</v>
      </c>
    </row>
    <row r="314" spans="1:10" x14ac:dyDescent="0.25">
      <c r="A314" s="1">
        <v>313</v>
      </c>
      <c r="D314" s="1" t="str">
        <f>IF(LEN($C314),IFERROR(VLOOKUP($C314,Employees!$A$2:$B$806,2,FALSE),0),$L$1)</f>
        <v>-</v>
      </c>
      <c r="F314" s="1" t="str">
        <f>IF(LEN(E314),IFERROR(VLOOKUP(E314,'Tools List'!$B$2:$C$1048576,2,FALSE),0),$L$1)</f>
        <v>-</v>
      </c>
      <c r="I314" s="25">
        <v>1</v>
      </c>
      <c r="J314" s="1" t="s">
        <v>284</v>
      </c>
    </row>
    <row r="315" spans="1:10" x14ac:dyDescent="0.25">
      <c r="A315" s="1">
        <v>314</v>
      </c>
      <c r="D315" s="1" t="str">
        <f>IF(LEN($C315),IFERROR(VLOOKUP($C315,Employees!$A$2:$B$806,2,FALSE),0),$L$1)</f>
        <v>-</v>
      </c>
      <c r="F315" s="1" t="str">
        <f>IF(LEN(E315),IFERROR(VLOOKUP(E315,'Tools List'!$B$2:$C$1048576,2,FALSE),0),$L$1)</f>
        <v>-</v>
      </c>
      <c r="I315" s="25">
        <v>1</v>
      </c>
      <c r="J315" s="1" t="s">
        <v>284</v>
      </c>
    </row>
    <row r="316" spans="1:10" x14ac:dyDescent="0.25">
      <c r="A316" s="1">
        <v>315</v>
      </c>
      <c r="D316" s="1" t="str">
        <f>IF(LEN($C316),IFERROR(VLOOKUP($C316,Employees!$A$2:$B$806,2,FALSE),0),$L$1)</f>
        <v>-</v>
      </c>
      <c r="F316" s="1" t="str">
        <f>IF(LEN(E316),IFERROR(VLOOKUP(E316,'Tools List'!$B$2:$C$1048576,2,FALSE),0),$L$1)</f>
        <v>-</v>
      </c>
      <c r="I316" s="25">
        <v>1</v>
      </c>
      <c r="J316" s="1" t="s">
        <v>284</v>
      </c>
    </row>
    <row r="317" spans="1:10" x14ac:dyDescent="0.25">
      <c r="A317" s="1">
        <v>316</v>
      </c>
      <c r="D317" s="1" t="str">
        <f>IF(LEN($C317),IFERROR(VLOOKUP($C317,Employees!$A$2:$B$806,2,FALSE),0),$L$1)</f>
        <v>-</v>
      </c>
      <c r="F317" s="1" t="str">
        <f>IF(LEN(E317),IFERROR(VLOOKUP(E317,'Tools List'!$B$2:$C$1048576,2,FALSE),0),$L$1)</f>
        <v>-</v>
      </c>
      <c r="I317" s="25">
        <v>1</v>
      </c>
      <c r="J317" s="1" t="s">
        <v>284</v>
      </c>
    </row>
    <row r="318" spans="1:10" x14ac:dyDescent="0.25">
      <c r="A318" s="1">
        <v>317</v>
      </c>
      <c r="D318" s="1" t="str">
        <f>IF(LEN($C318),IFERROR(VLOOKUP($C318,Employees!$A$2:$B$806,2,FALSE),0),$L$1)</f>
        <v>-</v>
      </c>
      <c r="F318" s="1" t="str">
        <f>IF(LEN(E318),IFERROR(VLOOKUP(E318,'Tools List'!$B$2:$C$1048576,2,FALSE),0),$L$1)</f>
        <v>-</v>
      </c>
      <c r="I318" s="25">
        <v>1</v>
      </c>
      <c r="J318" s="1" t="s">
        <v>284</v>
      </c>
    </row>
    <row r="319" spans="1:10" x14ac:dyDescent="0.25">
      <c r="A319" s="1">
        <v>318</v>
      </c>
      <c r="D319" s="1" t="str">
        <f>IF(LEN($C319),IFERROR(VLOOKUP($C319,Employees!$A$2:$B$806,2,FALSE),0),$L$1)</f>
        <v>-</v>
      </c>
      <c r="F319" s="1" t="str">
        <f>IF(LEN(E319),IFERROR(VLOOKUP(E319,'Tools List'!$B$2:$C$1048576,2,FALSE),0),$L$1)</f>
        <v>-</v>
      </c>
      <c r="I319" s="25">
        <v>1</v>
      </c>
      <c r="J319" s="1" t="s">
        <v>284</v>
      </c>
    </row>
    <row r="320" spans="1:10" x14ac:dyDescent="0.25">
      <c r="A320" s="1">
        <v>319</v>
      </c>
      <c r="D320" s="1" t="str">
        <f>IF(LEN($C320),IFERROR(VLOOKUP($C320,Employees!$A$2:$B$806,2,FALSE),0),$L$1)</f>
        <v>-</v>
      </c>
      <c r="F320" s="1" t="str">
        <f>IF(LEN(E320),IFERROR(VLOOKUP(E320,'Tools List'!$B$2:$C$1048576,2,FALSE),0),$L$1)</f>
        <v>-</v>
      </c>
      <c r="I320" s="25">
        <v>1</v>
      </c>
      <c r="J320" s="1" t="s">
        <v>284</v>
      </c>
    </row>
    <row r="321" spans="1:10" x14ac:dyDescent="0.25">
      <c r="A321" s="1">
        <v>320</v>
      </c>
      <c r="D321" s="1" t="str">
        <f>IF(LEN($C321),IFERROR(VLOOKUP($C321,Employees!$A$2:$B$806,2,FALSE),0),$L$1)</f>
        <v>-</v>
      </c>
      <c r="F321" s="1" t="str">
        <f>IF(LEN(E321),IFERROR(VLOOKUP(E321,'Tools List'!$B$2:$C$1048576,2,FALSE),0),$L$1)</f>
        <v>-</v>
      </c>
      <c r="I321" s="25">
        <v>1</v>
      </c>
      <c r="J321" s="1" t="s">
        <v>284</v>
      </c>
    </row>
    <row r="322" spans="1:10" x14ac:dyDescent="0.25">
      <c r="A322" s="1">
        <v>321</v>
      </c>
      <c r="D322" s="1" t="str">
        <f>IF(LEN($C322),IFERROR(VLOOKUP($C322,Employees!$A$2:$B$806,2,FALSE),0),$L$1)</f>
        <v>-</v>
      </c>
      <c r="F322" s="1" t="str">
        <f>IF(LEN(E322),IFERROR(VLOOKUP(E322,'Tools List'!$B$2:$C$1048576,2,FALSE),0),$L$1)</f>
        <v>-</v>
      </c>
      <c r="I322" s="25">
        <v>1</v>
      </c>
      <c r="J322" s="1" t="s">
        <v>284</v>
      </c>
    </row>
    <row r="323" spans="1:10" x14ac:dyDescent="0.25">
      <c r="A323" s="1">
        <v>322</v>
      </c>
      <c r="D323" s="1" t="str">
        <f>IF(LEN($C323),IFERROR(VLOOKUP($C323,Employees!$A$2:$B$806,2,FALSE),0),$L$1)</f>
        <v>-</v>
      </c>
      <c r="F323" s="1" t="str">
        <f>IF(LEN(E323),IFERROR(VLOOKUP(E323,'Tools List'!$B$2:$C$1048576,2,FALSE),0),$L$1)</f>
        <v>-</v>
      </c>
      <c r="I323" s="25">
        <v>1</v>
      </c>
      <c r="J323" s="1" t="s">
        <v>284</v>
      </c>
    </row>
    <row r="324" spans="1:10" x14ac:dyDescent="0.25">
      <c r="A324" s="1">
        <v>323</v>
      </c>
      <c r="D324" s="1" t="str">
        <f>IF(LEN($C324),IFERROR(VLOOKUP($C324,Employees!$A$2:$B$806,2,FALSE),0),$L$1)</f>
        <v>-</v>
      </c>
      <c r="F324" s="1" t="str">
        <f>IF(LEN(E324),IFERROR(VLOOKUP(E324,'Tools List'!$B$2:$C$1048576,2,FALSE),0),$L$1)</f>
        <v>-</v>
      </c>
      <c r="I324" s="25">
        <v>1</v>
      </c>
      <c r="J324" s="1" t="s">
        <v>284</v>
      </c>
    </row>
    <row r="325" spans="1:10" x14ac:dyDescent="0.25">
      <c r="A325" s="1">
        <v>324</v>
      </c>
      <c r="D325" s="1" t="str">
        <f>IF(LEN($C325),IFERROR(VLOOKUP($C325,Employees!$A$2:$B$806,2,FALSE),0),$L$1)</f>
        <v>-</v>
      </c>
      <c r="F325" s="1" t="str">
        <f>IF(LEN(E325),IFERROR(VLOOKUP(E325,'Tools List'!$B$2:$C$1048576,2,FALSE),0),$L$1)</f>
        <v>-</v>
      </c>
      <c r="I325" s="25">
        <v>1</v>
      </c>
      <c r="J325" s="1" t="s">
        <v>284</v>
      </c>
    </row>
    <row r="326" spans="1:10" x14ac:dyDescent="0.25">
      <c r="A326" s="1">
        <v>325</v>
      </c>
      <c r="D326" s="1" t="str">
        <f>IF(LEN($C326),IFERROR(VLOOKUP($C326,Employees!$A$2:$B$806,2,FALSE),0),$L$1)</f>
        <v>-</v>
      </c>
      <c r="F326" s="1" t="str">
        <f>IF(LEN(E326),IFERROR(VLOOKUP(E326,'Tools List'!$B$2:$C$1048576,2,FALSE),0),$L$1)</f>
        <v>-</v>
      </c>
      <c r="I326" s="25">
        <v>1</v>
      </c>
      <c r="J326" s="1" t="s">
        <v>284</v>
      </c>
    </row>
    <row r="327" spans="1:10" x14ac:dyDescent="0.25">
      <c r="A327" s="1">
        <v>326</v>
      </c>
      <c r="D327" s="1" t="str">
        <f>IF(LEN($C327),IFERROR(VLOOKUP($C327,Employees!$A$2:$B$806,2,FALSE),0),$L$1)</f>
        <v>-</v>
      </c>
      <c r="F327" s="1" t="str">
        <f>IF(LEN(E327),IFERROR(VLOOKUP(E327,'Tools List'!$B$2:$C$1048576,2,FALSE),0),$L$1)</f>
        <v>-</v>
      </c>
      <c r="I327" s="25">
        <v>1</v>
      </c>
      <c r="J327" s="1" t="s">
        <v>284</v>
      </c>
    </row>
    <row r="328" spans="1:10" x14ac:dyDescent="0.25">
      <c r="A328" s="1">
        <v>327</v>
      </c>
      <c r="D328" s="1" t="str">
        <f>IF(LEN($C328),IFERROR(VLOOKUP($C328,Employees!$A$2:$B$806,2,FALSE),0),$L$1)</f>
        <v>-</v>
      </c>
      <c r="F328" s="1" t="str">
        <f>IF(LEN(E328),IFERROR(VLOOKUP(E328,'Tools List'!$B$2:$C$1048576,2,FALSE),0),$L$1)</f>
        <v>-</v>
      </c>
      <c r="I328" s="25">
        <v>1</v>
      </c>
      <c r="J328" s="1" t="s">
        <v>284</v>
      </c>
    </row>
    <row r="329" spans="1:10" x14ac:dyDescent="0.25">
      <c r="A329" s="1">
        <v>328</v>
      </c>
      <c r="D329" s="1" t="str">
        <f>IF(LEN($C329),IFERROR(VLOOKUP($C329,Employees!$A$2:$B$806,2,FALSE),0),$L$1)</f>
        <v>-</v>
      </c>
      <c r="F329" s="1" t="str">
        <f>IF(LEN(E329),IFERROR(VLOOKUP(E329,'Tools List'!$B$2:$C$1048576,2,FALSE),0),$L$1)</f>
        <v>-</v>
      </c>
      <c r="I329" s="25">
        <v>1</v>
      </c>
      <c r="J329" s="1" t="s">
        <v>284</v>
      </c>
    </row>
    <row r="330" spans="1:10" x14ac:dyDescent="0.25">
      <c r="A330" s="1">
        <v>329</v>
      </c>
      <c r="D330" s="1" t="str">
        <f>IF(LEN($C330),IFERROR(VLOOKUP($C330,Employees!$A$2:$B$806,2,FALSE),0),$L$1)</f>
        <v>-</v>
      </c>
      <c r="F330" s="1" t="str">
        <f>IF(LEN(E330),IFERROR(VLOOKUP(E330,'Tools List'!$B$2:$C$1048576,2,FALSE),0),$L$1)</f>
        <v>-</v>
      </c>
      <c r="I330" s="25">
        <v>1</v>
      </c>
      <c r="J330" s="1" t="s">
        <v>284</v>
      </c>
    </row>
    <row r="331" spans="1:10" x14ac:dyDescent="0.25">
      <c r="A331" s="1">
        <v>330</v>
      </c>
      <c r="D331" s="1" t="str">
        <f>IF(LEN($C331),IFERROR(VLOOKUP($C331,Employees!$A$2:$B$806,2,FALSE),0),$L$1)</f>
        <v>-</v>
      </c>
      <c r="F331" s="1" t="str">
        <f>IF(LEN(E331),IFERROR(VLOOKUP(E331,'Tools List'!$B$2:$C$1048576,2,FALSE),0),$L$1)</f>
        <v>-</v>
      </c>
      <c r="I331" s="25">
        <v>1</v>
      </c>
      <c r="J331" s="1" t="s">
        <v>284</v>
      </c>
    </row>
    <row r="332" spans="1:10" x14ac:dyDescent="0.25">
      <c r="A332" s="1">
        <v>331</v>
      </c>
      <c r="D332" s="1" t="str">
        <f>IF(LEN($C332),IFERROR(VLOOKUP($C332,Employees!$A$2:$B$806,2,FALSE),0),$L$1)</f>
        <v>-</v>
      </c>
      <c r="F332" s="1" t="str">
        <f>IF(LEN(E332),IFERROR(VLOOKUP(E332,'Tools List'!$B$2:$C$1048576,2,FALSE),0),$L$1)</f>
        <v>-</v>
      </c>
      <c r="I332" s="25">
        <v>1</v>
      </c>
      <c r="J332" s="1" t="s">
        <v>284</v>
      </c>
    </row>
    <row r="333" spans="1:10" x14ac:dyDescent="0.25">
      <c r="A333" s="1">
        <v>332</v>
      </c>
      <c r="D333" s="1" t="str">
        <f>IF(LEN($C333),IFERROR(VLOOKUP($C333,Employees!$A$2:$B$806,2,FALSE),0),$L$1)</f>
        <v>-</v>
      </c>
      <c r="F333" s="1" t="str">
        <f>IF(LEN(E333),IFERROR(VLOOKUP(E333,'Tools List'!$B$2:$C$1048576,2,FALSE),0),$L$1)</f>
        <v>-</v>
      </c>
      <c r="I333" s="25">
        <v>1</v>
      </c>
      <c r="J333" s="1" t="s">
        <v>284</v>
      </c>
    </row>
    <row r="334" spans="1:10" x14ac:dyDescent="0.25">
      <c r="A334" s="1">
        <v>333</v>
      </c>
      <c r="D334" s="1" t="str">
        <f>IF(LEN($C334),IFERROR(VLOOKUP($C334,Employees!$A$2:$B$806,2,FALSE),0),$L$1)</f>
        <v>-</v>
      </c>
      <c r="F334" s="1" t="str">
        <f>IF(LEN(E334),IFERROR(VLOOKUP(E334,'Tools List'!$B$2:$C$1048576,2,FALSE),0),$L$1)</f>
        <v>-</v>
      </c>
      <c r="I334" s="25">
        <v>1</v>
      </c>
      <c r="J334" s="1" t="s">
        <v>284</v>
      </c>
    </row>
    <row r="335" spans="1:10" x14ac:dyDescent="0.25">
      <c r="A335" s="1">
        <v>334</v>
      </c>
      <c r="D335" s="1" t="str">
        <f>IF(LEN($C335),IFERROR(VLOOKUP($C335,Employees!$A$2:$B$806,2,FALSE),0),$L$1)</f>
        <v>-</v>
      </c>
      <c r="F335" s="1" t="str">
        <f>IF(LEN(E335),IFERROR(VLOOKUP(E335,'Tools List'!$B$2:$C$1048576,2,FALSE),0),$L$1)</f>
        <v>-</v>
      </c>
      <c r="I335" s="25">
        <v>1</v>
      </c>
      <c r="J335" s="1" t="s">
        <v>284</v>
      </c>
    </row>
    <row r="336" spans="1:10" x14ac:dyDescent="0.25">
      <c r="A336" s="1">
        <v>335</v>
      </c>
      <c r="D336" s="1" t="str">
        <f>IF(LEN($C336),IFERROR(VLOOKUP($C336,Employees!$A$2:$B$806,2,FALSE),0),$L$1)</f>
        <v>-</v>
      </c>
      <c r="F336" s="1" t="str">
        <f>IF(LEN(E336),IFERROR(VLOOKUP(E336,'Tools List'!$B$2:$C$1048576,2,FALSE),0),$L$1)</f>
        <v>-</v>
      </c>
      <c r="I336" s="25">
        <v>1</v>
      </c>
      <c r="J336" s="1" t="s">
        <v>284</v>
      </c>
    </row>
    <row r="337" spans="1:10" x14ac:dyDescent="0.25">
      <c r="A337" s="1">
        <v>336</v>
      </c>
      <c r="D337" s="1" t="str">
        <f>IF(LEN($C337),IFERROR(VLOOKUP($C337,Employees!$A$2:$B$806,2,FALSE),0),$L$1)</f>
        <v>-</v>
      </c>
      <c r="F337" s="1" t="str">
        <f>IF(LEN(E337),IFERROR(VLOOKUP(E337,'Tools List'!$B$2:$C$1048576,2,FALSE),0),$L$1)</f>
        <v>-</v>
      </c>
      <c r="I337" s="25">
        <v>1</v>
      </c>
      <c r="J337" s="1" t="s">
        <v>284</v>
      </c>
    </row>
    <row r="338" spans="1:10" x14ac:dyDescent="0.25">
      <c r="A338" s="1">
        <v>337</v>
      </c>
      <c r="D338" s="1" t="str">
        <f>IF(LEN($C338),IFERROR(VLOOKUP($C338,Employees!$A$2:$B$806,2,FALSE),0),$L$1)</f>
        <v>-</v>
      </c>
      <c r="F338" s="1" t="str">
        <f>IF(LEN(E338),IFERROR(VLOOKUP(E338,'Tools List'!$B$2:$C$1048576,2,FALSE),0),$L$1)</f>
        <v>-</v>
      </c>
      <c r="I338" s="25">
        <v>1</v>
      </c>
      <c r="J338" s="1" t="s">
        <v>284</v>
      </c>
    </row>
    <row r="339" spans="1:10" x14ac:dyDescent="0.25">
      <c r="A339" s="1">
        <v>338</v>
      </c>
      <c r="D339" s="1" t="str">
        <f>IF(LEN($C339),IFERROR(VLOOKUP($C339,Employees!$A$2:$B$806,2,FALSE),0),$L$1)</f>
        <v>-</v>
      </c>
      <c r="F339" s="1" t="str">
        <f>IF(LEN(E339),IFERROR(VLOOKUP(E339,'Tools List'!$B$2:$C$1048576,2,FALSE),0),$L$1)</f>
        <v>-</v>
      </c>
      <c r="I339" s="25">
        <v>1</v>
      </c>
      <c r="J339" s="1" t="s">
        <v>284</v>
      </c>
    </row>
    <row r="340" spans="1:10" x14ac:dyDescent="0.25">
      <c r="A340" s="1">
        <v>339</v>
      </c>
      <c r="D340" s="1" t="str">
        <f>IF(LEN($C340),IFERROR(VLOOKUP($C340,Employees!$A$2:$B$806,2,FALSE),0),$L$1)</f>
        <v>-</v>
      </c>
      <c r="F340" s="1" t="str">
        <f>IF(LEN(E340),IFERROR(VLOOKUP(E340,'Tools List'!$B$2:$C$1048576,2,FALSE),0),$L$1)</f>
        <v>-</v>
      </c>
      <c r="I340" s="25">
        <v>1</v>
      </c>
      <c r="J340" s="1" t="s">
        <v>284</v>
      </c>
    </row>
    <row r="341" spans="1:10" x14ac:dyDescent="0.25">
      <c r="A341" s="1">
        <v>340</v>
      </c>
      <c r="D341" s="1" t="str">
        <f>IF(LEN($C341),IFERROR(VLOOKUP($C341,Employees!$A$2:$B$806,2,FALSE),0),$L$1)</f>
        <v>-</v>
      </c>
      <c r="F341" s="1" t="str">
        <f>IF(LEN(E341),IFERROR(VLOOKUP(E341,'Tools List'!$B$2:$C$1048576,2,FALSE),0),$L$1)</f>
        <v>-</v>
      </c>
      <c r="I341" s="25">
        <v>1</v>
      </c>
      <c r="J341" s="1" t="s">
        <v>284</v>
      </c>
    </row>
    <row r="342" spans="1:10" x14ac:dyDescent="0.25">
      <c r="A342" s="1">
        <v>341</v>
      </c>
      <c r="D342" s="1" t="str">
        <f>IF(LEN($C342),IFERROR(VLOOKUP($C342,Employees!$A$2:$B$806,2,FALSE),0),$L$1)</f>
        <v>-</v>
      </c>
      <c r="F342" s="1" t="str">
        <f>IF(LEN(E342),IFERROR(VLOOKUP(E342,'Tools List'!$B$2:$C$1048576,2,FALSE),0),$L$1)</f>
        <v>-</v>
      </c>
      <c r="I342" s="25">
        <v>1</v>
      </c>
      <c r="J342" s="1" t="s">
        <v>284</v>
      </c>
    </row>
    <row r="343" spans="1:10" x14ac:dyDescent="0.25">
      <c r="A343" s="1">
        <v>342</v>
      </c>
      <c r="D343" s="1" t="str">
        <f>IF(LEN($C343),IFERROR(VLOOKUP($C343,Employees!$A$2:$B$806,2,FALSE),0),$L$1)</f>
        <v>-</v>
      </c>
      <c r="F343" s="1" t="str">
        <f>IF(LEN(E343),IFERROR(VLOOKUP(E343,'Tools List'!$B$2:$C$1048576,2,FALSE),0),$L$1)</f>
        <v>-</v>
      </c>
      <c r="I343" s="25">
        <v>1</v>
      </c>
      <c r="J343" s="1" t="s">
        <v>284</v>
      </c>
    </row>
    <row r="344" spans="1:10" x14ac:dyDescent="0.25">
      <c r="A344" s="1">
        <v>343</v>
      </c>
      <c r="D344" s="1" t="str">
        <f>IF(LEN($C344),IFERROR(VLOOKUP($C344,Employees!$A$2:$B$806,2,FALSE),0),$L$1)</f>
        <v>-</v>
      </c>
      <c r="F344" s="1" t="str">
        <f>IF(LEN(E344),IFERROR(VLOOKUP(E344,'Tools List'!$B$2:$C$1048576,2,FALSE),0),$L$1)</f>
        <v>-</v>
      </c>
      <c r="I344" s="25">
        <v>1</v>
      </c>
      <c r="J344" s="1" t="s">
        <v>284</v>
      </c>
    </row>
    <row r="345" spans="1:10" x14ac:dyDescent="0.25">
      <c r="A345" s="1">
        <v>344</v>
      </c>
      <c r="D345" s="1" t="str">
        <f>IF(LEN($C345),IFERROR(VLOOKUP($C345,Employees!$A$2:$B$806,2,FALSE),0),$L$1)</f>
        <v>-</v>
      </c>
      <c r="F345" s="1" t="str">
        <f>IF(LEN(E345),IFERROR(VLOOKUP(E345,'Tools List'!$B$2:$C$1048576,2,FALSE),0),$L$1)</f>
        <v>-</v>
      </c>
      <c r="I345" s="25">
        <v>1</v>
      </c>
      <c r="J345" s="1" t="s">
        <v>284</v>
      </c>
    </row>
    <row r="346" spans="1:10" x14ac:dyDescent="0.25">
      <c r="A346" s="1">
        <v>345</v>
      </c>
      <c r="D346" s="1" t="str">
        <f>IF(LEN($C346),IFERROR(VLOOKUP($C346,Employees!$A$2:$B$806,2,FALSE),0),$L$1)</f>
        <v>-</v>
      </c>
      <c r="F346" s="1" t="str">
        <f>IF(LEN(E346),IFERROR(VLOOKUP(E346,'Tools List'!$B$2:$C$1048576,2,FALSE),0),$L$1)</f>
        <v>-</v>
      </c>
      <c r="I346" s="25">
        <v>1</v>
      </c>
      <c r="J346" s="1" t="s">
        <v>284</v>
      </c>
    </row>
    <row r="347" spans="1:10" x14ac:dyDescent="0.25">
      <c r="A347" s="1">
        <v>346</v>
      </c>
      <c r="D347" s="1" t="str">
        <f>IF(LEN($C347),IFERROR(VLOOKUP($C347,Employees!$A$2:$B$806,2,FALSE),0),$L$1)</f>
        <v>-</v>
      </c>
      <c r="F347" s="1" t="str">
        <f>IF(LEN(E347),IFERROR(VLOOKUP(E347,'Tools List'!$B$2:$C$1048576,2,FALSE),0),$L$1)</f>
        <v>-</v>
      </c>
      <c r="I347" s="25">
        <v>1</v>
      </c>
      <c r="J347" s="1" t="s">
        <v>284</v>
      </c>
    </row>
    <row r="348" spans="1:10" x14ac:dyDescent="0.25">
      <c r="A348" s="1">
        <v>347</v>
      </c>
      <c r="D348" s="1" t="str">
        <f>IF(LEN($C348),IFERROR(VLOOKUP($C348,Employees!$A$2:$B$806,2,FALSE),0),$L$1)</f>
        <v>-</v>
      </c>
      <c r="F348" s="1" t="str">
        <f>IF(LEN(E348),IFERROR(VLOOKUP(E348,'Tools List'!$B$2:$C$1048576,2,FALSE),0),$L$1)</f>
        <v>-</v>
      </c>
      <c r="I348" s="25">
        <v>1</v>
      </c>
      <c r="J348" s="1" t="s">
        <v>284</v>
      </c>
    </row>
    <row r="349" spans="1:10" x14ac:dyDescent="0.25">
      <c r="A349" s="1">
        <v>348</v>
      </c>
      <c r="D349" s="1" t="str">
        <f>IF(LEN($C349),IFERROR(VLOOKUP($C349,Employees!$A$2:$B$806,2,FALSE),0),$L$1)</f>
        <v>-</v>
      </c>
      <c r="F349" s="1" t="str">
        <f>IF(LEN(E349),IFERROR(VLOOKUP(E349,'Tools List'!$B$2:$C$1048576,2,FALSE),0),$L$1)</f>
        <v>-</v>
      </c>
      <c r="I349" s="25">
        <v>1</v>
      </c>
      <c r="J349" s="1" t="s">
        <v>284</v>
      </c>
    </row>
    <row r="350" spans="1:10" x14ac:dyDescent="0.25">
      <c r="A350" s="1">
        <v>349</v>
      </c>
      <c r="D350" s="1" t="str">
        <f>IF(LEN($C350),IFERROR(VLOOKUP($C350,Employees!$A$2:$B$806,2,FALSE),0),$L$1)</f>
        <v>-</v>
      </c>
      <c r="F350" s="1" t="str">
        <f>IF(LEN(E350),IFERROR(VLOOKUP(E350,'Tools List'!$B$2:$C$1048576,2,FALSE),0),$L$1)</f>
        <v>-</v>
      </c>
      <c r="I350" s="25">
        <v>1</v>
      </c>
      <c r="J350" s="1" t="s">
        <v>284</v>
      </c>
    </row>
    <row r="351" spans="1:10" x14ac:dyDescent="0.25">
      <c r="A351" s="1">
        <v>350</v>
      </c>
      <c r="D351" s="1" t="str">
        <f>IF(LEN($C351),IFERROR(VLOOKUP($C351,Employees!$A$2:$B$806,2,FALSE),0),$L$1)</f>
        <v>-</v>
      </c>
      <c r="F351" s="1" t="str">
        <f>IF(LEN(E351),IFERROR(VLOOKUP(E351,'Tools List'!$B$2:$C$1048576,2,FALSE),0),$L$1)</f>
        <v>-</v>
      </c>
      <c r="I351" s="25">
        <v>1</v>
      </c>
      <c r="J351" s="1" t="s">
        <v>284</v>
      </c>
    </row>
    <row r="352" spans="1:10" x14ac:dyDescent="0.25">
      <c r="A352" s="1">
        <v>351</v>
      </c>
      <c r="D352" s="1" t="str">
        <f>IF(LEN($C352),IFERROR(VLOOKUP($C352,Employees!$A$2:$B$806,2,FALSE),0),$L$1)</f>
        <v>-</v>
      </c>
      <c r="F352" s="1" t="str">
        <f>IF(LEN(E352),IFERROR(VLOOKUP(E352,'Tools List'!$B$2:$C$1048576,2,FALSE),0),$L$1)</f>
        <v>-</v>
      </c>
      <c r="I352" s="25">
        <v>1</v>
      </c>
      <c r="J352" s="1" t="s">
        <v>284</v>
      </c>
    </row>
    <row r="353" spans="1:10" x14ac:dyDescent="0.25">
      <c r="A353" s="1">
        <v>352</v>
      </c>
      <c r="D353" s="1" t="str">
        <f>IF(LEN($C353),IFERROR(VLOOKUP($C353,Employees!$A$2:$B$806,2,FALSE),0),$L$1)</f>
        <v>-</v>
      </c>
      <c r="F353" s="1" t="str">
        <f>IF(LEN(E353),IFERROR(VLOOKUP(E353,'Tools List'!$B$2:$C$1048576,2,FALSE),0),$L$1)</f>
        <v>-</v>
      </c>
      <c r="I353" s="25">
        <v>1</v>
      </c>
      <c r="J353" s="1" t="s">
        <v>284</v>
      </c>
    </row>
    <row r="354" spans="1:10" x14ac:dyDescent="0.25">
      <c r="A354" s="1">
        <v>353</v>
      </c>
      <c r="D354" s="1" t="str">
        <f>IF(LEN($C354),IFERROR(VLOOKUP($C354,Employees!$A$2:$B$806,2,FALSE),0),$L$1)</f>
        <v>-</v>
      </c>
      <c r="F354" s="1" t="str">
        <f>IF(LEN(E354),IFERROR(VLOOKUP(E354,'Tools List'!$B$2:$C$1048576,2,FALSE),0),$L$1)</f>
        <v>-</v>
      </c>
      <c r="I354" s="25">
        <v>1</v>
      </c>
      <c r="J354" s="1" t="s">
        <v>284</v>
      </c>
    </row>
    <row r="355" spans="1:10" x14ac:dyDescent="0.25">
      <c r="A355" s="1">
        <v>354</v>
      </c>
      <c r="D355" s="1" t="str">
        <f>IF(LEN($C355),IFERROR(VLOOKUP($C355,Employees!$A$2:$B$806,2,FALSE),0),$L$1)</f>
        <v>-</v>
      </c>
      <c r="F355" s="1" t="str">
        <f>IF(LEN(E355),IFERROR(VLOOKUP(E355,'Tools List'!$B$2:$C$1048576,2,FALSE),0),$L$1)</f>
        <v>-</v>
      </c>
      <c r="I355" s="25">
        <v>1</v>
      </c>
      <c r="J355" s="1" t="s">
        <v>284</v>
      </c>
    </row>
    <row r="356" spans="1:10" x14ac:dyDescent="0.25">
      <c r="A356" s="1">
        <v>355</v>
      </c>
      <c r="D356" s="1" t="str">
        <f>IF(LEN($C356),IFERROR(VLOOKUP($C356,Employees!$A$2:$B$806,2,FALSE),0),$L$1)</f>
        <v>-</v>
      </c>
      <c r="F356" s="1" t="str">
        <f>IF(LEN(E356),IFERROR(VLOOKUP(E356,'Tools List'!$B$2:$C$1048576,2,FALSE),0),$L$1)</f>
        <v>-</v>
      </c>
      <c r="I356" s="25">
        <v>1</v>
      </c>
      <c r="J356" s="1" t="s">
        <v>284</v>
      </c>
    </row>
    <row r="357" spans="1:10" x14ac:dyDescent="0.25">
      <c r="A357" s="1">
        <v>356</v>
      </c>
      <c r="D357" s="1" t="str">
        <f>IF(LEN($C357),IFERROR(VLOOKUP($C357,Employees!$A$2:$B$806,2,FALSE),0),$L$1)</f>
        <v>-</v>
      </c>
      <c r="F357" s="1" t="str">
        <f>IF(LEN(E357),IFERROR(VLOOKUP(E357,'Tools List'!$B$2:$C$1048576,2,FALSE),0),$L$1)</f>
        <v>-</v>
      </c>
      <c r="I357" s="25">
        <v>1</v>
      </c>
      <c r="J357" s="1" t="s">
        <v>284</v>
      </c>
    </row>
    <row r="358" spans="1:10" x14ac:dyDescent="0.25">
      <c r="A358" s="1">
        <v>357</v>
      </c>
      <c r="D358" s="1" t="str">
        <f>IF(LEN($C358),IFERROR(VLOOKUP($C358,Employees!$A$2:$B$806,2,FALSE),0),$L$1)</f>
        <v>-</v>
      </c>
      <c r="F358" s="1" t="str">
        <f>IF(LEN(E358),IFERROR(VLOOKUP(E358,'Tools List'!$B$2:$C$1048576,2,FALSE),0),$L$1)</f>
        <v>-</v>
      </c>
      <c r="I358" s="25">
        <v>1</v>
      </c>
      <c r="J358" s="1" t="s">
        <v>284</v>
      </c>
    </row>
    <row r="359" spans="1:10" x14ac:dyDescent="0.25">
      <c r="A359" s="1">
        <v>358</v>
      </c>
      <c r="D359" s="1" t="str">
        <f>IF(LEN($C359),IFERROR(VLOOKUP($C359,Employees!$A$2:$B$806,2,FALSE),0),$L$1)</f>
        <v>-</v>
      </c>
      <c r="F359" s="1" t="str">
        <f>IF(LEN(E359),IFERROR(VLOOKUP(E359,'Tools List'!$B$2:$C$1048576,2,FALSE),0),$L$1)</f>
        <v>-</v>
      </c>
      <c r="I359" s="25">
        <v>1</v>
      </c>
      <c r="J359" s="1" t="s">
        <v>284</v>
      </c>
    </row>
    <row r="360" spans="1:10" x14ac:dyDescent="0.25">
      <c r="A360" s="1">
        <v>359</v>
      </c>
      <c r="D360" s="1" t="str">
        <f>IF(LEN($C360),IFERROR(VLOOKUP($C360,Employees!$A$2:$B$806,2,FALSE),0),$L$1)</f>
        <v>-</v>
      </c>
      <c r="F360" s="1" t="str">
        <f>IF(LEN(E360),IFERROR(VLOOKUP(E360,'Tools List'!$B$2:$C$1048576,2,FALSE),0),$L$1)</f>
        <v>-</v>
      </c>
      <c r="I360" s="25">
        <v>1</v>
      </c>
      <c r="J360" s="1" t="s">
        <v>284</v>
      </c>
    </row>
    <row r="361" spans="1:10" x14ac:dyDescent="0.25">
      <c r="A361" s="1">
        <v>360</v>
      </c>
      <c r="D361" s="1" t="str">
        <f>IF(LEN($C361),IFERROR(VLOOKUP($C361,Employees!$A$2:$B$806,2,FALSE),0),$L$1)</f>
        <v>-</v>
      </c>
      <c r="F361" s="1" t="str">
        <f>IF(LEN(E361),IFERROR(VLOOKUP(E361,'Tools List'!$B$2:$C$1048576,2,FALSE),0),$L$1)</f>
        <v>-</v>
      </c>
      <c r="I361" s="25">
        <v>1</v>
      </c>
      <c r="J361" s="1" t="s">
        <v>284</v>
      </c>
    </row>
    <row r="362" spans="1:10" x14ac:dyDescent="0.25">
      <c r="A362" s="1">
        <v>361</v>
      </c>
      <c r="D362" s="1" t="str">
        <f>IF(LEN($C362),IFERROR(VLOOKUP($C362,Employees!$A$2:$B$806,2,FALSE),0),$L$1)</f>
        <v>-</v>
      </c>
      <c r="F362" s="1" t="str">
        <f>IF(LEN(E362),IFERROR(VLOOKUP(E362,'Tools List'!$B$2:$C$1048576,2,FALSE),0),$L$1)</f>
        <v>-</v>
      </c>
      <c r="I362" s="25">
        <v>1</v>
      </c>
      <c r="J362" s="1" t="s">
        <v>284</v>
      </c>
    </row>
    <row r="363" spans="1:10" x14ac:dyDescent="0.25">
      <c r="A363" s="1">
        <v>362</v>
      </c>
      <c r="D363" s="1" t="str">
        <f>IF(LEN($C363),IFERROR(VLOOKUP($C363,Employees!$A$2:$B$806,2,FALSE),0),$L$1)</f>
        <v>-</v>
      </c>
      <c r="F363" s="1" t="str">
        <f>IF(LEN(E363),IFERROR(VLOOKUP(E363,'Tools List'!$B$2:$C$1048576,2,FALSE),0),$L$1)</f>
        <v>-</v>
      </c>
      <c r="I363" s="25">
        <v>1</v>
      </c>
      <c r="J363" s="1" t="s">
        <v>284</v>
      </c>
    </row>
    <row r="364" spans="1:10" x14ac:dyDescent="0.25">
      <c r="A364" s="1">
        <v>363</v>
      </c>
      <c r="D364" s="1" t="str">
        <f>IF(LEN($C364),IFERROR(VLOOKUP($C364,Employees!$A$2:$B$806,2,FALSE),0),$L$1)</f>
        <v>-</v>
      </c>
      <c r="F364" s="1" t="str">
        <f>IF(LEN(E364),IFERROR(VLOOKUP(E364,'Tools List'!$B$2:$C$1048576,2,FALSE),0),$L$1)</f>
        <v>-</v>
      </c>
      <c r="I364" s="25">
        <v>1</v>
      </c>
      <c r="J364" s="1" t="s">
        <v>284</v>
      </c>
    </row>
    <row r="365" spans="1:10" x14ac:dyDescent="0.25">
      <c r="A365" s="1">
        <v>364</v>
      </c>
      <c r="D365" s="1" t="str">
        <f>IF(LEN($C365),IFERROR(VLOOKUP($C365,Employees!$A$2:$B$806,2,FALSE),0),$L$1)</f>
        <v>-</v>
      </c>
      <c r="F365" s="1" t="str">
        <f>IF(LEN(E365),IFERROR(VLOOKUP(E365,'Tools List'!$B$2:$C$1048576,2,FALSE),0),$L$1)</f>
        <v>-</v>
      </c>
      <c r="I365" s="25">
        <v>1</v>
      </c>
      <c r="J365" s="1" t="s">
        <v>284</v>
      </c>
    </row>
    <row r="366" spans="1:10" x14ac:dyDescent="0.25">
      <c r="A366" s="1">
        <v>365</v>
      </c>
      <c r="D366" s="1" t="str">
        <f>IF(LEN($C366),IFERROR(VLOOKUP($C366,Employees!$A$2:$B$806,2,FALSE),0),$L$1)</f>
        <v>-</v>
      </c>
      <c r="F366" s="1" t="str">
        <f>IF(LEN(E366),IFERROR(VLOOKUP(E366,'Tools List'!$B$2:$C$1048576,2,FALSE),0),$L$1)</f>
        <v>-</v>
      </c>
      <c r="I366" s="25">
        <v>1</v>
      </c>
      <c r="J366" s="1" t="s">
        <v>284</v>
      </c>
    </row>
    <row r="367" spans="1:10" x14ac:dyDescent="0.25">
      <c r="A367" s="1">
        <v>366</v>
      </c>
      <c r="D367" s="1" t="str">
        <f>IF(LEN($C367),IFERROR(VLOOKUP($C367,Employees!$A$2:$B$806,2,FALSE),0),$L$1)</f>
        <v>-</v>
      </c>
      <c r="F367" s="1" t="str">
        <f>IF(LEN(E367),IFERROR(VLOOKUP(E367,'Tools List'!$B$2:$C$1048576,2,FALSE),0),$L$1)</f>
        <v>-</v>
      </c>
      <c r="I367" s="25">
        <v>1</v>
      </c>
      <c r="J367" s="1" t="s">
        <v>284</v>
      </c>
    </row>
    <row r="368" spans="1:10" x14ac:dyDescent="0.25">
      <c r="A368" s="1">
        <v>367</v>
      </c>
      <c r="D368" s="1" t="str">
        <f>IF(LEN($C368),IFERROR(VLOOKUP($C368,Employees!$A$2:$B$806,2,FALSE),0),$L$1)</f>
        <v>-</v>
      </c>
      <c r="F368" s="1" t="str">
        <f>IF(LEN(E368),IFERROR(VLOOKUP(E368,'Tools List'!$B$2:$C$1048576,2,FALSE),0),$L$1)</f>
        <v>-</v>
      </c>
      <c r="I368" s="25">
        <v>1</v>
      </c>
      <c r="J368" s="1" t="s">
        <v>284</v>
      </c>
    </row>
    <row r="369" spans="1:10" x14ac:dyDescent="0.25">
      <c r="A369" s="1">
        <v>368</v>
      </c>
      <c r="D369" s="1" t="str">
        <f>IF(LEN($C369),IFERROR(VLOOKUP($C369,Employees!$A$2:$B$806,2,FALSE),0),$L$1)</f>
        <v>-</v>
      </c>
      <c r="F369" s="1" t="str">
        <f>IF(LEN(E369),IFERROR(VLOOKUP(E369,'Tools List'!$B$2:$C$1048576,2,FALSE),0),$L$1)</f>
        <v>-</v>
      </c>
      <c r="I369" s="25">
        <v>1</v>
      </c>
      <c r="J369" s="1" t="s">
        <v>284</v>
      </c>
    </row>
    <row r="370" spans="1:10" x14ac:dyDescent="0.25">
      <c r="A370" s="1">
        <v>369</v>
      </c>
      <c r="D370" s="1" t="str">
        <f>IF(LEN($C370),IFERROR(VLOOKUP($C370,Employees!$A$2:$B$806,2,FALSE),0),$L$1)</f>
        <v>-</v>
      </c>
      <c r="F370" s="1" t="str">
        <f>IF(LEN(E370),IFERROR(VLOOKUP(E370,'Tools List'!$B$2:$C$1048576,2,FALSE),0),$L$1)</f>
        <v>-</v>
      </c>
      <c r="I370" s="25">
        <v>1</v>
      </c>
      <c r="J370" s="1" t="s">
        <v>284</v>
      </c>
    </row>
    <row r="371" spans="1:10" x14ac:dyDescent="0.25">
      <c r="A371" s="1">
        <v>370</v>
      </c>
      <c r="D371" s="1" t="str">
        <f>IF(LEN($C371),IFERROR(VLOOKUP($C371,Employees!$A$2:$B$806,2,FALSE),0),$L$1)</f>
        <v>-</v>
      </c>
      <c r="F371" s="1" t="str">
        <f>IF(LEN(E371),IFERROR(VLOOKUP(E371,'Tools List'!$B$2:$C$1048576,2,FALSE),0),$L$1)</f>
        <v>-</v>
      </c>
      <c r="I371" s="25">
        <v>1</v>
      </c>
      <c r="J371" s="1" t="s">
        <v>284</v>
      </c>
    </row>
    <row r="372" spans="1:10" x14ac:dyDescent="0.25">
      <c r="A372" s="1">
        <v>371</v>
      </c>
      <c r="D372" s="1" t="str">
        <f>IF(LEN($C372),IFERROR(VLOOKUP($C372,Employees!$A$2:$B$806,2,FALSE),0),$L$1)</f>
        <v>-</v>
      </c>
      <c r="F372" s="1" t="str">
        <f>IF(LEN(E372),IFERROR(VLOOKUP(E372,'Tools List'!$B$2:$C$1048576,2,FALSE),0),$L$1)</f>
        <v>-</v>
      </c>
      <c r="I372" s="25">
        <v>1</v>
      </c>
      <c r="J372" s="1" t="s">
        <v>284</v>
      </c>
    </row>
    <row r="373" spans="1:10" x14ac:dyDescent="0.25">
      <c r="A373" s="1">
        <v>372</v>
      </c>
      <c r="D373" s="1" t="str">
        <f>IF(LEN($C373),IFERROR(VLOOKUP($C373,Employees!$A$2:$B$806,2,FALSE),0),$L$1)</f>
        <v>-</v>
      </c>
      <c r="F373" s="1" t="str">
        <f>IF(LEN(E373),IFERROR(VLOOKUP(E373,'Tools List'!$B$2:$C$1048576,2,FALSE),0),$L$1)</f>
        <v>-</v>
      </c>
      <c r="I373" s="25">
        <v>1</v>
      </c>
      <c r="J373" s="1" t="s">
        <v>284</v>
      </c>
    </row>
    <row r="374" spans="1:10" x14ac:dyDescent="0.25">
      <c r="A374" s="1">
        <v>373</v>
      </c>
      <c r="D374" s="1" t="str">
        <f>IF(LEN($C374),IFERROR(VLOOKUP($C374,Employees!$A$2:$B$806,2,FALSE),0),$L$1)</f>
        <v>-</v>
      </c>
      <c r="F374" s="1" t="str">
        <f>IF(LEN(E374),IFERROR(VLOOKUP(E374,'Tools List'!$B$2:$C$1048576,2,FALSE),0),$L$1)</f>
        <v>-</v>
      </c>
      <c r="I374" s="25">
        <v>1</v>
      </c>
      <c r="J374" s="1" t="s">
        <v>284</v>
      </c>
    </row>
    <row r="375" spans="1:10" x14ac:dyDescent="0.25">
      <c r="A375" s="1">
        <v>374</v>
      </c>
      <c r="D375" s="1" t="str">
        <f>IF(LEN($C375),IFERROR(VLOOKUP($C375,Employees!$A$2:$B$806,2,FALSE),0),$L$1)</f>
        <v>-</v>
      </c>
      <c r="F375" s="1" t="str">
        <f>IF(LEN(E375),IFERROR(VLOOKUP(E375,'Tools List'!$B$2:$C$1048576,2,FALSE),0),$L$1)</f>
        <v>-</v>
      </c>
      <c r="I375" s="25">
        <v>1</v>
      </c>
      <c r="J375" s="1" t="s">
        <v>284</v>
      </c>
    </row>
    <row r="376" spans="1:10" x14ac:dyDescent="0.25">
      <c r="A376" s="1">
        <v>375</v>
      </c>
      <c r="D376" s="1" t="str">
        <f>IF(LEN($C376),IFERROR(VLOOKUP($C376,Employees!$A$2:$B$806,2,FALSE),0),$L$1)</f>
        <v>-</v>
      </c>
      <c r="F376" s="1" t="str">
        <f>IF(LEN(E376),IFERROR(VLOOKUP(E376,'Tools List'!$B$2:$C$1048576,2,FALSE),0),$L$1)</f>
        <v>-</v>
      </c>
      <c r="I376" s="25">
        <v>1</v>
      </c>
      <c r="J376" s="1" t="s">
        <v>284</v>
      </c>
    </row>
    <row r="377" spans="1:10" x14ac:dyDescent="0.25">
      <c r="A377" s="1">
        <v>376</v>
      </c>
      <c r="D377" s="1" t="str">
        <f>IF(LEN($C377),IFERROR(VLOOKUP($C377,Employees!$A$2:$B$806,2,FALSE),0),$L$1)</f>
        <v>-</v>
      </c>
      <c r="F377" s="1" t="str">
        <f>IF(LEN(E377),IFERROR(VLOOKUP(E377,'Tools List'!$B$2:$C$1048576,2,FALSE),0),$L$1)</f>
        <v>-</v>
      </c>
      <c r="I377" s="25">
        <v>1</v>
      </c>
      <c r="J377" s="1" t="s">
        <v>284</v>
      </c>
    </row>
    <row r="378" spans="1:10" x14ac:dyDescent="0.25">
      <c r="A378" s="1">
        <v>377</v>
      </c>
      <c r="D378" s="1" t="str">
        <f>IF(LEN($C378),IFERROR(VLOOKUP($C378,Employees!$A$2:$B$806,2,FALSE),0),$L$1)</f>
        <v>-</v>
      </c>
      <c r="F378" s="1" t="str">
        <f>IF(LEN(E378),IFERROR(VLOOKUP(E378,'Tools List'!$B$2:$C$1048576,2,FALSE),0),$L$1)</f>
        <v>-</v>
      </c>
      <c r="I378" s="25">
        <v>1</v>
      </c>
      <c r="J378" s="1" t="s">
        <v>284</v>
      </c>
    </row>
    <row r="379" spans="1:10" x14ac:dyDescent="0.25">
      <c r="A379" s="1">
        <v>378</v>
      </c>
      <c r="D379" s="1" t="str">
        <f>IF(LEN($C379),IFERROR(VLOOKUP($C379,Employees!$A$2:$B$806,2,FALSE),0),$L$1)</f>
        <v>-</v>
      </c>
      <c r="F379" s="1" t="str">
        <f>IF(LEN(E379),IFERROR(VLOOKUP(E379,'Tools List'!$B$2:$C$1048576,2,FALSE),0),$L$1)</f>
        <v>-</v>
      </c>
      <c r="I379" s="25">
        <v>1</v>
      </c>
      <c r="J379" s="1" t="s">
        <v>284</v>
      </c>
    </row>
    <row r="380" spans="1:10" x14ac:dyDescent="0.25">
      <c r="A380" s="1">
        <v>379</v>
      </c>
      <c r="D380" s="1" t="str">
        <f>IF(LEN($C380),IFERROR(VLOOKUP($C380,Employees!$A$2:$B$806,2,FALSE),0),$L$1)</f>
        <v>-</v>
      </c>
      <c r="F380" s="1" t="str">
        <f>IF(LEN(E380),IFERROR(VLOOKUP(E380,'Tools List'!$B$2:$C$1048576,2,FALSE),0),$L$1)</f>
        <v>-</v>
      </c>
      <c r="I380" s="25">
        <v>1</v>
      </c>
      <c r="J380" s="1" t="s">
        <v>284</v>
      </c>
    </row>
    <row r="381" spans="1:10" x14ac:dyDescent="0.25">
      <c r="A381" s="1">
        <v>380</v>
      </c>
      <c r="D381" s="1" t="str">
        <f>IF(LEN($C381),IFERROR(VLOOKUP($C381,Employees!$A$2:$B$806,2,FALSE),0),$L$1)</f>
        <v>-</v>
      </c>
      <c r="F381" s="1" t="str">
        <f>IF(LEN(E381),IFERROR(VLOOKUP(E381,'Tools List'!$B$2:$C$1048576,2,FALSE),0),$L$1)</f>
        <v>-</v>
      </c>
      <c r="I381" s="25">
        <v>1</v>
      </c>
      <c r="J381" s="1" t="s">
        <v>284</v>
      </c>
    </row>
    <row r="382" spans="1:10" x14ac:dyDescent="0.25">
      <c r="A382" s="1">
        <v>381</v>
      </c>
      <c r="D382" s="1" t="str">
        <f>IF(LEN($C382),IFERROR(VLOOKUP($C382,Employees!$A$2:$B$806,2,FALSE),0),$L$1)</f>
        <v>-</v>
      </c>
      <c r="F382" s="1" t="str">
        <f>IF(LEN(E382),IFERROR(VLOOKUP(E382,'Tools List'!$B$2:$C$1048576,2,FALSE),0),$L$1)</f>
        <v>-</v>
      </c>
      <c r="I382" s="25">
        <v>1</v>
      </c>
      <c r="J382" s="1" t="s">
        <v>284</v>
      </c>
    </row>
    <row r="383" spans="1:10" x14ac:dyDescent="0.25">
      <c r="A383" s="1">
        <v>382</v>
      </c>
      <c r="D383" s="1" t="str">
        <f>IF(LEN($C383),IFERROR(VLOOKUP($C383,Employees!$A$2:$B$806,2,FALSE),0),$L$1)</f>
        <v>-</v>
      </c>
      <c r="F383" s="1" t="str">
        <f>IF(LEN(E383),IFERROR(VLOOKUP(E383,'Tools List'!$B$2:$C$1048576,2,FALSE),0),$L$1)</f>
        <v>-</v>
      </c>
      <c r="I383" s="25">
        <v>1</v>
      </c>
      <c r="J383" s="1" t="s">
        <v>284</v>
      </c>
    </row>
    <row r="384" spans="1:10" x14ac:dyDescent="0.25">
      <c r="A384" s="1">
        <v>383</v>
      </c>
      <c r="D384" s="1" t="str">
        <f>IF(LEN($C384),IFERROR(VLOOKUP($C384,Employees!$A$2:$B$806,2,FALSE),0),$L$1)</f>
        <v>-</v>
      </c>
      <c r="F384" s="1" t="str">
        <f>IF(LEN(E384),IFERROR(VLOOKUP(E384,'Tools List'!$B$2:$C$1048576,2,FALSE),0),$L$1)</f>
        <v>-</v>
      </c>
      <c r="I384" s="25">
        <v>1</v>
      </c>
      <c r="J384" s="1" t="s">
        <v>284</v>
      </c>
    </row>
    <row r="385" spans="1:10" x14ac:dyDescent="0.25">
      <c r="A385" s="1">
        <v>384</v>
      </c>
      <c r="D385" s="1" t="str">
        <f>IF(LEN($C385),IFERROR(VLOOKUP($C385,Employees!$A$2:$B$806,2,FALSE),0),$L$1)</f>
        <v>-</v>
      </c>
      <c r="F385" s="1" t="str">
        <f>IF(LEN(E385),IFERROR(VLOOKUP(E385,'Tools List'!$B$2:$C$1048576,2,FALSE),0),$L$1)</f>
        <v>-</v>
      </c>
      <c r="I385" s="25">
        <v>1</v>
      </c>
      <c r="J385" s="1" t="s">
        <v>284</v>
      </c>
    </row>
    <row r="386" spans="1:10" x14ac:dyDescent="0.25">
      <c r="A386" s="1">
        <v>385</v>
      </c>
      <c r="D386" s="1" t="str">
        <f>IF(LEN($C386),IFERROR(VLOOKUP($C386,Employees!$A$2:$B$806,2,FALSE),0),$L$1)</f>
        <v>-</v>
      </c>
      <c r="F386" s="1" t="str">
        <f>IF(LEN(E386),IFERROR(VLOOKUP(E386,'Tools List'!$B$2:$C$1048576,2,FALSE),0),$L$1)</f>
        <v>-</v>
      </c>
      <c r="I386" s="25">
        <v>1</v>
      </c>
      <c r="J386" s="1" t="s">
        <v>284</v>
      </c>
    </row>
    <row r="387" spans="1:10" x14ac:dyDescent="0.25">
      <c r="A387" s="1">
        <v>386</v>
      </c>
      <c r="D387" s="1" t="str">
        <f>IF(LEN($C387),IFERROR(VLOOKUP($C387,Employees!$A$2:$B$806,2,FALSE),0),$L$1)</f>
        <v>-</v>
      </c>
      <c r="F387" s="1" t="str">
        <f>IF(LEN(E387),IFERROR(VLOOKUP(E387,'Tools List'!$B$2:$C$1048576,2,FALSE),0),$L$1)</f>
        <v>-</v>
      </c>
      <c r="I387" s="25">
        <v>1</v>
      </c>
      <c r="J387" s="1" t="s">
        <v>284</v>
      </c>
    </row>
    <row r="388" spans="1:10" x14ac:dyDescent="0.25">
      <c r="A388" s="1">
        <v>387</v>
      </c>
      <c r="D388" s="1" t="str">
        <f>IF(LEN($C388),IFERROR(VLOOKUP($C388,Employees!$A$2:$B$806,2,FALSE),0),$L$1)</f>
        <v>-</v>
      </c>
      <c r="F388" s="1" t="str">
        <f>IF(LEN(E388),IFERROR(VLOOKUP(E388,'Tools List'!$B$2:$C$1048576,2,FALSE),0),$L$1)</f>
        <v>-</v>
      </c>
      <c r="I388" s="25">
        <v>1</v>
      </c>
      <c r="J388" s="1" t="s">
        <v>284</v>
      </c>
    </row>
    <row r="389" spans="1:10" x14ac:dyDescent="0.25">
      <c r="A389" s="1">
        <v>388</v>
      </c>
      <c r="D389" s="1" t="str">
        <f>IF(LEN($C389),IFERROR(VLOOKUP($C389,Employees!$A$2:$B$806,2,FALSE),0),$L$1)</f>
        <v>-</v>
      </c>
      <c r="F389" s="1" t="str">
        <f>IF(LEN(E389),IFERROR(VLOOKUP(E389,'Tools List'!$B$2:$C$1048576,2,FALSE),0),$L$1)</f>
        <v>-</v>
      </c>
      <c r="I389" s="25">
        <v>1</v>
      </c>
      <c r="J389" s="1" t="s">
        <v>284</v>
      </c>
    </row>
    <row r="390" spans="1:10" x14ac:dyDescent="0.25">
      <c r="A390" s="1">
        <v>389</v>
      </c>
      <c r="D390" s="1" t="str">
        <f>IF(LEN($C390),IFERROR(VLOOKUP($C390,Employees!$A$2:$B$806,2,FALSE),0),$L$1)</f>
        <v>-</v>
      </c>
      <c r="F390" s="1" t="str">
        <f>IF(LEN(E390),IFERROR(VLOOKUP(E390,'Tools List'!$B$2:$C$1048576,2,FALSE),0),$L$1)</f>
        <v>-</v>
      </c>
      <c r="I390" s="25">
        <v>1</v>
      </c>
      <c r="J390" s="1" t="s">
        <v>284</v>
      </c>
    </row>
    <row r="391" spans="1:10" x14ac:dyDescent="0.25">
      <c r="A391" s="1">
        <v>390</v>
      </c>
      <c r="D391" s="1" t="str">
        <f>IF(LEN($C391),IFERROR(VLOOKUP($C391,Employees!$A$2:$B$806,2,FALSE),0),$L$1)</f>
        <v>-</v>
      </c>
      <c r="F391" s="1" t="str">
        <f>IF(LEN(E391),IFERROR(VLOOKUP(E391,'Tools List'!$B$2:$C$1048576,2,FALSE),0),$L$1)</f>
        <v>-</v>
      </c>
      <c r="I391" s="25">
        <v>1</v>
      </c>
      <c r="J391" s="1" t="s">
        <v>284</v>
      </c>
    </row>
    <row r="392" spans="1:10" x14ac:dyDescent="0.25">
      <c r="A392" s="1">
        <v>391</v>
      </c>
      <c r="D392" s="1" t="str">
        <f>IF(LEN($C392),IFERROR(VLOOKUP($C392,Employees!$A$2:$B$806,2,FALSE),0),$L$1)</f>
        <v>-</v>
      </c>
      <c r="F392" s="1" t="str">
        <f>IF(LEN(E392),IFERROR(VLOOKUP(E392,'Tools List'!$B$2:$C$1048576,2,FALSE),0),$L$1)</f>
        <v>-</v>
      </c>
      <c r="I392" s="25">
        <v>1</v>
      </c>
      <c r="J392" s="1" t="s">
        <v>284</v>
      </c>
    </row>
    <row r="393" spans="1:10" x14ac:dyDescent="0.25">
      <c r="A393" s="1">
        <v>392</v>
      </c>
      <c r="D393" s="1" t="str">
        <f>IF(LEN($C393),IFERROR(VLOOKUP($C393,Employees!$A$2:$B$806,2,FALSE),0),$L$1)</f>
        <v>-</v>
      </c>
      <c r="F393" s="1" t="str">
        <f>IF(LEN(E393),IFERROR(VLOOKUP(E393,'Tools List'!$B$2:$C$1048576,2,FALSE),0),$L$1)</f>
        <v>-</v>
      </c>
      <c r="I393" s="25">
        <v>1</v>
      </c>
      <c r="J393" s="1" t="s">
        <v>284</v>
      </c>
    </row>
    <row r="394" spans="1:10" x14ac:dyDescent="0.25">
      <c r="A394" s="1">
        <v>393</v>
      </c>
      <c r="D394" s="1" t="str">
        <f>IF(LEN($C394),IFERROR(VLOOKUP($C394,Employees!$A$2:$B$806,2,FALSE),0),$L$1)</f>
        <v>-</v>
      </c>
      <c r="F394" s="1" t="str">
        <f>IF(LEN(E394),IFERROR(VLOOKUP(E394,'Tools List'!$B$2:$C$1048576,2,FALSE),0),$L$1)</f>
        <v>-</v>
      </c>
      <c r="I394" s="25">
        <v>1</v>
      </c>
      <c r="J394" s="1" t="s">
        <v>284</v>
      </c>
    </row>
    <row r="395" spans="1:10" x14ac:dyDescent="0.25">
      <c r="A395" s="1">
        <v>394</v>
      </c>
      <c r="D395" s="1" t="str">
        <f>IF(LEN($C395),IFERROR(VLOOKUP($C395,Employees!$A$2:$B$806,2,FALSE),0),$L$1)</f>
        <v>-</v>
      </c>
      <c r="F395" s="1" t="str">
        <f>IF(LEN(E395),IFERROR(VLOOKUP(E395,'Tools List'!$B$2:$C$1048576,2,FALSE),0),$L$1)</f>
        <v>-</v>
      </c>
      <c r="I395" s="25">
        <v>1</v>
      </c>
      <c r="J395" s="1" t="s">
        <v>284</v>
      </c>
    </row>
    <row r="396" spans="1:10" x14ac:dyDescent="0.25">
      <c r="A396" s="1">
        <v>395</v>
      </c>
      <c r="D396" s="1" t="str">
        <f>IF(LEN($C396),IFERROR(VLOOKUP($C396,Employees!$A$2:$B$806,2,FALSE),0),$L$1)</f>
        <v>-</v>
      </c>
      <c r="F396" s="1" t="str">
        <f>IF(LEN(E396),IFERROR(VLOOKUP(E396,'Tools List'!$B$2:$C$1048576,2,FALSE),0),$L$1)</f>
        <v>-</v>
      </c>
      <c r="I396" s="25">
        <v>1</v>
      </c>
      <c r="J396" s="1" t="s">
        <v>284</v>
      </c>
    </row>
    <row r="397" spans="1:10" x14ac:dyDescent="0.25">
      <c r="A397" s="1">
        <v>396</v>
      </c>
      <c r="D397" s="1" t="str">
        <f>IF(LEN($C397),IFERROR(VLOOKUP($C397,Employees!$A$2:$B$806,2,FALSE),0),$L$1)</f>
        <v>-</v>
      </c>
      <c r="F397" s="1" t="str">
        <f>IF(LEN(E397),IFERROR(VLOOKUP(E397,'Tools List'!$B$2:$C$1048576,2,FALSE),0),$L$1)</f>
        <v>-</v>
      </c>
      <c r="I397" s="25">
        <v>1</v>
      </c>
      <c r="J397" s="1" t="s">
        <v>284</v>
      </c>
    </row>
    <row r="398" spans="1:10" x14ac:dyDescent="0.25">
      <c r="A398" s="1">
        <v>397</v>
      </c>
      <c r="D398" s="1" t="str">
        <f>IF(LEN($C398),IFERROR(VLOOKUP($C398,Employees!$A$2:$B$806,2,FALSE),0),$L$1)</f>
        <v>-</v>
      </c>
      <c r="F398" s="1" t="str">
        <f>IF(LEN(E398),IFERROR(VLOOKUP(E398,'Tools List'!$B$2:$C$1048576,2,FALSE),0),$L$1)</f>
        <v>-</v>
      </c>
      <c r="I398" s="25">
        <v>1</v>
      </c>
      <c r="J398" s="1" t="s">
        <v>284</v>
      </c>
    </row>
    <row r="399" spans="1:10" x14ac:dyDescent="0.25">
      <c r="A399" s="1">
        <v>398</v>
      </c>
      <c r="D399" s="1" t="str">
        <f>IF(LEN($C399),IFERROR(VLOOKUP($C399,Employees!$A$2:$B$806,2,FALSE),0),$L$1)</f>
        <v>-</v>
      </c>
      <c r="F399" s="1" t="str">
        <f>IF(LEN(E399),IFERROR(VLOOKUP(E399,'Tools List'!$B$2:$C$1048576,2,FALSE),0),$L$1)</f>
        <v>-</v>
      </c>
      <c r="I399" s="25">
        <v>1</v>
      </c>
      <c r="J399" s="1" t="s">
        <v>284</v>
      </c>
    </row>
    <row r="400" spans="1:10" x14ac:dyDescent="0.25">
      <c r="A400" s="1">
        <v>399</v>
      </c>
      <c r="D400" s="1" t="str">
        <f>IF(LEN($C400),IFERROR(VLOOKUP($C400,Employees!$A$2:$B$806,2,FALSE),0),$L$1)</f>
        <v>-</v>
      </c>
      <c r="F400" s="1" t="str">
        <f>IF(LEN(E400),IFERROR(VLOOKUP(E400,'Tools List'!$B$2:$C$1048576,2,FALSE),0),$L$1)</f>
        <v>-</v>
      </c>
      <c r="I400" s="25">
        <v>1</v>
      </c>
      <c r="J400" s="1" t="s">
        <v>284</v>
      </c>
    </row>
    <row r="401" spans="1:10" x14ac:dyDescent="0.25">
      <c r="A401" s="1">
        <v>400</v>
      </c>
      <c r="D401" s="1" t="str">
        <f>IF(LEN($C401),IFERROR(VLOOKUP($C401,Employees!$A$2:$B$806,2,FALSE),0),$L$1)</f>
        <v>-</v>
      </c>
      <c r="F401" s="1" t="str">
        <f>IF(LEN(E401),IFERROR(VLOOKUP(E401,'Tools List'!$B$2:$C$1048576,2,FALSE),0),$L$1)</f>
        <v>-</v>
      </c>
      <c r="I401" s="25">
        <v>1</v>
      </c>
      <c r="J401" s="1" t="s">
        <v>284</v>
      </c>
    </row>
    <row r="402" spans="1:10" x14ac:dyDescent="0.25">
      <c r="A402" s="1">
        <v>401</v>
      </c>
      <c r="D402" s="1" t="str">
        <f>IF(LEN($C402),IFERROR(VLOOKUP($C402,Employees!$A$2:$B$806,2,FALSE),0),$L$1)</f>
        <v>-</v>
      </c>
      <c r="F402" s="1" t="str">
        <f>IF(LEN(E402),IFERROR(VLOOKUP(E402,'Tools List'!$B$2:$C$1048576,2,FALSE),0),$L$1)</f>
        <v>-</v>
      </c>
      <c r="I402" s="25">
        <v>1</v>
      </c>
      <c r="J402" s="1" t="s">
        <v>284</v>
      </c>
    </row>
    <row r="403" spans="1:10" x14ac:dyDescent="0.25">
      <c r="A403" s="1">
        <v>402</v>
      </c>
      <c r="D403" s="1" t="str">
        <f>IF(LEN($C403),IFERROR(VLOOKUP($C403,Employees!$A$2:$B$806,2,FALSE),0),$L$1)</f>
        <v>-</v>
      </c>
      <c r="F403" s="1" t="str">
        <f>IF(LEN(E403),IFERROR(VLOOKUP(E403,'Tools List'!$B$2:$C$1048576,2,FALSE),0),$L$1)</f>
        <v>-</v>
      </c>
      <c r="I403" s="25">
        <v>1</v>
      </c>
      <c r="J403" s="1" t="s">
        <v>284</v>
      </c>
    </row>
    <row r="404" spans="1:10" x14ac:dyDescent="0.25">
      <c r="A404" s="1">
        <v>403</v>
      </c>
      <c r="D404" s="1" t="str">
        <f>IF(LEN($C404),IFERROR(VLOOKUP($C404,Employees!$A$2:$B$806,2,FALSE),0),$L$1)</f>
        <v>-</v>
      </c>
      <c r="F404" s="1" t="str">
        <f>IF(LEN(E404),IFERROR(VLOOKUP(E404,'Tools List'!$B$2:$C$1048576,2,FALSE),0),$L$1)</f>
        <v>-</v>
      </c>
      <c r="I404" s="25">
        <v>1</v>
      </c>
      <c r="J404" s="1" t="s">
        <v>284</v>
      </c>
    </row>
    <row r="405" spans="1:10" x14ac:dyDescent="0.25">
      <c r="A405" s="1">
        <v>404</v>
      </c>
      <c r="D405" s="1" t="str">
        <f>IF(LEN($C405),IFERROR(VLOOKUP($C405,Employees!$A$2:$B$806,2,FALSE),0),$L$1)</f>
        <v>-</v>
      </c>
      <c r="F405" s="1" t="str">
        <f>IF(LEN(E405),IFERROR(VLOOKUP(E405,'Tools List'!$B$2:$C$1048576,2,FALSE),0),$L$1)</f>
        <v>-</v>
      </c>
      <c r="I405" s="25">
        <v>1</v>
      </c>
      <c r="J405" s="1" t="s">
        <v>284</v>
      </c>
    </row>
    <row r="406" spans="1:10" x14ac:dyDescent="0.25">
      <c r="A406" s="1">
        <v>405</v>
      </c>
      <c r="D406" s="1" t="str">
        <f>IF(LEN($C406),IFERROR(VLOOKUP($C406,Employees!$A$2:$B$806,2,FALSE),0),$L$1)</f>
        <v>-</v>
      </c>
      <c r="F406" s="1" t="str">
        <f>IF(LEN(E406),IFERROR(VLOOKUP(E406,'Tools List'!$B$2:$C$1048576,2,FALSE),0),$L$1)</f>
        <v>-</v>
      </c>
      <c r="I406" s="25">
        <v>1</v>
      </c>
      <c r="J406" s="1" t="s">
        <v>284</v>
      </c>
    </row>
    <row r="407" spans="1:10" x14ac:dyDescent="0.25">
      <c r="A407" s="1">
        <v>406</v>
      </c>
      <c r="D407" s="1" t="str">
        <f>IF(LEN($C407),IFERROR(VLOOKUP($C407,Employees!$A$2:$B$806,2,FALSE),0),$L$1)</f>
        <v>-</v>
      </c>
      <c r="F407" s="1" t="str">
        <f>IF(LEN(E407),IFERROR(VLOOKUP(E407,'Tools List'!$B$2:$C$1048576,2,FALSE),0),$L$1)</f>
        <v>-</v>
      </c>
      <c r="I407" s="25">
        <v>1</v>
      </c>
      <c r="J407" s="1" t="s">
        <v>284</v>
      </c>
    </row>
    <row r="408" spans="1:10" x14ac:dyDescent="0.25">
      <c r="A408" s="1">
        <v>407</v>
      </c>
      <c r="D408" s="1" t="str">
        <f>IF(LEN($C408),IFERROR(VLOOKUP($C408,Employees!$A$2:$B$806,2,FALSE),0),$L$1)</f>
        <v>-</v>
      </c>
      <c r="F408" s="1" t="str">
        <f>IF(LEN(E408),IFERROR(VLOOKUP(E408,'Tools List'!$B$2:$C$1048576,2,FALSE),0),$L$1)</f>
        <v>-</v>
      </c>
      <c r="I408" s="25">
        <v>1</v>
      </c>
      <c r="J408" s="1" t="s">
        <v>284</v>
      </c>
    </row>
    <row r="409" spans="1:10" x14ac:dyDescent="0.25">
      <c r="A409" s="1">
        <v>408</v>
      </c>
      <c r="D409" s="1" t="str">
        <f>IF(LEN($C409),IFERROR(VLOOKUP($C409,Employees!$A$2:$B$806,2,FALSE),0),$L$1)</f>
        <v>-</v>
      </c>
      <c r="F409" s="1" t="str">
        <f>IF(LEN(E409),IFERROR(VLOOKUP(E409,'Tools List'!$B$2:$C$1048576,2,FALSE),0),$L$1)</f>
        <v>-</v>
      </c>
      <c r="I409" s="25">
        <v>1</v>
      </c>
      <c r="J409" s="1" t="s">
        <v>284</v>
      </c>
    </row>
    <row r="410" spans="1:10" x14ac:dyDescent="0.25">
      <c r="A410" s="1">
        <v>409</v>
      </c>
      <c r="D410" s="1" t="str">
        <f>IF(LEN($C410),IFERROR(VLOOKUP($C410,Employees!$A$2:$B$806,2,FALSE),0),$L$1)</f>
        <v>-</v>
      </c>
      <c r="F410" s="1" t="str">
        <f>IF(LEN(E410),IFERROR(VLOOKUP(E410,'Tools List'!$B$2:$C$1048576,2,FALSE),0),$L$1)</f>
        <v>-</v>
      </c>
      <c r="I410" s="25">
        <v>1</v>
      </c>
      <c r="J410" s="1" t="s">
        <v>284</v>
      </c>
    </row>
    <row r="411" spans="1:10" x14ac:dyDescent="0.25">
      <c r="A411" s="1">
        <v>410</v>
      </c>
      <c r="D411" s="1" t="str">
        <f>IF(LEN($C411),IFERROR(VLOOKUP($C411,Employees!$A$2:$B$806,2,FALSE),0),$L$1)</f>
        <v>-</v>
      </c>
      <c r="F411" s="1" t="str">
        <f>IF(LEN(E411),IFERROR(VLOOKUP(E411,'Tools List'!$B$2:$C$1048576,2,FALSE),0),$L$1)</f>
        <v>-</v>
      </c>
      <c r="I411" s="25">
        <v>1</v>
      </c>
      <c r="J411" s="1" t="s">
        <v>284</v>
      </c>
    </row>
    <row r="412" spans="1:10" x14ac:dyDescent="0.25">
      <c r="A412" s="1">
        <v>411</v>
      </c>
      <c r="D412" s="1" t="str">
        <f>IF(LEN($C412),IFERROR(VLOOKUP($C412,Employees!$A$2:$B$806,2,FALSE),0),$L$1)</f>
        <v>-</v>
      </c>
      <c r="F412" s="1" t="str">
        <f>IF(LEN(E412),IFERROR(VLOOKUP(E412,'Tools List'!$B$2:$C$1048576,2,FALSE),0),$L$1)</f>
        <v>-</v>
      </c>
      <c r="I412" s="25">
        <v>1</v>
      </c>
      <c r="J412" s="1" t="s">
        <v>284</v>
      </c>
    </row>
    <row r="413" spans="1:10" x14ac:dyDescent="0.25">
      <c r="A413" s="1">
        <v>412</v>
      </c>
      <c r="D413" s="1" t="str">
        <f>IF(LEN($C413),IFERROR(VLOOKUP($C413,Employees!$A$2:$B$806,2,FALSE),0),$L$1)</f>
        <v>-</v>
      </c>
      <c r="F413" s="1" t="str">
        <f>IF(LEN(E413),IFERROR(VLOOKUP(E413,'Tools List'!$B$2:$C$1048576,2,FALSE),0),$L$1)</f>
        <v>-</v>
      </c>
      <c r="I413" s="25">
        <v>1</v>
      </c>
      <c r="J413" s="1" t="s">
        <v>284</v>
      </c>
    </row>
    <row r="414" spans="1:10" x14ac:dyDescent="0.25">
      <c r="A414" s="1">
        <v>413</v>
      </c>
      <c r="D414" s="1" t="str">
        <f>IF(LEN($C414),IFERROR(VLOOKUP($C414,Employees!$A$2:$B$806,2,FALSE),0),$L$1)</f>
        <v>-</v>
      </c>
      <c r="F414" s="1" t="str">
        <f>IF(LEN(E414),IFERROR(VLOOKUP(E414,'Tools List'!$B$2:$C$1048576,2,FALSE),0),$L$1)</f>
        <v>-</v>
      </c>
      <c r="I414" s="25">
        <v>1</v>
      </c>
      <c r="J414" s="1" t="s">
        <v>284</v>
      </c>
    </row>
    <row r="415" spans="1:10" x14ac:dyDescent="0.25">
      <c r="A415" s="1">
        <v>414</v>
      </c>
      <c r="D415" s="1" t="str">
        <f>IF(LEN($C415),IFERROR(VLOOKUP($C415,Employees!$A$2:$B$806,2,FALSE),0),$L$1)</f>
        <v>-</v>
      </c>
      <c r="F415" s="1" t="str">
        <f>IF(LEN(E415),IFERROR(VLOOKUP(E415,'Tools List'!$B$2:$C$1048576,2,FALSE),0),$L$1)</f>
        <v>-</v>
      </c>
      <c r="I415" s="25">
        <v>1</v>
      </c>
      <c r="J415" s="1" t="s">
        <v>284</v>
      </c>
    </row>
    <row r="416" spans="1:10" x14ac:dyDescent="0.25">
      <c r="A416" s="1">
        <v>415</v>
      </c>
      <c r="D416" s="1" t="str">
        <f>IF(LEN($C416),IFERROR(VLOOKUP($C416,Employees!$A$2:$B$806,2,FALSE),0),$L$1)</f>
        <v>-</v>
      </c>
      <c r="F416" s="1" t="str">
        <f>IF(LEN(E416),IFERROR(VLOOKUP(E416,'Tools List'!$B$2:$C$1048576,2,FALSE),0),$L$1)</f>
        <v>-</v>
      </c>
      <c r="I416" s="25">
        <v>1</v>
      </c>
      <c r="J416" s="1" t="s">
        <v>284</v>
      </c>
    </row>
    <row r="417" spans="1:10" x14ac:dyDescent="0.25">
      <c r="A417" s="1">
        <v>416</v>
      </c>
      <c r="D417" s="1" t="str">
        <f>IF(LEN($C417),IFERROR(VLOOKUP($C417,Employees!$A$2:$B$806,2,FALSE),0),$L$1)</f>
        <v>-</v>
      </c>
      <c r="F417" s="1" t="str">
        <f>IF(LEN(E417),IFERROR(VLOOKUP(E417,'Tools List'!$B$2:$C$1048576,2,FALSE),0),$L$1)</f>
        <v>-</v>
      </c>
      <c r="I417" s="25">
        <v>1</v>
      </c>
      <c r="J417" s="1" t="s">
        <v>284</v>
      </c>
    </row>
    <row r="418" spans="1:10" x14ac:dyDescent="0.25">
      <c r="A418" s="1">
        <v>417</v>
      </c>
      <c r="D418" s="1" t="str">
        <f>IF(LEN($C418),IFERROR(VLOOKUP($C418,Employees!$A$2:$B$806,2,FALSE),0),$L$1)</f>
        <v>-</v>
      </c>
      <c r="F418" s="1" t="str">
        <f>IF(LEN(E418),IFERROR(VLOOKUP(E418,'Tools List'!$B$2:$C$1048576,2,FALSE),0),$L$1)</f>
        <v>-</v>
      </c>
      <c r="I418" s="25">
        <v>1</v>
      </c>
      <c r="J418" s="1" t="s">
        <v>284</v>
      </c>
    </row>
    <row r="419" spans="1:10" x14ac:dyDescent="0.25">
      <c r="A419" s="1">
        <v>418</v>
      </c>
      <c r="D419" s="1" t="str">
        <f>IF(LEN($C419),IFERROR(VLOOKUP($C419,Employees!$A$2:$B$806,2,FALSE),0),$L$1)</f>
        <v>-</v>
      </c>
      <c r="F419" s="1" t="str">
        <f>IF(LEN(E419),IFERROR(VLOOKUP(E419,'Tools List'!$B$2:$C$1048576,2,FALSE),0),$L$1)</f>
        <v>-</v>
      </c>
      <c r="I419" s="25">
        <v>1</v>
      </c>
      <c r="J419" s="1" t="s">
        <v>284</v>
      </c>
    </row>
    <row r="420" spans="1:10" x14ac:dyDescent="0.25">
      <c r="A420" s="1">
        <v>419</v>
      </c>
      <c r="D420" s="1" t="str">
        <f>IF(LEN($C420),IFERROR(VLOOKUP($C420,Employees!$A$2:$B$806,2,FALSE),0),$L$1)</f>
        <v>-</v>
      </c>
      <c r="F420" s="1" t="str">
        <f>IF(LEN(E420),IFERROR(VLOOKUP(E420,'Tools List'!$B$2:$C$1048576,2,FALSE),0),$L$1)</f>
        <v>-</v>
      </c>
      <c r="I420" s="25">
        <v>1</v>
      </c>
      <c r="J420" s="1" t="s">
        <v>284</v>
      </c>
    </row>
    <row r="421" spans="1:10" x14ac:dyDescent="0.25">
      <c r="A421" s="1">
        <v>420</v>
      </c>
      <c r="D421" s="1" t="str">
        <f>IF(LEN($C421),IFERROR(VLOOKUP($C421,Employees!$A$2:$B$806,2,FALSE),0),$L$1)</f>
        <v>-</v>
      </c>
      <c r="F421" s="1" t="str">
        <f>IF(LEN(E421),IFERROR(VLOOKUP(E421,'Tools List'!$B$2:$C$1048576,2,FALSE),0),$L$1)</f>
        <v>-</v>
      </c>
      <c r="I421" s="25">
        <v>1</v>
      </c>
      <c r="J421" s="1" t="s">
        <v>284</v>
      </c>
    </row>
    <row r="422" spans="1:10" x14ac:dyDescent="0.25">
      <c r="A422" s="1">
        <v>421</v>
      </c>
      <c r="D422" s="1" t="str">
        <f>IF(LEN($C422),IFERROR(VLOOKUP($C422,Employees!$A$2:$B$806,2,FALSE),0),$L$1)</f>
        <v>-</v>
      </c>
      <c r="F422" s="1" t="str">
        <f>IF(LEN(E422),IFERROR(VLOOKUP(E422,'Tools List'!$B$2:$C$1048576,2,FALSE),0),$L$1)</f>
        <v>-</v>
      </c>
      <c r="I422" s="25">
        <v>1</v>
      </c>
      <c r="J422" s="1" t="s">
        <v>284</v>
      </c>
    </row>
    <row r="423" spans="1:10" x14ac:dyDescent="0.25">
      <c r="A423" s="1">
        <v>422</v>
      </c>
      <c r="D423" s="1" t="str">
        <f>IF(LEN($C423),IFERROR(VLOOKUP($C423,Employees!$A$2:$B$806,2,FALSE),0),$L$1)</f>
        <v>-</v>
      </c>
      <c r="F423" s="1" t="str">
        <f>IF(LEN(E423),IFERROR(VLOOKUP(E423,'Tools List'!$B$2:$C$1048576,2,FALSE),0),$L$1)</f>
        <v>-</v>
      </c>
      <c r="I423" s="25">
        <v>1</v>
      </c>
      <c r="J423" s="1" t="s">
        <v>284</v>
      </c>
    </row>
    <row r="424" spans="1:10" x14ac:dyDescent="0.25">
      <c r="A424" s="1">
        <v>423</v>
      </c>
      <c r="D424" s="1" t="str">
        <f>IF(LEN($C424),IFERROR(VLOOKUP($C424,Employees!$A$2:$B$806,2,FALSE),0),$L$1)</f>
        <v>-</v>
      </c>
      <c r="F424" s="1" t="str">
        <f>IF(LEN(E424),IFERROR(VLOOKUP(E424,'Tools List'!$B$2:$C$1048576,2,FALSE),0),$L$1)</f>
        <v>-</v>
      </c>
      <c r="I424" s="25">
        <v>1</v>
      </c>
      <c r="J424" s="1" t="s">
        <v>284</v>
      </c>
    </row>
    <row r="425" spans="1:10" x14ac:dyDescent="0.25">
      <c r="A425" s="1">
        <v>424</v>
      </c>
      <c r="D425" s="1" t="str">
        <f>IF(LEN($C425),IFERROR(VLOOKUP($C425,Employees!$A$2:$B$806,2,FALSE),0),$L$1)</f>
        <v>-</v>
      </c>
      <c r="F425" s="1" t="str">
        <f>IF(LEN(E425),IFERROR(VLOOKUP(E425,'Tools List'!$B$2:$C$1048576,2,FALSE),0),$L$1)</f>
        <v>-</v>
      </c>
      <c r="I425" s="25">
        <v>1</v>
      </c>
      <c r="J425" s="1" t="s">
        <v>284</v>
      </c>
    </row>
    <row r="426" spans="1:10" x14ac:dyDescent="0.25">
      <c r="A426" s="1">
        <v>425</v>
      </c>
      <c r="D426" s="1" t="str">
        <f>IF(LEN($C426),IFERROR(VLOOKUP($C426,Employees!$A$2:$B$806,2,FALSE),0),$L$1)</f>
        <v>-</v>
      </c>
      <c r="F426" s="1" t="str">
        <f>IF(LEN(E426),IFERROR(VLOOKUP(E426,'Tools List'!$B$2:$C$1048576,2,FALSE),0),$L$1)</f>
        <v>-</v>
      </c>
      <c r="I426" s="25">
        <v>1</v>
      </c>
      <c r="J426" s="1" t="s">
        <v>284</v>
      </c>
    </row>
    <row r="427" spans="1:10" x14ac:dyDescent="0.25">
      <c r="A427" s="1">
        <v>426</v>
      </c>
      <c r="D427" s="1" t="str">
        <f>IF(LEN($C427),IFERROR(VLOOKUP($C427,Employees!$A$2:$B$806,2,FALSE),0),$L$1)</f>
        <v>-</v>
      </c>
      <c r="F427" s="1" t="str">
        <f>IF(LEN(E427),IFERROR(VLOOKUP(E427,'Tools List'!$B$2:$C$1048576,2,FALSE),0),$L$1)</f>
        <v>-</v>
      </c>
      <c r="I427" s="25">
        <v>1</v>
      </c>
      <c r="J427" s="1" t="s">
        <v>284</v>
      </c>
    </row>
    <row r="428" spans="1:10" x14ac:dyDescent="0.25">
      <c r="A428" s="1">
        <v>427</v>
      </c>
      <c r="D428" s="1" t="str">
        <f>IF(LEN($C428),IFERROR(VLOOKUP($C428,Employees!$A$2:$B$806,2,FALSE),0),$L$1)</f>
        <v>-</v>
      </c>
      <c r="F428" s="1" t="str">
        <f>IF(LEN(E428),IFERROR(VLOOKUP(E428,'Tools List'!$B$2:$C$1048576,2,FALSE),0),$L$1)</f>
        <v>-</v>
      </c>
      <c r="I428" s="25">
        <v>1</v>
      </c>
      <c r="J428" s="1" t="s">
        <v>284</v>
      </c>
    </row>
    <row r="429" spans="1:10" x14ac:dyDescent="0.25">
      <c r="A429" s="1">
        <v>428</v>
      </c>
      <c r="D429" s="1" t="str">
        <f>IF(LEN($C429),IFERROR(VLOOKUP($C429,Employees!$A$2:$B$806,2,FALSE),0),$L$1)</f>
        <v>-</v>
      </c>
      <c r="F429" s="1" t="str">
        <f>IF(LEN(E429),IFERROR(VLOOKUP(E429,'Tools List'!$B$2:$C$1048576,2,FALSE),0),$L$1)</f>
        <v>-</v>
      </c>
      <c r="I429" s="25">
        <v>1</v>
      </c>
      <c r="J429" s="1" t="s">
        <v>284</v>
      </c>
    </row>
    <row r="430" spans="1:10" x14ac:dyDescent="0.25">
      <c r="A430" s="1">
        <v>429</v>
      </c>
      <c r="D430" s="1" t="str">
        <f>IF(LEN($C430),IFERROR(VLOOKUP($C430,Employees!$A$2:$B$806,2,FALSE),0),$L$1)</f>
        <v>-</v>
      </c>
      <c r="F430" s="1" t="str">
        <f>IF(LEN(E430),IFERROR(VLOOKUP(E430,'Tools List'!$B$2:$C$1048576,2,FALSE),0),$L$1)</f>
        <v>-</v>
      </c>
      <c r="I430" s="25">
        <v>1</v>
      </c>
      <c r="J430" s="1" t="s">
        <v>284</v>
      </c>
    </row>
    <row r="431" spans="1:10" x14ac:dyDescent="0.25">
      <c r="A431" s="1">
        <v>430</v>
      </c>
      <c r="D431" s="1" t="str">
        <f>IF(LEN($C431),IFERROR(VLOOKUP($C431,Employees!$A$2:$B$806,2,FALSE),0),$L$1)</f>
        <v>-</v>
      </c>
      <c r="F431" s="1" t="str">
        <f>IF(LEN(E431),IFERROR(VLOOKUP(E431,'Tools List'!$B$2:$C$1048576,2,FALSE),0),$L$1)</f>
        <v>-</v>
      </c>
      <c r="I431" s="25">
        <v>1</v>
      </c>
      <c r="J431" s="1" t="s">
        <v>284</v>
      </c>
    </row>
    <row r="432" spans="1:10" x14ac:dyDescent="0.25">
      <c r="A432" s="1">
        <v>431</v>
      </c>
      <c r="D432" s="1" t="str">
        <f>IF(LEN($C432),IFERROR(VLOOKUP($C432,Employees!$A$2:$B$806,2,FALSE),0),$L$1)</f>
        <v>-</v>
      </c>
      <c r="F432" s="1" t="str">
        <f>IF(LEN(E432),IFERROR(VLOOKUP(E432,'Tools List'!$B$2:$C$1048576,2,FALSE),0),$L$1)</f>
        <v>-</v>
      </c>
      <c r="I432" s="25">
        <v>1</v>
      </c>
      <c r="J432" s="1" t="s">
        <v>284</v>
      </c>
    </row>
    <row r="433" spans="1:10" x14ac:dyDescent="0.25">
      <c r="A433" s="1">
        <v>432</v>
      </c>
      <c r="D433" s="1" t="str">
        <f>IF(LEN($C433),IFERROR(VLOOKUP($C433,Employees!$A$2:$B$806,2,FALSE),0),$L$1)</f>
        <v>-</v>
      </c>
      <c r="F433" s="1" t="str">
        <f>IF(LEN(E433),IFERROR(VLOOKUP(E433,'Tools List'!$B$2:$C$1048576,2,FALSE),0),$L$1)</f>
        <v>-</v>
      </c>
      <c r="I433" s="25">
        <v>1</v>
      </c>
      <c r="J433" s="1" t="s">
        <v>284</v>
      </c>
    </row>
    <row r="434" spans="1:10" x14ac:dyDescent="0.25">
      <c r="A434" s="1">
        <v>433</v>
      </c>
      <c r="D434" s="1" t="str">
        <f>IF(LEN($C434),IFERROR(VLOOKUP($C434,Employees!$A$2:$B$806,2,FALSE),0),$L$1)</f>
        <v>-</v>
      </c>
      <c r="F434" s="1" t="str">
        <f>IF(LEN(E434),IFERROR(VLOOKUP(E434,'Tools List'!$B$2:$C$1048576,2,FALSE),0),$L$1)</f>
        <v>-</v>
      </c>
      <c r="I434" s="25">
        <v>1</v>
      </c>
      <c r="J434" s="1" t="s">
        <v>284</v>
      </c>
    </row>
    <row r="435" spans="1:10" x14ac:dyDescent="0.25">
      <c r="A435" s="1">
        <v>434</v>
      </c>
      <c r="D435" s="1" t="str">
        <f>IF(LEN($C435),IFERROR(VLOOKUP($C435,Employees!$A$2:$B$806,2,FALSE),0),$L$1)</f>
        <v>-</v>
      </c>
      <c r="F435" s="1" t="str">
        <f>IF(LEN(E435),IFERROR(VLOOKUP(E435,'Tools List'!$B$2:$C$1048576,2,FALSE),0),$L$1)</f>
        <v>-</v>
      </c>
      <c r="I435" s="25">
        <v>1</v>
      </c>
      <c r="J435" s="1" t="s">
        <v>284</v>
      </c>
    </row>
    <row r="436" spans="1:10" x14ac:dyDescent="0.25">
      <c r="A436" s="1">
        <v>435</v>
      </c>
      <c r="D436" s="1" t="str">
        <f>IF(LEN($C436),IFERROR(VLOOKUP($C436,Employees!$A$2:$B$806,2,FALSE),0),$L$1)</f>
        <v>-</v>
      </c>
      <c r="F436" s="1" t="str">
        <f>IF(LEN(E436),IFERROR(VLOOKUP(E436,'Tools List'!$B$2:$C$1048576,2,FALSE),0),$L$1)</f>
        <v>-</v>
      </c>
      <c r="I436" s="25">
        <v>1</v>
      </c>
      <c r="J436" s="1" t="s">
        <v>284</v>
      </c>
    </row>
    <row r="437" spans="1:10" x14ac:dyDescent="0.25">
      <c r="A437" s="1">
        <v>436</v>
      </c>
      <c r="D437" s="1" t="str">
        <f>IF(LEN($C437),IFERROR(VLOOKUP($C437,Employees!$A$2:$B$806,2,FALSE),0),$L$1)</f>
        <v>-</v>
      </c>
      <c r="F437" s="1" t="str">
        <f>IF(LEN(E437),IFERROR(VLOOKUP(E437,'Tools List'!$B$2:$C$1048576,2,FALSE),0),$L$1)</f>
        <v>-</v>
      </c>
      <c r="I437" s="25">
        <v>1</v>
      </c>
      <c r="J437" s="1" t="s">
        <v>284</v>
      </c>
    </row>
    <row r="438" spans="1:10" x14ac:dyDescent="0.25">
      <c r="A438" s="1">
        <v>437</v>
      </c>
      <c r="D438" s="1" t="str">
        <f>IF(LEN($C438),IFERROR(VLOOKUP($C438,Employees!$A$2:$B$806,2,FALSE),0),$L$1)</f>
        <v>-</v>
      </c>
      <c r="F438" s="1" t="str">
        <f>IF(LEN(E438),IFERROR(VLOOKUP(E438,'Tools List'!$B$2:$C$1048576,2,FALSE),0),$L$1)</f>
        <v>-</v>
      </c>
      <c r="I438" s="25">
        <v>1</v>
      </c>
      <c r="J438" s="1" t="s">
        <v>284</v>
      </c>
    </row>
    <row r="439" spans="1:10" x14ac:dyDescent="0.25">
      <c r="A439" s="1">
        <v>438</v>
      </c>
      <c r="D439" s="1" t="str">
        <f>IF(LEN($C439),IFERROR(VLOOKUP($C439,Employees!$A$2:$B$806,2,FALSE),0),$L$1)</f>
        <v>-</v>
      </c>
      <c r="F439" s="1" t="str">
        <f>IF(LEN(E439),IFERROR(VLOOKUP(E439,'Tools List'!$B$2:$C$1048576,2,FALSE),0),$L$1)</f>
        <v>-</v>
      </c>
      <c r="I439" s="25">
        <v>1</v>
      </c>
      <c r="J439" s="1" t="s">
        <v>284</v>
      </c>
    </row>
    <row r="440" spans="1:10" x14ac:dyDescent="0.25">
      <c r="A440" s="1">
        <v>439</v>
      </c>
      <c r="D440" s="1" t="str">
        <f>IF(LEN($C440),IFERROR(VLOOKUP($C440,Employees!$A$2:$B$806,2,FALSE),0),$L$1)</f>
        <v>-</v>
      </c>
      <c r="F440" s="1" t="str">
        <f>IF(LEN(E440),IFERROR(VLOOKUP(E440,'Tools List'!$B$2:$C$1048576,2,FALSE),0),$L$1)</f>
        <v>-</v>
      </c>
      <c r="I440" s="25">
        <v>1</v>
      </c>
      <c r="J440" s="1" t="s">
        <v>284</v>
      </c>
    </row>
    <row r="441" spans="1:10" x14ac:dyDescent="0.25">
      <c r="A441" s="1">
        <v>440</v>
      </c>
      <c r="D441" s="1" t="str">
        <f>IF(LEN($C441),IFERROR(VLOOKUP($C441,Employees!$A$2:$B$806,2,FALSE),0),$L$1)</f>
        <v>-</v>
      </c>
      <c r="F441" s="1" t="str">
        <f>IF(LEN(E441),IFERROR(VLOOKUP(E441,'Tools List'!$B$2:$C$1048576,2,FALSE),0),$L$1)</f>
        <v>-</v>
      </c>
      <c r="I441" s="25">
        <v>1</v>
      </c>
      <c r="J441" s="1" t="s">
        <v>284</v>
      </c>
    </row>
    <row r="442" spans="1:10" x14ac:dyDescent="0.25">
      <c r="A442" s="1">
        <v>441</v>
      </c>
      <c r="D442" s="1" t="str">
        <f>IF(LEN($C442),IFERROR(VLOOKUP($C442,Employees!$A$2:$B$806,2,FALSE),0),$L$1)</f>
        <v>-</v>
      </c>
      <c r="F442" s="1" t="str">
        <f>IF(LEN(E442),IFERROR(VLOOKUP(E442,'Tools List'!$B$2:$C$1048576,2,FALSE),0),$L$1)</f>
        <v>-</v>
      </c>
      <c r="I442" s="25">
        <v>1</v>
      </c>
      <c r="J442" s="1" t="s">
        <v>284</v>
      </c>
    </row>
    <row r="443" spans="1:10" x14ac:dyDescent="0.25">
      <c r="A443" s="1">
        <v>442</v>
      </c>
      <c r="D443" s="1" t="str">
        <f>IF(LEN($C443),IFERROR(VLOOKUP($C443,Employees!$A$2:$B$806,2,FALSE),0),$L$1)</f>
        <v>-</v>
      </c>
      <c r="F443" s="1" t="str">
        <f>IF(LEN(E443),IFERROR(VLOOKUP(E443,'Tools List'!$B$2:$C$1048576,2,FALSE),0),$L$1)</f>
        <v>-</v>
      </c>
      <c r="I443" s="25">
        <v>1</v>
      </c>
      <c r="J443" s="1" t="s">
        <v>284</v>
      </c>
    </row>
    <row r="444" spans="1:10" x14ac:dyDescent="0.25">
      <c r="A444" s="1">
        <v>443</v>
      </c>
      <c r="D444" s="1" t="str">
        <f>IF(LEN($C444),IFERROR(VLOOKUP($C444,Employees!$A$2:$B$806,2,FALSE),0),$L$1)</f>
        <v>-</v>
      </c>
      <c r="F444" s="1" t="str">
        <f>IF(LEN(E444),IFERROR(VLOOKUP(E444,'Tools List'!$B$2:$C$1048576,2,FALSE),0),$L$1)</f>
        <v>-</v>
      </c>
      <c r="I444" s="25">
        <v>1</v>
      </c>
      <c r="J444" s="1" t="s">
        <v>284</v>
      </c>
    </row>
    <row r="445" spans="1:10" x14ac:dyDescent="0.25">
      <c r="A445" s="1">
        <v>444</v>
      </c>
      <c r="D445" s="1" t="str">
        <f>IF(LEN($C445),IFERROR(VLOOKUP($C445,Employees!$A$2:$B$806,2,FALSE),0),$L$1)</f>
        <v>-</v>
      </c>
      <c r="F445" s="1" t="str">
        <f>IF(LEN(E445),IFERROR(VLOOKUP(E445,'Tools List'!$B$2:$C$1048576,2,FALSE),0),$L$1)</f>
        <v>-</v>
      </c>
      <c r="I445" s="25">
        <v>1</v>
      </c>
      <c r="J445" s="1" t="s">
        <v>284</v>
      </c>
    </row>
    <row r="446" spans="1:10" x14ac:dyDescent="0.25">
      <c r="A446" s="1">
        <v>445</v>
      </c>
      <c r="D446" s="1" t="str">
        <f>IF(LEN($C446),IFERROR(VLOOKUP($C446,Employees!$A$2:$B$806,2,FALSE),0),$L$1)</f>
        <v>-</v>
      </c>
      <c r="F446" s="1" t="str">
        <f>IF(LEN(E446),IFERROR(VLOOKUP(E446,'Tools List'!$B$2:$C$1048576,2,FALSE),0),$L$1)</f>
        <v>-</v>
      </c>
      <c r="I446" s="25">
        <v>1</v>
      </c>
      <c r="J446" s="1" t="s">
        <v>284</v>
      </c>
    </row>
    <row r="447" spans="1:10" x14ac:dyDescent="0.25">
      <c r="A447" s="1">
        <v>446</v>
      </c>
      <c r="D447" s="1" t="str">
        <f>IF(LEN($C447),IFERROR(VLOOKUP($C447,Employees!$A$2:$B$806,2,FALSE),0),$L$1)</f>
        <v>-</v>
      </c>
      <c r="F447" s="1" t="str">
        <f>IF(LEN(E447),IFERROR(VLOOKUP(E447,'Tools List'!$B$2:$C$1048576,2,FALSE),0),$L$1)</f>
        <v>-</v>
      </c>
      <c r="I447" s="25">
        <v>1</v>
      </c>
      <c r="J447" s="1" t="s">
        <v>284</v>
      </c>
    </row>
    <row r="448" spans="1:10" x14ac:dyDescent="0.25">
      <c r="A448" s="1">
        <v>447</v>
      </c>
      <c r="D448" s="1" t="str">
        <f>IF(LEN($C448),IFERROR(VLOOKUP($C448,Employees!$A$2:$B$806,2,FALSE),0),$L$1)</f>
        <v>-</v>
      </c>
      <c r="F448" s="1" t="str">
        <f>IF(LEN(E448),IFERROR(VLOOKUP(E448,'Tools List'!$B$2:$C$1048576,2,FALSE),0),$L$1)</f>
        <v>-</v>
      </c>
      <c r="I448" s="25">
        <v>1</v>
      </c>
      <c r="J448" s="1" t="s">
        <v>284</v>
      </c>
    </row>
    <row r="449" spans="1:10" x14ac:dyDescent="0.25">
      <c r="A449" s="1">
        <v>448</v>
      </c>
      <c r="D449" s="1" t="str">
        <f>IF(LEN($C449),IFERROR(VLOOKUP($C449,Employees!$A$2:$B$806,2,FALSE),0),$L$1)</f>
        <v>-</v>
      </c>
      <c r="F449" s="1" t="str">
        <f>IF(LEN(E449),IFERROR(VLOOKUP(E449,'Tools List'!$B$2:$C$1048576,2,FALSE),0),$L$1)</f>
        <v>-</v>
      </c>
      <c r="I449" s="25">
        <v>1</v>
      </c>
      <c r="J449" s="1" t="s">
        <v>284</v>
      </c>
    </row>
    <row r="450" spans="1:10" x14ac:dyDescent="0.25">
      <c r="A450" s="1">
        <v>449</v>
      </c>
      <c r="D450" s="1" t="str">
        <f>IF(LEN($C450),IFERROR(VLOOKUP($C450,Employees!$A$2:$B$806,2,FALSE),0),$L$1)</f>
        <v>-</v>
      </c>
      <c r="F450" s="1" t="str">
        <f>IF(LEN(E450),IFERROR(VLOOKUP(E450,'Tools List'!$B$2:$C$1048576,2,FALSE),0),$L$1)</f>
        <v>-</v>
      </c>
      <c r="I450" s="25">
        <v>1</v>
      </c>
      <c r="J450" s="1" t="s">
        <v>284</v>
      </c>
    </row>
    <row r="451" spans="1:10" x14ac:dyDescent="0.25">
      <c r="A451" s="1">
        <v>450</v>
      </c>
      <c r="D451" s="1" t="str">
        <f>IF(LEN($C451),IFERROR(VLOOKUP($C451,Employees!$A$2:$B$806,2,FALSE),0),$L$1)</f>
        <v>-</v>
      </c>
      <c r="F451" s="1" t="str">
        <f>IF(LEN(E451),IFERROR(VLOOKUP(E451,'Tools List'!$B$2:$C$1048576,2,FALSE),0),$L$1)</f>
        <v>-</v>
      </c>
      <c r="I451" s="25">
        <v>1</v>
      </c>
      <c r="J451" s="1" t="s">
        <v>284</v>
      </c>
    </row>
    <row r="452" spans="1:10" x14ac:dyDescent="0.25">
      <c r="A452" s="1">
        <v>451</v>
      </c>
      <c r="D452" s="1" t="str">
        <f>IF(LEN($C452),IFERROR(VLOOKUP($C452,Employees!$A$2:$B$806,2,FALSE),0),$L$1)</f>
        <v>-</v>
      </c>
      <c r="F452" s="1" t="str">
        <f>IF(LEN(E452),IFERROR(VLOOKUP(E452,'Tools List'!$B$2:$C$1048576,2,FALSE),0),$L$1)</f>
        <v>-</v>
      </c>
      <c r="I452" s="25">
        <v>1</v>
      </c>
      <c r="J452" s="1" t="s">
        <v>284</v>
      </c>
    </row>
    <row r="453" spans="1:10" x14ac:dyDescent="0.25">
      <c r="A453" s="1">
        <v>452</v>
      </c>
      <c r="D453" s="1" t="str">
        <f>IF(LEN($C453),IFERROR(VLOOKUP($C453,Employees!$A$2:$B$806,2,FALSE),0),$L$1)</f>
        <v>-</v>
      </c>
      <c r="F453" s="1" t="str">
        <f>IF(LEN(E453),IFERROR(VLOOKUP(E453,'Tools List'!$B$2:$C$1048576,2,FALSE),0),$L$1)</f>
        <v>-</v>
      </c>
      <c r="I453" s="25">
        <v>1</v>
      </c>
      <c r="J453" s="1" t="s">
        <v>284</v>
      </c>
    </row>
    <row r="454" spans="1:10" x14ac:dyDescent="0.25">
      <c r="A454" s="1">
        <v>453</v>
      </c>
      <c r="D454" s="1" t="str">
        <f>IF(LEN($C454),IFERROR(VLOOKUP($C454,Employees!$A$2:$B$806,2,FALSE),0),$L$1)</f>
        <v>-</v>
      </c>
      <c r="F454" s="1" t="str">
        <f>IF(LEN(E454),IFERROR(VLOOKUP(E454,'Tools List'!$B$2:$C$1048576,2,FALSE),0),$L$1)</f>
        <v>-</v>
      </c>
      <c r="I454" s="25">
        <v>1</v>
      </c>
      <c r="J454" s="1" t="s">
        <v>284</v>
      </c>
    </row>
    <row r="455" spans="1:10" x14ac:dyDescent="0.25">
      <c r="A455" s="1">
        <v>454</v>
      </c>
      <c r="D455" s="1" t="str">
        <f>IF(LEN($C455),IFERROR(VLOOKUP($C455,Employees!$A$2:$B$806,2,FALSE),0),$L$1)</f>
        <v>-</v>
      </c>
      <c r="F455" s="1" t="str">
        <f>IF(LEN(E455),IFERROR(VLOOKUP(E455,'Tools List'!$B$2:$C$1048576,2,FALSE),0),$L$1)</f>
        <v>-</v>
      </c>
      <c r="I455" s="25">
        <v>1</v>
      </c>
      <c r="J455" s="1" t="s">
        <v>284</v>
      </c>
    </row>
    <row r="456" spans="1:10" x14ac:dyDescent="0.25">
      <c r="A456" s="1">
        <v>455</v>
      </c>
      <c r="D456" s="1" t="str">
        <f>IF(LEN($C456),IFERROR(VLOOKUP($C456,Employees!$A$2:$B$806,2,FALSE),0),$L$1)</f>
        <v>-</v>
      </c>
      <c r="F456" s="1" t="str">
        <f>IF(LEN(E456),IFERROR(VLOOKUP(E456,'Tools List'!$B$2:$C$1048576,2,FALSE),0),$L$1)</f>
        <v>-</v>
      </c>
      <c r="I456" s="25">
        <v>1</v>
      </c>
      <c r="J456" s="1" t="s">
        <v>284</v>
      </c>
    </row>
    <row r="457" spans="1:10" x14ac:dyDescent="0.25">
      <c r="A457" s="1">
        <v>456</v>
      </c>
      <c r="D457" s="1" t="str">
        <f>IF(LEN($C457),IFERROR(VLOOKUP($C457,Employees!$A$2:$B$806,2,FALSE),0),$L$1)</f>
        <v>-</v>
      </c>
      <c r="F457" s="1" t="str">
        <f>IF(LEN(E457),IFERROR(VLOOKUP(E457,'Tools List'!$B$2:$C$1048576,2,FALSE),0),$L$1)</f>
        <v>-</v>
      </c>
      <c r="I457" s="25">
        <v>1</v>
      </c>
      <c r="J457" s="1" t="s">
        <v>284</v>
      </c>
    </row>
    <row r="458" spans="1:10" x14ac:dyDescent="0.25">
      <c r="A458" s="1">
        <v>457</v>
      </c>
      <c r="D458" s="1" t="str">
        <f>IF(LEN($C458),IFERROR(VLOOKUP($C458,Employees!$A$2:$B$806,2,FALSE),0),$L$1)</f>
        <v>-</v>
      </c>
      <c r="F458" s="1" t="str">
        <f>IF(LEN(E458),IFERROR(VLOOKUP(E458,'Tools List'!$B$2:$C$1048576,2,FALSE),0),$L$1)</f>
        <v>-</v>
      </c>
      <c r="I458" s="25">
        <v>1</v>
      </c>
      <c r="J458" s="1" t="s">
        <v>284</v>
      </c>
    </row>
    <row r="459" spans="1:10" x14ac:dyDescent="0.25">
      <c r="A459" s="1">
        <v>458</v>
      </c>
      <c r="D459" s="1" t="str">
        <f>IF(LEN($C459),IFERROR(VLOOKUP($C459,Employees!$A$2:$B$806,2,FALSE),0),$L$1)</f>
        <v>-</v>
      </c>
      <c r="F459" s="1" t="str">
        <f>IF(LEN(E459),IFERROR(VLOOKUP(E459,'Tools List'!$B$2:$C$1048576,2,FALSE),0),$L$1)</f>
        <v>-</v>
      </c>
      <c r="I459" s="25">
        <v>1</v>
      </c>
      <c r="J459" s="1" t="s">
        <v>284</v>
      </c>
    </row>
    <row r="460" spans="1:10" x14ac:dyDescent="0.25">
      <c r="A460" s="1">
        <v>459</v>
      </c>
      <c r="D460" s="1" t="str">
        <f>IF(LEN($C460),IFERROR(VLOOKUP($C460,Employees!$A$2:$B$806,2,FALSE),0),$L$1)</f>
        <v>-</v>
      </c>
      <c r="F460" s="1" t="str">
        <f>IF(LEN(E460),IFERROR(VLOOKUP(E460,'Tools List'!$B$2:$C$1048576,2,FALSE),0),$L$1)</f>
        <v>-</v>
      </c>
      <c r="I460" s="25">
        <v>1</v>
      </c>
      <c r="J460" s="1" t="s">
        <v>284</v>
      </c>
    </row>
    <row r="461" spans="1:10" x14ac:dyDescent="0.25">
      <c r="A461" s="1">
        <v>460</v>
      </c>
      <c r="D461" s="1" t="str">
        <f>IF(LEN($C461),IFERROR(VLOOKUP($C461,Employees!$A$2:$B$806,2,FALSE),0),$L$1)</f>
        <v>-</v>
      </c>
      <c r="F461" s="1" t="str">
        <f>IF(LEN(E461),IFERROR(VLOOKUP(E461,'Tools List'!$B$2:$C$1048576,2,FALSE),0),$L$1)</f>
        <v>-</v>
      </c>
      <c r="I461" s="25">
        <v>1</v>
      </c>
      <c r="J461" s="1" t="s">
        <v>284</v>
      </c>
    </row>
    <row r="462" spans="1:10" x14ac:dyDescent="0.25">
      <c r="A462" s="1">
        <v>461</v>
      </c>
      <c r="D462" s="1" t="str">
        <f>IF(LEN($C462),IFERROR(VLOOKUP($C462,Employees!$A$2:$B$806,2,FALSE),0),$L$1)</f>
        <v>-</v>
      </c>
      <c r="F462" s="1" t="str">
        <f>IF(LEN(E462),IFERROR(VLOOKUP(E462,'Tools List'!$B$2:$C$1048576,2,FALSE),0),$L$1)</f>
        <v>-</v>
      </c>
      <c r="I462" s="25">
        <v>1</v>
      </c>
      <c r="J462" s="1" t="s">
        <v>284</v>
      </c>
    </row>
    <row r="463" spans="1:10" x14ac:dyDescent="0.25">
      <c r="A463" s="1">
        <v>462</v>
      </c>
      <c r="D463" s="1" t="str">
        <f>IF(LEN($C463),IFERROR(VLOOKUP($C463,Employees!$A$2:$B$806,2,FALSE),0),$L$1)</f>
        <v>-</v>
      </c>
      <c r="F463" s="1" t="str">
        <f>IF(LEN(E463),IFERROR(VLOOKUP(E463,'Tools List'!$B$2:$C$1048576,2,FALSE),0),$L$1)</f>
        <v>-</v>
      </c>
      <c r="I463" s="25">
        <v>1</v>
      </c>
      <c r="J463" s="1" t="s">
        <v>284</v>
      </c>
    </row>
    <row r="464" spans="1:10" x14ac:dyDescent="0.25">
      <c r="A464" s="1">
        <v>463</v>
      </c>
      <c r="D464" s="1" t="str">
        <f>IF(LEN($C464),IFERROR(VLOOKUP($C464,Employees!$A$2:$B$806,2,FALSE),0),$L$1)</f>
        <v>-</v>
      </c>
      <c r="F464" s="1" t="str">
        <f>IF(LEN(E464),IFERROR(VLOOKUP(E464,'Tools List'!$B$2:$C$1048576,2,FALSE),0),$L$1)</f>
        <v>-</v>
      </c>
      <c r="I464" s="25">
        <v>1</v>
      </c>
      <c r="J464" s="1" t="s">
        <v>284</v>
      </c>
    </row>
    <row r="465" spans="1:10" x14ac:dyDescent="0.25">
      <c r="A465" s="1">
        <v>464</v>
      </c>
      <c r="D465" s="1" t="str">
        <f>IF(LEN($C465),IFERROR(VLOOKUP($C465,Employees!$A$2:$B$806,2,FALSE),0),$L$1)</f>
        <v>-</v>
      </c>
      <c r="F465" s="1" t="str">
        <f>IF(LEN(E465),IFERROR(VLOOKUP(E465,'Tools List'!$B$2:$C$1048576,2,FALSE),0),$L$1)</f>
        <v>-</v>
      </c>
      <c r="I465" s="25">
        <v>1</v>
      </c>
      <c r="J465" s="1" t="s">
        <v>284</v>
      </c>
    </row>
    <row r="466" spans="1:10" x14ac:dyDescent="0.25">
      <c r="A466" s="1">
        <v>465</v>
      </c>
      <c r="D466" s="1" t="str">
        <f>IF(LEN($C466),IFERROR(VLOOKUP($C466,Employees!$A$2:$B$806,2,FALSE),0),$L$1)</f>
        <v>-</v>
      </c>
      <c r="F466" s="1" t="str">
        <f>IF(LEN(E466),IFERROR(VLOOKUP(E466,'Tools List'!$B$2:$C$1048576,2,FALSE),0),$L$1)</f>
        <v>-</v>
      </c>
      <c r="I466" s="25">
        <v>1</v>
      </c>
      <c r="J466" s="1" t="s">
        <v>284</v>
      </c>
    </row>
    <row r="467" spans="1:10" x14ac:dyDescent="0.25">
      <c r="A467" s="1">
        <v>466</v>
      </c>
      <c r="D467" s="1" t="str">
        <f>IF(LEN($C467),IFERROR(VLOOKUP($C467,Employees!$A$2:$B$806,2,FALSE),0),$L$1)</f>
        <v>-</v>
      </c>
      <c r="F467" s="1" t="str">
        <f>IF(LEN(E467),IFERROR(VLOOKUP(E467,'Tools List'!$B$2:$C$1048576,2,FALSE),0),$L$1)</f>
        <v>-</v>
      </c>
      <c r="I467" s="25">
        <v>1</v>
      </c>
      <c r="J467" s="1" t="s">
        <v>284</v>
      </c>
    </row>
    <row r="468" spans="1:10" x14ac:dyDescent="0.25">
      <c r="A468" s="1">
        <v>467</v>
      </c>
      <c r="D468" s="1" t="str">
        <f>IF(LEN($C468),IFERROR(VLOOKUP($C468,Employees!$A$2:$B$806,2,FALSE),0),$L$1)</f>
        <v>-</v>
      </c>
      <c r="F468" s="1" t="str">
        <f>IF(LEN(E468),IFERROR(VLOOKUP(E468,'Tools List'!$B$2:$C$1048576,2,FALSE),0),$L$1)</f>
        <v>-</v>
      </c>
      <c r="I468" s="25">
        <v>1</v>
      </c>
      <c r="J468" s="1" t="s">
        <v>284</v>
      </c>
    </row>
    <row r="469" spans="1:10" x14ac:dyDescent="0.25">
      <c r="A469" s="1">
        <v>468</v>
      </c>
      <c r="D469" s="1" t="str">
        <f>IF(LEN($C469),IFERROR(VLOOKUP($C469,Employees!$A$2:$B$806,2,FALSE),0),$L$1)</f>
        <v>-</v>
      </c>
      <c r="F469" s="1" t="str">
        <f>IF(LEN(E469),IFERROR(VLOOKUP(E469,'Tools List'!$B$2:$C$1048576,2,FALSE),0),$L$1)</f>
        <v>-</v>
      </c>
      <c r="I469" s="25">
        <v>1</v>
      </c>
      <c r="J469" s="1" t="s">
        <v>284</v>
      </c>
    </row>
    <row r="470" spans="1:10" x14ac:dyDescent="0.25">
      <c r="A470" s="1">
        <v>469</v>
      </c>
      <c r="D470" s="1" t="str">
        <f>IF(LEN($C470),IFERROR(VLOOKUP($C470,Employees!$A$2:$B$806,2,FALSE),0),$L$1)</f>
        <v>-</v>
      </c>
      <c r="F470" s="1" t="str">
        <f>IF(LEN(E470),IFERROR(VLOOKUP(E470,'Tools List'!$B$2:$C$1048576,2,FALSE),0),$L$1)</f>
        <v>-</v>
      </c>
      <c r="I470" s="25">
        <v>1</v>
      </c>
      <c r="J470" s="1" t="s">
        <v>284</v>
      </c>
    </row>
    <row r="471" spans="1:10" x14ac:dyDescent="0.25">
      <c r="A471" s="1">
        <v>470</v>
      </c>
      <c r="D471" s="1" t="str">
        <f>IF(LEN($C471),IFERROR(VLOOKUP($C471,Employees!$A$2:$B$806,2,FALSE),0),$L$1)</f>
        <v>-</v>
      </c>
      <c r="F471" s="1" t="str">
        <f>IF(LEN(E471),IFERROR(VLOOKUP(E471,'Tools List'!$B$2:$C$1048576,2,FALSE),0),$L$1)</f>
        <v>-</v>
      </c>
      <c r="I471" s="25">
        <v>1</v>
      </c>
      <c r="J471" s="1" t="s">
        <v>284</v>
      </c>
    </row>
    <row r="472" spans="1:10" x14ac:dyDescent="0.25">
      <c r="A472" s="1">
        <v>471</v>
      </c>
      <c r="D472" s="1" t="str">
        <f>IF(LEN($C472),IFERROR(VLOOKUP($C472,Employees!$A$2:$B$806,2,FALSE),0),$L$1)</f>
        <v>-</v>
      </c>
      <c r="F472" s="1" t="str">
        <f>IF(LEN(E472),IFERROR(VLOOKUP(E472,'Tools List'!$B$2:$C$1048576,2,FALSE),0),$L$1)</f>
        <v>-</v>
      </c>
      <c r="I472" s="25">
        <v>1</v>
      </c>
      <c r="J472" s="1" t="s">
        <v>284</v>
      </c>
    </row>
    <row r="473" spans="1:10" x14ac:dyDescent="0.25">
      <c r="A473" s="1">
        <v>472</v>
      </c>
      <c r="D473" s="1" t="str">
        <f>IF(LEN($C473),IFERROR(VLOOKUP($C473,Employees!$A$2:$B$806,2,FALSE),0),$L$1)</f>
        <v>-</v>
      </c>
      <c r="F473" s="1" t="str">
        <f>IF(LEN(E473),IFERROR(VLOOKUP(E473,'Tools List'!$B$2:$C$1048576,2,FALSE),0),$L$1)</f>
        <v>-</v>
      </c>
      <c r="I473" s="25">
        <v>1</v>
      </c>
      <c r="J473" s="1" t="s">
        <v>284</v>
      </c>
    </row>
    <row r="474" spans="1:10" x14ac:dyDescent="0.25">
      <c r="A474" s="1">
        <v>473</v>
      </c>
      <c r="D474" s="1" t="str">
        <f>IF(LEN($C474),IFERROR(VLOOKUP($C474,Employees!$A$2:$B$806,2,FALSE),0),$L$1)</f>
        <v>-</v>
      </c>
      <c r="F474" s="1" t="str">
        <f>IF(LEN(E474),IFERROR(VLOOKUP(E474,'Tools List'!$B$2:$C$1048576,2,FALSE),0),$L$1)</f>
        <v>-</v>
      </c>
      <c r="I474" s="25">
        <v>1</v>
      </c>
      <c r="J474" s="1" t="s">
        <v>284</v>
      </c>
    </row>
    <row r="475" spans="1:10" x14ac:dyDescent="0.25">
      <c r="A475" s="1">
        <v>474</v>
      </c>
      <c r="D475" s="1" t="str">
        <f>IF(LEN($C475),IFERROR(VLOOKUP($C475,Employees!$A$2:$B$806,2,FALSE),0),$L$1)</f>
        <v>-</v>
      </c>
      <c r="F475" s="1" t="str">
        <f>IF(LEN(E475),IFERROR(VLOOKUP(E475,'Tools List'!$B$2:$C$1048576,2,FALSE),0),$L$1)</f>
        <v>-</v>
      </c>
      <c r="I475" s="25">
        <v>1</v>
      </c>
      <c r="J475" s="1" t="s">
        <v>284</v>
      </c>
    </row>
    <row r="476" spans="1:10" x14ac:dyDescent="0.25">
      <c r="A476" s="1">
        <v>475</v>
      </c>
      <c r="D476" s="1" t="str">
        <f>IF(LEN($C476),IFERROR(VLOOKUP($C476,Employees!$A$2:$B$806,2,FALSE),0),$L$1)</f>
        <v>-</v>
      </c>
      <c r="F476" s="1" t="str">
        <f>IF(LEN(E476),IFERROR(VLOOKUP(E476,'Tools List'!$B$2:$C$1048576,2,FALSE),0),$L$1)</f>
        <v>-</v>
      </c>
      <c r="I476" s="25">
        <v>1</v>
      </c>
      <c r="J476" s="1" t="s">
        <v>284</v>
      </c>
    </row>
    <row r="477" spans="1:10" x14ac:dyDescent="0.25">
      <c r="A477" s="1">
        <v>476</v>
      </c>
      <c r="D477" s="1" t="str">
        <f>IF(LEN($C477),IFERROR(VLOOKUP($C477,Employees!$A$2:$B$806,2,FALSE),0),$L$1)</f>
        <v>-</v>
      </c>
      <c r="F477" s="1" t="str">
        <f>IF(LEN(E477),IFERROR(VLOOKUP(E477,'Tools List'!$B$2:$C$1048576,2,FALSE),0),$L$1)</f>
        <v>-</v>
      </c>
      <c r="I477" s="25">
        <v>1</v>
      </c>
      <c r="J477" s="1" t="s">
        <v>284</v>
      </c>
    </row>
    <row r="478" spans="1:10" x14ac:dyDescent="0.25">
      <c r="A478" s="1">
        <v>477</v>
      </c>
      <c r="D478" s="1" t="str">
        <f>IF(LEN($C478),IFERROR(VLOOKUP($C478,Employees!$A$2:$B$806,2,FALSE),0),$L$1)</f>
        <v>-</v>
      </c>
      <c r="F478" s="1" t="str">
        <f>IF(LEN(E478),IFERROR(VLOOKUP(E478,'Tools List'!$B$2:$C$1048576,2,FALSE),0),$L$1)</f>
        <v>-</v>
      </c>
      <c r="I478" s="25">
        <v>1</v>
      </c>
      <c r="J478" s="1" t="s">
        <v>284</v>
      </c>
    </row>
    <row r="479" spans="1:10" x14ac:dyDescent="0.25">
      <c r="A479" s="1">
        <v>478</v>
      </c>
      <c r="D479" s="1" t="str">
        <f>IF(LEN($C479),IFERROR(VLOOKUP($C479,Employees!$A$2:$B$806,2,FALSE),0),$L$1)</f>
        <v>-</v>
      </c>
      <c r="F479" s="1" t="str">
        <f>IF(LEN(E479),IFERROR(VLOOKUP(E479,'Tools List'!$B$2:$C$1048576,2,FALSE),0),$L$1)</f>
        <v>-</v>
      </c>
      <c r="I479" s="25">
        <v>1</v>
      </c>
      <c r="J479" s="1" t="s">
        <v>284</v>
      </c>
    </row>
    <row r="480" spans="1:10" x14ac:dyDescent="0.25">
      <c r="A480" s="1">
        <v>479</v>
      </c>
      <c r="D480" s="1" t="str">
        <f>IF(LEN($C480),IFERROR(VLOOKUP($C480,Employees!$A$2:$B$806,2,FALSE),0),$L$1)</f>
        <v>-</v>
      </c>
      <c r="F480" s="1" t="str">
        <f>IF(LEN(E480),IFERROR(VLOOKUP(E480,'Tools List'!$B$2:$C$1048576,2,FALSE),0),$L$1)</f>
        <v>-</v>
      </c>
      <c r="I480" s="25">
        <v>1</v>
      </c>
      <c r="J480" s="1" t="s">
        <v>284</v>
      </c>
    </row>
    <row r="481" spans="1:10" x14ac:dyDescent="0.25">
      <c r="A481" s="1">
        <v>480</v>
      </c>
      <c r="D481" s="1" t="str">
        <f>IF(LEN($C481),IFERROR(VLOOKUP($C481,Employees!$A$2:$B$806,2,FALSE),0),$L$1)</f>
        <v>-</v>
      </c>
      <c r="F481" s="1" t="str">
        <f>IF(LEN(E481),IFERROR(VLOOKUP(E481,'Tools List'!$B$2:$C$1048576,2,FALSE),0),$L$1)</f>
        <v>-</v>
      </c>
      <c r="I481" s="25">
        <v>1</v>
      </c>
      <c r="J481" s="1" t="s">
        <v>284</v>
      </c>
    </row>
    <row r="482" spans="1:10" x14ac:dyDescent="0.25">
      <c r="A482" s="1">
        <v>481</v>
      </c>
      <c r="D482" s="1" t="str">
        <f>IF(LEN($C482),IFERROR(VLOOKUP($C482,Employees!$A$2:$B$806,2,FALSE),0),$L$1)</f>
        <v>-</v>
      </c>
      <c r="F482" s="1" t="str">
        <f>IF(LEN(E482),IFERROR(VLOOKUP(E482,'Tools List'!$B$2:$C$1048576,2,FALSE),0),$L$1)</f>
        <v>-</v>
      </c>
      <c r="I482" s="25">
        <v>1</v>
      </c>
      <c r="J482" s="1" t="s">
        <v>284</v>
      </c>
    </row>
    <row r="483" spans="1:10" x14ac:dyDescent="0.25">
      <c r="A483" s="1">
        <v>482</v>
      </c>
      <c r="D483" s="1" t="str">
        <f>IF(LEN($C483),IFERROR(VLOOKUP($C483,Employees!$A$2:$B$806,2,FALSE),0),$L$1)</f>
        <v>-</v>
      </c>
      <c r="F483" s="1" t="str">
        <f>IF(LEN(E483),IFERROR(VLOOKUP(E483,'Tools List'!$B$2:$C$1048576,2,FALSE),0),$L$1)</f>
        <v>-</v>
      </c>
      <c r="I483" s="25">
        <v>1</v>
      </c>
      <c r="J483" s="1" t="s">
        <v>284</v>
      </c>
    </row>
    <row r="484" spans="1:10" x14ac:dyDescent="0.25">
      <c r="A484" s="1">
        <v>483</v>
      </c>
      <c r="D484" s="1" t="str">
        <f>IF(LEN($C484),IFERROR(VLOOKUP($C484,Employees!$A$2:$B$806,2,FALSE),0),$L$1)</f>
        <v>-</v>
      </c>
      <c r="F484" s="1" t="str">
        <f>IF(LEN(E484),IFERROR(VLOOKUP(E484,'Tools List'!$B$2:$C$1048576,2,FALSE),0),$L$1)</f>
        <v>-</v>
      </c>
      <c r="I484" s="25">
        <v>1</v>
      </c>
      <c r="J484" s="1" t="s">
        <v>284</v>
      </c>
    </row>
    <row r="485" spans="1:10" x14ac:dyDescent="0.25">
      <c r="A485" s="1">
        <v>484</v>
      </c>
      <c r="D485" s="1" t="str">
        <f>IF(LEN($C485),IFERROR(VLOOKUP($C485,Employees!$A$2:$B$806,2,FALSE),0),$L$1)</f>
        <v>-</v>
      </c>
      <c r="F485" s="1" t="str">
        <f>IF(LEN(E485),IFERROR(VLOOKUP(E485,'Tools List'!$B$2:$C$1048576,2,FALSE),0),$L$1)</f>
        <v>-</v>
      </c>
      <c r="I485" s="25">
        <v>1</v>
      </c>
      <c r="J485" s="1" t="s">
        <v>284</v>
      </c>
    </row>
    <row r="486" spans="1:10" x14ac:dyDescent="0.25">
      <c r="A486" s="1">
        <v>485</v>
      </c>
      <c r="D486" s="1" t="str">
        <f>IF(LEN($C486),IFERROR(VLOOKUP($C486,Employees!$A$2:$B$806,2,FALSE),0),$L$1)</f>
        <v>-</v>
      </c>
      <c r="F486" s="1" t="str">
        <f>IF(LEN(E486),IFERROR(VLOOKUP(E486,'Tools List'!$B$2:$C$1048576,2,FALSE),0),$L$1)</f>
        <v>-</v>
      </c>
      <c r="I486" s="25">
        <v>1</v>
      </c>
      <c r="J486" s="1" t="s">
        <v>284</v>
      </c>
    </row>
    <row r="487" spans="1:10" x14ac:dyDescent="0.25">
      <c r="A487" s="1">
        <v>486</v>
      </c>
      <c r="D487" s="1" t="str">
        <f>IF(LEN($C487),IFERROR(VLOOKUP($C487,Employees!$A$2:$B$806,2,FALSE),0),$L$1)</f>
        <v>-</v>
      </c>
      <c r="F487" s="1" t="str">
        <f>IF(LEN(E487),IFERROR(VLOOKUP(E487,'Tools List'!$B$2:$C$1048576,2,FALSE),0),$L$1)</f>
        <v>-</v>
      </c>
      <c r="I487" s="25">
        <v>1</v>
      </c>
      <c r="J487" s="1" t="s">
        <v>284</v>
      </c>
    </row>
    <row r="488" spans="1:10" x14ac:dyDescent="0.25">
      <c r="A488" s="1">
        <v>487</v>
      </c>
      <c r="D488" s="1" t="str">
        <f>IF(LEN($C488),IFERROR(VLOOKUP($C488,Employees!$A$2:$B$806,2,FALSE),0),$L$1)</f>
        <v>-</v>
      </c>
      <c r="F488" s="1" t="str">
        <f>IF(LEN(E488),IFERROR(VLOOKUP(E488,'Tools List'!$B$2:$C$1048576,2,FALSE),0),$L$1)</f>
        <v>-</v>
      </c>
      <c r="I488" s="25">
        <v>1</v>
      </c>
      <c r="J488" s="1" t="s">
        <v>284</v>
      </c>
    </row>
    <row r="489" spans="1:10" x14ac:dyDescent="0.25">
      <c r="A489" s="1">
        <v>488</v>
      </c>
      <c r="D489" s="1" t="str">
        <f>IF(LEN($C489),IFERROR(VLOOKUP($C489,Employees!$A$2:$B$806,2,FALSE),0),$L$1)</f>
        <v>-</v>
      </c>
      <c r="F489" s="1" t="str">
        <f>IF(LEN(E489),IFERROR(VLOOKUP(E489,'Tools List'!$B$2:$C$1048576,2,FALSE),0),$L$1)</f>
        <v>-</v>
      </c>
      <c r="I489" s="25">
        <v>1</v>
      </c>
      <c r="J489" s="1" t="s">
        <v>284</v>
      </c>
    </row>
    <row r="490" spans="1:10" x14ac:dyDescent="0.25">
      <c r="A490" s="1">
        <v>489</v>
      </c>
      <c r="D490" s="1" t="str">
        <f>IF(LEN($C490),IFERROR(VLOOKUP($C490,Employees!$A$2:$B$806,2,FALSE),0),$L$1)</f>
        <v>-</v>
      </c>
      <c r="F490" s="1" t="str">
        <f>IF(LEN(E490),IFERROR(VLOOKUP(E490,'Tools List'!$B$2:$C$1048576,2,FALSE),0),$L$1)</f>
        <v>-</v>
      </c>
      <c r="I490" s="25">
        <v>1</v>
      </c>
      <c r="J490" s="1" t="s">
        <v>284</v>
      </c>
    </row>
    <row r="491" spans="1:10" x14ac:dyDescent="0.25">
      <c r="A491" s="1">
        <v>490</v>
      </c>
      <c r="D491" s="1" t="str">
        <f>IF(LEN($C491),IFERROR(VLOOKUP($C491,Employees!$A$2:$B$806,2,FALSE),0),$L$1)</f>
        <v>-</v>
      </c>
      <c r="F491" s="1" t="str">
        <f>IF(LEN(E491),IFERROR(VLOOKUP(E491,'Tools List'!$B$2:$C$1048576,2,FALSE),0),$L$1)</f>
        <v>-</v>
      </c>
      <c r="I491" s="25">
        <v>1</v>
      </c>
      <c r="J491" s="1" t="s">
        <v>284</v>
      </c>
    </row>
    <row r="492" spans="1:10" x14ac:dyDescent="0.25">
      <c r="A492" s="1">
        <v>491</v>
      </c>
      <c r="D492" s="1" t="str">
        <f>IF(LEN($C492),IFERROR(VLOOKUP($C492,Employees!$A$2:$B$806,2,FALSE),0),$L$1)</f>
        <v>-</v>
      </c>
      <c r="F492" s="1" t="str">
        <f>IF(LEN(E492),IFERROR(VLOOKUP(E492,'Tools List'!$B$2:$C$1048576,2,FALSE),0),$L$1)</f>
        <v>-</v>
      </c>
      <c r="I492" s="25">
        <v>1</v>
      </c>
      <c r="J492" s="1" t="s">
        <v>284</v>
      </c>
    </row>
    <row r="493" spans="1:10" x14ac:dyDescent="0.25">
      <c r="A493" s="1">
        <v>492</v>
      </c>
      <c r="D493" s="1" t="str">
        <f>IF(LEN($C493),IFERROR(VLOOKUP($C493,Employees!$A$2:$B$806,2,FALSE),0),$L$1)</f>
        <v>-</v>
      </c>
      <c r="F493" s="1" t="str">
        <f>IF(LEN(E493),IFERROR(VLOOKUP(E493,'Tools List'!$B$2:$C$1048576,2,FALSE),0),$L$1)</f>
        <v>-</v>
      </c>
      <c r="I493" s="25">
        <v>1</v>
      </c>
      <c r="J493" s="1" t="s">
        <v>284</v>
      </c>
    </row>
    <row r="494" spans="1:10" x14ac:dyDescent="0.25">
      <c r="A494" s="1">
        <v>493</v>
      </c>
      <c r="D494" s="1" t="str">
        <f>IF(LEN($C494),IFERROR(VLOOKUP($C494,Employees!$A$2:$B$806,2,FALSE),0),$L$1)</f>
        <v>-</v>
      </c>
      <c r="F494" s="1" t="str">
        <f>IF(LEN(E494),IFERROR(VLOOKUP(E494,'Tools List'!$B$2:$C$1048576,2,FALSE),0),$L$1)</f>
        <v>-</v>
      </c>
      <c r="I494" s="25">
        <v>1</v>
      </c>
      <c r="J494" s="1" t="s">
        <v>284</v>
      </c>
    </row>
    <row r="495" spans="1:10" x14ac:dyDescent="0.25">
      <c r="A495" s="1">
        <v>494</v>
      </c>
      <c r="D495" s="1" t="str">
        <f>IF(LEN($C495),IFERROR(VLOOKUP($C495,Employees!$A$2:$B$806,2,FALSE),0),$L$1)</f>
        <v>-</v>
      </c>
      <c r="F495" s="1" t="str">
        <f>IF(LEN(E495),IFERROR(VLOOKUP(E495,'Tools List'!$B$2:$C$1048576,2,FALSE),0),$L$1)</f>
        <v>-</v>
      </c>
      <c r="I495" s="25">
        <v>1</v>
      </c>
      <c r="J495" s="1" t="s">
        <v>284</v>
      </c>
    </row>
    <row r="496" spans="1:10" x14ac:dyDescent="0.25">
      <c r="A496" s="1">
        <v>495</v>
      </c>
      <c r="D496" s="1" t="str">
        <f>IF(LEN($C496),IFERROR(VLOOKUP($C496,Employees!$A$2:$B$806,2,FALSE),0),$L$1)</f>
        <v>-</v>
      </c>
      <c r="F496" s="1" t="str">
        <f>IF(LEN(E496),IFERROR(VLOOKUP(E496,'Tools List'!$B$2:$C$1048576,2,FALSE),0),$L$1)</f>
        <v>-</v>
      </c>
      <c r="I496" s="25">
        <v>1</v>
      </c>
      <c r="J496" s="1" t="s">
        <v>284</v>
      </c>
    </row>
    <row r="497" spans="1:10" x14ac:dyDescent="0.25">
      <c r="A497" s="1">
        <v>496</v>
      </c>
      <c r="D497" s="1" t="str">
        <f>IF(LEN($C497),IFERROR(VLOOKUP($C497,Employees!$A$2:$B$806,2,FALSE),0),$L$1)</f>
        <v>-</v>
      </c>
      <c r="F497" s="1" t="str">
        <f>IF(LEN(E497),IFERROR(VLOOKUP(E497,'Tools List'!$B$2:$C$1048576,2,FALSE),0),$L$1)</f>
        <v>-</v>
      </c>
      <c r="I497" s="25">
        <v>1</v>
      </c>
      <c r="J497" s="1" t="s">
        <v>284</v>
      </c>
    </row>
    <row r="498" spans="1:10" x14ac:dyDescent="0.25">
      <c r="A498" s="1">
        <v>497</v>
      </c>
      <c r="D498" s="1" t="str">
        <f>IF(LEN($C498),IFERROR(VLOOKUP($C498,Employees!$A$2:$B$806,2,FALSE),0),$L$1)</f>
        <v>-</v>
      </c>
      <c r="F498" s="1" t="str">
        <f>IF(LEN(E498),IFERROR(VLOOKUP(E498,'Tools List'!$B$2:$C$1048576,2,FALSE),0),$L$1)</f>
        <v>-</v>
      </c>
      <c r="I498" s="25">
        <v>1</v>
      </c>
      <c r="J498" s="1" t="s">
        <v>284</v>
      </c>
    </row>
    <row r="499" spans="1:10" x14ac:dyDescent="0.25">
      <c r="A499" s="1">
        <v>498</v>
      </c>
      <c r="D499" s="1" t="str">
        <f>IF(LEN($C499),IFERROR(VLOOKUP($C499,Employees!$A$2:$B$806,2,FALSE),0),$L$1)</f>
        <v>-</v>
      </c>
      <c r="F499" s="1" t="str">
        <f>IF(LEN(E499),IFERROR(VLOOKUP(E499,'Tools List'!$B$2:$C$1048576,2,FALSE),0),$L$1)</f>
        <v>-</v>
      </c>
      <c r="I499" s="25">
        <v>1</v>
      </c>
      <c r="J499" s="1" t="s">
        <v>284</v>
      </c>
    </row>
    <row r="500" spans="1:10" x14ac:dyDescent="0.25">
      <c r="A500" s="1">
        <v>499</v>
      </c>
      <c r="D500" s="1" t="str">
        <f>IF(LEN($C500),IFERROR(VLOOKUP($C500,Employees!$A$2:$B$806,2,FALSE),0),$L$1)</f>
        <v>-</v>
      </c>
      <c r="F500" s="1" t="str">
        <f>IF(LEN(E500),IFERROR(VLOOKUP(E500,'Tools List'!$B$2:$C$1048576,2,FALSE),0),$L$1)</f>
        <v>-</v>
      </c>
      <c r="I500" s="25">
        <v>1</v>
      </c>
      <c r="J500" s="1" t="s">
        <v>284</v>
      </c>
    </row>
    <row r="501" spans="1:10" x14ac:dyDescent="0.25">
      <c r="A501" s="1">
        <v>500</v>
      </c>
      <c r="D501" s="1" t="str">
        <f>IF(LEN($C501),IFERROR(VLOOKUP($C501,Employees!$A$2:$B$806,2,FALSE),0),$L$1)</f>
        <v>-</v>
      </c>
      <c r="F501" s="1" t="str">
        <f>IF(LEN(E501),IFERROR(VLOOKUP(E501,'Tools List'!$B$2:$C$1048576,2,FALSE),0),$L$1)</f>
        <v>-</v>
      </c>
      <c r="I501" s="25">
        <v>1</v>
      </c>
      <c r="J501" s="1" t="s">
        <v>284</v>
      </c>
    </row>
    <row r="502" spans="1:10" x14ac:dyDescent="0.25">
      <c r="A502" s="1">
        <v>501</v>
      </c>
      <c r="D502" s="1" t="str">
        <f>IF(LEN($C502),IFERROR(VLOOKUP($C502,Employees!$A$2:$B$806,2,FALSE),0),$L$1)</f>
        <v>-</v>
      </c>
      <c r="F502" s="1" t="str">
        <f>IF(LEN(E502),IFERROR(VLOOKUP(E502,'Tools List'!$B$2:$C$1048576,2,FALSE),0),$L$1)</f>
        <v>-</v>
      </c>
      <c r="I502" s="25">
        <v>1</v>
      </c>
      <c r="J502" s="1" t="s">
        <v>284</v>
      </c>
    </row>
    <row r="503" spans="1:10" x14ac:dyDescent="0.25">
      <c r="A503" s="1">
        <v>502</v>
      </c>
      <c r="D503" s="1" t="str">
        <f>IF(LEN($C503),IFERROR(VLOOKUP($C503,Employees!$A$2:$B$806,2,FALSE),0),$L$1)</f>
        <v>-</v>
      </c>
      <c r="F503" s="1" t="str">
        <f>IF(LEN(E503),IFERROR(VLOOKUP(E503,'Tools List'!$B$2:$C$1048576,2,FALSE),0),$L$1)</f>
        <v>-</v>
      </c>
      <c r="I503" s="25">
        <v>1</v>
      </c>
      <c r="J503" s="1" t="s">
        <v>284</v>
      </c>
    </row>
    <row r="504" spans="1:10" x14ac:dyDescent="0.25">
      <c r="A504" s="1">
        <v>503</v>
      </c>
      <c r="D504" s="1" t="str">
        <f>IF(LEN($C504),IFERROR(VLOOKUP($C504,Employees!$A$2:$B$806,2,FALSE),0),$L$1)</f>
        <v>-</v>
      </c>
      <c r="F504" s="1" t="str">
        <f>IF(LEN(E504),IFERROR(VLOOKUP(E504,'Tools List'!$B$2:$C$1048576,2,FALSE),0),$L$1)</f>
        <v>-</v>
      </c>
      <c r="I504" s="25">
        <v>1</v>
      </c>
      <c r="J504" s="1" t="s">
        <v>284</v>
      </c>
    </row>
    <row r="505" spans="1:10" x14ac:dyDescent="0.25">
      <c r="A505" s="1">
        <v>504</v>
      </c>
      <c r="D505" s="1" t="str">
        <f>IF(LEN($C505),IFERROR(VLOOKUP($C505,Employees!$A$2:$B$806,2,FALSE),0),$L$1)</f>
        <v>-</v>
      </c>
      <c r="F505" s="1" t="str">
        <f>IF(LEN(E505),IFERROR(VLOOKUP(E505,'Tools List'!$B$2:$C$1048576,2,FALSE),0),$L$1)</f>
        <v>-</v>
      </c>
      <c r="I505" s="25">
        <v>1</v>
      </c>
      <c r="J505" s="1" t="s">
        <v>284</v>
      </c>
    </row>
    <row r="506" spans="1:10" x14ac:dyDescent="0.25">
      <c r="A506" s="1">
        <v>505</v>
      </c>
      <c r="D506" s="1" t="str">
        <f>IF(LEN($C506),IFERROR(VLOOKUP($C506,Employees!$A$2:$B$806,2,FALSE),0),$L$1)</f>
        <v>-</v>
      </c>
      <c r="F506" s="1" t="str">
        <f>IF(LEN(E506),IFERROR(VLOOKUP(E506,'Tools List'!$B$2:$C$1048576,2,FALSE),0),$L$1)</f>
        <v>-</v>
      </c>
      <c r="I506" s="25">
        <v>1</v>
      </c>
      <c r="J506" s="1" t="s">
        <v>284</v>
      </c>
    </row>
    <row r="507" spans="1:10" x14ac:dyDescent="0.25">
      <c r="A507" s="1">
        <v>506</v>
      </c>
      <c r="D507" s="1" t="str">
        <f>IF(LEN($C507),IFERROR(VLOOKUP($C507,Employees!$A$2:$B$806,2,FALSE),0),$L$1)</f>
        <v>-</v>
      </c>
      <c r="F507" s="1" t="str">
        <f>IF(LEN(E507),IFERROR(VLOOKUP(E507,'Tools List'!$B$2:$C$1048576,2,FALSE),0),$L$1)</f>
        <v>-</v>
      </c>
      <c r="I507" s="25">
        <v>1</v>
      </c>
      <c r="J507" s="1" t="s">
        <v>284</v>
      </c>
    </row>
    <row r="508" spans="1:10" x14ac:dyDescent="0.25">
      <c r="A508" s="1">
        <v>507</v>
      </c>
      <c r="D508" s="1" t="str">
        <f>IF(LEN($C508),IFERROR(VLOOKUP($C508,Employees!$A$2:$B$806,2,FALSE),0),$L$1)</f>
        <v>-</v>
      </c>
      <c r="F508" s="1" t="str">
        <f>IF(LEN(E508),IFERROR(VLOOKUP(E508,'Tools List'!$B$2:$C$1048576,2,FALSE),0),$L$1)</f>
        <v>-</v>
      </c>
      <c r="I508" s="25">
        <v>1</v>
      </c>
      <c r="J508" s="1" t="s">
        <v>284</v>
      </c>
    </row>
    <row r="509" spans="1:10" x14ac:dyDescent="0.25">
      <c r="A509" s="1">
        <v>508</v>
      </c>
      <c r="D509" s="1" t="str">
        <f>IF(LEN($C509),IFERROR(VLOOKUP($C509,Employees!$A$2:$B$806,2,FALSE),0),$L$1)</f>
        <v>-</v>
      </c>
      <c r="F509" s="1" t="str">
        <f>IF(LEN(E509),IFERROR(VLOOKUP(E509,'Tools List'!$B$2:$C$1048576,2,FALSE),0),$L$1)</f>
        <v>-</v>
      </c>
      <c r="I509" s="25">
        <v>1</v>
      </c>
      <c r="J509" s="1" t="s">
        <v>284</v>
      </c>
    </row>
    <row r="510" spans="1:10" x14ac:dyDescent="0.25">
      <c r="A510" s="1">
        <v>509</v>
      </c>
      <c r="D510" s="1" t="str">
        <f>IF(LEN($C510),IFERROR(VLOOKUP($C510,Employees!$A$2:$B$806,2,FALSE),0),$L$1)</f>
        <v>-</v>
      </c>
      <c r="F510" s="1" t="str">
        <f>IF(LEN(E510),IFERROR(VLOOKUP(E510,'Tools List'!$B$2:$C$1048576,2,FALSE),0),$L$1)</f>
        <v>-</v>
      </c>
      <c r="I510" s="25">
        <v>1</v>
      </c>
      <c r="J510" s="1" t="s">
        <v>284</v>
      </c>
    </row>
    <row r="511" spans="1:10" x14ac:dyDescent="0.25">
      <c r="A511" s="1">
        <v>510</v>
      </c>
      <c r="D511" s="1" t="str">
        <f>IF(LEN($C511),IFERROR(VLOOKUP($C511,Employees!$A$2:$B$806,2,FALSE),0),$L$1)</f>
        <v>-</v>
      </c>
      <c r="F511" s="1" t="str">
        <f>IF(LEN(E511),IFERROR(VLOOKUP(E511,'Tools List'!$B$2:$C$1048576,2,FALSE),0),$L$1)</f>
        <v>-</v>
      </c>
      <c r="I511" s="25">
        <v>1</v>
      </c>
      <c r="J511" s="1" t="s">
        <v>284</v>
      </c>
    </row>
    <row r="512" spans="1:10" x14ac:dyDescent="0.25">
      <c r="A512" s="1">
        <v>511</v>
      </c>
      <c r="D512" s="1" t="str">
        <f>IF(LEN($C512),IFERROR(VLOOKUP($C512,Employees!$A$2:$B$806,2,FALSE),0),$L$1)</f>
        <v>-</v>
      </c>
      <c r="F512" s="1" t="str">
        <f>IF(LEN(E512),IFERROR(VLOOKUP(E512,'Tools List'!$B$2:$C$1048576,2,FALSE),0),$L$1)</f>
        <v>-</v>
      </c>
      <c r="I512" s="25">
        <v>1</v>
      </c>
      <c r="J512" s="1" t="s">
        <v>284</v>
      </c>
    </row>
    <row r="513" spans="1:10" x14ac:dyDescent="0.25">
      <c r="A513" s="1">
        <v>512</v>
      </c>
      <c r="D513" s="1" t="str">
        <f>IF(LEN($C513),IFERROR(VLOOKUP($C513,Employees!$A$2:$B$806,2,FALSE),0),$L$1)</f>
        <v>-</v>
      </c>
      <c r="F513" s="1" t="str">
        <f>IF(LEN(E513),IFERROR(VLOOKUP(E513,'Tools List'!$B$2:$C$1048576,2,FALSE),0),$L$1)</f>
        <v>-</v>
      </c>
      <c r="I513" s="25">
        <v>1</v>
      </c>
      <c r="J513" s="1" t="s">
        <v>284</v>
      </c>
    </row>
    <row r="514" spans="1:10" x14ac:dyDescent="0.25">
      <c r="A514" s="1">
        <v>513</v>
      </c>
      <c r="D514" s="1" t="str">
        <f>IF(LEN($C514),IFERROR(VLOOKUP($C514,Employees!$A$2:$B$806,2,FALSE),0),$L$1)</f>
        <v>-</v>
      </c>
      <c r="F514" s="1" t="str">
        <f>IF(LEN(E514),IFERROR(VLOOKUP(E514,'Tools List'!$B$2:$C$1048576,2,FALSE),0),$L$1)</f>
        <v>-</v>
      </c>
      <c r="I514" s="25">
        <v>1</v>
      </c>
      <c r="J514" s="1" t="s">
        <v>284</v>
      </c>
    </row>
    <row r="515" spans="1:10" x14ac:dyDescent="0.25">
      <c r="A515" s="1">
        <v>514</v>
      </c>
      <c r="D515" s="1" t="str">
        <f>IF(LEN($C515),IFERROR(VLOOKUP($C515,Employees!$A$2:$B$806,2,FALSE),0),$L$1)</f>
        <v>-</v>
      </c>
      <c r="F515" s="1" t="str">
        <f>IF(LEN(E515),IFERROR(VLOOKUP(E515,'Tools List'!$B$2:$C$1048576,2,FALSE),0),$L$1)</f>
        <v>-</v>
      </c>
      <c r="I515" s="25">
        <v>1</v>
      </c>
      <c r="J515" s="1" t="s">
        <v>284</v>
      </c>
    </row>
    <row r="516" spans="1:10" x14ac:dyDescent="0.25">
      <c r="A516" s="1">
        <v>515</v>
      </c>
      <c r="D516" s="1" t="str">
        <f>IF(LEN($C516),IFERROR(VLOOKUP($C516,Employees!$A$2:$B$806,2,FALSE),0),$L$1)</f>
        <v>-</v>
      </c>
      <c r="F516" s="1" t="str">
        <f>IF(LEN(E516),IFERROR(VLOOKUP(E516,'Tools List'!$B$2:$C$1048576,2,FALSE),0),$L$1)</f>
        <v>-</v>
      </c>
      <c r="I516" s="25">
        <v>1</v>
      </c>
      <c r="J516" s="1" t="s">
        <v>284</v>
      </c>
    </row>
    <row r="517" spans="1:10" x14ac:dyDescent="0.25">
      <c r="A517" s="1">
        <v>516</v>
      </c>
      <c r="D517" s="1" t="str">
        <f>IF(LEN($C517),IFERROR(VLOOKUP($C517,Employees!$A$2:$B$806,2,FALSE),0),$L$1)</f>
        <v>-</v>
      </c>
      <c r="F517" s="1" t="str">
        <f>IF(LEN(E517),IFERROR(VLOOKUP(E517,'Tools List'!$B$2:$C$1048576,2,FALSE),0),$L$1)</f>
        <v>-</v>
      </c>
      <c r="I517" s="25">
        <v>1</v>
      </c>
      <c r="J517" s="1" t="s">
        <v>284</v>
      </c>
    </row>
    <row r="518" spans="1:10" x14ac:dyDescent="0.25">
      <c r="A518" s="1">
        <v>517</v>
      </c>
      <c r="D518" s="1" t="str">
        <f>IF(LEN($C518),IFERROR(VLOOKUP($C518,Employees!$A$2:$B$806,2,FALSE),0),$L$1)</f>
        <v>-</v>
      </c>
      <c r="F518" s="1" t="str">
        <f>IF(LEN(E518),IFERROR(VLOOKUP(E518,'Tools List'!$B$2:$C$1048576,2,FALSE),0),$L$1)</f>
        <v>-</v>
      </c>
      <c r="I518" s="25">
        <v>1</v>
      </c>
      <c r="J518" s="1" t="s">
        <v>284</v>
      </c>
    </row>
    <row r="519" spans="1:10" x14ac:dyDescent="0.25">
      <c r="A519" s="1">
        <v>518</v>
      </c>
      <c r="D519" s="1" t="str">
        <f>IF(LEN($C519),IFERROR(VLOOKUP($C519,Employees!$A$2:$B$806,2,FALSE),0),$L$1)</f>
        <v>-</v>
      </c>
      <c r="F519" s="1" t="str">
        <f>IF(LEN(E519),IFERROR(VLOOKUP(E519,'Tools List'!$B$2:$C$1048576,2,FALSE),0),$L$1)</f>
        <v>-</v>
      </c>
      <c r="I519" s="25">
        <v>1</v>
      </c>
      <c r="J519" s="1" t="s">
        <v>284</v>
      </c>
    </row>
    <row r="520" spans="1:10" x14ac:dyDescent="0.25">
      <c r="A520" s="1">
        <v>519</v>
      </c>
      <c r="D520" s="1" t="str">
        <f>IF(LEN($C520),IFERROR(VLOOKUP($C520,Employees!$A$2:$B$806,2,FALSE),0),$L$1)</f>
        <v>-</v>
      </c>
      <c r="F520" s="1" t="str">
        <f>IF(LEN(E520),IFERROR(VLOOKUP(E520,'Tools List'!$B$2:$C$1048576,2,FALSE),0),$L$1)</f>
        <v>-</v>
      </c>
      <c r="I520" s="25">
        <v>1</v>
      </c>
      <c r="J520" s="1" t="s">
        <v>284</v>
      </c>
    </row>
    <row r="521" spans="1:10" x14ac:dyDescent="0.25">
      <c r="A521" s="1">
        <v>520</v>
      </c>
      <c r="D521" s="1" t="str">
        <f>IF(LEN($C521),IFERROR(VLOOKUP($C521,Employees!$A$2:$B$806,2,FALSE),0),$L$1)</f>
        <v>-</v>
      </c>
      <c r="F521" s="1" t="str">
        <f>IF(LEN(E521),IFERROR(VLOOKUP(E521,'Tools List'!$B$2:$C$1048576,2,FALSE),0),$L$1)</f>
        <v>-</v>
      </c>
      <c r="I521" s="25">
        <v>1</v>
      </c>
      <c r="J521" s="1" t="s">
        <v>284</v>
      </c>
    </row>
    <row r="522" spans="1:10" x14ac:dyDescent="0.25">
      <c r="A522" s="1">
        <v>521</v>
      </c>
      <c r="D522" s="1" t="str">
        <f>IF(LEN($C522),IFERROR(VLOOKUP($C522,Employees!$A$2:$B$806,2,FALSE),0),$L$1)</f>
        <v>-</v>
      </c>
      <c r="F522" s="1" t="str">
        <f>IF(LEN(E522),IFERROR(VLOOKUP(E522,'Tools List'!$B$2:$C$1048576,2,FALSE),0),$L$1)</f>
        <v>-</v>
      </c>
      <c r="I522" s="25">
        <v>1</v>
      </c>
      <c r="J522" s="1" t="s">
        <v>284</v>
      </c>
    </row>
    <row r="523" spans="1:10" x14ac:dyDescent="0.25">
      <c r="A523" s="1">
        <v>522</v>
      </c>
      <c r="D523" s="1" t="str">
        <f>IF(LEN($C523),IFERROR(VLOOKUP($C523,Employees!$A$2:$B$806,2,FALSE),0),$L$1)</f>
        <v>-</v>
      </c>
      <c r="F523" s="1" t="str">
        <f>IF(LEN(E523),IFERROR(VLOOKUP(E523,'Tools List'!$B$2:$C$1048576,2,FALSE),0),$L$1)</f>
        <v>-</v>
      </c>
      <c r="I523" s="25">
        <v>1</v>
      </c>
      <c r="J523" s="1" t="s">
        <v>284</v>
      </c>
    </row>
    <row r="524" spans="1:10" x14ac:dyDescent="0.25">
      <c r="A524" s="1">
        <v>523</v>
      </c>
      <c r="D524" s="1" t="str">
        <f>IF(LEN($C524),IFERROR(VLOOKUP($C524,Employees!$A$2:$B$806,2,FALSE),0),$L$1)</f>
        <v>-</v>
      </c>
      <c r="F524" s="1" t="str">
        <f>IF(LEN(E524),IFERROR(VLOOKUP(E524,'Tools List'!$B$2:$C$1048576,2,FALSE),0),$L$1)</f>
        <v>-</v>
      </c>
      <c r="I524" s="25">
        <v>1</v>
      </c>
      <c r="J524" s="1" t="s">
        <v>284</v>
      </c>
    </row>
    <row r="525" spans="1:10" x14ac:dyDescent="0.25">
      <c r="A525" s="1">
        <v>524</v>
      </c>
      <c r="D525" s="1" t="str">
        <f>IF(LEN($C525),IFERROR(VLOOKUP($C525,Employees!$A$2:$B$806,2,FALSE),0),$L$1)</f>
        <v>-</v>
      </c>
      <c r="F525" s="1" t="str">
        <f>IF(LEN(E525),IFERROR(VLOOKUP(E525,'Tools List'!$B$2:$C$1048576,2,FALSE),0),$L$1)</f>
        <v>-</v>
      </c>
      <c r="I525" s="25">
        <v>1</v>
      </c>
      <c r="J525" s="1" t="s">
        <v>284</v>
      </c>
    </row>
    <row r="526" spans="1:10" x14ac:dyDescent="0.25">
      <c r="A526" s="1">
        <v>525</v>
      </c>
      <c r="D526" s="1" t="str">
        <f>IF(LEN($C526),IFERROR(VLOOKUP($C526,Employees!$A$2:$B$806,2,FALSE),0),$L$1)</f>
        <v>-</v>
      </c>
      <c r="F526" s="1" t="str">
        <f>IF(LEN(E526),IFERROR(VLOOKUP(E526,'Tools List'!$B$2:$C$1048576,2,FALSE),0),$L$1)</f>
        <v>-</v>
      </c>
      <c r="I526" s="25">
        <v>1</v>
      </c>
      <c r="J526" s="1" t="s">
        <v>284</v>
      </c>
    </row>
    <row r="527" spans="1:10" x14ac:dyDescent="0.25">
      <c r="A527" s="1">
        <v>526</v>
      </c>
      <c r="D527" s="1" t="str">
        <f>IF(LEN($C527),IFERROR(VLOOKUP($C527,Employees!$A$2:$B$806,2,FALSE),0),$L$1)</f>
        <v>-</v>
      </c>
      <c r="F527" s="1" t="str">
        <f>IF(LEN(E527),IFERROR(VLOOKUP(E527,'Tools List'!$B$2:$C$1048576,2,FALSE),0),$L$1)</f>
        <v>-</v>
      </c>
      <c r="I527" s="25">
        <v>1</v>
      </c>
      <c r="J527" s="1" t="s">
        <v>284</v>
      </c>
    </row>
    <row r="528" spans="1:10" x14ac:dyDescent="0.25">
      <c r="A528" s="1">
        <v>527</v>
      </c>
      <c r="D528" s="1" t="str">
        <f>IF(LEN($C528),IFERROR(VLOOKUP($C528,Employees!$A$2:$B$806,2,FALSE),0),$L$1)</f>
        <v>-</v>
      </c>
      <c r="F528" s="1" t="str">
        <f>IF(LEN(E528),IFERROR(VLOOKUP(E528,'Tools List'!$B$2:$C$1048576,2,FALSE),0),$L$1)</f>
        <v>-</v>
      </c>
      <c r="I528" s="25">
        <v>1</v>
      </c>
      <c r="J528" s="1" t="s">
        <v>284</v>
      </c>
    </row>
    <row r="529" spans="1:10" x14ac:dyDescent="0.25">
      <c r="A529" s="1">
        <v>528</v>
      </c>
      <c r="D529" s="1" t="str">
        <f>IF(LEN($C529),IFERROR(VLOOKUP($C529,Employees!$A$2:$B$806,2,FALSE),0),$L$1)</f>
        <v>-</v>
      </c>
      <c r="F529" s="1" t="str">
        <f>IF(LEN(E529),IFERROR(VLOOKUP(E529,'Tools List'!$B$2:$C$1048576,2,FALSE),0),$L$1)</f>
        <v>-</v>
      </c>
      <c r="I529" s="25">
        <v>1</v>
      </c>
      <c r="J529" s="1" t="s">
        <v>284</v>
      </c>
    </row>
    <row r="530" spans="1:10" x14ac:dyDescent="0.25">
      <c r="A530" s="1">
        <v>529</v>
      </c>
      <c r="D530" s="1" t="str">
        <f>IF(LEN($C530),IFERROR(VLOOKUP($C530,Employees!$A$2:$B$806,2,FALSE),0),$L$1)</f>
        <v>-</v>
      </c>
      <c r="F530" s="1" t="str">
        <f>IF(LEN(E530),IFERROR(VLOOKUP(E530,'Tools List'!$B$2:$C$1048576,2,FALSE),0),$L$1)</f>
        <v>-</v>
      </c>
      <c r="I530" s="25">
        <v>1</v>
      </c>
      <c r="J530" s="1" t="s">
        <v>284</v>
      </c>
    </row>
    <row r="531" spans="1:10" x14ac:dyDescent="0.25">
      <c r="A531" s="1">
        <v>530</v>
      </c>
      <c r="D531" s="1" t="str">
        <f>IF(LEN($C531),IFERROR(VLOOKUP($C531,Employees!$A$2:$B$806,2,FALSE),0),$L$1)</f>
        <v>-</v>
      </c>
      <c r="F531" s="1" t="str">
        <f>IF(LEN(E531),IFERROR(VLOOKUP(E531,'Tools List'!$B$2:$C$1048576,2,FALSE),0),$L$1)</f>
        <v>-</v>
      </c>
      <c r="I531" s="25">
        <v>1</v>
      </c>
      <c r="J531" s="1" t="s">
        <v>284</v>
      </c>
    </row>
    <row r="532" spans="1:10" x14ac:dyDescent="0.25">
      <c r="A532" s="1">
        <v>531</v>
      </c>
      <c r="D532" s="1" t="str">
        <f>IF(LEN($C532),IFERROR(VLOOKUP($C532,Employees!$A$2:$B$806,2,FALSE),0),$L$1)</f>
        <v>-</v>
      </c>
      <c r="F532" s="1" t="str">
        <f>IF(LEN(E532),IFERROR(VLOOKUP(E532,'Tools List'!$B$2:$C$1048576,2,FALSE),0),$L$1)</f>
        <v>-</v>
      </c>
      <c r="I532" s="25">
        <v>1</v>
      </c>
      <c r="J532" s="1" t="s">
        <v>284</v>
      </c>
    </row>
    <row r="533" spans="1:10" x14ac:dyDescent="0.25">
      <c r="A533" s="1">
        <v>532</v>
      </c>
      <c r="D533" s="1" t="str">
        <f>IF(LEN($C533),IFERROR(VLOOKUP($C533,Employees!$A$2:$B$806,2,FALSE),0),$L$1)</f>
        <v>-</v>
      </c>
      <c r="F533" s="1" t="str">
        <f>IF(LEN(E533),IFERROR(VLOOKUP(E533,'Tools List'!$B$2:$C$1048576,2,FALSE),0),$L$1)</f>
        <v>-</v>
      </c>
      <c r="I533" s="25">
        <v>1</v>
      </c>
      <c r="J533" s="1" t="s">
        <v>284</v>
      </c>
    </row>
    <row r="534" spans="1:10" x14ac:dyDescent="0.25">
      <c r="A534" s="1">
        <v>533</v>
      </c>
      <c r="D534" s="1" t="str">
        <f>IF(LEN($C534),IFERROR(VLOOKUP($C534,Employees!$A$2:$B$806,2,FALSE),0),$L$1)</f>
        <v>-</v>
      </c>
      <c r="F534" s="1" t="str">
        <f>IF(LEN(E534),IFERROR(VLOOKUP(E534,'Tools List'!$B$2:$C$1048576,2,FALSE),0),$L$1)</f>
        <v>-</v>
      </c>
      <c r="I534" s="25">
        <v>1</v>
      </c>
      <c r="J534" s="1" t="s">
        <v>284</v>
      </c>
    </row>
    <row r="535" spans="1:10" x14ac:dyDescent="0.25">
      <c r="A535" s="1">
        <v>534</v>
      </c>
      <c r="D535" s="1" t="str">
        <f>IF(LEN($C535),IFERROR(VLOOKUP($C535,Employees!$A$2:$B$806,2,FALSE),0),$L$1)</f>
        <v>-</v>
      </c>
      <c r="F535" s="1" t="str">
        <f>IF(LEN(E535),IFERROR(VLOOKUP(E535,'Tools List'!$B$2:$C$1048576,2,FALSE),0),$L$1)</f>
        <v>-</v>
      </c>
      <c r="I535" s="25">
        <v>1</v>
      </c>
      <c r="J535" s="1" t="s">
        <v>284</v>
      </c>
    </row>
    <row r="536" spans="1:10" x14ac:dyDescent="0.25">
      <c r="A536" s="1">
        <v>535</v>
      </c>
      <c r="D536" s="1" t="str">
        <f>IF(LEN($C536),IFERROR(VLOOKUP($C536,Employees!$A$2:$B$806,2,FALSE),0),$L$1)</f>
        <v>-</v>
      </c>
      <c r="F536" s="1" t="str">
        <f>IF(LEN(E536),IFERROR(VLOOKUP(E536,'Tools List'!$B$2:$C$1048576,2,FALSE),0),$L$1)</f>
        <v>-</v>
      </c>
      <c r="I536" s="25">
        <v>1</v>
      </c>
      <c r="J536" s="1" t="s">
        <v>284</v>
      </c>
    </row>
    <row r="537" spans="1:10" x14ac:dyDescent="0.25">
      <c r="A537" s="1">
        <v>536</v>
      </c>
      <c r="D537" s="1" t="str">
        <f>IF(LEN($C537),IFERROR(VLOOKUP($C537,Employees!$A$2:$B$806,2,FALSE),0),$L$1)</f>
        <v>-</v>
      </c>
      <c r="F537" s="1" t="str">
        <f>IF(LEN(E537),IFERROR(VLOOKUP(E537,'Tools List'!$B$2:$C$1048576,2,FALSE),0),$L$1)</f>
        <v>-</v>
      </c>
      <c r="I537" s="25">
        <v>1</v>
      </c>
      <c r="J537" s="1" t="s">
        <v>284</v>
      </c>
    </row>
    <row r="538" spans="1:10" x14ac:dyDescent="0.25">
      <c r="A538" s="1">
        <v>537</v>
      </c>
      <c r="D538" s="1" t="str">
        <f>IF(LEN($C538),IFERROR(VLOOKUP($C538,Employees!$A$2:$B$806,2,FALSE),0),$L$1)</f>
        <v>-</v>
      </c>
      <c r="F538" s="1" t="str">
        <f>IF(LEN(E538),IFERROR(VLOOKUP(E538,'Tools List'!$B$2:$C$1048576,2,FALSE),0),$L$1)</f>
        <v>-</v>
      </c>
      <c r="I538" s="25">
        <v>1</v>
      </c>
      <c r="J538" s="1" t="s">
        <v>284</v>
      </c>
    </row>
    <row r="539" spans="1:10" x14ac:dyDescent="0.25">
      <c r="A539" s="1">
        <v>538</v>
      </c>
      <c r="D539" s="1" t="str">
        <f>IF(LEN($C539),IFERROR(VLOOKUP($C539,Employees!$A$2:$B$806,2,FALSE),0),$L$1)</f>
        <v>-</v>
      </c>
      <c r="F539" s="1" t="str">
        <f>IF(LEN(E539),IFERROR(VLOOKUP(E539,'Tools List'!$B$2:$C$1048576,2,FALSE),0),$L$1)</f>
        <v>-</v>
      </c>
      <c r="I539" s="25">
        <v>1</v>
      </c>
      <c r="J539" s="1" t="s">
        <v>284</v>
      </c>
    </row>
    <row r="540" spans="1:10" x14ac:dyDescent="0.25">
      <c r="A540" s="1">
        <v>539</v>
      </c>
      <c r="D540" s="1" t="str">
        <f>IF(LEN($C540),IFERROR(VLOOKUP($C540,Employees!$A$2:$B$806,2,FALSE),0),$L$1)</f>
        <v>-</v>
      </c>
      <c r="F540" s="1" t="str">
        <f>IF(LEN(E540),IFERROR(VLOOKUP(E540,'Tools List'!$B$2:$C$1048576,2,FALSE),0),$L$1)</f>
        <v>-</v>
      </c>
      <c r="I540" s="25">
        <v>1</v>
      </c>
      <c r="J540" s="1" t="s">
        <v>284</v>
      </c>
    </row>
    <row r="541" spans="1:10" x14ac:dyDescent="0.25">
      <c r="A541" s="1">
        <v>540</v>
      </c>
      <c r="D541" s="1" t="str">
        <f>IF(LEN($C541),IFERROR(VLOOKUP($C541,Employees!$A$2:$B$806,2,FALSE),0),$L$1)</f>
        <v>-</v>
      </c>
      <c r="F541" s="1" t="str">
        <f>IF(LEN(E541),IFERROR(VLOOKUP(E541,'Tools List'!$B$2:$C$1048576,2,FALSE),0),$L$1)</f>
        <v>-</v>
      </c>
      <c r="I541" s="25">
        <v>1</v>
      </c>
      <c r="J541" s="1" t="s">
        <v>284</v>
      </c>
    </row>
    <row r="542" spans="1:10" x14ac:dyDescent="0.25">
      <c r="A542" s="1">
        <v>541</v>
      </c>
      <c r="D542" s="1" t="str">
        <f>IF(LEN($C542),IFERROR(VLOOKUP($C542,Employees!$A$2:$B$806,2,FALSE),0),$L$1)</f>
        <v>-</v>
      </c>
      <c r="F542" s="1" t="str">
        <f>IF(LEN(E542),IFERROR(VLOOKUP(E542,'Tools List'!$B$2:$C$1048576,2,FALSE),0),$L$1)</f>
        <v>-</v>
      </c>
      <c r="I542" s="25">
        <v>1</v>
      </c>
      <c r="J542" s="1" t="s">
        <v>284</v>
      </c>
    </row>
    <row r="543" spans="1:10" x14ac:dyDescent="0.25">
      <c r="A543" s="1">
        <v>542</v>
      </c>
      <c r="D543" s="1" t="str">
        <f>IF(LEN($C543),IFERROR(VLOOKUP($C543,Employees!$A$2:$B$806,2,FALSE),0),$L$1)</f>
        <v>-</v>
      </c>
      <c r="F543" s="1" t="str">
        <f>IF(LEN(E543),IFERROR(VLOOKUP(E543,'Tools List'!$B$2:$C$1048576,2,FALSE),0),$L$1)</f>
        <v>-</v>
      </c>
      <c r="I543" s="25">
        <v>1</v>
      </c>
      <c r="J543" s="1" t="s">
        <v>284</v>
      </c>
    </row>
    <row r="544" spans="1:10" x14ac:dyDescent="0.25">
      <c r="A544" s="1">
        <v>543</v>
      </c>
      <c r="D544" s="1" t="str">
        <f>IF(LEN($C544),IFERROR(VLOOKUP($C544,Employees!$A$2:$B$806,2,FALSE),0),$L$1)</f>
        <v>-</v>
      </c>
      <c r="F544" s="1" t="str">
        <f>IF(LEN(E544),IFERROR(VLOOKUP(E544,'Tools List'!$B$2:$C$1048576,2,FALSE),0),$L$1)</f>
        <v>-</v>
      </c>
      <c r="I544" s="25">
        <v>1</v>
      </c>
      <c r="J544" s="1" t="s">
        <v>284</v>
      </c>
    </row>
    <row r="545" spans="1:10" x14ac:dyDescent="0.25">
      <c r="A545" s="1">
        <v>544</v>
      </c>
      <c r="D545" s="1" t="str">
        <f>IF(LEN($C545),IFERROR(VLOOKUP($C545,Employees!$A$2:$B$806,2,FALSE),0),$L$1)</f>
        <v>-</v>
      </c>
      <c r="F545" s="1" t="str">
        <f>IF(LEN(E545),IFERROR(VLOOKUP(E545,'Tools List'!$B$2:$C$1048576,2,FALSE),0),$L$1)</f>
        <v>-</v>
      </c>
      <c r="I545" s="25">
        <v>1</v>
      </c>
      <c r="J545" s="1" t="s">
        <v>284</v>
      </c>
    </row>
    <row r="546" spans="1:10" x14ac:dyDescent="0.25">
      <c r="A546" s="1">
        <v>545</v>
      </c>
      <c r="D546" s="1" t="str">
        <f>IF(LEN($C546),IFERROR(VLOOKUP($C546,Employees!$A$2:$B$806,2,FALSE),0),$L$1)</f>
        <v>-</v>
      </c>
      <c r="F546" s="1" t="str">
        <f>IF(LEN(E546),IFERROR(VLOOKUP(E546,'Tools List'!$B$2:$C$1048576,2,FALSE),0),$L$1)</f>
        <v>-</v>
      </c>
      <c r="I546" s="25">
        <v>1</v>
      </c>
      <c r="J546" s="1" t="s">
        <v>284</v>
      </c>
    </row>
    <row r="547" spans="1:10" x14ac:dyDescent="0.25">
      <c r="A547" s="1">
        <v>546</v>
      </c>
      <c r="D547" s="1" t="str">
        <f>IF(LEN($C547),IFERROR(VLOOKUP($C547,Employees!$A$2:$B$806,2,FALSE),0),$L$1)</f>
        <v>-</v>
      </c>
      <c r="F547" s="1" t="str">
        <f>IF(LEN(E547),IFERROR(VLOOKUP(E547,'Tools List'!$B$2:$C$1048576,2,FALSE),0),$L$1)</f>
        <v>-</v>
      </c>
      <c r="I547" s="25">
        <v>1</v>
      </c>
      <c r="J547" s="1" t="s">
        <v>284</v>
      </c>
    </row>
    <row r="548" spans="1:10" x14ac:dyDescent="0.25">
      <c r="A548" s="1">
        <v>547</v>
      </c>
      <c r="D548" s="1" t="str">
        <f>IF(LEN($C548),IFERROR(VLOOKUP($C548,Employees!$A$2:$B$806,2,FALSE),0),$L$1)</f>
        <v>-</v>
      </c>
      <c r="F548" s="1" t="str">
        <f>IF(LEN(E548),IFERROR(VLOOKUP(E548,'Tools List'!$B$2:$C$1048576,2,FALSE),0),$L$1)</f>
        <v>-</v>
      </c>
      <c r="I548" s="25">
        <v>1</v>
      </c>
      <c r="J548" s="1" t="s">
        <v>284</v>
      </c>
    </row>
    <row r="549" spans="1:10" x14ac:dyDescent="0.25">
      <c r="A549" s="1">
        <v>548</v>
      </c>
      <c r="D549" s="1" t="str">
        <f>IF(LEN($C549),IFERROR(VLOOKUP($C549,Employees!$A$2:$B$806,2,FALSE),0),$L$1)</f>
        <v>-</v>
      </c>
      <c r="F549" s="1" t="str">
        <f>IF(LEN(E549),IFERROR(VLOOKUP(E549,'Tools List'!$B$2:$C$1048576,2,FALSE),0),$L$1)</f>
        <v>-</v>
      </c>
      <c r="I549" s="25">
        <v>1</v>
      </c>
      <c r="J549" s="1" t="s">
        <v>284</v>
      </c>
    </row>
    <row r="550" spans="1:10" x14ac:dyDescent="0.25">
      <c r="A550" s="1">
        <v>549</v>
      </c>
      <c r="D550" s="1" t="str">
        <f>IF(LEN($C550),IFERROR(VLOOKUP($C550,Employees!$A$2:$B$806,2,FALSE),0),$L$1)</f>
        <v>-</v>
      </c>
      <c r="F550" s="1" t="str">
        <f>IF(LEN(E550),IFERROR(VLOOKUP(E550,'Tools List'!$B$2:$C$1048576,2,FALSE),0),$L$1)</f>
        <v>-</v>
      </c>
      <c r="I550" s="25">
        <v>1</v>
      </c>
      <c r="J550" s="1" t="s">
        <v>284</v>
      </c>
    </row>
    <row r="551" spans="1:10" x14ac:dyDescent="0.25">
      <c r="A551" s="1">
        <v>550</v>
      </c>
      <c r="D551" s="1" t="str">
        <f>IF(LEN($C551),IFERROR(VLOOKUP($C551,Employees!$A$2:$B$806,2,FALSE),0),$L$1)</f>
        <v>-</v>
      </c>
      <c r="F551" s="1" t="str">
        <f>IF(LEN(E551),IFERROR(VLOOKUP(E551,'Tools List'!$B$2:$C$1048576,2,FALSE),0),$L$1)</f>
        <v>-</v>
      </c>
      <c r="I551" s="25">
        <v>1</v>
      </c>
      <c r="J551" s="1" t="s">
        <v>284</v>
      </c>
    </row>
    <row r="552" spans="1:10" x14ac:dyDescent="0.25">
      <c r="A552" s="1">
        <v>551</v>
      </c>
      <c r="D552" s="1" t="str">
        <f>IF(LEN($C552),IFERROR(VLOOKUP($C552,Employees!$A$2:$B$806,2,FALSE),0),$L$1)</f>
        <v>-</v>
      </c>
      <c r="F552" s="1" t="str">
        <f>IF(LEN(E552),IFERROR(VLOOKUP(E552,'Tools List'!$B$2:$C$1048576,2,FALSE),0),$L$1)</f>
        <v>-</v>
      </c>
      <c r="I552" s="25">
        <v>1</v>
      </c>
      <c r="J552" s="1" t="s">
        <v>284</v>
      </c>
    </row>
    <row r="553" spans="1:10" x14ac:dyDescent="0.25">
      <c r="A553" s="1">
        <v>552</v>
      </c>
      <c r="D553" s="1" t="str">
        <f>IF(LEN($C553),IFERROR(VLOOKUP($C553,Employees!$A$2:$B$806,2,FALSE),0),$L$1)</f>
        <v>-</v>
      </c>
      <c r="F553" s="1" t="str">
        <f>IF(LEN(E553),IFERROR(VLOOKUP(E553,'Tools List'!$B$2:$C$1048576,2,FALSE),0),$L$1)</f>
        <v>-</v>
      </c>
      <c r="I553" s="25">
        <v>1</v>
      </c>
      <c r="J553" s="1" t="s">
        <v>284</v>
      </c>
    </row>
    <row r="554" spans="1:10" x14ac:dyDescent="0.25">
      <c r="A554" s="1">
        <v>553</v>
      </c>
      <c r="D554" s="1" t="str">
        <f>IF(LEN($C554),IFERROR(VLOOKUP($C554,Employees!$A$2:$B$806,2,FALSE),0),$L$1)</f>
        <v>-</v>
      </c>
      <c r="F554" s="1" t="str">
        <f>IF(LEN(E554),IFERROR(VLOOKUP(E554,'Tools List'!$B$2:$C$1048576,2,FALSE),0),$L$1)</f>
        <v>-</v>
      </c>
      <c r="I554" s="25">
        <v>1</v>
      </c>
      <c r="J554" s="1" t="s">
        <v>284</v>
      </c>
    </row>
    <row r="555" spans="1:10" x14ac:dyDescent="0.25">
      <c r="A555" s="1">
        <v>554</v>
      </c>
      <c r="D555" s="1" t="str">
        <f>IF(LEN($C555),IFERROR(VLOOKUP($C555,Employees!$A$2:$B$806,2,FALSE),0),$L$1)</f>
        <v>-</v>
      </c>
      <c r="F555" s="1" t="str">
        <f>IF(LEN(E555),IFERROR(VLOOKUP(E555,'Tools List'!$B$2:$C$1048576,2,FALSE),0),$L$1)</f>
        <v>-</v>
      </c>
      <c r="I555" s="25">
        <v>1</v>
      </c>
      <c r="J555" s="1" t="s">
        <v>284</v>
      </c>
    </row>
    <row r="556" spans="1:10" x14ac:dyDescent="0.25">
      <c r="A556" s="1">
        <v>555</v>
      </c>
      <c r="D556" s="1" t="str">
        <f>IF(LEN($C556),IFERROR(VLOOKUP($C556,Employees!$A$2:$B$806,2,FALSE),0),$L$1)</f>
        <v>-</v>
      </c>
      <c r="F556" s="1" t="str">
        <f>IF(LEN(E556),IFERROR(VLOOKUP(E556,'Tools List'!$B$2:$C$1048576,2,FALSE),0),$L$1)</f>
        <v>-</v>
      </c>
      <c r="I556" s="25">
        <v>1</v>
      </c>
      <c r="J556" s="1" t="s">
        <v>284</v>
      </c>
    </row>
    <row r="557" spans="1:10" x14ac:dyDescent="0.25">
      <c r="A557" s="1">
        <v>556</v>
      </c>
      <c r="D557" s="1" t="str">
        <f>IF(LEN($C557),IFERROR(VLOOKUP($C557,Employees!$A$2:$B$806,2,FALSE),0),$L$1)</f>
        <v>-</v>
      </c>
      <c r="F557" s="1" t="str">
        <f>IF(LEN(E557),IFERROR(VLOOKUP(E557,'Tools List'!$B$2:$C$1048576,2,FALSE),0),$L$1)</f>
        <v>-</v>
      </c>
      <c r="I557" s="25">
        <v>1</v>
      </c>
      <c r="J557" s="1" t="s">
        <v>284</v>
      </c>
    </row>
    <row r="558" spans="1:10" x14ac:dyDescent="0.25">
      <c r="A558" s="1">
        <v>557</v>
      </c>
      <c r="D558" s="1" t="str">
        <f>IF(LEN($C558),IFERROR(VLOOKUP($C558,Employees!$A$2:$B$806,2,FALSE),0),$L$1)</f>
        <v>-</v>
      </c>
      <c r="F558" s="1" t="str">
        <f>IF(LEN(E558),IFERROR(VLOOKUP(E558,'Tools List'!$B$2:$C$1048576,2,FALSE),0),$L$1)</f>
        <v>-</v>
      </c>
      <c r="I558" s="25">
        <v>1</v>
      </c>
      <c r="J558" s="1" t="s">
        <v>284</v>
      </c>
    </row>
    <row r="559" spans="1:10" x14ac:dyDescent="0.25">
      <c r="A559" s="1">
        <v>558</v>
      </c>
      <c r="D559" s="1" t="str">
        <f>IF(LEN($C559),IFERROR(VLOOKUP($C559,Employees!$A$2:$B$806,2,FALSE),0),$L$1)</f>
        <v>-</v>
      </c>
      <c r="F559" s="1" t="str">
        <f>IF(LEN(E559),IFERROR(VLOOKUP(E559,'Tools List'!$B$2:$C$1048576,2,FALSE),0),$L$1)</f>
        <v>-</v>
      </c>
      <c r="I559" s="25">
        <v>1</v>
      </c>
      <c r="J559" s="1" t="s">
        <v>284</v>
      </c>
    </row>
    <row r="560" spans="1:10" x14ac:dyDescent="0.25">
      <c r="A560" s="1">
        <v>559</v>
      </c>
      <c r="D560" s="1" t="str">
        <f>IF(LEN($C560),IFERROR(VLOOKUP($C560,Employees!$A$2:$B$806,2,FALSE),0),$L$1)</f>
        <v>-</v>
      </c>
      <c r="F560" s="1" t="str">
        <f>IF(LEN(E560),IFERROR(VLOOKUP(E560,'Tools List'!$B$2:$C$1048576,2,FALSE),0),$L$1)</f>
        <v>-</v>
      </c>
      <c r="I560" s="25">
        <v>1</v>
      </c>
      <c r="J560" s="1" t="s">
        <v>284</v>
      </c>
    </row>
    <row r="561" spans="1:10" x14ac:dyDescent="0.25">
      <c r="A561" s="1">
        <v>560</v>
      </c>
      <c r="D561" s="1" t="str">
        <f>IF(LEN($C561),IFERROR(VLOOKUP($C561,Employees!$A$2:$B$806,2,FALSE),0),$L$1)</f>
        <v>-</v>
      </c>
      <c r="F561" s="1" t="str">
        <f>IF(LEN(E561),IFERROR(VLOOKUP(E561,'Tools List'!$B$2:$C$1048576,2,FALSE),0),$L$1)</f>
        <v>-</v>
      </c>
      <c r="I561" s="25">
        <v>1</v>
      </c>
      <c r="J561" s="1" t="s">
        <v>284</v>
      </c>
    </row>
    <row r="562" spans="1:10" x14ac:dyDescent="0.25">
      <c r="A562" s="1">
        <v>561</v>
      </c>
      <c r="D562" s="1" t="str">
        <f>IF(LEN($C562),IFERROR(VLOOKUP($C562,Employees!$A$2:$B$806,2,FALSE),0),$L$1)</f>
        <v>-</v>
      </c>
      <c r="F562" s="1" t="str">
        <f>IF(LEN(E562),IFERROR(VLOOKUP(E562,'Tools List'!$B$2:$C$1048576,2,FALSE),0),$L$1)</f>
        <v>-</v>
      </c>
      <c r="I562" s="25">
        <v>1</v>
      </c>
      <c r="J562" s="1" t="s">
        <v>284</v>
      </c>
    </row>
    <row r="563" spans="1:10" x14ac:dyDescent="0.25">
      <c r="A563" s="1">
        <v>562</v>
      </c>
      <c r="D563" s="1" t="str">
        <f>IF(LEN($C563),IFERROR(VLOOKUP($C563,Employees!$A$2:$B$806,2,FALSE),0),$L$1)</f>
        <v>-</v>
      </c>
      <c r="F563" s="1" t="str">
        <f>IF(LEN(E563),IFERROR(VLOOKUP(E563,'Tools List'!$B$2:$C$1048576,2,FALSE),0),$L$1)</f>
        <v>-</v>
      </c>
      <c r="I563" s="25">
        <v>1</v>
      </c>
      <c r="J563" s="1" t="s">
        <v>284</v>
      </c>
    </row>
    <row r="564" spans="1:10" x14ac:dyDescent="0.25">
      <c r="A564" s="1">
        <v>563</v>
      </c>
      <c r="D564" s="1" t="str">
        <f>IF(LEN($C564),IFERROR(VLOOKUP($C564,Employees!$A$2:$B$806,2,FALSE),0),$L$1)</f>
        <v>-</v>
      </c>
      <c r="F564" s="1" t="str">
        <f>IF(LEN(E564),IFERROR(VLOOKUP(E564,'Tools List'!$B$2:$C$1048576,2,FALSE),0),$L$1)</f>
        <v>-</v>
      </c>
      <c r="I564" s="25">
        <v>1</v>
      </c>
      <c r="J564" s="1" t="s">
        <v>284</v>
      </c>
    </row>
    <row r="565" spans="1:10" x14ac:dyDescent="0.25">
      <c r="A565" s="1">
        <v>564</v>
      </c>
      <c r="D565" s="1" t="str">
        <f>IF(LEN($C565),IFERROR(VLOOKUP($C565,Employees!$A$2:$B$806,2,FALSE),0),$L$1)</f>
        <v>-</v>
      </c>
      <c r="F565" s="1" t="str">
        <f>IF(LEN(E565),IFERROR(VLOOKUP(E565,'Tools List'!$B$2:$C$1048576,2,FALSE),0),$L$1)</f>
        <v>-</v>
      </c>
      <c r="I565" s="25">
        <v>1</v>
      </c>
      <c r="J565" s="1" t="s">
        <v>284</v>
      </c>
    </row>
    <row r="566" spans="1:10" x14ac:dyDescent="0.25">
      <c r="A566" s="1">
        <v>565</v>
      </c>
      <c r="D566" s="1" t="str">
        <f>IF(LEN($C566),IFERROR(VLOOKUP($C566,Employees!$A$2:$B$806,2,FALSE),0),$L$1)</f>
        <v>-</v>
      </c>
      <c r="F566" s="1" t="str">
        <f>IF(LEN(E566),IFERROR(VLOOKUP(E566,'Tools List'!$B$2:$C$1048576,2,FALSE),0),$L$1)</f>
        <v>-</v>
      </c>
      <c r="I566" s="25">
        <v>1</v>
      </c>
      <c r="J566" s="1" t="s">
        <v>284</v>
      </c>
    </row>
    <row r="567" spans="1:10" x14ac:dyDescent="0.25">
      <c r="A567" s="1">
        <v>566</v>
      </c>
      <c r="D567" s="1" t="str">
        <f>IF(LEN($C567),IFERROR(VLOOKUP($C567,Employees!$A$2:$B$806,2,FALSE),0),$L$1)</f>
        <v>-</v>
      </c>
      <c r="F567" s="1" t="str">
        <f>IF(LEN(E567),IFERROR(VLOOKUP(E567,'Tools List'!$B$2:$C$1048576,2,FALSE),0),$L$1)</f>
        <v>-</v>
      </c>
      <c r="I567" s="25">
        <v>1</v>
      </c>
      <c r="J567" s="1" t="s">
        <v>284</v>
      </c>
    </row>
    <row r="568" spans="1:10" x14ac:dyDescent="0.25">
      <c r="A568" s="1">
        <v>567</v>
      </c>
      <c r="D568" s="1" t="str">
        <f>IF(LEN($C568),IFERROR(VLOOKUP($C568,Employees!$A$2:$B$806,2,FALSE),0),$L$1)</f>
        <v>-</v>
      </c>
      <c r="F568" s="1" t="str">
        <f>IF(LEN(E568),IFERROR(VLOOKUP(E568,'Tools List'!$B$2:$C$1048576,2,FALSE),0),$L$1)</f>
        <v>-</v>
      </c>
      <c r="I568" s="25">
        <v>1</v>
      </c>
      <c r="J568" s="1" t="s">
        <v>284</v>
      </c>
    </row>
    <row r="569" spans="1:10" x14ac:dyDescent="0.25">
      <c r="A569" s="1">
        <v>568</v>
      </c>
      <c r="D569" s="1" t="str">
        <f>IF(LEN($C569),IFERROR(VLOOKUP($C569,Employees!$A$2:$B$806,2,FALSE),0),$L$1)</f>
        <v>-</v>
      </c>
      <c r="F569" s="1" t="str">
        <f>IF(LEN(E569),IFERROR(VLOOKUP(E569,'Tools List'!$B$2:$C$1048576,2,FALSE),0),$L$1)</f>
        <v>-</v>
      </c>
      <c r="I569" s="25">
        <v>1</v>
      </c>
      <c r="J569" s="1" t="s">
        <v>284</v>
      </c>
    </row>
    <row r="570" spans="1:10" x14ac:dyDescent="0.25">
      <c r="A570" s="1">
        <v>569</v>
      </c>
      <c r="D570" s="1" t="str">
        <f>IF(LEN($C570),IFERROR(VLOOKUP($C570,Employees!$A$2:$B$806,2,FALSE),0),$L$1)</f>
        <v>-</v>
      </c>
      <c r="F570" s="1" t="str">
        <f>IF(LEN(E570),IFERROR(VLOOKUP(E570,'Tools List'!$B$2:$C$1048576,2,FALSE),0),$L$1)</f>
        <v>-</v>
      </c>
      <c r="I570" s="25">
        <v>1</v>
      </c>
      <c r="J570" s="1" t="s">
        <v>284</v>
      </c>
    </row>
    <row r="571" spans="1:10" x14ac:dyDescent="0.25">
      <c r="A571" s="1">
        <v>570</v>
      </c>
      <c r="D571" s="1" t="str">
        <f>IF(LEN($C571),IFERROR(VLOOKUP($C571,Employees!$A$2:$B$806,2,FALSE),0),$L$1)</f>
        <v>-</v>
      </c>
      <c r="F571" s="1" t="str">
        <f>IF(LEN(E571),IFERROR(VLOOKUP(E571,'Tools List'!$B$2:$C$1048576,2,FALSE),0),$L$1)</f>
        <v>-</v>
      </c>
      <c r="I571" s="25">
        <v>1</v>
      </c>
      <c r="J571" s="1" t="s">
        <v>284</v>
      </c>
    </row>
    <row r="572" spans="1:10" x14ac:dyDescent="0.25">
      <c r="A572" s="1">
        <v>571</v>
      </c>
      <c r="D572" s="1" t="str">
        <f>IF(LEN($C572),IFERROR(VLOOKUP($C572,Employees!$A$2:$B$806,2,FALSE),0),$L$1)</f>
        <v>-</v>
      </c>
      <c r="F572" s="1" t="str">
        <f>IF(LEN(E572),IFERROR(VLOOKUP(E572,'Tools List'!$B$2:$C$1048576,2,FALSE),0),$L$1)</f>
        <v>-</v>
      </c>
      <c r="I572" s="25">
        <v>1</v>
      </c>
      <c r="J572" s="1" t="s">
        <v>284</v>
      </c>
    </row>
    <row r="573" spans="1:10" x14ac:dyDescent="0.25">
      <c r="A573" s="1">
        <v>572</v>
      </c>
      <c r="D573" s="1" t="str">
        <f>IF(LEN($C573),IFERROR(VLOOKUP($C573,Employees!$A$2:$B$806,2,FALSE),0),$L$1)</f>
        <v>-</v>
      </c>
      <c r="F573" s="1" t="str">
        <f>IF(LEN(E573),IFERROR(VLOOKUP(E573,'Tools List'!$B$2:$C$1048576,2,FALSE),0),$L$1)</f>
        <v>-</v>
      </c>
      <c r="I573" s="25">
        <v>1</v>
      </c>
      <c r="J573" s="1" t="s">
        <v>284</v>
      </c>
    </row>
    <row r="574" spans="1:10" x14ac:dyDescent="0.25">
      <c r="D574" s="1" t="str">
        <f>IF(LEN($C574),IFERROR(VLOOKUP($C574,Employees!$A$2:$B$806,2,FALSE),0),$L$1)</f>
        <v>-</v>
      </c>
      <c r="F574" s="1" t="str">
        <f>IF(LEN(E574),IFERROR(VLOOKUP(E574,'Tools List'!$B$2:$C$1048576,2,FALSE),0),$L$1)</f>
        <v>-</v>
      </c>
      <c r="I574" s="23">
        <v>1</v>
      </c>
      <c r="J574" s="1" t="s">
        <v>284</v>
      </c>
    </row>
    <row r="575" spans="1:10" x14ac:dyDescent="0.25">
      <c r="D575" s="1" t="str">
        <f>IF(LEN($C575),IFERROR(VLOOKUP($C575,Employees!$A$2:$B$806,2,FALSE),0),$L$1)</f>
        <v>-</v>
      </c>
      <c r="F575" s="1" t="str">
        <f>IF(LEN(E575),IFERROR(VLOOKUP(E575,'Tools List'!$B$2:$C$1048576,2,FALSE),0),$L$1)</f>
        <v>-</v>
      </c>
      <c r="I575" s="23">
        <v>1</v>
      </c>
      <c r="J575" s="1" t="s">
        <v>284</v>
      </c>
    </row>
  </sheetData>
  <conditionalFormatting sqref="I1:I573">
    <cfRule type="cellIs" dxfId="59" priority="1" operator="equal">
      <formula>0</formula>
    </cfRule>
    <cfRule type="cellIs" dxfId="58" priority="2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8" workbookViewId="0">
      <selection activeCell="I30" sqref="I30"/>
    </sheetView>
  </sheetViews>
  <sheetFormatPr defaultRowHeight="15" x14ac:dyDescent="0.25"/>
  <cols>
    <col min="1" max="1" width="10.5703125" style="1" bestFit="1" customWidth="1"/>
    <col min="2" max="2" width="10.42578125" style="1" bestFit="1" customWidth="1"/>
    <col min="3" max="3" width="14" style="1" bestFit="1" customWidth="1"/>
    <col min="4" max="4" width="13.28515625" style="1" bestFit="1" customWidth="1"/>
    <col min="5" max="5" width="24.85546875" style="35" bestFit="1" customWidth="1"/>
    <col min="6" max="6" width="16.140625" style="37" bestFit="1" customWidth="1"/>
    <col min="7" max="7" width="11.42578125" style="1" customWidth="1"/>
    <col min="8" max="8" width="12.5703125" style="1" bestFit="1" customWidth="1"/>
    <col min="9" max="9" width="17.7109375" style="1" bestFit="1" customWidth="1"/>
    <col min="10" max="10" width="14" style="1" customWidth="1"/>
    <col min="11" max="11" width="15.28515625" style="1" bestFit="1" customWidth="1"/>
    <col min="12" max="12" width="6.5703125" style="1" customWidth="1"/>
    <col min="13" max="13" width="8.140625" style="1" customWidth="1"/>
    <col min="14" max="14" width="12.5703125" style="1" customWidth="1"/>
    <col min="15" max="16384" width="9.140625" style="1"/>
  </cols>
  <sheetData>
    <row r="1" spans="1:14" s="27" customFormat="1" ht="21.75" thickBot="1" x14ac:dyDescent="0.3">
      <c r="A1" s="55" t="s">
        <v>396</v>
      </c>
      <c r="B1" s="55"/>
      <c r="C1" s="55"/>
      <c r="D1" s="55"/>
      <c r="E1" s="55"/>
      <c r="F1" s="55"/>
      <c r="G1" s="55"/>
      <c r="H1" s="55"/>
      <c r="I1" s="55"/>
    </row>
    <row r="2" spans="1:14" s="55" customFormat="1" ht="22.5" thickTop="1" thickBot="1" x14ac:dyDescent="0.3"/>
    <row r="3" spans="1:14" ht="15.75" thickTop="1" x14ac:dyDescent="0.25">
      <c r="A3" s="1" t="s">
        <v>347</v>
      </c>
      <c r="B3" s="1" t="s">
        <v>348</v>
      </c>
      <c r="C3" s="1" t="s">
        <v>349</v>
      </c>
      <c r="D3" s="1" t="s">
        <v>350</v>
      </c>
      <c r="E3" s="34" t="s">
        <v>369</v>
      </c>
      <c r="F3" s="37" t="s">
        <v>370</v>
      </c>
      <c r="G3" s="1" t="s">
        <v>351</v>
      </c>
      <c r="H3" s="1" t="s">
        <v>352</v>
      </c>
      <c r="I3" s="1" t="s">
        <v>353</v>
      </c>
      <c r="J3" s="1" t="s">
        <v>354</v>
      </c>
      <c r="K3" s="1" t="s">
        <v>371</v>
      </c>
      <c r="L3" s="54" t="s">
        <v>360</v>
      </c>
      <c r="M3" s="54"/>
      <c r="N3" s="54"/>
    </row>
    <row r="4" spans="1:14" x14ac:dyDescent="0.25">
      <c r="A4" s="32">
        <v>1</v>
      </c>
      <c r="B4" s="33">
        <v>42655</v>
      </c>
      <c r="C4" s="32">
        <v>117</v>
      </c>
      <c r="D4" s="32">
        <v>15</v>
      </c>
      <c r="E4" s="35" t="str">
        <f>IF(LEN($C4),IFERROR(VLOOKUP($C4,Employees!$A$2:$B$806,2,FALSE),0),$L$1)</f>
        <v>PETER SIKAPONDA</v>
      </c>
      <c r="F4" s="35" t="str">
        <f>IF(LEN($D4),IFERROR(VLOOKUP($D4,Employees!$A$2:$B$833,2,FALSE),0),$L$1)</f>
        <v>GOBIND</v>
      </c>
      <c r="G4" s="32">
        <v>0</v>
      </c>
      <c r="H4" s="32">
        <v>147</v>
      </c>
      <c r="I4" s="32">
        <v>70</v>
      </c>
      <c r="J4" s="32">
        <f t="shared" ref="J4:J15" si="0">K4-I4</f>
        <v>77</v>
      </c>
      <c r="K4" s="32">
        <f t="shared" ref="K4:K15" si="1">G4+H4</f>
        <v>147</v>
      </c>
      <c r="L4" s="1">
        <v>3.15</v>
      </c>
      <c r="M4" s="1" t="s">
        <v>351</v>
      </c>
      <c r="N4" s="31"/>
    </row>
    <row r="5" spans="1:14" x14ac:dyDescent="0.25">
      <c r="A5" s="32">
        <v>2</v>
      </c>
      <c r="B5" s="33">
        <v>42655</v>
      </c>
      <c r="C5" s="32">
        <v>144</v>
      </c>
      <c r="D5" s="32">
        <v>7</v>
      </c>
      <c r="E5" s="35" t="str">
        <f>IF(LEN($C5),IFERROR(VLOOKUP($C5,Employees!$A$2:$B$806,2,FALSE),0),$L$1)</f>
        <v>ESAU NELSON</v>
      </c>
      <c r="F5" s="35" t="str">
        <f>IF(LEN($D5),IFERROR(VLOOKUP($D5,Employees!$A$2:$B$833,2,FALSE),0),$L$1)</f>
        <v>BALARAM</v>
      </c>
      <c r="G5" s="32">
        <v>0</v>
      </c>
      <c r="H5" s="32">
        <v>75</v>
      </c>
      <c r="I5" s="32">
        <v>0</v>
      </c>
      <c r="J5" s="32">
        <f t="shared" si="0"/>
        <v>75</v>
      </c>
      <c r="K5" s="32">
        <f t="shared" si="1"/>
        <v>75</v>
      </c>
      <c r="L5" s="51">
        <f>SUM(H4:H15)</f>
        <v>700</v>
      </c>
      <c r="M5" s="52">
        <f>SUM(G4:G15)</f>
        <v>467</v>
      </c>
      <c r="N5" s="53">
        <f>SUM(L5:M15)</f>
        <v>1167</v>
      </c>
    </row>
    <row r="6" spans="1:14" x14ac:dyDescent="0.25">
      <c r="A6" s="32">
        <v>3</v>
      </c>
      <c r="B6" s="33">
        <v>42655</v>
      </c>
      <c r="C6" s="32">
        <v>115</v>
      </c>
      <c r="D6" s="32">
        <v>2</v>
      </c>
      <c r="E6" s="35" t="str">
        <f>IF(LEN($C6),IFERROR(VLOOKUP($C6,Employees!$A$2:$B$806,2,FALSE),0),$L$1)</f>
        <v>EPHRAIM POLIAN</v>
      </c>
      <c r="F6" s="35" t="str">
        <f>IF(LEN($D6),IFERROR(VLOOKUP($D6,Employees!$A$2:$B$833,2,FALSE),0),$L$1)</f>
        <v>SANDEEP</v>
      </c>
      <c r="G6" s="32">
        <v>46</v>
      </c>
      <c r="H6" s="32">
        <v>0</v>
      </c>
      <c r="I6" s="32">
        <v>0</v>
      </c>
      <c r="J6" s="32">
        <f t="shared" si="0"/>
        <v>46</v>
      </c>
      <c r="K6" s="32">
        <f t="shared" si="1"/>
        <v>46</v>
      </c>
      <c r="L6" s="51"/>
      <c r="M6" s="52"/>
      <c r="N6" s="53"/>
    </row>
    <row r="7" spans="1:14" x14ac:dyDescent="0.25">
      <c r="A7" s="32">
        <v>4</v>
      </c>
      <c r="B7" s="33">
        <v>42655</v>
      </c>
      <c r="C7" s="32">
        <v>131</v>
      </c>
      <c r="D7" s="32">
        <v>26</v>
      </c>
      <c r="E7" s="35" t="str">
        <f>IF(LEN($C7),IFERROR(VLOOKUP($C7,Employees!$A$2:$B$806,2,FALSE),0),$L$1)</f>
        <v>KAMANGABATA SITIFANO</v>
      </c>
      <c r="F7" s="35" t="str">
        <f>IF(LEN($D7),IFERROR(VLOOKUP($D7,Employees!$A$2:$B$833,2,FALSE),0),$L$1)</f>
        <v>KAMAKSHYA</v>
      </c>
      <c r="G7" s="32">
        <v>180</v>
      </c>
      <c r="H7" s="32">
        <v>0</v>
      </c>
      <c r="I7" s="32">
        <v>60</v>
      </c>
      <c r="J7" s="32">
        <f t="shared" si="0"/>
        <v>120</v>
      </c>
      <c r="K7" s="32">
        <f t="shared" si="1"/>
        <v>180</v>
      </c>
      <c r="L7" s="51"/>
      <c r="M7" s="52"/>
      <c r="N7" s="53"/>
    </row>
    <row r="8" spans="1:14" x14ac:dyDescent="0.25">
      <c r="A8" s="32">
        <v>5</v>
      </c>
      <c r="B8" s="33">
        <v>42655</v>
      </c>
      <c r="C8" s="32">
        <v>118</v>
      </c>
      <c r="D8" s="32">
        <v>30</v>
      </c>
      <c r="E8" s="35" t="str">
        <f>IF(LEN($C8),IFERROR(VLOOKUP($C8,Employees!$A$2:$B$806,2,FALSE),0),$L$1)</f>
        <v>CHIKUMBUTSO</v>
      </c>
      <c r="F8" s="35" t="str">
        <f>IF(LEN($D8),IFERROR(VLOOKUP($D8,Employees!$A$2:$B$833,2,FALSE),0),$L$1)</f>
        <v>SELLA DURAI</v>
      </c>
      <c r="G8" s="32">
        <v>60</v>
      </c>
      <c r="H8" s="32">
        <v>0</v>
      </c>
      <c r="I8" s="32">
        <v>0</v>
      </c>
      <c r="J8" s="32">
        <f t="shared" si="0"/>
        <v>60</v>
      </c>
      <c r="K8" s="32">
        <f t="shared" si="1"/>
        <v>60</v>
      </c>
      <c r="L8" s="51"/>
      <c r="M8" s="52"/>
      <c r="N8" s="53"/>
    </row>
    <row r="9" spans="1:14" x14ac:dyDescent="0.25">
      <c r="A9" s="32">
        <v>6</v>
      </c>
      <c r="B9" s="33">
        <v>42655</v>
      </c>
      <c r="C9" s="32">
        <v>142</v>
      </c>
      <c r="D9" s="32">
        <v>29</v>
      </c>
      <c r="E9" s="35" t="str">
        <f>IF(LEN($C9),IFERROR(VLOOKUP($C9,Employees!$A$2:$B$806,2,FALSE),0),$L$1)</f>
        <v>BRINO JOSAMU</v>
      </c>
      <c r="F9" s="35" t="str">
        <f>IF(LEN($D9),IFERROR(VLOOKUP($D9,Employees!$A$2:$B$833,2,FALSE),0),$L$1)</f>
        <v>DINAKARAN</v>
      </c>
      <c r="G9" s="32">
        <v>60</v>
      </c>
      <c r="H9" s="32">
        <v>0</v>
      </c>
      <c r="I9" s="32">
        <v>0</v>
      </c>
      <c r="J9" s="32">
        <f t="shared" si="0"/>
        <v>60</v>
      </c>
      <c r="K9" s="32">
        <f t="shared" si="1"/>
        <v>60</v>
      </c>
      <c r="L9" s="51"/>
      <c r="M9" s="52"/>
      <c r="N9" s="53"/>
    </row>
    <row r="10" spans="1:14" x14ac:dyDescent="0.25">
      <c r="A10" s="32">
        <v>7</v>
      </c>
      <c r="B10" s="33">
        <v>42655</v>
      </c>
      <c r="C10" s="32">
        <v>124</v>
      </c>
      <c r="D10" s="32">
        <v>17</v>
      </c>
      <c r="E10" s="35" t="str">
        <f>IF(LEN($C10),IFERROR(VLOOKUP($C10,Employees!$A$2:$B$806,2,FALSE),0),$L$1)</f>
        <v>JACOB ALFRED</v>
      </c>
      <c r="F10" s="35" t="str">
        <f>IF(LEN($D10),IFERROR(VLOOKUP($D10,Employees!$A$2:$B$833,2,FALSE),0),$L$1)</f>
        <v>HRUSIKESH</v>
      </c>
      <c r="G10" s="32">
        <v>0</v>
      </c>
      <c r="H10" s="32">
        <v>180</v>
      </c>
      <c r="I10" s="32">
        <v>92</v>
      </c>
      <c r="J10" s="32">
        <f t="shared" si="0"/>
        <v>88</v>
      </c>
      <c r="K10" s="32">
        <f t="shared" si="1"/>
        <v>180</v>
      </c>
      <c r="L10" s="51"/>
      <c r="M10" s="52"/>
      <c r="N10" s="53"/>
    </row>
    <row r="11" spans="1:14" x14ac:dyDescent="0.25">
      <c r="A11" s="32">
        <v>8</v>
      </c>
      <c r="B11" s="33">
        <v>42655</v>
      </c>
      <c r="C11" s="32">
        <v>137</v>
      </c>
      <c r="D11" s="32">
        <v>14</v>
      </c>
      <c r="E11" s="35" t="str">
        <f>IF(LEN($C11),IFERROR(VLOOKUP($C11,Employees!$A$2:$B$806,2,FALSE),0),$L$1)</f>
        <v>CHIFUNDO PATRICK</v>
      </c>
      <c r="F11" s="35" t="str">
        <f>IF(LEN($D11),IFERROR(VLOOKUP($D11,Employees!$A$2:$B$833,2,FALSE),0),$L$1)</f>
        <v>LAXMAN</v>
      </c>
      <c r="G11" s="32">
        <v>31</v>
      </c>
      <c r="H11" s="32">
        <v>80</v>
      </c>
      <c r="I11" s="32">
        <v>0</v>
      </c>
      <c r="J11" s="32">
        <f t="shared" si="0"/>
        <v>111</v>
      </c>
      <c r="K11" s="32">
        <f t="shared" si="1"/>
        <v>111</v>
      </c>
      <c r="L11" s="51"/>
      <c r="M11" s="52"/>
      <c r="N11" s="53"/>
    </row>
    <row r="12" spans="1:14" x14ac:dyDescent="0.25">
      <c r="A12" s="32">
        <v>9</v>
      </c>
      <c r="B12" s="33">
        <v>42655</v>
      </c>
      <c r="C12" s="32">
        <v>122</v>
      </c>
      <c r="D12" s="32">
        <v>10</v>
      </c>
      <c r="E12" s="35" t="str">
        <f>IF(LEN($C12),IFERROR(VLOOKUP($C12,Employees!$A$2:$B$806,2,FALSE),0),$L$1)</f>
        <v>MOSES CHIKAONDA DIVERSON</v>
      </c>
      <c r="F12" s="35" t="str">
        <f>IF(LEN($D12),IFERROR(VLOOKUP($D12,Employees!$A$2:$B$833,2,FALSE),0),$L$1)</f>
        <v>CHANDRAKANTA</v>
      </c>
      <c r="G12" s="32">
        <v>90</v>
      </c>
      <c r="H12" s="32">
        <v>0</v>
      </c>
      <c r="I12" s="32">
        <v>0</v>
      </c>
      <c r="J12" s="32">
        <f t="shared" si="0"/>
        <v>90</v>
      </c>
      <c r="K12" s="32">
        <f t="shared" si="1"/>
        <v>90</v>
      </c>
      <c r="L12" s="51"/>
      <c r="M12" s="52"/>
      <c r="N12" s="53"/>
    </row>
    <row r="13" spans="1:14" x14ac:dyDescent="0.25">
      <c r="A13" s="32">
        <v>10</v>
      </c>
      <c r="B13" s="33">
        <v>42655</v>
      </c>
      <c r="C13" s="32">
        <v>123</v>
      </c>
      <c r="D13" s="32">
        <v>9</v>
      </c>
      <c r="E13" s="35" t="str">
        <f>IF(LEN($C13),IFERROR(VLOOKUP($C13,Employees!$A$2:$B$806,2,FALSE),0),$L$1)</f>
        <v>MAXWEL BANDA</v>
      </c>
      <c r="F13" s="35" t="str">
        <f>IF(LEN($D13),IFERROR(VLOOKUP($D13,Employees!$A$2:$B$833,2,FALSE),0),$L$1)</f>
        <v>BHARATA</v>
      </c>
      <c r="G13" s="32">
        <v>0</v>
      </c>
      <c r="H13" s="32">
        <v>58</v>
      </c>
      <c r="I13" s="32">
        <v>0</v>
      </c>
      <c r="J13" s="32">
        <f t="shared" si="0"/>
        <v>58</v>
      </c>
      <c r="K13" s="32">
        <f t="shared" si="1"/>
        <v>58</v>
      </c>
      <c r="L13" s="51"/>
      <c r="M13" s="52"/>
      <c r="N13" s="53"/>
    </row>
    <row r="14" spans="1:14" x14ac:dyDescent="0.25">
      <c r="A14" s="32">
        <v>11</v>
      </c>
      <c r="B14" s="33">
        <v>42655</v>
      </c>
      <c r="C14" s="32">
        <v>116</v>
      </c>
      <c r="D14" s="32">
        <v>6</v>
      </c>
      <c r="E14" s="35" t="str">
        <f>IF(LEN($C14),IFERROR(VLOOKUP($C14,Employees!$A$2:$B$806,2,FALSE),0),$L$1)</f>
        <v>JEMAS DZIMBIRI</v>
      </c>
      <c r="F14" s="35" t="str">
        <f>IF(LEN($D14),IFERROR(VLOOKUP($D14,Employees!$A$2:$B$833,2,FALSE),0),$L$1)</f>
        <v>AYYUB PATEL</v>
      </c>
      <c r="G14" s="32">
        <v>0</v>
      </c>
      <c r="H14" s="32">
        <v>60</v>
      </c>
      <c r="I14" s="32">
        <v>0</v>
      </c>
      <c r="J14" s="32">
        <f t="shared" si="0"/>
        <v>60</v>
      </c>
      <c r="K14" s="32">
        <f t="shared" si="1"/>
        <v>60</v>
      </c>
      <c r="L14" s="51"/>
      <c r="M14" s="52"/>
      <c r="N14" s="53"/>
    </row>
    <row r="15" spans="1:14" x14ac:dyDescent="0.25">
      <c r="A15" s="32">
        <v>12</v>
      </c>
      <c r="B15" s="33">
        <v>42655</v>
      </c>
      <c r="C15" s="32">
        <v>110</v>
      </c>
      <c r="D15" s="32">
        <v>3</v>
      </c>
      <c r="E15" s="35" t="str">
        <f>IF(LEN($C15),IFERROR(VLOOKUP($C15,Employees!$A$2:$B$806,2,FALSE),0),$L$1)</f>
        <v>LAWRENT RAPHAEL</v>
      </c>
      <c r="F15" s="35" t="str">
        <f>IF(LEN($D15),IFERROR(VLOOKUP($D15,Employees!$A$2:$B$833,2,FALSE),0),$L$1)</f>
        <v>RANJITH</v>
      </c>
      <c r="G15" s="32">
        <v>0</v>
      </c>
      <c r="H15" s="32">
        <v>100</v>
      </c>
      <c r="I15" s="32">
        <v>50</v>
      </c>
      <c r="J15" s="32">
        <f t="shared" si="0"/>
        <v>50</v>
      </c>
      <c r="K15" s="32">
        <f t="shared" si="1"/>
        <v>100</v>
      </c>
      <c r="L15" s="51"/>
      <c r="M15" s="52"/>
      <c r="N15" s="53"/>
    </row>
    <row r="16" spans="1:14" x14ac:dyDescent="0.25">
      <c r="A16" s="32">
        <v>13</v>
      </c>
      <c r="B16" s="33">
        <v>42656</v>
      </c>
      <c r="C16" s="32">
        <v>115</v>
      </c>
      <c r="D16" s="32">
        <v>2</v>
      </c>
      <c r="E16" s="35" t="str">
        <f>IF(LEN($C16),IFERROR(VLOOKUP($C16,Employees!$A$2:$B$806,2,FALSE),0),$L$1)</f>
        <v>EPHRAIM POLIAN</v>
      </c>
      <c r="F16" s="35" t="str">
        <f>IF(LEN($D16),IFERROR(VLOOKUP($D16,Employees!$A$2:$B$833,2,FALSE),0),$L$1)</f>
        <v>SANDEEP</v>
      </c>
      <c r="G16" s="32">
        <f>45+39</f>
        <v>84</v>
      </c>
      <c r="H16" s="32">
        <v>0</v>
      </c>
      <c r="I16" s="32">
        <f>45+39</f>
        <v>84</v>
      </c>
      <c r="J16" s="32">
        <f t="shared" ref="J16:J47" si="2">K16-I16</f>
        <v>0</v>
      </c>
      <c r="K16" s="32">
        <f t="shared" ref="K16:K47" si="3">G16+H16</f>
        <v>84</v>
      </c>
      <c r="L16" s="51">
        <f>SUM(H16:H23)</f>
        <v>443</v>
      </c>
      <c r="M16" s="52">
        <f>SUM(G16:G23)</f>
        <v>320</v>
      </c>
      <c r="N16" s="53">
        <f>SUM(L16:M23)</f>
        <v>763</v>
      </c>
    </row>
    <row r="17" spans="1:14" x14ac:dyDescent="0.25">
      <c r="A17" s="32">
        <v>14</v>
      </c>
      <c r="B17" s="33">
        <v>42656</v>
      </c>
      <c r="C17" s="32">
        <v>117</v>
      </c>
      <c r="D17" s="32">
        <v>15</v>
      </c>
      <c r="E17" s="35" t="str">
        <f>IF(LEN($C17),IFERROR(VLOOKUP($C17,Employees!$A$2:$B$806,2,FALSE),0),$L$1)</f>
        <v>PETER SIKAPONDA</v>
      </c>
      <c r="F17" s="35" t="str">
        <f>IF(LEN($D17),IFERROR(VLOOKUP($D17,Employees!$A$2:$B$833,2,FALSE),0),$L$1)</f>
        <v>GOBIND</v>
      </c>
      <c r="G17" s="32">
        <v>60</v>
      </c>
      <c r="H17" s="32">
        <f>75</f>
        <v>75</v>
      </c>
      <c r="I17" s="32">
        <f>70+84</f>
        <v>154</v>
      </c>
      <c r="J17" s="32">
        <f t="shared" si="2"/>
        <v>-19</v>
      </c>
      <c r="K17" s="32">
        <f t="shared" si="3"/>
        <v>135</v>
      </c>
      <c r="L17" s="51"/>
      <c r="M17" s="52"/>
      <c r="N17" s="53"/>
    </row>
    <row r="18" spans="1:14" x14ac:dyDescent="0.25">
      <c r="A18" s="32">
        <v>15</v>
      </c>
      <c r="B18" s="33">
        <v>42656</v>
      </c>
      <c r="C18" s="32">
        <v>110</v>
      </c>
      <c r="D18" s="32">
        <v>3</v>
      </c>
      <c r="E18" s="35" t="str">
        <f>IF(LEN($C18),IFERROR(VLOOKUP($C18,Employees!$A$2:$B$806,2,FALSE),0),$L$1)</f>
        <v>LAWRENT RAPHAEL</v>
      </c>
      <c r="F18" s="35" t="str">
        <f>IF(LEN($D18),IFERROR(VLOOKUP($D18,Employees!$A$2:$B$833,2,FALSE),0),$L$1)</f>
        <v>RANJITH</v>
      </c>
      <c r="G18" s="32">
        <v>0</v>
      </c>
      <c r="H18" s="32">
        <f>147+50</f>
        <v>197</v>
      </c>
      <c r="I18" s="32">
        <f>147+50</f>
        <v>197</v>
      </c>
      <c r="J18" s="32">
        <f t="shared" si="2"/>
        <v>0</v>
      </c>
      <c r="K18" s="32">
        <f t="shared" si="3"/>
        <v>197</v>
      </c>
      <c r="L18" s="51"/>
      <c r="M18" s="52"/>
      <c r="N18" s="53"/>
    </row>
    <row r="19" spans="1:14" x14ac:dyDescent="0.25">
      <c r="A19" s="32">
        <v>16</v>
      </c>
      <c r="B19" s="33">
        <v>42656</v>
      </c>
      <c r="C19" s="32">
        <v>116</v>
      </c>
      <c r="D19" s="32">
        <v>6</v>
      </c>
      <c r="E19" s="35" t="str">
        <f>IF(LEN($C19),IFERROR(VLOOKUP($C19,Employees!$A$2:$B$806,2,FALSE),0),$L$1)</f>
        <v>JEMAS DZIMBIRI</v>
      </c>
      <c r="F19" s="35" t="str">
        <f>IF(LEN($D19),IFERROR(VLOOKUP($D19,Employees!$A$2:$B$833,2,FALSE),0),$L$1)</f>
        <v>AYYUB PATEL</v>
      </c>
      <c r="G19" s="32">
        <v>56</v>
      </c>
      <c r="H19" s="32">
        <v>0</v>
      </c>
      <c r="I19" s="32">
        <v>56</v>
      </c>
      <c r="J19" s="32">
        <f t="shared" si="2"/>
        <v>0</v>
      </c>
      <c r="K19" s="32">
        <f t="shared" si="3"/>
        <v>56</v>
      </c>
      <c r="L19" s="51"/>
      <c r="M19" s="52"/>
      <c r="N19" s="53"/>
    </row>
    <row r="20" spans="1:14" x14ac:dyDescent="0.25">
      <c r="A20" s="32">
        <v>17</v>
      </c>
      <c r="B20" s="33">
        <v>42656</v>
      </c>
      <c r="C20" s="32">
        <v>124</v>
      </c>
      <c r="D20" s="32">
        <v>17</v>
      </c>
      <c r="E20" s="35" t="str">
        <f>IF(LEN($C20),IFERROR(VLOOKUP($C20,Employees!$A$2:$B$806,2,FALSE),0),$L$1)</f>
        <v>JACOB ALFRED</v>
      </c>
      <c r="F20" s="35" t="str">
        <f>IF(LEN($D20),IFERROR(VLOOKUP($D20,Employees!$A$2:$B$833,2,FALSE),0),$L$1)</f>
        <v>HRUSIKESH</v>
      </c>
      <c r="G20" s="32">
        <v>0</v>
      </c>
      <c r="H20" s="32">
        <v>40</v>
      </c>
      <c r="I20" s="32">
        <f>128+25</f>
        <v>153</v>
      </c>
      <c r="J20" s="32">
        <f t="shared" si="2"/>
        <v>-113</v>
      </c>
      <c r="K20" s="32">
        <f t="shared" si="3"/>
        <v>40</v>
      </c>
      <c r="L20" s="51"/>
      <c r="M20" s="52"/>
      <c r="N20" s="53"/>
    </row>
    <row r="21" spans="1:14" x14ac:dyDescent="0.25">
      <c r="A21" s="32">
        <v>18</v>
      </c>
      <c r="B21" s="33">
        <v>42656</v>
      </c>
      <c r="C21" s="32">
        <v>131</v>
      </c>
      <c r="D21" s="32">
        <v>26</v>
      </c>
      <c r="E21" s="35" t="str">
        <f>IF(LEN($C21),IFERROR(VLOOKUP($C21,Employees!$A$2:$B$806,2,FALSE),0),$L$1)</f>
        <v>KAMANGABATA SITIFANO</v>
      </c>
      <c r="F21" s="35" t="str">
        <f>IF(LEN($D21),IFERROR(VLOOKUP($D21,Employees!$A$2:$B$833,2,FALSE),0),$L$1)</f>
        <v>KAMAKSHYA</v>
      </c>
      <c r="G21" s="32">
        <v>120</v>
      </c>
      <c r="H21" s="32">
        <v>0</v>
      </c>
      <c r="I21" s="32">
        <f>60+60</f>
        <v>120</v>
      </c>
      <c r="J21" s="32">
        <f t="shared" si="2"/>
        <v>0</v>
      </c>
      <c r="K21" s="32">
        <f t="shared" si="3"/>
        <v>120</v>
      </c>
      <c r="L21" s="51"/>
      <c r="M21" s="52"/>
      <c r="N21" s="53"/>
    </row>
    <row r="22" spans="1:14" x14ac:dyDescent="0.25">
      <c r="A22" s="32">
        <v>19</v>
      </c>
      <c r="B22" s="33">
        <v>42656</v>
      </c>
      <c r="C22" s="32">
        <v>144</v>
      </c>
      <c r="D22" s="32">
        <v>7</v>
      </c>
      <c r="E22" s="35" t="str">
        <f>IF(LEN($C22),IFERROR(VLOOKUP($C22,Employees!$A$2:$B$806,2,FALSE),0),$L$1)</f>
        <v>ESAU NELSON</v>
      </c>
      <c r="F22" s="35" t="str">
        <f>IF(LEN($D22),IFERROR(VLOOKUP($D22,Employees!$A$2:$B$833,2,FALSE),0),$L$1)</f>
        <v>BALARAM</v>
      </c>
      <c r="G22" s="32">
        <v>0</v>
      </c>
      <c r="H22" s="32">
        <v>73</v>
      </c>
      <c r="I22" s="32">
        <v>73</v>
      </c>
      <c r="J22" s="32">
        <f t="shared" si="2"/>
        <v>0</v>
      </c>
      <c r="K22" s="32">
        <f t="shared" si="3"/>
        <v>73</v>
      </c>
      <c r="L22" s="51"/>
      <c r="M22" s="52"/>
      <c r="N22" s="53"/>
    </row>
    <row r="23" spans="1:14" x14ac:dyDescent="0.25">
      <c r="A23" s="32">
        <v>20</v>
      </c>
      <c r="B23" s="33">
        <v>42656</v>
      </c>
      <c r="C23" s="32">
        <v>123</v>
      </c>
      <c r="D23" s="32">
        <v>9</v>
      </c>
      <c r="E23" s="35" t="str">
        <f>IF(LEN($C23),IFERROR(VLOOKUP($C23,Employees!$A$2:$B$806,2,FALSE),0),$L$1)</f>
        <v>MAXWEL BANDA</v>
      </c>
      <c r="F23" s="35" t="str">
        <f>IF(LEN($D23),IFERROR(VLOOKUP($D23,Employees!$A$2:$B$833,2,FALSE),0),$L$1)</f>
        <v>BHARATA</v>
      </c>
      <c r="G23" s="32">
        <v>0</v>
      </c>
      <c r="H23" s="32">
        <v>58</v>
      </c>
      <c r="I23" s="32">
        <v>70</v>
      </c>
      <c r="J23" s="32">
        <f t="shared" si="2"/>
        <v>-12</v>
      </c>
      <c r="K23" s="32">
        <f t="shared" si="3"/>
        <v>58</v>
      </c>
      <c r="L23" s="51"/>
      <c r="M23" s="52"/>
      <c r="N23" s="53"/>
    </row>
    <row r="24" spans="1:14" x14ac:dyDescent="0.25">
      <c r="A24" s="32">
        <v>21</v>
      </c>
      <c r="B24" s="33">
        <v>42657</v>
      </c>
      <c r="C24" s="32">
        <v>115</v>
      </c>
      <c r="D24" s="32">
        <v>2</v>
      </c>
      <c r="E24" s="35" t="str">
        <f>IF(LEN($C24),IFERROR(VLOOKUP($C24,Employees!$A$2:$B$806,2,FALSE),0),$L$1)</f>
        <v>EPHRAIM POLIAN</v>
      </c>
      <c r="F24" s="35" t="str">
        <f>IF(LEN($D24),IFERROR(VLOOKUP($D24,Employees!$A$2:$B$833,2,FALSE),0),$L$1)</f>
        <v>SANDEEP</v>
      </c>
      <c r="G24" s="32">
        <f>95-16</f>
        <v>79</v>
      </c>
      <c r="H24" s="32">
        <v>0</v>
      </c>
      <c r="I24" s="32">
        <v>88</v>
      </c>
      <c r="J24" s="32">
        <f t="shared" si="2"/>
        <v>-9</v>
      </c>
      <c r="K24" s="32">
        <f t="shared" si="3"/>
        <v>79</v>
      </c>
    </row>
    <row r="25" spans="1:14" x14ac:dyDescent="0.25">
      <c r="A25" s="32">
        <v>22</v>
      </c>
      <c r="B25" s="33">
        <v>42657</v>
      </c>
      <c r="C25" s="32">
        <v>110</v>
      </c>
      <c r="D25" s="32">
        <v>3</v>
      </c>
      <c r="E25" s="35" t="str">
        <f>IF(LEN($C25),IFERROR(VLOOKUP($C25,Employees!$A$2:$B$806,2,FALSE),0),$L$1)</f>
        <v>LAWRENT RAPHAEL</v>
      </c>
      <c r="F25" s="35" t="str">
        <f>IF(LEN($D25),IFERROR(VLOOKUP($D25,Employees!$A$2:$B$833,2,FALSE),0),$L$1)</f>
        <v>RANJITH</v>
      </c>
      <c r="G25" s="32">
        <v>60</v>
      </c>
      <c r="H25" s="32">
        <v>0</v>
      </c>
      <c r="I25" s="32">
        <v>50</v>
      </c>
      <c r="J25" s="32">
        <f t="shared" si="2"/>
        <v>10</v>
      </c>
      <c r="K25" s="32">
        <f t="shared" si="3"/>
        <v>60</v>
      </c>
    </row>
    <row r="26" spans="1:14" x14ac:dyDescent="0.25">
      <c r="A26" s="32">
        <v>23</v>
      </c>
      <c r="B26" s="33">
        <v>42657</v>
      </c>
      <c r="C26" s="32">
        <v>116</v>
      </c>
      <c r="D26" s="32">
        <v>6</v>
      </c>
      <c r="E26" s="35" t="str">
        <f>IF(LEN($C26),IFERROR(VLOOKUP($C26,Employees!$A$2:$B$806,2,FALSE),0),$L$1)</f>
        <v>JEMAS DZIMBIRI</v>
      </c>
      <c r="F26" s="35" t="str">
        <f>IF(LEN($D26),IFERROR(VLOOKUP($D26,Employees!$A$2:$B$833,2,FALSE),0),$L$1)</f>
        <v>AYYUB PATEL</v>
      </c>
      <c r="G26" s="32">
        <v>20</v>
      </c>
      <c r="H26" s="32">
        <v>0</v>
      </c>
      <c r="I26" s="32">
        <v>60</v>
      </c>
      <c r="J26" s="32">
        <f t="shared" si="2"/>
        <v>-40</v>
      </c>
      <c r="K26" s="32">
        <f t="shared" si="3"/>
        <v>20</v>
      </c>
    </row>
    <row r="27" spans="1:14" x14ac:dyDescent="0.25">
      <c r="A27" s="32">
        <v>24</v>
      </c>
      <c r="B27" s="33">
        <v>42657</v>
      </c>
      <c r="C27" s="32">
        <v>137</v>
      </c>
      <c r="D27" s="32">
        <v>14</v>
      </c>
      <c r="E27" s="35" t="str">
        <f>IF(LEN($C27),IFERROR(VLOOKUP($C27,Employees!$A$2:$B$806,2,FALSE),0),$L$1)</f>
        <v>CHIFUNDO PATRICK</v>
      </c>
      <c r="F27" s="35" t="str">
        <f>IF(LEN($D27),IFERROR(VLOOKUP($D27,Employees!$A$2:$B$833,2,FALSE),0),$L$1)</f>
        <v>LAXMAN</v>
      </c>
      <c r="G27" s="32">
        <v>0</v>
      </c>
      <c r="H27" s="32">
        <v>20</v>
      </c>
      <c r="I27" s="32">
        <v>0</v>
      </c>
      <c r="J27" s="32">
        <f t="shared" si="2"/>
        <v>20</v>
      </c>
      <c r="K27" s="32">
        <f t="shared" si="3"/>
        <v>20</v>
      </c>
    </row>
    <row r="28" spans="1:14" x14ac:dyDescent="0.25">
      <c r="A28" s="32">
        <v>25</v>
      </c>
      <c r="B28" s="33">
        <v>42657</v>
      </c>
      <c r="C28" s="32">
        <v>131</v>
      </c>
      <c r="D28" s="32">
        <v>26</v>
      </c>
      <c r="E28" s="35" t="str">
        <f>IF(LEN($C28),IFERROR(VLOOKUP($C28,Employees!$A$2:$B$806,2,FALSE),0),$L$1)</f>
        <v>KAMANGABATA SITIFANO</v>
      </c>
      <c r="F28" s="35" t="str">
        <f>IF(LEN($D28),IFERROR(VLOOKUP($D28,Employees!$A$2:$B$833,2,FALSE),0),$L$1)</f>
        <v>KAMAKSHYA</v>
      </c>
      <c r="G28" s="32">
        <v>60</v>
      </c>
      <c r="H28" s="32">
        <v>-83</v>
      </c>
      <c r="I28" s="32">
        <v>0</v>
      </c>
      <c r="J28" s="32">
        <f t="shared" si="2"/>
        <v>-23</v>
      </c>
      <c r="K28" s="32">
        <f t="shared" si="3"/>
        <v>-23</v>
      </c>
    </row>
    <row r="29" spans="1:14" x14ac:dyDescent="0.25">
      <c r="A29" s="32">
        <v>26</v>
      </c>
      <c r="B29" s="33">
        <v>42657</v>
      </c>
      <c r="C29" s="32">
        <v>133</v>
      </c>
      <c r="D29" s="32">
        <v>17</v>
      </c>
      <c r="E29" s="35" t="str">
        <f>IF(LEN($C29),IFERROR(VLOOKUP($C29,Employees!$A$2:$B$806,2,FALSE),0),$L$1)</f>
        <v>CHISUMBA KINGSLTY</v>
      </c>
      <c r="F29" s="35" t="str">
        <f>IF(LEN($D29),IFERROR(VLOOKUP($D29,Employees!$A$2:$B$833,2,FALSE),0),$L$1)</f>
        <v>HRUSIKESH</v>
      </c>
      <c r="G29" s="32">
        <v>0</v>
      </c>
      <c r="H29" s="32">
        <v>20</v>
      </c>
      <c r="I29" s="32">
        <v>20</v>
      </c>
      <c r="J29" s="32">
        <f t="shared" si="2"/>
        <v>0</v>
      </c>
      <c r="K29" s="32">
        <f t="shared" si="3"/>
        <v>20</v>
      </c>
    </row>
    <row r="30" spans="1:14" x14ac:dyDescent="0.25">
      <c r="A30" s="32">
        <v>27</v>
      </c>
      <c r="B30" s="33">
        <v>42657</v>
      </c>
      <c r="C30" s="32"/>
      <c r="D30" s="32"/>
      <c r="E30" s="35">
        <f>IF(LEN($C30),IFERROR(VLOOKUP($C30,Employees!$A$2:$B$806,2,FALSE),0),$L$1)</f>
        <v>0</v>
      </c>
      <c r="F30" s="35">
        <f>IF(LEN($D30),IFERROR(VLOOKUP($D30,Employees!$A$2:$B$833,2,FALSE),0),$L$1)</f>
        <v>0</v>
      </c>
      <c r="G30" s="32"/>
      <c r="H30" s="32"/>
      <c r="I30" s="32"/>
      <c r="J30" s="32">
        <f t="shared" si="2"/>
        <v>0</v>
      </c>
      <c r="K30" s="32">
        <f t="shared" si="3"/>
        <v>0</v>
      </c>
    </row>
    <row r="31" spans="1:14" x14ac:dyDescent="0.25">
      <c r="A31" s="32">
        <v>28</v>
      </c>
      <c r="B31" s="33">
        <v>42657</v>
      </c>
      <c r="C31" s="32"/>
      <c r="D31" s="32"/>
      <c r="E31" s="35">
        <f>IF(LEN($C31),IFERROR(VLOOKUP($C31,Employees!$A$2:$B$806,2,FALSE),0),$L$1)</f>
        <v>0</v>
      </c>
      <c r="F31" s="35">
        <f>IF(LEN($D31),IFERROR(VLOOKUP($D31,Employees!$A$2:$B$833,2,FALSE),0),$L$1)</f>
        <v>0</v>
      </c>
      <c r="G31" s="32"/>
      <c r="H31" s="32"/>
      <c r="I31" s="32"/>
      <c r="J31" s="32">
        <f t="shared" si="2"/>
        <v>0</v>
      </c>
      <c r="K31" s="32">
        <f t="shared" si="3"/>
        <v>0</v>
      </c>
    </row>
    <row r="32" spans="1:14" x14ac:dyDescent="0.25">
      <c r="A32" s="32">
        <v>29</v>
      </c>
      <c r="B32" s="33">
        <v>42657</v>
      </c>
      <c r="C32" s="32"/>
      <c r="D32" s="32"/>
      <c r="E32" s="35">
        <f>IF(LEN($C32),IFERROR(VLOOKUP($C32,Employees!$A$2:$B$806,2,FALSE),0),$L$1)</f>
        <v>0</v>
      </c>
      <c r="F32" s="35">
        <f>IF(LEN($D32),IFERROR(VLOOKUP($D32,Employees!$A$2:$B$833,2,FALSE),0),$L$1)</f>
        <v>0</v>
      </c>
      <c r="G32" s="32"/>
      <c r="H32" s="32"/>
      <c r="I32" s="32"/>
      <c r="J32" s="32">
        <f t="shared" si="2"/>
        <v>0</v>
      </c>
      <c r="K32" s="32">
        <f t="shared" si="3"/>
        <v>0</v>
      </c>
    </row>
    <row r="33" spans="1:11" x14ac:dyDescent="0.25">
      <c r="A33" s="32">
        <v>30</v>
      </c>
      <c r="B33" s="33">
        <v>42657</v>
      </c>
      <c r="C33" s="32"/>
      <c r="D33" s="32"/>
      <c r="E33" s="35">
        <f>IF(LEN($C33),IFERROR(VLOOKUP($C33,Employees!$A$2:$B$806,2,FALSE),0),$L$1)</f>
        <v>0</v>
      </c>
      <c r="F33" s="35">
        <f>IF(LEN($D33),IFERROR(VLOOKUP($D33,Employees!$A$2:$B$833,2,FALSE),0),$L$1)</f>
        <v>0</v>
      </c>
      <c r="G33" s="32"/>
      <c r="H33" s="32"/>
      <c r="I33" s="32"/>
      <c r="J33" s="32">
        <f t="shared" si="2"/>
        <v>0</v>
      </c>
      <c r="K33" s="32">
        <f t="shared" si="3"/>
        <v>0</v>
      </c>
    </row>
    <row r="34" spans="1:11" x14ac:dyDescent="0.25">
      <c r="A34" s="32">
        <v>31</v>
      </c>
      <c r="B34" s="33">
        <v>42657</v>
      </c>
      <c r="C34" s="32"/>
      <c r="D34" s="32"/>
      <c r="E34" s="35">
        <f>IF(LEN($C34),IFERROR(VLOOKUP($C34,Employees!$A$2:$B$806,2,FALSE),0),$L$1)</f>
        <v>0</v>
      </c>
      <c r="F34" s="35">
        <f>IF(LEN($D34),IFERROR(VLOOKUP($D34,Employees!$A$2:$B$833,2,FALSE),0),$L$1)</f>
        <v>0</v>
      </c>
      <c r="G34" s="32"/>
      <c r="H34" s="32"/>
      <c r="I34" s="32"/>
      <c r="J34" s="32">
        <f t="shared" si="2"/>
        <v>0</v>
      </c>
      <c r="K34" s="32">
        <f t="shared" si="3"/>
        <v>0</v>
      </c>
    </row>
    <row r="35" spans="1:11" x14ac:dyDescent="0.25">
      <c r="A35" s="32">
        <v>32</v>
      </c>
      <c r="B35" s="33">
        <v>42657</v>
      </c>
      <c r="C35" s="32"/>
      <c r="D35" s="32"/>
      <c r="E35" s="35">
        <f>IF(LEN($C35),IFERROR(VLOOKUP($C35,Employees!$A$2:$B$806,2,FALSE),0),$L$1)</f>
        <v>0</v>
      </c>
      <c r="F35" s="35">
        <f>IF(LEN($D35),IFERROR(VLOOKUP($D35,Employees!$A$2:$B$833,2,FALSE),0),$L$1)</f>
        <v>0</v>
      </c>
      <c r="G35" s="32"/>
      <c r="H35" s="32"/>
      <c r="I35" s="32"/>
      <c r="J35" s="32">
        <f t="shared" si="2"/>
        <v>0</v>
      </c>
      <c r="K35" s="32">
        <f t="shared" si="3"/>
        <v>0</v>
      </c>
    </row>
    <row r="36" spans="1:11" x14ac:dyDescent="0.25">
      <c r="A36" s="32">
        <v>33</v>
      </c>
      <c r="B36" s="33">
        <v>42657</v>
      </c>
      <c r="C36" s="32"/>
      <c r="D36" s="32"/>
      <c r="E36" s="35">
        <f>IF(LEN($C36),IFERROR(VLOOKUP($C36,Employees!$A$2:$B$806,2,FALSE),0),$L$1)</f>
        <v>0</v>
      </c>
      <c r="F36" s="35">
        <f>IF(LEN($D36),IFERROR(VLOOKUP($D36,Employees!$A$2:$B$833,2,FALSE),0),$L$1)</f>
        <v>0</v>
      </c>
      <c r="G36" s="32"/>
      <c r="H36" s="32"/>
      <c r="I36" s="32"/>
      <c r="J36" s="32">
        <f t="shared" si="2"/>
        <v>0</v>
      </c>
      <c r="K36" s="32">
        <f t="shared" si="3"/>
        <v>0</v>
      </c>
    </row>
    <row r="37" spans="1:11" x14ac:dyDescent="0.25">
      <c r="A37" s="32">
        <v>34</v>
      </c>
      <c r="B37" s="33">
        <v>42657</v>
      </c>
      <c r="C37" s="32"/>
      <c r="D37" s="32"/>
      <c r="E37" s="35">
        <f>IF(LEN($C37),IFERROR(VLOOKUP($C37,Employees!$A$2:$B$806,2,FALSE),0),$L$1)</f>
        <v>0</v>
      </c>
      <c r="F37" s="35">
        <f>IF(LEN($D37),IFERROR(VLOOKUP($D37,Employees!$A$2:$B$833,2,FALSE),0),$L$1)</f>
        <v>0</v>
      </c>
      <c r="G37" s="32"/>
      <c r="H37" s="32"/>
      <c r="I37" s="32"/>
      <c r="J37" s="32">
        <f t="shared" si="2"/>
        <v>0</v>
      </c>
      <c r="K37" s="32">
        <f t="shared" si="3"/>
        <v>0</v>
      </c>
    </row>
    <row r="38" spans="1:11" x14ac:dyDescent="0.25">
      <c r="A38" s="32">
        <v>35</v>
      </c>
      <c r="B38" s="32"/>
      <c r="C38" s="32"/>
      <c r="D38" s="32"/>
      <c r="E38" s="35">
        <f>IF(LEN($C38),IFERROR(VLOOKUP($C38,Employees!$A$2:$B$806,2,FALSE),0),$L$1)</f>
        <v>0</v>
      </c>
      <c r="F38" s="35">
        <f>IF(LEN($D38),IFERROR(VLOOKUP($D38,Employees!$A$2:$B$833,2,FALSE),0),$L$1)</f>
        <v>0</v>
      </c>
      <c r="G38" s="32"/>
      <c r="H38" s="32"/>
      <c r="I38" s="32"/>
      <c r="J38" s="32">
        <f t="shared" si="2"/>
        <v>0</v>
      </c>
      <c r="K38" s="32">
        <f t="shared" si="3"/>
        <v>0</v>
      </c>
    </row>
    <row r="39" spans="1:11" x14ac:dyDescent="0.25">
      <c r="A39" s="32">
        <v>36</v>
      </c>
      <c r="B39" s="32"/>
      <c r="C39" s="32"/>
      <c r="D39" s="32"/>
      <c r="E39" s="35">
        <f>IF(LEN($C39),IFERROR(VLOOKUP($C39,Employees!$A$2:$B$806,2,FALSE),0),$L$1)</f>
        <v>0</v>
      </c>
      <c r="F39" s="35">
        <f>IF(LEN($D39),IFERROR(VLOOKUP($D39,Employees!$A$2:$B$833,2,FALSE),0),$L$1)</f>
        <v>0</v>
      </c>
      <c r="G39" s="32"/>
      <c r="H39" s="32"/>
      <c r="I39" s="32"/>
      <c r="J39" s="32">
        <f t="shared" si="2"/>
        <v>0</v>
      </c>
      <c r="K39" s="32">
        <f t="shared" si="3"/>
        <v>0</v>
      </c>
    </row>
    <row r="40" spans="1:11" x14ac:dyDescent="0.25">
      <c r="A40" s="32">
        <v>37</v>
      </c>
      <c r="B40" s="32"/>
      <c r="C40" s="32"/>
      <c r="D40" s="32"/>
      <c r="E40" s="35">
        <f>IF(LEN($C40),IFERROR(VLOOKUP($C40,Employees!$A$2:$B$806,2,FALSE),0),$L$1)</f>
        <v>0</v>
      </c>
      <c r="F40" s="35">
        <f>IF(LEN($D40),IFERROR(VLOOKUP($D40,Employees!$A$2:$B$833,2,FALSE),0),$L$1)</f>
        <v>0</v>
      </c>
      <c r="G40" s="32"/>
      <c r="H40" s="32"/>
      <c r="I40" s="32"/>
      <c r="J40" s="32">
        <f t="shared" si="2"/>
        <v>0</v>
      </c>
      <c r="K40" s="32">
        <f t="shared" si="3"/>
        <v>0</v>
      </c>
    </row>
    <row r="41" spans="1:11" x14ac:dyDescent="0.25">
      <c r="A41" s="32">
        <v>38</v>
      </c>
      <c r="B41" s="32"/>
      <c r="C41" s="32"/>
      <c r="D41" s="32"/>
      <c r="E41" s="35">
        <f>IF(LEN($C41),IFERROR(VLOOKUP($C41,Employees!$A$2:$B$806,2,FALSE),0),$L$1)</f>
        <v>0</v>
      </c>
      <c r="F41" s="35">
        <f>IF(LEN($D41),IFERROR(VLOOKUP($D41,Employees!$A$2:$B$833,2,FALSE),0),$L$1)</f>
        <v>0</v>
      </c>
      <c r="G41" s="32"/>
      <c r="H41" s="32"/>
      <c r="I41" s="32"/>
      <c r="J41" s="32">
        <f t="shared" si="2"/>
        <v>0</v>
      </c>
      <c r="K41" s="32">
        <f t="shared" si="3"/>
        <v>0</v>
      </c>
    </row>
    <row r="42" spans="1:11" x14ac:dyDescent="0.25">
      <c r="A42" s="32">
        <v>39</v>
      </c>
      <c r="B42" s="32"/>
      <c r="C42" s="32"/>
      <c r="D42" s="32"/>
      <c r="E42" s="35">
        <f>IF(LEN($C42),IFERROR(VLOOKUP($C42,Employees!$A$2:$B$806,2,FALSE),0),$L$1)</f>
        <v>0</v>
      </c>
      <c r="F42" s="35">
        <f>IF(LEN($D42),IFERROR(VLOOKUP($D42,Employees!$A$2:$B$833,2,FALSE),0),$L$1)</f>
        <v>0</v>
      </c>
      <c r="G42" s="32"/>
      <c r="H42" s="32"/>
      <c r="I42" s="32"/>
      <c r="J42" s="32">
        <f t="shared" si="2"/>
        <v>0</v>
      </c>
      <c r="K42" s="32">
        <f t="shared" si="3"/>
        <v>0</v>
      </c>
    </row>
    <row r="43" spans="1:11" x14ac:dyDescent="0.25">
      <c r="A43" s="32">
        <v>40</v>
      </c>
      <c r="B43" s="32"/>
      <c r="C43" s="32"/>
      <c r="D43" s="32"/>
      <c r="E43" s="35">
        <f>IF(LEN($C43),IFERROR(VLOOKUP($C43,Employees!$A$2:$B$806,2,FALSE),0),$L$1)</f>
        <v>0</v>
      </c>
      <c r="F43" s="35">
        <f>IF(LEN($D43),IFERROR(VLOOKUP($D43,Employees!$A$2:$B$833,2,FALSE),0),$L$1)</f>
        <v>0</v>
      </c>
      <c r="G43" s="32"/>
      <c r="H43" s="32"/>
      <c r="I43" s="32"/>
      <c r="J43" s="32">
        <f t="shared" si="2"/>
        <v>0</v>
      </c>
      <c r="K43" s="32">
        <f t="shared" si="3"/>
        <v>0</v>
      </c>
    </row>
    <row r="44" spans="1:11" x14ac:dyDescent="0.25">
      <c r="A44" s="32">
        <v>41</v>
      </c>
      <c r="B44" s="32"/>
      <c r="C44" s="32"/>
      <c r="D44" s="32"/>
      <c r="E44" s="35">
        <f>IF(LEN($C44),IFERROR(VLOOKUP($C44,Employees!$A$2:$B$806,2,FALSE),0),$L$1)</f>
        <v>0</v>
      </c>
      <c r="F44" s="35">
        <f>IF(LEN($D44),IFERROR(VLOOKUP($D44,Employees!$A$2:$B$833,2,FALSE),0),$L$1)</f>
        <v>0</v>
      </c>
      <c r="G44" s="32"/>
      <c r="H44" s="32"/>
      <c r="I44" s="32"/>
      <c r="J44" s="32">
        <f t="shared" si="2"/>
        <v>0</v>
      </c>
      <c r="K44" s="32">
        <f t="shared" si="3"/>
        <v>0</v>
      </c>
    </row>
    <row r="45" spans="1:11" x14ac:dyDescent="0.25">
      <c r="A45" s="32">
        <v>42</v>
      </c>
      <c r="B45" s="32"/>
      <c r="C45" s="32"/>
      <c r="D45" s="32"/>
      <c r="E45" s="35">
        <f>IF(LEN($C45),IFERROR(VLOOKUP($C45,Employees!$A$2:$B$806,2,FALSE),0),$L$1)</f>
        <v>0</v>
      </c>
      <c r="F45" s="35">
        <f>IF(LEN($D45),IFERROR(VLOOKUP($D45,Employees!$A$2:$B$833,2,FALSE),0),$L$1)</f>
        <v>0</v>
      </c>
      <c r="G45" s="32"/>
      <c r="H45" s="32"/>
      <c r="I45" s="32"/>
      <c r="J45" s="32">
        <f t="shared" si="2"/>
        <v>0</v>
      </c>
      <c r="K45" s="32">
        <f t="shared" si="3"/>
        <v>0</v>
      </c>
    </row>
    <row r="46" spans="1:11" x14ac:dyDescent="0.25">
      <c r="A46" s="32">
        <v>43</v>
      </c>
      <c r="B46" s="32"/>
      <c r="C46" s="32"/>
      <c r="D46" s="32"/>
      <c r="E46" s="35">
        <f>IF(LEN($C46),IFERROR(VLOOKUP($C46,Employees!$A$2:$B$806,2,FALSE),0),$L$1)</f>
        <v>0</v>
      </c>
      <c r="F46" s="35">
        <f>IF(LEN($D46),IFERROR(VLOOKUP($D46,Employees!$A$2:$B$833,2,FALSE),0),$L$1)</f>
        <v>0</v>
      </c>
      <c r="G46" s="32"/>
      <c r="H46" s="32"/>
      <c r="I46" s="32"/>
      <c r="J46" s="32">
        <f t="shared" si="2"/>
        <v>0</v>
      </c>
      <c r="K46" s="32">
        <f t="shared" si="3"/>
        <v>0</v>
      </c>
    </row>
    <row r="47" spans="1:11" x14ac:dyDescent="0.25">
      <c r="A47" s="32">
        <v>44</v>
      </c>
      <c r="B47" s="32"/>
      <c r="C47" s="32"/>
      <c r="D47" s="32"/>
      <c r="E47" s="35">
        <f>IF(LEN($C47),IFERROR(VLOOKUP($C47,Employees!$A$2:$B$806,2,FALSE),0),$L$1)</f>
        <v>0</v>
      </c>
      <c r="F47" s="35">
        <f>IF(LEN($D47),IFERROR(VLOOKUP($D47,Employees!$A$2:$B$833,2,FALSE),0),$L$1)</f>
        <v>0</v>
      </c>
      <c r="G47" s="32"/>
      <c r="H47" s="32"/>
      <c r="I47" s="32"/>
      <c r="J47" s="32">
        <f t="shared" si="2"/>
        <v>0</v>
      </c>
      <c r="K47" s="32">
        <f t="shared" si="3"/>
        <v>0</v>
      </c>
    </row>
    <row r="48" spans="1:11" x14ac:dyDescent="0.25">
      <c r="A48" s="32">
        <v>45</v>
      </c>
      <c r="B48" s="32"/>
      <c r="C48" s="32"/>
      <c r="D48" s="32"/>
      <c r="E48" s="35">
        <f>IF(LEN($C48),IFERROR(VLOOKUP($C48,Employees!$A$2:$B$806,2,FALSE),0),$L$1)</f>
        <v>0</v>
      </c>
      <c r="F48" s="35">
        <f>IF(LEN($D48),IFERROR(VLOOKUP($D48,Employees!$A$2:$B$833,2,FALSE),0),$L$1)</f>
        <v>0</v>
      </c>
      <c r="G48" s="32"/>
      <c r="H48" s="32"/>
      <c r="I48" s="32"/>
      <c r="J48" s="32">
        <f t="shared" ref="J48:J79" si="4">K48-I48</f>
        <v>0</v>
      </c>
      <c r="K48" s="32">
        <f t="shared" ref="K48:K79" si="5">G48+H48</f>
        <v>0</v>
      </c>
    </row>
    <row r="49" spans="1:11" x14ac:dyDescent="0.25">
      <c r="A49" s="32">
        <v>46</v>
      </c>
      <c r="B49" s="32"/>
      <c r="C49" s="32"/>
      <c r="D49" s="32"/>
      <c r="E49" s="35">
        <f>IF(LEN($C49),IFERROR(VLOOKUP($C49,Employees!$A$2:$B$806,2,FALSE),0),$L$1)</f>
        <v>0</v>
      </c>
      <c r="F49" s="35">
        <f>IF(LEN($D49),IFERROR(VLOOKUP($D49,Employees!$A$2:$B$833,2,FALSE),0),$L$1)</f>
        <v>0</v>
      </c>
      <c r="G49" s="32"/>
      <c r="H49" s="32"/>
      <c r="I49" s="32"/>
      <c r="J49" s="32">
        <f t="shared" si="4"/>
        <v>0</v>
      </c>
      <c r="K49" s="32">
        <f t="shared" si="5"/>
        <v>0</v>
      </c>
    </row>
    <row r="50" spans="1:11" x14ac:dyDescent="0.25">
      <c r="A50" s="32">
        <v>47</v>
      </c>
      <c r="B50" s="32"/>
      <c r="C50" s="32"/>
      <c r="D50" s="32"/>
      <c r="E50" s="35">
        <f>IF(LEN($C50),IFERROR(VLOOKUP($C50,Employees!$A$2:$B$806,2,FALSE),0),$L$1)</f>
        <v>0</v>
      </c>
      <c r="F50" s="35">
        <f>IF(LEN($D50),IFERROR(VLOOKUP($D50,Employees!$A$2:$B$833,2,FALSE),0),$L$1)</f>
        <v>0</v>
      </c>
      <c r="G50" s="32"/>
      <c r="H50" s="32"/>
      <c r="I50" s="32"/>
      <c r="J50" s="32">
        <f t="shared" si="4"/>
        <v>0</v>
      </c>
      <c r="K50" s="32">
        <f t="shared" si="5"/>
        <v>0</v>
      </c>
    </row>
    <row r="51" spans="1:11" x14ac:dyDescent="0.25">
      <c r="A51" s="32">
        <v>48</v>
      </c>
      <c r="B51" s="32"/>
      <c r="C51" s="32"/>
      <c r="D51" s="32"/>
      <c r="E51" s="35">
        <f>IF(LEN($C51),IFERROR(VLOOKUP($C51,Employees!$A$2:$B$806,2,FALSE),0),$L$1)</f>
        <v>0</v>
      </c>
      <c r="F51" s="35">
        <f>IF(LEN($D51),IFERROR(VLOOKUP($D51,Employees!$A$2:$B$833,2,FALSE),0),$L$1)</f>
        <v>0</v>
      </c>
      <c r="G51" s="32"/>
      <c r="H51" s="32"/>
      <c r="I51" s="32"/>
      <c r="J51" s="32">
        <f t="shared" si="4"/>
        <v>0</v>
      </c>
      <c r="K51" s="32">
        <f t="shared" si="5"/>
        <v>0</v>
      </c>
    </row>
    <row r="52" spans="1:11" x14ac:dyDescent="0.25">
      <c r="A52" s="32">
        <v>49</v>
      </c>
      <c r="B52" s="32"/>
      <c r="C52" s="32"/>
      <c r="D52" s="32"/>
      <c r="E52" s="35">
        <f>IF(LEN($C52),IFERROR(VLOOKUP($C52,Employees!$A$2:$B$806,2,FALSE),0),$L$1)</f>
        <v>0</v>
      </c>
      <c r="F52" s="35">
        <f>IF(LEN($D52),IFERROR(VLOOKUP($D52,Employees!$A$2:$B$833,2,FALSE),0),$L$1)</f>
        <v>0</v>
      </c>
      <c r="G52" s="32"/>
      <c r="H52" s="32"/>
      <c r="I52" s="32"/>
      <c r="J52" s="32">
        <f t="shared" si="4"/>
        <v>0</v>
      </c>
      <c r="K52" s="32">
        <f t="shared" si="5"/>
        <v>0</v>
      </c>
    </row>
    <row r="53" spans="1:11" x14ac:dyDescent="0.25">
      <c r="A53" s="32">
        <v>50</v>
      </c>
      <c r="B53" s="32"/>
      <c r="C53" s="32"/>
      <c r="D53" s="32"/>
      <c r="E53" s="35">
        <f>IF(LEN($C53),IFERROR(VLOOKUP($C53,Employees!$A$2:$B$806,2,FALSE),0),$L$1)</f>
        <v>0</v>
      </c>
      <c r="F53" s="35">
        <f>IF(LEN($D53),IFERROR(VLOOKUP($D53,Employees!$A$2:$B$833,2,FALSE),0),$L$1)</f>
        <v>0</v>
      </c>
      <c r="G53" s="32"/>
      <c r="H53" s="32"/>
      <c r="I53" s="32"/>
      <c r="J53" s="32">
        <f t="shared" si="4"/>
        <v>0</v>
      </c>
      <c r="K53" s="32">
        <f t="shared" si="5"/>
        <v>0</v>
      </c>
    </row>
    <row r="54" spans="1:11" x14ac:dyDescent="0.25">
      <c r="A54" s="32">
        <v>51</v>
      </c>
      <c r="B54" s="32"/>
      <c r="C54" s="32"/>
      <c r="D54" s="32"/>
      <c r="E54" s="35">
        <f>IF(LEN($C54),IFERROR(VLOOKUP($C54,Employees!$A$2:$B$806,2,FALSE),0),$L$1)</f>
        <v>0</v>
      </c>
      <c r="F54" s="35">
        <f>IF(LEN($D54),IFERROR(VLOOKUP($D54,Employees!$A$2:$B$833,2,FALSE),0),$L$1)</f>
        <v>0</v>
      </c>
      <c r="G54" s="32"/>
      <c r="H54" s="32"/>
      <c r="I54" s="32"/>
      <c r="J54" s="32">
        <f t="shared" si="4"/>
        <v>0</v>
      </c>
      <c r="K54" s="32">
        <f t="shared" si="5"/>
        <v>0</v>
      </c>
    </row>
    <row r="55" spans="1:11" x14ac:dyDescent="0.25">
      <c r="A55" s="32">
        <v>52</v>
      </c>
      <c r="B55" s="32"/>
      <c r="C55" s="32"/>
      <c r="D55" s="32"/>
      <c r="E55" s="35">
        <f>IF(LEN($C55),IFERROR(VLOOKUP($C55,Employees!$A$2:$B$806,2,FALSE),0),$L$1)</f>
        <v>0</v>
      </c>
      <c r="F55" s="35">
        <f>IF(LEN($D55),IFERROR(VLOOKUP($D55,Employees!$A$2:$B$833,2,FALSE),0),$L$1)</f>
        <v>0</v>
      </c>
      <c r="G55" s="32"/>
      <c r="H55" s="32"/>
      <c r="I55" s="32"/>
      <c r="J55" s="32">
        <f t="shared" si="4"/>
        <v>0</v>
      </c>
      <c r="K55" s="32">
        <f t="shared" si="5"/>
        <v>0</v>
      </c>
    </row>
    <row r="56" spans="1:11" x14ac:dyDescent="0.25">
      <c r="A56" s="32">
        <v>53</v>
      </c>
      <c r="B56" s="32"/>
      <c r="C56" s="32"/>
      <c r="D56" s="32"/>
      <c r="E56" s="35">
        <f>IF(LEN($C56),IFERROR(VLOOKUP($C56,Employees!$A$2:$B$806,2,FALSE),0),$L$1)</f>
        <v>0</v>
      </c>
      <c r="F56" s="35">
        <f>IF(LEN($D56),IFERROR(VLOOKUP($D56,Employees!$A$2:$B$833,2,FALSE),0),$L$1)</f>
        <v>0</v>
      </c>
      <c r="G56" s="32"/>
      <c r="H56" s="32"/>
      <c r="I56" s="32"/>
      <c r="J56" s="32">
        <f t="shared" si="4"/>
        <v>0</v>
      </c>
      <c r="K56" s="32">
        <f t="shared" si="5"/>
        <v>0</v>
      </c>
    </row>
    <row r="57" spans="1:11" x14ac:dyDescent="0.25">
      <c r="A57" s="32">
        <v>54</v>
      </c>
      <c r="B57" s="32"/>
      <c r="C57" s="32"/>
      <c r="D57" s="32"/>
      <c r="E57" s="35">
        <f>IF(LEN($C57),IFERROR(VLOOKUP($C57,Employees!$A$2:$B$806,2,FALSE),0),$L$1)</f>
        <v>0</v>
      </c>
      <c r="F57" s="35">
        <f>IF(LEN($D57),IFERROR(VLOOKUP($D57,Employees!$A$2:$B$833,2,FALSE),0),$L$1)</f>
        <v>0</v>
      </c>
      <c r="G57" s="32"/>
      <c r="H57" s="32"/>
      <c r="I57" s="32"/>
      <c r="J57" s="32">
        <f t="shared" si="4"/>
        <v>0</v>
      </c>
      <c r="K57" s="32">
        <f t="shared" si="5"/>
        <v>0</v>
      </c>
    </row>
    <row r="58" spans="1:11" x14ac:dyDescent="0.25">
      <c r="A58" s="32">
        <v>55</v>
      </c>
      <c r="B58" s="32"/>
      <c r="C58" s="32"/>
      <c r="D58" s="32"/>
      <c r="E58" s="35">
        <f>IF(LEN($C58),IFERROR(VLOOKUP($C58,Employees!$A$2:$B$806,2,FALSE),0),$L$1)</f>
        <v>0</v>
      </c>
      <c r="F58" s="35">
        <f>IF(LEN($D58),IFERROR(VLOOKUP($D58,Employees!$A$2:$B$833,2,FALSE),0),$L$1)</f>
        <v>0</v>
      </c>
      <c r="G58" s="32"/>
      <c r="H58" s="32"/>
      <c r="I58" s="32"/>
      <c r="J58" s="32">
        <f t="shared" si="4"/>
        <v>0</v>
      </c>
      <c r="K58" s="32">
        <f t="shared" si="5"/>
        <v>0</v>
      </c>
    </row>
    <row r="59" spans="1:11" x14ac:dyDescent="0.25">
      <c r="A59" s="32">
        <v>56</v>
      </c>
      <c r="B59" s="32"/>
      <c r="C59" s="32"/>
      <c r="D59" s="32"/>
      <c r="E59" s="35">
        <f>IF(LEN($C59),IFERROR(VLOOKUP($C59,Employees!$A$2:$B$806,2,FALSE),0),$L$1)</f>
        <v>0</v>
      </c>
      <c r="F59" s="35">
        <f>IF(LEN($D59),IFERROR(VLOOKUP($D59,Employees!$A$2:$B$833,2,FALSE),0),$L$1)</f>
        <v>0</v>
      </c>
      <c r="G59" s="32"/>
      <c r="H59" s="32"/>
      <c r="I59" s="32"/>
      <c r="J59" s="32">
        <f t="shared" si="4"/>
        <v>0</v>
      </c>
      <c r="K59" s="32">
        <f t="shared" si="5"/>
        <v>0</v>
      </c>
    </row>
    <row r="60" spans="1:11" x14ac:dyDescent="0.25">
      <c r="A60" s="32">
        <v>57</v>
      </c>
      <c r="B60" s="32"/>
      <c r="C60" s="32"/>
      <c r="D60" s="32"/>
      <c r="E60" s="35">
        <f>IF(LEN($C60),IFERROR(VLOOKUP($C60,Employees!$A$2:$B$806,2,FALSE),0),$L$1)</f>
        <v>0</v>
      </c>
      <c r="F60" s="35">
        <f>IF(LEN($D60),IFERROR(VLOOKUP($D60,Employees!$A$2:$B$833,2,FALSE),0),$L$1)</f>
        <v>0</v>
      </c>
      <c r="G60" s="32"/>
      <c r="H60" s="32"/>
      <c r="I60" s="32"/>
      <c r="J60" s="32">
        <f t="shared" si="4"/>
        <v>0</v>
      </c>
      <c r="K60" s="32">
        <f t="shared" si="5"/>
        <v>0</v>
      </c>
    </row>
    <row r="61" spans="1:11" x14ac:dyDescent="0.25">
      <c r="A61" s="32">
        <v>58</v>
      </c>
      <c r="B61" s="32"/>
      <c r="C61" s="32"/>
      <c r="D61" s="32"/>
      <c r="E61" s="35">
        <f>IF(LEN($C61),IFERROR(VLOOKUP($C61,Employees!$A$2:$B$806,2,FALSE),0),$L$1)</f>
        <v>0</v>
      </c>
      <c r="F61" s="35">
        <f>IF(LEN($D61),IFERROR(VLOOKUP($D61,Employees!$A$2:$B$833,2,FALSE),0),$L$1)</f>
        <v>0</v>
      </c>
      <c r="G61" s="32"/>
      <c r="H61" s="32"/>
      <c r="I61" s="32"/>
      <c r="J61" s="32">
        <f t="shared" si="4"/>
        <v>0</v>
      </c>
      <c r="K61" s="32">
        <f t="shared" si="5"/>
        <v>0</v>
      </c>
    </row>
    <row r="62" spans="1:11" x14ac:dyDescent="0.25">
      <c r="A62" s="32">
        <v>59</v>
      </c>
      <c r="B62" s="32"/>
      <c r="C62" s="32"/>
      <c r="D62" s="32"/>
      <c r="E62" s="35">
        <f>IF(LEN($C62),IFERROR(VLOOKUP($C62,Employees!$A$2:$B$806,2,FALSE),0),$L$1)</f>
        <v>0</v>
      </c>
      <c r="F62" s="35">
        <f>IF(LEN($D62),IFERROR(VLOOKUP($D62,Employees!$A$2:$B$833,2,FALSE),0),$L$1)</f>
        <v>0</v>
      </c>
      <c r="G62" s="32"/>
      <c r="H62" s="32"/>
      <c r="I62" s="32"/>
      <c r="J62" s="32">
        <f t="shared" si="4"/>
        <v>0</v>
      </c>
      <c r="K62" s="32">
        <f t="shared" si="5"/>
        <v>0</v>
      </c>
    </row>
    <row r="63" spans="1:11" x14ac:dyDescent="0.25">
      <c r="A63" s="32">
        <v>60</v>
      </c>
      <c r="B63" s="32"/>
      <c r="C63" s="32"/>
      <c r="D63" s="32"/>
      <c r="E63" s="35">
        <f>IF(LEN($C63),IFERROR(VLOOKUP($C63,Employees!$A$2:$B$806,2,FALSE),0),$L$1)</f>
        <v>0</v>
      </c>
      <c r="F63" s="35">
        <f>IF(LEN($D63),IFERROR(VLOOKUP($D63,Employees!$A$2:$B$833,2,FALSE),0),$L$1)</f>
        <v>0</v>
      </c>
      <c r="G63" s="32"/>
      <c r="H63" s="32"/>
      <c r="I63" s="32"/>
      <c r="J63" s="32">
        <f t="shared" si="4"/>
        <v>0</v>
      </c>
      <c r="K63" s="32">
        <f t="shared" si="5"/>
        <v>0</v>
      </c>
    </row>
    <row r="64" spans="1:11" x14ac:dyDescent="0.25">
      <c r="A64" s="32">
        <v>61</v>
      </c>
      <c r="B64" s="32"/>
      <c r="C64" s="32"/>
      <c r="D64" s="32"/>
      <c r="E64" s="35">
        <f>IF(LEN($C64),IFERROR(VLOOKUP($C64,Employees!$A$2:$B$806,2,FALSE),0),$L$1)</f>
        <v>0</v>
      </c>
      <c r="F64" s="35">
        <f>IF(LEN($D64),IFERROR(VLOOKUP($D64,Employees!$A$2:$B$833,2,FALSE),0),$L$1)</f>
        <v>0</v>
      </c>
      <c r="G64" s="32"/>
      <c r="H64" s="32"/>
      <c r="I64" s="32"/>
      <c r="J64" s="32">
        <f t="shared" si="4"/>
        <v>0</v>
      </c>
      <c r="K64" s="32">
        <f t="shared" si="5"/>
        <v>0</v>
      </c>
    </row>
    <row r="65" spans="1:11" x14ac:dyDescent="0.25">
      <c r="A65" s="32">
        <v>62</v>
      </c>
      <c r="B65" s="32"/>
      <c r="C65" s="32"/>
      <c r="D65" s="32"/>
      <c r="E65" s="35">
        <f>IF(LEN($C65),IFERROR(VLOOKUP($C65,Employees!$A$2:$B$806,2,FALSE),0),$L$1)</f>
        <v>0</v>
      </c>
      <c r="F65" s="35">
        <f>IF(LEN($D65),IFERROR(VLOOKUP($D65,Employees!$A$2:$B$833,2,FALSE),0),$L$1)</f>
        <v>0</v>
      </c>
      <c r="G65" s="32"/>
      <c r="H65" s="32"/>
      <c r="I65" s="32"/>
      <c r="J65" s="32">
        <f t="shared" si="4"/>
        <v>0</v>
      </c>
      <c r="K65" s="32">
        <f t="shared" si="5"/>
        <v>0</v>
      </c>
    </row>
    <row r="66" spans="1:11" x14ac:dyDescent="0.25">
      <c r="A66" s="32">
        <v>63</v>
      </c>
      <c r="B66" s="32"/>
      <c r="C66" s="32"/>
      <c r="D66" s="32"/>
      <c r="E66" s="35">
        <f>IF(LEN($C66),IFERROR(VLOOKUP($C66,Employees!$A$2:$B$806,2,FALSE),0),$L$1)</f>
        <v>0</v>
      </c>
      <c r="F66" s="35">
        <f>IF(LEN($D66),IFERROR(VLOOKUP($D66,Employees!$A$2:$B$833,2,FALSE),0),$L$1)</f>
        <v>0</v>
      </c>
      <c r="G66" s="32"/>
      <c r="H66" s="32"/>
      <c r="I66" s="32"/>
      <c r="J66" s="32">
        <f t="shared" si="4"/>
        <v>0</v>
      </c>
      <c r="K66" s="32">
        <f t="shared" si="5"/>
        <v>0</v>
      </c>
    </row>
    <row r="67" spans="1:11" x14ac:dyDescent="0.25">
      <c r="A67" s="32">
        <v>64</v>
      </c>
      <c r="B67" s="32"/>
      <c r="C67" s="32"/>
      <c r="D67" s="32"/>
      <c r="E67" s="35">
        <f>IF(LEN($C67),IFERROR(VLOOKUP($C67,Employees!$A$2:$B$806,2,FALSE),0),$L$1)</f>
        <v>0</v>
      </c>
      <c r="F67" s="35">
        <f>IF(LEN($D67),IFERROR(VLOOKUP($D67,Employees!$A$2:$B$833,2,FALSE),0),$L$1)</f>
        <v>0</v>
      </c>
      <c r="G67" s="32"/>
      <c r="H67" s="32"/>
      <c r="I67" s="32"/>
      <c r="J67" s="32">
        <f t="shared" si="4"/>
        <v>0</v>
      </c>
      <c r="K67" s="32">
        <f t="shared" si="5"/>
        <v>0</v>
      </c>
    </row>
    <row r="68" spans="1:11" x14ac:dyDescent="0.25">
      <c r="A68" s="32">
        <v>65</v>
      </c>
      <c r="B68" s="32"/>
      <c r="C68" s="32"/>
      <c r="D68" s="32"/>
      <c r="E68" s="35">
        <f>IF(LEN($C68),IFERROR(VLOOKUP($C68,Employees!$A$2:$B$806,2,FALSE),0),$L$1)</f>
        <v>0</v>
      </c>
      <c r="F68" s="35">
        <f>IF(LEN($D68),IFERROR(VLOOKUP($D68,Employees!$A$2:$B$833,2,FALSE),0),$L$1)</f>
        <v>0</v>
      </c>
      <c r="G68" s="32"/>
      <c r="H68" s="32"/>
      <c r="I68" s="32"/>
      <c r="J68" s="32">
        <f t="shared" si="4"/>
        <v>0</v>
      </c>
      <c r="K68" s="32">
        <f t="shared" si="5"/>
        <v>0</v>
      </c>
    </row>
    <row r="69" spans="1:11" x14ac:dyDescent="0.25">
      <c r="A69" s="32">
        <v>66</v>
      </c>
      <c r="B69" s="32"/>
      <c r="C69" s="32"/>
      <c r="D69" s="32"/>
      <c r="E69" s="35">
        <f>IF(LEN($C69),IFERROR(VLOOKUP($C69,Employees!$A$2:$B$806,2,FALSE),0),$L$1)</f>
        <v>0</v>
      </c>
      <c r="F69" s="35">
        <f>IF(LEN($D69),IFERROR(VLOOKUP($D69,Employees!$A$2:$B$833,2,FALSE),0),$L$1)</f>
        <v>0</v>
      </c>
      <c r="G69" s="32"/>
      <c r="H69" s="32"/>
      <c r="I69" s="32"/>
      <c r="J69" s="32">
        <f t="shared" si="4"/>
        <v>0</v>
      </c>
      <c r="K69" s="32">
        <f t="shared" si="5"/>
        <v>0</v>
      </c>
    </row>
    <row r="70" spans="1:11" x14ac:dyDescent="0.25">
      <c r="A70" s="32">
        <v>67</v>
      </c>
      <c r="B70" s="32"/>
      <c r="C70" s="32"/>
      <c r="D70" s="32"/>
      <c r="E70" s="35">
        <f>IF(LEN($C70),IFERROR(VLOOKUP($C70,Employees!$A$2:$B$806,2,FALSE),0),$L$1)</f>
        <v>0</v>
      </c>
      <c r="F70" s="35">
        <f>IF(LEN($D70),IFERROR(VLOOKUP($D70,Employees!$A$2:$B$833,2,FALSE),0),$L$1)</f>
        <v>0</v>
      </c>
      <c r="G70" s="32"/>
      <c r="H70" s="32"/>
      <c r="I70" s="32"/>
      <c r="J70" s="32">
        <f t="shared" si="4"/>
        <v>0</v>
      </c>
      <c r="K70" s="32">
        <f t="shared" si="5"/>
        <v>0</v>
      </c>
    </row>
    <row r="71" spans="1:11" x14ac:dyDescent="0.25">
      <c r="A71" s="32">
        <v>68</v>
      </c>
      <c r="B71" s="32"/>
      <c r="C71" s="32"/>
      <c r="D71" s="32"/>
      <c r="E71" s="35">
        <f>IF(LEN($C71),IFERROR(VLOOKUP($C71,Employees!$A$2:$B$806,2,FALSE),0),$L$1)</f>
        <v>0</v>
      </c>
      <c r="F71" s="35">
        <f>IF(LEN($D71),IFERROR(VLOOKUP($D71,Employees!$A$2:$B$833,2,FALSE),0),$L$1)</f>
        <v>0</v>
      </c>
      <c r="G71" s="32"/>
      <c r="H71" s="32"/>
      <c r="I71" s="32"/>
      <c r="J71" s="32">
        <f t="shared" si="4"/>
        <v>0</v>
      </c>
      <c r="K71" s="32">
        <f t="shared" si="5"/>
        <v>0</v>
      </c>
    </row>
    <row r="72" spans="1:11" x14ac:dyDescent="0.25">
      <c r="A72" s="32">
        <v>69</v>
      </c>
      <c r="B72" s="32"/>
      <c r="C72" s="32"/>
      <c r="D72" s="32"/>
      <c r="E72" s="35">
        <f>IF(LEN($C72),IFERROR(VLOOKUP($C72,Employees!$A$2:$B$806,2,FALSE),0),$L$1)</f>
        <v>0</v>
      </c>
      <c r="F72" s="35">
        <f>IF(LEN($D72),IFERROR(VLOOKUP($D72,Employees!$A$2:$B$833,2,FALSE),0),$L$1)</f>
        <v>0</v>
      </c>
      <c r="G72" s="32"/>
      <c r="H72" s="32"/>
      <c r="I72" s="32"/>
      <c r="J72" s="32">
        <f t="shared" si="4"/>
        <v>0</v>
      </c>
      <c r="K72" s="32">
        <f t="shared" si="5"/>
        <v>0</v>
      </c>
    </row>
    <row r="73" spans="1:11" x14ac:dyDescent="0.25">
      <c r="A73" s="32">
        <v>70</v>
      </c>
      <c r="B73" s="32"/>
      <c r="C73" s="32"/>
      <c r="D73" s="32"/>
      <c r="E73" s="35">
        <f>IF(LEN($C73),IFERROR(VLOOKUP($C73,Employees!$A$2:$B$806,2,FALSE),0),$L$1)</f>
        <v>0</v>
      </c>
      <c r="F73" s="35">
        <f>IF(LEN($D73),IFERROR(VLOOKUP($D73,Employees!$A$2:$B$833,2,FALSE),0),$L$1)</f>
        <v>0</v>
      </c>
      <c r="G73" s="32"/>
      <c r="H73" s="32"/>
      <c r="I73" s="32"/>
      <c r="J73" s="32">
        <f t="shared" si="4"/>
        <v>0</v>
      </c>
      <c r="K73" s="32">
        <f t="shared" si="5"/>
        <v>0</v>
      </c>
    </row>
    <row r="74" spans="1:11" x14ac:dyDescent="0.25">
      <c r="A74" s="32">
        <v>71</v>
      </c>
      <c r="B74" s="32"/>
      <c r="C74" s="32"/>
      <c r="D74" s="32"/>
      <c r="E74" s="35">
        <f>IF(LEN($C74),IFERROR(VLOOKUP($C74,Employees!$A$2:$B$806,2,FALSE),0),$L$1)</f>
        <v>0</v>
      </c>
      <c r="F74" s="35">
        <f>IF(LEN($D74),IFERROR(VLOOKUP($D74,Employees!$A$2:$B$833,2,FALSE),0),$L$1)</f>
        <v>0</v>
      </c>
      <c r="G74" s="32"/>
      <c r="H74" s="32"/>
      <c r="I74" s="32"/>
      <c r="J74" s="32">
        <f t="shared" si="4"/>
        <v>0</v>
      </c>
      <c r="K74" s="32">
        <f t="shared" si="5"/>
        <v>0</v>
      </c>
    </row>
    <row r="75" spans="1:11" x14ac:dyDescent="0.25">
      <c r="A75" s="32">
        <v>72</v>
      </c>
      <c r="B75" s="32"/>
      <c r="C75" s="32"/>
      <c r="D75" s="32"/>
      <c r="E75" s="35">
        <f>IF(LEN($C75),IFERROR(VLOOKUP($C75,Employees!$A$2:$B$806,2,FALSE),0),$L$1)</f>
        <v>0</v>
      </c>
      <c r="F75" s="35">
        <f>IF(LEN($D75),IFERROR(VLOOKUP($D75,Employees!$A$2:$B$833,2,FALSE),0),$L$1)</f>
        <v>0</v>
      </c>
      <c r="G75" s="32"/>
      <c r="H75" s="32"/>
      <c r="I75" s="32"/>
      <c r="J75" s="32">
        <f t="shared" si="4"/>
        <v>0</v>
      </c>
      <c r="K75" s="32">
        <f t="shared" si="5"/>
        <v>0</v>
      </c>
    </row>
    <row r="76" spans="1:11" x14ac:dyDescent="0.25">
      <c r="A76" s="32">
        <v>73</v>
      </c>
      <c r="B76" s="32"/>
      <c r="C76" s="32"/>
      <c r="D76" s="32"/>
      <c r="E76" s="35">
        <f>IF(LEN($C76),IFERROR(VLOOKUP($C76,Employees!$A$2:$B$806,2,FALSE),0),$L$1)</f>
        <v>0</v>
      </c>
      <c r="F76" s="35">
        <f>IF(LEN($D76),IFERROR(VLOOKUP($D76,Employees!$A$2:$B$833,2,FALSE),0),$L$1)</f>
        <v>0</v>
      </c>
      <c r="G76" s="32"/>
      <c r="H76" s="32"/>
      <c r="I76" s="32"/>
      <c r="J76" s="32">
        <f t="shared" si="4"/>
        <v>0</v>
      </c>
      <c r="K76" s="32">
        <f t="shared" si="5"/>
        <v>0</v>
      </c>
    </row>
    <row r="77" spans="1:11" x14ac:dyDescent="0.25">
      <c r="A77" s="32">
        <v>74</v>
      </c>
      <c r="B77" s="32"/>
      <c r="C77" s="32"/>
      <c r="D77" s="32"/>
      <c r="E77" s="35">
        <f>IF(LEN($C77),IFERROR(VLOOKUP($C77,Employees!$A$2:$B$806,2,FALSE),0),$L$1)</f>
        <v>0</v>
      </c>
      <c r="F77" s="35">
        <f>IF(LEN($D77),IFERROR(VLOOKUP($D77,Employees!$A$2:$B$833,2,FALSE),0),$L$1)</f>
        <v>0</v>
      </c>
      <c r="G77" s="32"/>
      <c r="H77" s="32"/>
      <c r="I77" s="32"/>
      <c r="J77" s="32">
        <f t="shared" si="4"/>
        <v>0</v>
      </c>
      <c r="K77" s="32">
        <f t="shared" si="5"/>
        <v>0</v>
      </c>
    </row>
    <row r="78" spans="1:11" x14ac:dyDescent="0.25">
      <c r="A78" s="32">
        <v>75</v>
      </c>
      <c r="B78" s="32"/>
      <c r="C78" s="32"/>
      <c r="D78" s="32"/>
      <c r="E78" s="35">
        <f>IF(LEN($C78),IFERROR(VLOOKUP($C78,Employees!$A$2:$B$806,2,FALSE),0),$L$1)</f>
        <v>0</v>
      </c>
      <c r="F78" s="35">
        <f>IF(LEN($D78),IFERROR(VLOOKUP($D78,Employees!$A$2:$B$833,2,FALSE),0),$L$1)</f>
        <v>0</v>
      </c>
      <c r="G78" s="32"/>
      <c r="H78" s="32"/>
      <c r="I78" s="32"/>
      <c r="J78" s="32">
        <f t="shared" si="4"/>
        <v>0</v>
      </c>
      <c r="K78" s="32">
        <f t="shared" si="5"/>
        <v>0</v>
      </c>
    </row>
    <row r="79" spans="1:11" x14ac:dyDescent="0.25">
      <c r="A79" s="32">
        <v>76</v>
      </c>
      <c r="B79" s="32"/>
      <c r="C79" s="32"/>
      <c r="D79" s="32"/>
      <c r="E79" s="35">
        <f>IF(LEN($C79),IFERROR(VLOOKUP($C79,Employees!$A$2:$B$806,2,FALSE),0),$L$1)</f>
        <v>0</v>
      </c>
      <c r="F79" s="35">
        <f>IF(LEN($D79),IFERROR(VLOOKUP($D79,Employees!$A$2:$B$833,2,FALSE),0),$L$1)</f>
        <v>0</v>
      </c>
      <c r="G79" s="32"/>
      <c r="H79" s="32"/>
      <c r="I79" s="32"/>
      <c r="J79" s="32">
        <f t="shared" si="4"/>
        <v>0</v>
      </c>
      <c r="K79" s="32">
        <f t="shared" si="5"/>
        <v>0</v>
      </c>
    </row>
    <row r="80" spans="1:11" x14ac:dyDescent="0.25">
      <c r="A80" s="32">
        <v>77</v>
      </c>
      <c r="B80" s="32"/>
      <c r="C80" s="32"/>
      <c r="D80" s="32"/>
      <c r="E80" s="35">
        <f>IF(LEN($C80),IFERROR(VLOOKUP($C80,Employees!$A$2:$B$806,2,FALSE),0),$L$1)</f>
        <v>0</v>
      </c>
      <c r="F80" s="35">
        <f>IF(LEN($D80),IFERROR(VLOOKUP($D80,Employees!$A$2:$B$833,2,FALSE),0),$L$1)</f>
        <v>0</v>
      </c>
      <c r="G80" s="32"/>
      <c r="H80" s="32"/>
      <c r="I80" s="32"/>
      <c r="J80" s="32">
        <f t="shared" ref="J80:J111" si="6">K80-I80</f>
        <v>0</v>
      </c>
      <c r="K80" s="32">
        <f t="shared" ref="K80:K111" si="7">G80+H80</f>
        <v>0</v>
      </c>
    </row>
    <row r="81" spans="1:11" x14ac:dyDescent="0.25">
      <c r="A81" s="32">
        <v>78</v>
      </c>
      <c r="B81" s="32"/>
      <c r="C81" s="32"/>
      <c r="D81" s="32"/>
      <c r="E81" s="35">
        <f>IF(LEN($C81),IFERROR(VLOOKUP($C81,Employees!$A$2:$B$806,2,FALSE),0),$L$1)</f>
        <v>0</v>
      </c>
      <c r="F81" s="35">
        <f>IF(LEN($D81),IFERROR(VLOOKUP($D81,Employees!$A$2:$B$833,2,FALSE),0),$L$1)</f>
        <v>0</v>
      </c>
      <c r="G81" s="32"/>
      <c r="H81" s="32"/>
      <c r="I81" s="32"/>
      <c r="J81" s="32">
        <f t="shared" si="6"/>
        <v>0</v>
      </c>
      <c r="K81" s="32">
        <f t="shared" si="7"/>
        <v>0</v>
      </c>
    </row>
    <row r="82" spans="1:11" x14ac:dyDescent="0.25">
      <c r="A82" s="32">
        <v>79</v>
      </c>
      <c r="B82" s="32"/>
      <c r="C82" s="32"/>
      <c r="D82" s="32"/>
      <c r="E82" s="35">
        <f>IF(LEN($C82),IFERROR(VLOOKUP($C82,Employees!$A$2:$B$806,2,FALSE),0),$L$1)</f>
        <v>0</v>
      </c>
      <c r="F82" s="35">
        <f>IF(LEN($D82),IFERROR(VLOOKUP($D82,Employees!$A$2:$B$833,2,FALSE),0),$L$1)</f>
        <v>0</v>
      </c>
      <c r="G82" s="32"/>
      <c r="H82" s="32"/>
      <c r="I82" s="32"/>
      <c r="J82" s="32">
        <f t="shared" si="6"/>
        <v>0</v>
      </c>
      <c r="K82" s="32">
        <f t="shared" si="7"/>
        <v>0</v>
      </c>
    </row>
    <row r="83" spans="1:11" x14ac:dyDescent="0.25">
      <c r="A83" s="32">
        <v>80</v>
      </c>
      <c r="B83" s="32"/>
      <c r="C83" s="32"/>
      <c r="D83" s="32"/>
      <c r="E83" s="35">
        <f>IF(LEN($C83),IFERROR(VLOOKUP($C83,Employees!$A$2:$B$806,2,FALSE),0),$L$1)</f>
        <v>0</v>
      </c>
      <c r="F83" s="35">
        <f>IF(LEN($D83),IFERROR(VLOOKUP($D83,Employees!$A$2:$B$833,2,FALSE),0),$L$1)</f>
        <v>0</v>
      </c>
      <c r="G83" s="32"/>
      <c r="H83" s="32"/>
      <c r="I83" s="32"/>
      <c r="J83" s="32">
        <f t="shared" si="6"/>
        <v>0</v>
      </c>
      <c r="K83" s="32">
        <f t="shared" si="7"/>
        <v>0</v>
      </c>
    </row>
    <row r="84" spans="1:11" x14ac:dyDescent="0.25">
      <c r="A84" s="32">
        <v>81</v>
      </c>
      <c r="B84" s="32"/>
      <c r="C84" s="32"/>
      <c r="D84" s="32"/>
      <c r="E84" s="35">
        <f>IF(LEN($C84),IFERROR(VLOOKUP($C84,Employees!$A$2:$B$806,2,FALSE),0),$L$1)</f>
        <v>0</v>
      </c>
      <c r="F84" s="35">
        <f>IF(LEN($D84),IFERROR(VLOOKUP($D84,Employees!$A$2:$B$833,2,FALSE),0),$L$1)</f>
        <v>0</v>
      </c>
      <c r="G84" s="32"/>
      <c r="H84" s="32"/>
      <c r="I84" s="32"/>
      <c r="J84" s="32">
        <f t="shared" si="6"/>
        <v>0</v>
      </c>
      <c r="K84" s="32">
        <f t="shared" si="7"/>
        <v>0</v>
      </c>
    </row>
    <row r="85" spans="1:11" x14ac:dyDescent="0.25">
      <c r="A85" s="32">
        <v>82</v>
      </c>
      <c r="B85" s="32"/>
      <c r="C85" s="32"/>
      <c r="D85" s="32"/>
      <c r="E85" s="35">
        <f>IF(LEN($C85),IFERROR(VLOOKUP($C85,Employees!$A$2:$B$806,2,FALSE),0),$L$1)</f>
        <v>0</v>
      </c>
      <c r="F85" s="35">
        <f>IF(LEN($D85),IFERROR(VLOOKUP($D85,Employees!$A$2:$B$833,2,FALSE),0),$L$1)</f>
        <v>0</v>
      </c>
      <c r="G85" s="32"/>
      <c r="H85" s="32"/>
      <c r="I85" s="32"/>
      <c r="J85" s="32">
        <f t="shared" si="6"/>
        <v>0</v>
      </c>
      <c r="K85" s="32">
        <f t="shared" si="7"/>
        <v>0</v>
      </c>
    </row>
    <row r="86" spans="1:11" x14ac:dyDescent="0.25">
      <c r="A86" s="32">
        <v>83</v>
      </c>
      <c r="B86" s="32"/>
      <c r="C86" s="32"/>
      <c r="D86" s="32"/>
      <c r="E86" s="35">
        <f>IF(LEN($C86),IFERROR(VLOOKUP($C86,Employees!$A$2:$B$806,2,FALSE),0),$L$1)</f>
        <v>0</v>
      </c>
      <c r="F86" s="35">
        <f>IF(LEN($D86),IFERROR(VLOOKUP($D86,Employees!$A$2:$B$833,2,FALSE),0),$L$1)</f>
        <v>0</v>
      </c>
      <c r="G86" s="32"/>
      <c r="H86" s="32"/>
      <c r="I86" s="32"/>
      <c r="J86" s="32">
        <f t="shared" si="6"/>
        <v>0</v>
      </c>
      <c r="K86" s="32">
        <f t="shared" si="7"/>
        <v>0</v>
      </c>
    </row>
    <row r="87" spans="1:11" x14ac:dyDescent="0.25">
      <c r="A87" s="32">
        <v>84</v>
      </c>
      <c r="B87" s="32"/>
      <c r="C87" s="32"/>
      <c r="D87" s="32"/>
      <c r="E87" s="35">
        <f>IF(LEN($C87),IFERROR(VLOOKUP($C87,Employees!$A$2:$B$806,2,FALSE),0),$L$1)</f>
        <v>0</v>
      </c>
      <c r="F87" s="35">
        <f>IF(LEN($D87),IFERROR(VLOOKUP($D87,Employees!$A$2:$B$833,2,FALSE),0),$L$1)</f>
        <v>0</v>
      </c>
      <c r="G87" s="32"/>
      <c r="H87" s="32"/>
      <c r="I87" s="32"/>
      <c r="J87" s="32">
        <f t="shared" si="6"/>
        <v>0</v>
      </c>
      <c r="K87" s="32">
        <f t="shared" si="7"/>
        <v>0</v>
      </c>
    </row>
    <row r="88" spans="1:11" x14ac:dyDescent="0.25">
      <c r="A88" s="32">
        <v>85</v>
      </c>
      <c r="B88" s="32"/>
      <c r="C88" s="32"/>
      <c r="D88" s="32"/>
      <c r="E88" s="35">
        <f>IF(LEN($C88),IFERROR(VLOOKUP($C88,Employees!$A$2:$B$806,2,FALSE),0),$L$1)</f>
        <v>0</v>
      </c>
      <c r="F88" s="35">
        <f>IF(LEN($D88),IFERROR(VLOOKUP($D88,Employees!$A$2:$B$833,2,FALSE),0),$L$1)</f>
        <v>0</v>
      </c>
      <c r="G88" s="32"/>
      <c r="H88" s="32"/>
      <c r="I88" s="32"/>
      <c r="J88" s="32">
        <f t="shared" si="6"/>
        <v>0</v>
      </c>
      <c r="K88" s="32">
        <f t="shared" si="7"/>
        <v>0</v>
      </c>
    </row>
    <row r="89" spans="1:11" x14ac:dyDescent="0.25">
      <c r="A89" s="32">
        <v>86</v>
      </c>
      <c r="B89" s="32"/>
      <c r="C89" s="32"/>
      <c r="D89" s="32"/>
      <c r="E89" s="35">
        <f>IF(LEN($C89),IFERROR(VLOOKUP($C89,Employees!$A$2:$B$806,2,FALSE),0),$L$1)</f>
        <v>0</v>
      </c>
      <c r="F89" s="35">
        <f>IF(LEN($D89),IFERROR(VLOOKUP($D89,Employees!$A$2:$B$833,2,FALSE),0),$L$1)</f>
        <v>0</v>
      </c>
      <c r="G89" s="32"/>
      <c r="H89" s="32"/>
      <c r="I89" s="32"/>
      <c r="J89" s="32">
        <f t="shared" si="6"/>
        <v>0</v>
      </c>
      <c r="K89" s="32">
        <f t="shared" si="7"/>
        <v>0</v>
      </c>
    </row>
    <row r="90" spans="1:11" x14ac:dyDescent="0.25">
      <c r="A90" s="32">
        <v>87</v>
      </c>
      <c r="B90" s="32"/>
      <c r="C90" s="32"/>
      <c r="D90" s="32"/>
      <c r="E90" s="35">
        <f>IF(LEN($C90),IFERROR(VLOOKUP($C90,Employees!$A$2:$B$806,2,FALSE),0),$L$1)</f>
        <v>0</v>
      </c>
      <c r="F90" s="35">
        <f>IF(LEN($D90),IFERROR(VLOOKUP($D90,Employees!$A$2:$B$833,2,FALSE),0),$L$1)</f>
        <v>0</v>
      </c>
      <c r="G90" s="32"/>
      <c r="H90" s="32"/>
      <c r="I90" s="32"/>
      <c r="J90" s="32">
        <f t="shared" si="6"/>
        <v>0</v>
      </c>
      <c r="K90" s="32">
        <f t="shared" si="7"/>
        <v>0</v>
      </c>
    </row>
    <row r="91" spans="1:11" x14ac:dyDescent="0.25">
      <c r="A91" s="32">
        <v>88</v>
      </c>
      <c r="B91" s="32"/>
      <c r="C91" s="32"/>
      <c r="D91" s="32"/>
      <c r="E91" s="35">
        <f>IF(LEN($C91),IFERROR(VLOOKUP($C91,Employees!$A$2:$B$806,2,FALSE),0),$L$1)</f>
        <v>0</v>
      </c>
      <c r="F91" s="35">
        <f>IF(LEN($D91),IFERROR(VLOOKUP($D91,Employees!$A$2:$B$833,2,FALSE),0),$L$1)</f>
        <v>0</v>
      </c>
      <c r="G91" s="32"/>
      <c r="H91" s="32"/>
      <c r="I91" s="32"/>
      <c r="J91" s="32">
        <f t="shared" si="6"/>
        <v>0</v>
      </c>
      <c r="K91" s="32">
        <f t="shared" si="7"/>
        <v>0</v>
      </c>
    </row>
    <row r="92" spans="1:11" x14ac:dyDescent="0.25">
      <c r="A92" s="32">
        <v>89</v>
      </c>
      <c r="B92" s="32"/>
      <c r="C92" s="32"/>
      <c r="D92" s="32"/>
      <c r="E92" s="35">
        <f>IF(LEN($C92),IFERROR(VLOOKUP($C92,Employees!$A$2:$B$806,2,FALSE),0),$L$1)</f>
        <v>0</v>
      </c>
      <c r="F92" s="35">
        <f>IF(LEN($D92),IFERROR(VLOOKUP($D92,Employees!$A$2:$B$833,2,FALSE),0),$L$1)</f>
        <v>0</v>
      </c>
      <c r="G92" s="32"/>
      <c r="H92" s="32"/>
      <c r="I92" s="32"/>
      <c r="J92" s="32">
        <f t="shared" si="6"/>
        <v>0</v>
      </c>
      <c r="K92" s="32">
        <f t="shared" si="7"/>
        <v>0</v>
      </c>
    </row>
    <row r="93" spans="1:11" x14ac:dyDescent="0.25">
      <c r="A93" s="32">
        <v>90</v>
      </c>
      <c r="B93" s="32"/>
      <c r="C93" s="32"/>
      <c r="D93" s="32"/>
      <c r="E93" s="35">
        <f>IF(LEN($C93),IFERROR(VLOOKUP($C93,Employees!$A$2:$B$806,2,FALSE),0),$L$1)</f>
        <v>0</v>
      </c>
      <c r="F93" s="35">
        <f>IF(LEN($D93),IFERROR(VLOOKUP($D93,Employees!$A$2:$B$833,2,FALSE),0),$L$1)</f>
        <v>0</v>
      </c>
      <c r="G93" s="32"/>
      <c r="H93" s="32"/>
      <c r="I93" s="32"/>
      <c r="J93" s="32">
        <f t="shared" si="6"/>
        <v>0</v>
      </c>
      <c r="K93" s="32">
        <f t="shared" si="7"/>
        <v>0</v>
      </c>
    </row>
    <row r="94" spans="1:11" x14ac:dyDescent="0.25">
      <c r="A94" s="32">
        <v>91</v>
      </c>
      <c r="B94" s="32"/>
      <c r="C94" s="32"/>
      <c r="D94" s="32"/>
      <c r="E94" s="35">
        <f>IF(LEN($C94),IFERROR(VLOOKUP($C94,Employees!$A$2:$B$806,2,FALSE),0),$L$1)</f>
        <v>0</v>
      </c>
      <c r="F94" s="35">
        <f>IF(LEN($D94),IFERROR(VLOOKUP($D94,Employees!$A$2:$B$833,2,FALSE),0),$L$1)</f>
        <v>0</v>
      </c>
      <c r="G94" s="32"/>
      <c r="H94" s="32"/>
      <c r="I94" s="32"/>
      <c r="J94" s="32">
        <f t="shared" si="6"/>
        <v>0</v>
      </c>
      <c r="K94" s="32">
        <f t="shared" si="7"/>
        <v>0</v>
      </c>
    </row>
    <row r="95" spans="1:11" x14ac:dyDescent="0.25">
      <c r="A95" s="32">
        <v>92</v>
      </c>
      <c r="B95" s="32"/>
      <c r="C95" s="32"/>
      <c r="D95" s="32"/>
      <c r="E95" s="35">
        <f>IF(LEN($C95),IFERROR(VLOOKUP($C95,Employees!$A$2:$B$806,2,FALSE),0),$L$1)</f>
        <v>0</v>
      </c>
      <c r="F95" s="35">
        <f>IF(LEN($D95),IFERROR(VLOOKUP($D95,Employees!$A$2:$B$833,2,FALSE),0),$L$1)</f>
        <v>0</v>
      </c>
      <c r="G95" s="32"/>
      <c r="H95" s="32"/>
      <c r="I95" s="32"/>
      <c r="J95" s="32">
        <f t="shared" si="6"/>
        <v>0</v>
      </c>
      <c r="K95" s="32">
        <f t="shared" si="7"/>
        <v>0</v>
      </c>
    </row>
    <row r="96" spans="1:11" x14ac:dyDescent="0.25">
      <c r="A96" s="32">
        <v>93</v>
      </c>
      <c r="B96" s="32"/>
      <c r="C96" s="32"/>
      <c r="D96" s="32"/>
      <c r="E96" s="35">
        <f>IF(LEN($C96),IFERROR(VLOOKUP($C96,Employees!$A$2:$B$806,2,FALSE),0),$L$1)</f>
        <v>0</v>
      </c>
      <c r="F96" s="35">
        <f>IF(LEN($D96),IFERROR(VLOOKUP($D96,Employees!$A$2:$B$833,2,FALSE),0),$L$1)</f>
        <v>0</v>
      </c>
      <c r="G96" s="32"/>
      <c r="H96" s="32"/>
      <c r="I96" s="32"/>
      <c r="J96" s="32">
        <f t="shared" si="6"/>
        <v>0</v>
      </c>
      <c r="K96" s="32">
        <f t="shared" si="7"/>
        <v>0</v>
      </c>
    </row>
    <row r="97" spans="1:11" x14ac:dyDescent="0.25">
      <c r="A97" s="32">
        <v>94</v>
      </c>
      <c r="B97" s="32"/>
      <c r="C97" s="32"/>
      <c r="D97" s="32"/>
      <c r="E97" s="35">
        <f>IF(LEN($C97),IFERROR(VLOOKUP($C97,Employees!$A$2:$B$806,2,FALSE),0),$L$1)</f>
        <v>0</v>
      </c>
      <c r="F97" s="35">
        <f>IF(LEN($D97),IFERROR(VLOOKUP($D97,Employees!$A$2:$B$833,2,FALSE),0),$L$1)</f>
        <v>0</v>
      </c>
      <c r="G97" s="32"/>
      <c r="H97" s="32"/>
      <c r="I97" s="32"/>
      <c r="J97" s="32">
        <f t="shared" si="6"/>
        <v>0</v>
      </c>
      <c r="K97" s="32">
        <f t="shared" si="7"/>
        <v>0</v>
      </c>
    </row>
    <row r="98" spans="1:11" x14ac:dyDescent="0.25">
      <c r="A98" s="32">
        <v>95</v>
      </c>
      <c r="B98" s="32"/>
      <c r="C98" s="32"/>
      <c r="D98" s="32"/>
      <c r="E98" s="35">
        <f>IF(LEN($C98),IFERROR(VLOOKUP($C98,Employees!$A$2:$B$806,2,FALSE),0),$L$1)</f>
        <v>0</v>
      </c>
      <c r="F98" s="35">
        <f>IF(LEN($D98),IFERROR(VLOOKUP($D98,Employees!$A$2:$B$833,2,FALSE),0),$L$1)</f>
        <v>0</v>
      </c>
      <c r="G98" s="32"/>
      <c r="H98" s="32"/>
      <c r="I98" s="32"/>
      <c r="J98" s="32">
        <f t="shared" si="6"/>
        <v>0</v>
      </c>
      <c r="K98" s="32">
        <f t="shared" si="7"/>
        <v>0</v>
      </c>
    </row>
    <row r="99" spans="1:11" x14ac:dyDescent="0.25">
      <c r="A99" s="32">
        <v>96</v>
      </c>
      <c r="B99" s="32"/>
      <c r="C99" s="32"/>
      <c r="D99" s="32"/>
      <c r="E99" s="35">
        <f>IF(LEN($C99),IFERROR(VLOOKUP($C99,Employees!$A$2:$B$806,2,FALSE),0),$L$1)</f>
        <v>0</v>
      </c>
      <c r="F99" s="35">
        <f>IF(LEN($D99),IFERROR(VLOOKUP($D99,Employees!$A$2:$B$833,2,FALSE),0),$L$1)</f>
        <v>0</v>
      </c>
      <c r="G99" s="32"/>
      <c r="H99" s="32"/>
      <c r="I99" s="32"/>
      <c r="J99" s="32">
        <f t="shared" si="6"/>
        <v>0</v>
      </c>
      <c r="K99" s="32">
        <f t="shared" si="7"/>
        <v>0</v>
      </c>
    </row>
    <row r="100" spans="1:11" x14ac:dyDescent="0.25">
      <c r="A100" s="32">
        <v>97</v>
      </c>
      <c r="B100" s="32"/>
      <c r="C100" s="32"/>
      <c r="D100" s="32"/>
      <c r="E100" s="35">
        <f>IF(LEN($C100),IFERROR(VLOOKUP($C100,Employees!$A$2:$B$806,2,FALSE),0),$L$1)</f>
        <v>0</v>
      </c>
      <c r="F100" s="35">
        <f>IF(LEN($D100),IFERROR(VLOOKUP($D100,Employees!$A$2:$B$833,2,FALSE),0),$L$1)</f>
        <v>0</v>
      </c>
      <c r="G100" s="32"/>
      <c r="H100" s="32"/>
      <c r="I100" s="32"/>
      <c r="J100" s="32">
        <f t="shared" si="6"/>
        <v>0</v>
      </c>
      <c r="K100" s="32">
        <f t="shared" si="7"/>
        <v>0</v>
      </c>
    </row>
    <row r="101" spans="1:11" x14ac:dyDescent="0.25">
      <c r="A101" s="32">
        <v>98</v>
      </c>
      <c r="B101" s="32"/>
      <c r="C101" s="32"/>
      <c r="D101" s="32"/>
      <c r="E101" s="35">
        <f>IF(LEN($C101),IFERROR(VLOOKUP($C101,Employees!$A$2:$B$806,2,FALSE),0),$L$1)</f>
        <v>0</v>
      </c>
      <c r="F101" s="35">
        <f>IF(LEN($D101),IFERROR(VLOOKUP($D101,Employees!$A$2:$B$833,2,FALSE),0),$L$1)</f>
        <v>0</v>
      </c>
      <c r="G101" s="32"/>
      <c r="H101" s="32"/>
      <c r="I101" s="32"/>
      <c r="J101" s="32">
        <f t="shared" si="6"/>
        <v>0</v>
      </c>
      <c r="K101" s="32">
        <f t="shared" si="7"/>
        <v>0</v>
      </c>
    </row>
    <row r="102" spans="1:11" x14ac:dyDescent="0.25">
      <c r="A102" s="32">
        <v>99</v>
      </c>
      <c r="B102" s="32"/>
      <c r="C102" s="32"/>
      <c r="D102" s="32"/>
      <c r="E102" s="35">
        <f>IF(LEN($C102),IFERROR(VLOOKUP($C102,Employees!$A$2:$B$806,2,FALSE),0),$L$1)</f>
        <v>0</v>
      </c>
      <c r="F102" s="35">
        <f>IF(LEN($D102),IFERROR(VLOOKUP($D102,Employees!$A$2:$B$833,2,FALSE),0),$L$1)</f>
        <v>0</v>
      </c>
      <c r="G102" s="32"/>
      <c r="H102" s="32"/>
      <c r="I102" s="32"/>
      <c r="J102" s="32">
        <f t="shared" si="6"/>
        <v>0</v>
      </c>
      <c r="K102" s="32">
        <f t="shared" si="7"/>
        <v>0</v>
      </c>
    </row>
    <row r="103" spans="1:11" x14ac:dyDescent="0.25">
      <c r="A103" s="32">
        <v>100</v>
      </c>
      <c r="B103" s="32"/>
      <c r="C103" s="32"/>
      <c r="D103" s="32"/>
      <c r="E103" s="35">
        <f>IF(LEN($C103),IFERROR(VLOOKUP($C103,Employees!$A$2:$B$806,2,FALSE),0),$L$1)</f>
        <v>0</v>
      </c>
      <c r="F103" s="35">
        <f>IF(LEN($D103),IFERROR(VLOOKUP($D103,Employees!$A$2:$B$833,2,FALSE),0),$L$1)</f>
        <v>0</v>
      </c>
      <c r="G103" s="32"/>
      <c r="H103" s="32"/>
      <c r="I103" s="32"/>
      <c r="J103" s="32">
        <f t="shared" si="6"/>
        <v>0</v>
      </c>
      <c r="K103" s="32">
        <f t="shared" si="7"/>
        <v>0</v>
      </c>
    </row>
    <row r="104" spans="1:11" x14ac:dyDescent="0.25">
      <c r="A104" s="32">
        <v>101</v>
      </c>
      <c r="B104" s="32"/>
      <c r="C104" s="32"/>
      <c r="D104" s="32"/>
      <c r="E104" s="35">
        <f>IF(LEN($C104),IFERROR(VLOOKUP($C104,Employees!$A$2:$B$806,2,FALSE),0),$L$1)</f>
        <v>0</v>
      </c>
      <c r="F104" s="35">
        <f>IF(LEN($D104),IFERROR(VLOOKUP($D104,Employees!$A$2:$B$833,2,FALSE),0),$L$1)</f>
        <v>0</v>
      </c>
      <c r="G104" s="32"/>
      <c r="H104" s="32"/>
      <c r="I104" s="32"/>
      <c r="J104" s="32">
        <f t="shared" si="6"/>
        <v>0</v>
      </c>
      <c r="K104" s="32">
        <f t="shared" si="7"/>
        <v>0</v>
      </c>
    </row>
    <row r="105" spans="1:11" x14ac:dyDescent="0.25">
      <c r="A105" s="32">
        <v>102</v>
      </c>
      <c r="B105" s="32"/>
      <c r="C105" s="32"/>
      <c r="D105" s="32"/>
      <c r="E105" s="35">
        <f>IF(LEN($C105),IFERROR(VLOOKUP($C105,Employees!$A$2:$B$806,2,FALSE),0),$L$1)</f>
        <v>0</v>
      </c>
      <c r="F105" s="35">
        <f>IF(LEN($D105),IFERROR(VLOOKUP($D105,Employees!$A$2:$B$833,2,FALSE),0),$L$1)</f>
        <v>0</v>
      </c>
      <c r="G105" s="32"/>
      <c r="H105" s="32"/>
      <c r="I105" s="32"/>
      <c r="J105" s="32">
        <f t="shared" si="6"/>
        <v>0</v>
      </c>
      <c r="K105" s="32">
        <f t="shared" si="7"/>
        <v>0</v>
      </c>
    </row>
    <row r="106" spans="1:11" x14ac:dyDescent="0.25">
      <c r="A106" s="32">
        <v>103</v>
      </c>
      <c r="B106" s="32"/>
      <c r="C106" s="32"/>
      <c r="D106" s="32"/>
      <c r="E106" s="35">
        <f>IF(LEN($C106),IFERROR(VLOOKUP($C106,Employees!$A$2:$B$806,2,FALSE),0),$L$1)</f>
        <v>0</v>
      </c>
      <c r="F106" s="35">
        <f>IF(LEN($D106),IFERROR(VLOOKUP($D106,Employees!$A$2:$B$833,2,FALSE),0),$L$1)</f>
        <v>0</v>
      </c>
      <c r="G106" s="32"/>
      <c r="H106" s="32"/>
      <c r="I106" s="32"/>
      <c r="J106" s="32">
        <f t="shared" si="6"/>
        <v>0</v>
      </c>
      <c r="K106" s="32">
        <f t="shared" si="7"/>
        <v>0</v>
      </c>
    </row>
    <row r="107" spans="1:11" x14ac:dyDescent="0.25">
      <c r="A107" s="32">
        <v>104</v>
      </c>
      <c r="B107" s="32"/>
      <c r="C107" s="32"/>
      <c r="D107" s="32"/>
      <c r="E107" s="35">
        <f>IF(LEN($C107),IFERROR(VLOOKUP($C107,Employees!$A$2:$B$806,2,FALSE),0),$L$1)</f>
        <v>0</v>
      </c>
      <c r="F107" s="35">
        <f>IF(LEN($D107),IFERROR(VLOOKUP($D107,Employees!$A$2:$B$833,2,FALSE),0),$L$1)</f>
        <v>0</v>
      </c>
      <c r="G107" s="32"/>
      <c r="H107" s="32"/>
      <c r="I107" s="32"/>
      <c r="J107" s="32">
        <f t="shared" si="6"/>
        <v>0</v>
      </c>
      <c r="K107" s="32">
        <f t="shared" si="7"/>
        <v>0</v>
      </c>
    </row>
    <row r="108" spans="1:11" x14ac:dyDescent="0.25">
      <c r="A108" s="32">
        <v>105</v>
      </c>
      <c r="B108" s="32"/>
      <c r="C108" s="32"/>
      <c r="D108" s="32"/>
      <c r="E108" s="35">
        <f>IF(LEN($C108),IFERROR(VLOOKUP($C108,Employees!$A$2:$B$806,2,FALSE),0),$L$1)</f>
        <v>0</v>
      </c>
      <c r="F108" s="35">
        <f>IF(LEN($D108),IFERROR(VLOOKUP($D108,Employees!$A$2:$B$833,2,FALSE),0),$L$1)</f>
        <v>0</v>
      </c>
      <c r="G108" s="32"/>
      <c r="H108" s="32"/>
      <c r="I108" s="32"/>
      <c r="J108" s="32">
        <f t="shared" si="6"/>
        <v>0</v>
      </c>
      <c r="K108" s="32">
        <f t="shared" si="7"/>
        <v>0</v>
      </c>
    </row>
    <row r="109" spans="1:11" x14ac:dyDescent="0.25">
      <c r="A109" s="32">
        <v>106</v>
      </c>
      <c r="B109" s="32"/>
      <c r="C109" s="32"/>
      <c r="D109" s="32"/>
      <c r="E109" s="35">
        <f>IF(LEN($C109),IFERROR(VLOOKUP($C109,Employees!$A$2:$B$806,2,FALSE),0),$L$1)</f>
        <v>0</v>
      </c>
      <c r="F109" s="35">
        <f>IF(LEN($D109),IFERROR(VLOOKUP($D109,Employees!$A$2:$B$833,2,FALSE),0),$L$1)</f>
        <v>0</v>
      </c>
      <c r="G109" s="32"/>
      <c r="H109" s="32"/>
      <c r="I109" s="32"/>
      <c r="J109" s="32">
        <f t="shared" si="6"/>
        <v>0</v>
      </c>
      <c r="K109" s="32">
        <f t="shared" si="7"/>
        <v>0</v>
      </c>
    </row>
    <row r="110" spans="1:11" x14ac:dyDescent="0.25">
      <c r="A110" s="32">
        <v>107</v>
      </c>
      <c r="B110" s="32"/>
      <c r="C110" s="32"/>
      <c r="D110" s="32"/>
      <c r="E110" s="35">
        <f>IF(LEN($C110),IFERROR(VLOOKUP($C110,Employees!$A$2:$B$806,2,FALSE),0),$L$1)</f>
        <v>0</v>
      </c>
      <c r="F110" s="35">
        <f>IF(LEN($D110),IFERROR(VLOOKUP($D110,Employees!$A$2:$B$833,2,FALSE),0),$L$1)</f>
        <v>0</v>
      </c>
      <c r="G110" s="32"/>
      <c r="H110" s="32"/>
      <c r="I110" s="32"/>
      <c r="J110" s="32">
        <f t="shared" si="6"/>
        <v>0</v>
      </c>
      <c r="K110" s="32">
        <f t="shared" si="7"/>
        <v>0</v>
      </c>
    </row>
    <row r="111" spans="1:11" x14ac:dyDescent="0.25">
      <c r="A111" s="32">
        <v>108</v>
      </c>
      <c r="B111" s="32"/>
      <c r="C111" s="32"/>
      <c r="D111" s="32"/>
      <c r="E111" s="35">
        <f>IF(LEN($C111),IFERROR(VLOOKUP($C111,Employees!$A$2:$B$806,2,FALSE),0),$L$1)</f>
        <v>0</v>
      </c>
      <c r="F111" s="35">
        <f>IF(LEN($D111),IFERROR(VLOOKUP($D111,Employees!$A$2:$B$833,2,FALSE),0),$L$1)</f>
        <v>0</v>
      </c>
      <c r="G111" s="32"/>
      <c r="H111" s="32"/>
      <c r="I111" s="32"/>
      <c r="J111" s="32">
        <f t="shared" si="6"/>
        <v>0</v>
      </c>
      <c r="K111" s="32">
        <f t="shared" si="7"/>
        <v>0</v>
      </c>
    </row>
    <row r="112" spans="1:11" x14ac:dyDescent="0.25">
      <c r="A112" s="32">
        <v>109</v>
      </c>
      <c r="B112" s="32"/>
      <c r="C112" s="32"/>
      <c r="D112" s="32"/>
      <c r="E112" s="35">
        <f>IF(LEN($C112),IFERROR(VLOOKUP($C112,Employees!$A$2:$B$806,2,FALSE),0),$L$1)</f>
        <v>0</v>
      </c>
      <c r="F112" s="35">
        <f>IF(LEN($D112),IFERROR(VLOOKUP($D112,Employees!$A$2:$B$833,2,FALSE),0),$L$1)</f>
        <v>0</v>
      </c>
      <c r="G112" s="32"/>
      <c r="H112" s="32"/>
      <c r="I112" s="32"/>
      <c r="J112" s="32">
        <f t="shared" ref="J112:J143" si="8">K112-I112</f>
        <v>0</v>
      </c>
      <c r="K112" s="32">
        <f t="shared" ref="K112:K147" si="9">G112+H112</f>
        <v>0</v>
      </c>
    </row>
    <row r="113" spans="1:11" x14ac:dyDescent="0.25">
      <c r="A113" s="32">
        <v>110</v>
      </c>
      <c r="B113" s="32"/>
      <c r="C113" s="32"/>
      <c r="D113" s="32"/>
      <c r="E113" s="35">
        <f>IF(LEN($C113),IFERROR(VLOOKUP($C113,Employees!$A$2:$B$806,2,FALSE),0),$L$1)</f>
        <v>0</v>
      </c>
      <c r="F113" s="35">
        <f>IF(LEN($D113),IFERROR(VLOOKUP($D113,Employees!$A$2:$B$833,2,FALSE),0),$L$1)</f>
        <v>0</v>
      </c>
      <c r="G113" s="32"/>
      <c r="H113" s="32"/>
      <c r="I113" s="32"/>
      <c r="J113" s="32">
        <f t="shared" si="8"/>
        <v>0</v>
      </c>
      <c r="K113" s="32">
        <f t="shared" si="9"/>
        <v>0</v>
      </c>
    </row>
    <row r="114" spans="1:11" x14ac:dyDescent="0.25">
      <c r="A114" s="32">
        <v>111</v>
      </c>
      <c r="B114" s="32"/>
      <c r="C114" s="32"/>
      <c r="D114" s="32"/>
      <c r="E114" s="35">
        <f>IF(LEN($C114),IFERROR(VLOOKUP($C114,Employees!$A$2:$B$806,2,FALSE),0),$L$1)</f>
        <v>0</v>
      </c>
      <c r="F114" s="35">
        <f>IF(LEN($D114),IFERROR(VLOOKUP($D114,Employees!$A$2:$B$833,2,FALSE),0),$L$1)</f>
        <v>0</v>
      </c>
      <c r="G114" s="32"/>
      <c r="H114" s="32"/>
      <c r="I114" s="32"/>
      <c r="J114" s="32">
        <f t="shared" si="8"/>
        <v>0</v>
      </c>
      <c r="K114" s="32">
        <f t="shared" si="9"/>
        <v>0</v>
      </c>
    </row>
    <row r="115" spans="1:11" x14ac:dyDescent="0.25">
      <c r="A115" s="32">
        <v>112</v>
      </c>
      <c r="B115" s="32"/>
      <c r="C115" s="32"/>
      <c r="D115" s="32"/>
      <c r="E115" s="35">
        <f>IF(LEN($C115),IFERROR(VLOOKUP($C115,Employees!$A$2:$B$806,2,FALSE),0),$L$1)</f>
        <v>0</v>
      </c>
      <c r="F115" s="35">
        <f>IF(LEN($D115),IFERROR(VLOOKUP($D115,Employees!$A$2:$B$833,2,FALSE),0),$L$1)</f>
        <v>0</v>
      </c>
      <c r="G115" s="32"/>
      <c r="H115" s="32"/>
      <c r="I115" s="32"/>
      <c r="J115" s="32">
        <f t="shared" si="8"/>
        <v>0</v>
      </c>
      <c r="K115" s="32">
        <f t="shared" si="9"/>
        <v>0</v>
      </c>
    </row>
    <row r="116" spans="1:11" x14ac:dyDescent="0.25">
      <c r="A116" s="32">
        <v>113</v>
      </c>
      <c r="B116" s="32"/>
      <c r="C116" s="32"/>
      <c r="D116" s="32"/>
      <c r="E116" s="35">
        <f>IF(LEN($C116),IFERROR(VLOOKUP($C116,Employees!$A$2:$B$806,2,FALSE),0),$L$1)</f>
        <v>0</v>
      </c>
      <c r="F116" s="35">
        <f>IF(LEN($D116),IFERROR(VLOOKUP($D116,Employees!$A$2:$B$833,2,FALSE),0),$L$1)</f>
        <v>0</v>
      </c>
      <c r="G116" s="32"/>
      <c r="H116" s="32"/>
      <c r="I116" s="32"/>
      <c r="J116" s="32">
        <f t="shared" si="8"/>
        <v>0</v>
      </c>
      <c r="K116" s="32">
        <f t="shared" si="9"/>
        <v>0</v>
      </c>
    </row>
    <row r="117" spans="1:11" x14ac:dyDescent="0.25">
      <c r="A117" s="32">
        <v>114</v>
      </c>
      <c r="B117" s="32"/>
      <c r="C117" s="32"/>
      <c r="D117" s="32"/>
      <c r="E117" s="35">
        <f>IF(LEN($C117),IFERROR(VLOOKUP($C117,Employees!$A$2:$B$806,2,FALSE),0),$L$1)</f>
        <v>0</v>
      </c>
      <c r="F117" s="35">
        <f>IF(LEN($D117),IFERROR(VLOOKUP($D117,Employees!$A$2:$B$833,2,FALSE),0),$L$1)</f>
        <v>0</v>
      </c>
      <c r="G117" s="32"/>
      <c r="H117" s="32"/>
      <c r="I117" s="32"/>
      <c r="J117" s="32">
        <f t="shared" si="8"/>
        <v>0</v>
      </c>
      <c r="K117" s="32">
        <f t="shared" si="9"/>
        <v>0</v>
      </c>
    </row>
    <row r="118" spans="1:11" x14ac:dyDescent="0.25">
      <c r="A118" s="32">
        <v>115</v>
      </c>
      <c r="B118" s="32"/>
      <c r="C118" s="32"/>
      <c r="D118" s="32"/>
      <c r="E118" s="35">
        <f>IF(LEN($C118),IFERROR(VLOOKUP($C118,Employees!$A$2:$B$806,2,FALSE),0),$L$1)</f>
        <v>0</v>
      </c>
      <c r="F118" s="35">
        <f>IF(LEN($D118),IFERROR(VLOOKUP($D118,Employees!$A$2:$B$833,2,FALSE),0),$L$1)</f>
        <v>0</v>
      </c>
      <c r="G118" s="32"/>
      <c r="H118" s="32"/>
      <c r="I118" s="32"/>
      <c r="J118" s="32">
        <f t="shared" si="8"/>
        <v>0</v>
      </c>
      <c r="K118" s="32">
        <f t="shared" si="9"/>
        <v>0</v>
      </c>
    </row>
    <row r="119" spans="1:11" x14ac:dyDescent="0.25">
      <c r="A119" s="32">
        <v>116</v>
      </c>
      <c r="B119" s="32"/>
      <c r="C119" s="32"/>
      <c r="D119" s="32"/>
      <c r="E119" s="35">
        <f>IF(LEN($C119),IFERROR(VLOOKUP($C119,Employees!$A$2:$B$806,2,FALSE),0),$L$1)</f>
        <v>0</v>
      </c>
      <c r="F119" s="35">
        <f>IF(LEN($D119),IFERROR(VLOOKUP($D119,Employees!$A$2:$B$833,2,FALSE),0),$L$1)</f>
        <v>0</v>
      </c>
      <c r="G119" s="32"/>
      <c r="H119" s="32"/>
      <c r="I119" s="32"/>
      <c r="J119" s="32">
        <f t="shared" si="8"/>
        <v>0</v>
      </c>
      <c r="K119" s="32">
        <f t="shared" si="9"/>
        <v>0</v>
      </c>
    </row>
    <row r="120" spans="1:11" x14ac:dyDescent="0.25">
      <c r="A120" s="32">
        <v>117</v>
      </c>
      <c r="B120" s="32"/>
      <c r="C120" s="32"/>
      <c r="D120" s="32"/>
      <c r="E120" s="35">
        <f>IF(LEN($C120),IFERROR(VLOOKUP($C120,Employees!$A$2:$B$806,2,FALSE),0),$L$1)</f>
        <v>0</v>
      </c>
      <c r="F120" s="35">
        <f>IF(LEN($D120),IFERROR(VLOOKUP($D120,Employees!$A$2:$B$833,2,FALSE),0),$L$1)</f>
        <v>0</v>
      </c>
      <c r="G120" s="32"/>
      <c r="H120" s="32"/>
      <c r="I120" s="32"/>
      <c r="J120" s="32">
        <f t="shared" si="8"/>
        <v>0</v>
      </c>
      <c r="K120" s="32">
        <f t="shared" si="9"/>
        <v>0</v>
      </c>
    </row>
    <row r="121" spans="1:11" x14ac:dyDescent="0.25">
      <c r="A121" s="32">
        <v>118</v>
      </c>
      <c r="B121" s="32"/>
      <c r="C121" s="32"/>
      <c r="D121" s="32"/>
      <c r="E121" s="35">
        <f>IF(LEN($C121),IFERROR(VLOOKUP($C121,Employees!$A$2:$B$806,2,FALSE),0),$L$1)</f>
        <v>0</v>
      </c>
      <c r="F121" s="35">
        <f>IF(LEN($D121),IFERROR(VLOOKUP($D121,Employees!$A$2:$B$833,2,FALSE),0),$L$1)</f>
        <v>0</v>
      </c>
      <c r="G121" s="32"/>
      <c r="H121" s="32"/>
      <c r="I121" s="32"/>
      <c r="J121" s="32">
        <f t="shared" si="8"/>
        <v>0</v>
      </c>
      <c r="K121" s="32">
        <f t="shared" si="9"/>
        <v>0</v>
      </c>
    </row>
    <row r="122" spans="1:11" x14ac:dyDescent="0.25">
      <c r="A122" s="32">
        <v>119</v>
      </c>
      <c r="B122" s="32"/>
      <c r="C122" s="32"/>
      <c r="D122" s="32"/>
      <c r="E122" s="35">
        <f>IF(LEN($C122),IFERROR(VLOOKUP($C122,Employees!$A$2:$B$806,2,FALSE),0),$L$1)</f>
        <v>0</v>
      </c>
      <c r="F122" s="35">
        <f>IF(LEN($D122),IFERROR(VLOOKUP($D122,Employees!$A$2:$B$833,2,FALSE),0),$L$1)</f>
        <v>0</v>
      </c>
      <c r="G122" s="32"/>
      <c r="H122" s="32"/>
      <c r="I122" s="32"/>
      <c r="J122" s="32">
        <f t="shared" si="8"/>
        <v>0</v>
      </c>
      <c r="K122" s="32">
        <f t="shared" si="9"/>
        <v>0</v>
      </c>
    </row>
    <row r="123" spans="1:11" x14ac:dyDescent="0.25">
      <c r="A123" s="32">
        <v>120</v>
      </c>
      <c r="B123" s="32"/>
      <c r="C123" s="32"/>
      <c r="D123" s="32"/>
      <c r="E123" s="35">
        <f>IF(LEN($C123),IFERROR(VLOOKUP($C123,Employees!$A$2:$B$806,2,FALSE),0),$L$1)</f>
        <v>0</v>
      </c>
      <c r="F123" s="35">
        <f>IF(LEN($D123),IFERROR(VLOOKUP($D123,Employees!$A$2:$B$833,2,FALSE),0),$L$1)</f>
        <v>0</v>
      </c>
      <c r="G123" s="32"/>
      <c r="H123" s="32"/>
      <c r="I123" s="32"/>
      <c r="J123" s="32">
        <f t="shared" si="8"/>
        <v>0</v>
      </c>
      <c r="K123" s="32">
        <f t="shared" si="9"/>
        <v>0</v>
      </c>
    </row>
    <row r="124" spans="1:11" x14ac:dyDescent="0.25">
      <c r="A124" s="32">
        <v>121</v>
      </c>
      <c r="B124" s="32"/>
      <c r="C124" s="32"/>
      <c r="D124" s="32"/>
      <c r="E124" s="35">
        <f>IF(LEN($C124),IFERROR(VLOOKUP($C124,Employees!$A$2:$B$806,2,FALSE),0),$L$1)</f>
        <v>0</v>
      </c>
      <c r="F124" s="35">
        <f>IF(LEN($D124),IFERROR(VLOOKUP($D124,Employees!$A$2:$B$833,2,FALSE),0),$L$1)</f>
        <v>0</v>
      </c>
      <c r="G124" s="32"/>
      <c r="H124" s="32"/>
      <c r="I124" s="32"/>
      <c r="J124" s="32">
        <f t="shared" si="8"/>
        <v>0</v>
      </c>
      <c r="K124" s="32">
        <f t="shared" si="9"/>
        <v>0</v>
      </c>
    </row>
    <row r="125" spans="1:11" x14ac:dyDescent="0.25">
      <c r="A125" s="32">
        <v>122</v>
      </c>
      <c r="B125" s="32"/>
      <c r="C125" s="32"/>
      <c r="D125" s="32"/>
      <c r="E125" s="35">
        <f>IF(LEN($C125),IFERROR(VLOOKUP($C125,Employees!$A$2:$B$806,2,FALSE),0),$L$1)</f>
        <v>0</v>
      </c>
      <c r="F125" s="35">
        <f>IF(LEN($D125),IFERROR(VLOOKUP($D125,Employees!$A$2:$B$833,2,FALSE),0),$L$1)</f>
        <v>0</v>
      </c>
      <c r="G125" s="32"/>
      <c r="H125" s="32"/>
      <c r="I125" s="32"/>
      <c r="J125" s="32">
        <f t="shared" si="8"/>
        <v>0</v>
      </c>
      <c r="K125" s="32">
        <f t="shared" si="9"/>
        <v>0</v>
      </c>
    </row>
    <row r="126" spans="1:11" x14ac:dyDescent="0.25">
      <c r="A126" s="32">
        <v>123</v>
      </c>
      <c r="B126" s="32"/>
      <c r="C126" s="32"/>
      <c r="D126" s="32"/>
      <c r="E126" s="35">
        <f>IF(LEN($C126),IFERROR(VLOOKUP($C126,Employees!$A$2:$B$806,2,FALSE),0),$L$1)</f>
        <v>0</v>
      </c>
      <c r="F126" s="35">
        <f>IF(LEN($D126),IFERROR(VLOOKUP($D126,Employees!$A$2:$B$833,2,FALSE),0),$L$1)</f>
        <v>0</v>
      </c>
      <c r="G126" s="32"/>
      <c r="H126" s="32"/>
      <c r="I126" s="32"/>
      <c r="J126" s="32">
        <f t="shared" si="8"/>
        <v>0</v>
      </c>
      <c r="K126" s="32">
        <f t="shared" si="9"/>
        <v>0</v>
      </c>
    </row>
    <row r="127" spans="1:11" x14ac:dyDescent="0.25">
      <c r="A127" s="32">
        <v>124</v>
      </c>
      <c r="B127" s="32"/>
      <c r="C127" s="32"/>
      <c r="D127" s="32"/>
      <c r="E127" s="35">
        <f>IF(LEN($C127),IFERROR(VLOOKUP($C127,Employees!$A$2:$B$806,2,FALSE),0),$L$1)</f>
        <v>0</v>
      </c>
      <c r="F127" s="35">
        <f>IF(LEN($D127),IFERROR(VLOOKUP($D127,Employees!$A$2:$B$833,2,FALSE),0),$L$1)</f>
        <v>0</v>
      </c>
      <c r="G127" s="32"/>
      <c r="H127" s="32"/>
      <c r="I127" s="32"/>
      <c r="J127" s="32">
        <f t="shared" si="8"/>
        <v>0</v>
      </c>
      <c r="K127" s="32">
        <f t="shared" si="9"/>
        <v>0</v>
      </c>
    </row>
    <row r="128" spans="1:11" x14ac:dyDescent="0.25">
      <c r="A128" s="32">
        <v>125</v>
      </c>
      <c r="B128" s="32"/>
      <c r="C128" s="32"/>
      <c r="D128" s="32"/>
      <c r="E128" s="35">
        <f>IF(LEN($C128),IFERROR(VLOOKUP($C128,Employees!$A$2:$B$806,2,FALSE),0),$L$1)</f>
        <v>0</v>
      </c>
      <c r="F128" s="35">
        <f>IF(LEN($D128),IFERROR(VLOOKUP($D128,Employees!$A$2:$B$833,2,FALSE),0),$L$1)</f>
        <v>0</v>
      </c>
      <c r="G128" s="32"/>
      <c r="H128" s="32"/>
      <c r="I128" s="32"/>
      <c r="J128" s="32">
        <f t="shared" si="8"/>
        <v>0</v>
      </c>
      <c r="K128" s="32">
        <f t="shared" si="9"/>
        <v>0</v>
      </c>
    </row>
    <row r="129" spans="1:11" x14ac:dyDescent="0.25">
      <c r="A129" s="32">
        <v>126</v>
      </c>
      <c r="B129" s="32"/>
      <c r="C129" s="32"/>
      <c r="D129" s="32"/>
      <c r="E129" s="35">
        <f>IF(LEN($C129),IFERROR(VLOOKUP($C129,Employees!$A$2:$B$806,2,FALSE),0),$L$1)</f>
        <v>0</v>
      </c>
      <c r="F129" s="35">
        <f>IF(LEN($D129),IFERROR(VLOOKUP($D129,Employees!$A$2:$B$833,2,FALSE),0),$L$1)</f>
        <v>0</v>
      </c>
      <c r="G129" s="32"/>
      <c r="H129" s="32"/>
      <c r="I129" s="32"/>
      <c r="J129" s="32">
        <f t="shared" si="8"/>
        <v>0</v>
      </c>
      <c r="K129" s="32">
        <f t="shared" si="9"/>
        <v>0</v>
      </c>
    </row>
    <row r="130" spans="1:11" x14ac:dyDescent="0.25">
      <c r="A130" s="32">
        <v>127</v>
      </c>
      <c r="B130" s="32"/>
      <c r="C130" s="32"/>
      <c r="D130" s="32"/>
      <c r="E130" s="35">
        <f>IF(LEN($C130),IFERROR(VLOOKUP($C130,Employees!$A$2:$B$806,2,FALSE),0),$L$1)</f>
        <v>0</v>
      </c>
      <c r="F130" s="35">
        <f>IF(LEN($D130),IFERROR(VLOOKUP($D130,Employees!$A$2:$B$833,2,FALSE),0),$L$1)</f>
        <v>0</v>
      </c>
      <c r="G130" s="32"/>
      <c r="H130" s="32"/>
      <c r="I130" s="32"/>
      <c r="J130" s="32">
        <f t="shared" si="8"/>
        <v>0</v>
      </c>
      <c r="K130" s="32">
        <f t="shared" si="9"/>
        <v>0</v>
      </c>
    </row>
    <row r="131" spans="1:11" x14ac:dyDescent="0.25">
      <c r="A131" s="32">
        <v>128</v>
      </c>
      <c r="B131" s="32"/>
      <c r="C131" s="32"/>
      <c r="D131" s="32"/>
      <c r="E131" s="35">
        <f>IF(LEN($C131),IFERROR(VLOOKUP($C131,Employees!$A$2:$B$806,2,FALSE),0),$L$1)</f>
        <v>0</v>
      </c>
      <c r="F131" s="35">
        <f>IF(LEN($D131),IFERROR(VLOOKUP($D131,Employees!$A$2:$B$833,2,FALSE),0),$L$1)</f>
        <v>0</v>
      </c>
      <c r="G131" s="32"/>
      <c r="H131" s="32"/>
      <c r="I131" s="32"/>
      <c r="J131" s="32">
        <f t="shared" si="8"/>
        <v>0</v>
      </c>
      <c r="K131" s="32">
        <f t="shared" si="9"/>
        <v>0</v>
      </c>
    </row>
    <row r="132" spans="1:11" x14ac:dyDescent="0.25">
      <c r="A132" s="32">
        <v>129</v>
      </c>
      <c r="B132" s="32"/>
      <c r="C132" s="32"/>
      <c r="D132" s="32"/>
      <c r="E132" s="35">
        <f>IF(LEN($C132),IFERROR(VLOOKUP($C132,Employees!$A$2:$B$806,2,FALSE),0),$L$1)</f>
        <v>0</v>
      </c>
      <c r="F132" s="35">
        <f>IF(LEN($D132),IFERROR(VLOOKUP($D132,Employees!$A$2:$B$833,2,FALSE),0),$L$1)</f>
        <v>0</v>
      </c>
      <c r="G132" s="32"/>
      <c r="H132" s="32"/>
      <c r="I132" s="32"/>
      <c r="J132" s="32">
        <f t="shared" si="8"/>
        <v>0</v>
      </c>
      <c r="K132" s="32">
        <f t="shared" si="9"/>
        <v>0</v>
      </c>
    </row>
    <row r="133" spans="1:11" x14ac:dyDescent="0.25">
      <c r="A133" s="32">
        <v>130</v>
      </c>
      <c r="B133" s="32"/>
      <c r="C133" s="32"/>
      <c r="D133" s="32"/>
      <c r="E133" s="35">
        <f>IF(LEN($C133),IFERROR(VLOOKUP($C133,Employees!$A$2:$B$806,2,FALSE),0),$L$1)</f>
        <v>0</v>
      </c>
      <c r="F133" s="35">
        <f>IF(LEN($D133),IFERROR(VLOOKUP($D133,Employees!$A$2:$B$833,2,FALSE),0),$L$1)</f>
        <v>0</v>
      </c>
      <c r="G133" s="32"/>
      <c r="H133" s="32"/>
      <c r="I133" s="32"/>
      <c r="J133" s="32">
        <f t="shared" si="8"/>
        <v>0</v>
      </c>
      <c r="K133" s="32">
        <f t="shared" si="9"/>
        <v>0</v>
      </c>
    </row>
    <row r="134" spans="1:11" x14ac:dyDescent="0.25">
      <c r="A134" s="32">
        <v>131</v>
      </c>
      <c r="B134" s="32"/>
      <c r="C134" s="32"/>
      <c r="D134" s="32"/>
      <c r="E134" s="35">
        <f>IF(LEN($C134),IFERROR(VLOOKUP($C134,Employees!$A$2:$B$806,2,FALSE),0),$L$1)</f>
        <v>0</v>
      </c>
      <c r="F134" s="35">
        <f>IF(LEN($D134),IFERROR(VLOOKUP($D134,Employees!$A$2:$B$833,2,FALSE),0),$L$1)</f>
        <v>0</v>
      </c>
      <c r="G134" s="32"/>
      <c r="H134" s="32"/>
      <c r="I134" s="32"/>
      <c r="J134" s="32">
        <f t="shared" si="8"/>
        <v>0</v>
      </c>
      <c r="K134" s="32">
        <f t="shared" si="9"/>
        <v>0</v>
      </c>
    </row>
    <row r="135" spans="1:11" x14ac:dyDescent="0.25">
      <c r="A135" s="32">
        <v>132</v>
      </c>
      <c r="B135" s="32"/>
      <c r="C135" s="32"/>
      <c r="D135" s="32"/>
      <c r="E135" s="35">
        <f>IF(LEN($C135),IFERROR(VLOOKUP($C135,Employees!$A$2:$B$806,2,FALSE),0),$L$1)</f>
        <v>0</v>
      </c>
      <c r="F135" s="35">
        <f>IF(LEN($D135),IFERROR(VLOOKUP($D135,Employees!$A$2:$B$833,2,FALSE),0),$L$1)</f>
        <v>0</v>
      </c>
      <c r="G135" s="32"/>
      <c r="H135" s="32"/>
      <c r="I135" s="32"/>
      <c r="J135" s="32">
        <f t="shared" si="8"/>
        <v>0</v>
      </c>
      <c r="K135" s="32">
        <f t="shared" si="9"/>
        <v>0</v>
      </c>
    </row>
    <row r="136" spans="1:11" x14ac:dyDescent="0.25">
      <c r="A136" s="32">
        <v>133</v>
      </c>
      <c r="B136" s="32"/>
      <c r="C136" s="32"/>
      <c r="D136" s="32"/>
      <c r="E136" s="35">
        <f>IF(LEN($C136),IFERROR(VLOOKUP($C136,Employees!$A$2:$B$806,2,FALSE),0),$L$1)</f>
        <v>0</v>
      </c>
      <c r="F136" s="35">
        <f>IF(LEN($D136),IFERROR(VLOOKUP($D136,Employees!$A$2:$B$833,2,FALSE),0),$L$1)</f>
        <v>0</v>
      </c>
      <c r="G136" s="32"/>
      <c r="H136" s="32"/>
      <c r="I136" s="32"/>
      <c r="J136" s="32">
        <f t="shared" si="8"/>
        <v>0</v>
      </c>
      <c r="K136" s="32">
        <f t="shared" si="9"/>
        <v>0</v>
      </c>
    </row>
    <row r="137" spans="1:11" x14ac:dyDescent="0.25">
      <c r="A137" s="32">
        <v>134</v>
      </c>
      <c r="B137" s="32"/>
      <c r="C137" s="32"/>
      <c r="D137" s="32"/>
      <c r="E137" s="35">
        <f>IF(LEN($C137),IFERROR(VLOOKUP($C137,Employees!$A$2:$B$806,2,FALSE),0),$L$1)</f>
        <v>0</v>
      </c>
      <c r="F137" s="35">
        <f>IF(LEN($D137),IFERROR(VLOOKUP($D137,Employees!$A$2:$B$833,2,FALSE),0),$L$1)</f>
        <v>0</v>
      </c>
      <c r="G137" s="32"/>
      <c r="H137" s="32"/>
      <c r="I137" s="32"/>
      <c r="J137" s="32">
        <f t="shared" si="8"/>
        <v>0</v>
      </c>
      <c r="K137" s="32">
        <f t="shared" si="9"/>
        <v>0</v>
      </c>
    </row>
    <row r="138" spans="1:11" x14ac:dyDescent="0.25">
      <c r="A138" s="32">
        <v>135</v>
      </c>
      <c r="B138" s="32"/>
      <c r="C138" s="32"/>
      <c r="D138" s="32"/>
      <c r="E138" s="35">
        <f>IF(LEN($C138),IFERROR(VLOOKUP($C138,Employees!$A$2:$B$806,2,FALSE),0),$L$1)</f>
        <v>0</v>
      </c>
      <c r="F138" s="35">
        <f>IF(LEN($D138),IFERROR(VLOOKUP($D138,Employees!$A$2:$B$833,2,FALSE),0),$L$1)</f>
        <v>0</v>
      </c>
      <c r="G138" s="32"/>
      <c r="H138" s="32"/>
      <c r="I138" s="32"/>
      <c r="J138" s="32">
        <f t="shared" si="8"/>
        <v>0</v>
      </c>
      <c r="K138" s="32">
        <f t="shared" si="9"/>
        <v>0</v>
      </c>
    </row>
    <row r="139" spans="1:11" x14ac:dyDescent="0.25">
      <c r="A139" s="32">
        <v>136</v>
      </c>
      <c r="B139" s="32"/>
      <c r="C139" s="32"/>
      <c r="D139" s="32"/>
      <c r="E139" s="35">
        <f>IF(LEN($C139),IFERROR(VLOOKUP($C139,Employees!$A$2:$B$806,2,FALSE),0),$L$1)</f>
        <v>0</v>
      </c>
      <c r="F139" s="35">
        <f>IF(LEN($D139),IFERROR(VLOOKUP($D139,Employees!$A$2:$B$833,2,FALSE),0),$L$1)</f>
        <v>0</v>
      </c>
      <c r="G139" s="32"/>
      <c r="H139" s="32"/>
      <c r="I139" s="32"/>
      <c r="J139" s="32">
        <f t="shared" si="8"/>
        <v>0</v>
      </c>
      <c r="K139" s="32">
        <f t="shared" si="9"/>
        <v>0</v>
      </c>
    </row>
    <row r="140" spans="1:11" x14ac:dyDescent="0.25">
      <c r="A140" s="32">
        <v>137</v>
      </c>
      <c r="B140" s="32"/>
      <c r="C140" s="32"/>
      <c r="D140" s="32"/>
      <c r="E140" s="35">
        <f>IF(LEN($C140),IFERROR(VLOOKUP($C140,Employees!$A$2:$B$806,2,FALSE),0),$L$1)</f>
        <v>0</v>
      </c>
      <c r="F140" s="35">
        <f>IF(LEN($D140),IFERROR(VLOOKUP($D140,Employees!$A$2:$B$833,2,FALSE),0),$L$1)</f>
        <v>0</v>
      </c>
      <c r="G140" s="32"/>
      <c r="H140" s="32"/>
      <c r="I140" s="32"/>
      <c r="J140" s="32">
        <f t="shared" si="8"/>
        <v>0</v>
      </c>
      <c r="K140" s="32">
        <f t="shared" si="9"/>
        <v>0</v>
      </c>
    </row>
    <row r="141" spans="1:11" x14ac:dyDescent="0.25">
      <c r="A141" s="32">
        <v>138</v>
      </c>
      <c r="B141" s="32"/>
      <c r="C141" s="32"/>
      <c r="D141" s="32"/>
      <c r="E141" s="35">
        <f>IF(LEN($C141),IFERROR(VLOOKUP($C141,Employees!$A$2:$B$806,2,FALSE),0),$L$1)</f>
        <v>0</v>
      </c>
      <c r="F141" s="35">
        <f>IF(LEN($D141),IFERROR(VLOOKUP($D141,Employees!$A$2:$B$833,2,FALSE),0),$L$1)</f>
        <v>0</v>
      </c>
      <c r="G141" s="32"/>
      <c r="H141" s="32"/>
      <c r="I141" s="32"/>
      <c r="J141" s="32">
        <f t="shared" si="8"/>
        <v>0</v>
      </c>
      <c r="K141" s="32">
        <f t="shared" si="9"/>
        <v>0</v>
      </c>
    </row>
    <row r="142" spans="1:11" x14ac:dyDescent="0.25">
      <c r="A142" s="32">
        <v>139</v>
      </c>
      <c r="B142" s="32"/>
      <c r="C142" s="32"/>
      <c r="D142" s="32"/>
      <c r="E142" s="35">
        <f>IF(LEN($C142),IFERROR(VLOOKUP($C142,Employees!$A$2:$B$806,2,FALSE),0),$L$1)</f>
        <v>0</v>
      </c>
      <c r="F142" s="35">
        <f>IF(LEN($D142),IFERROR(VLOOKUP($D142,Employees!$A$2:$B$833,2,FALSE),0),$L$1)</f>
        <v>0</v>
      </c>
      <c r="G142" s="32"/>
      <c r="H142" s="32"/>
      <c r="I142" s="32"/>
      <c r="J142" s="32">
        <f t="shared" si="8"/>
        <v>0</v>
      </c>
      <c r="K142" s="32">
        <f t="shared" si="9"/>
        <v>0</v>
      </c>
    </row>
    <row r="143" spans="1:11" x14ac:dyDescent="0.25">
      <c r="A143" s="32">
        <v>140</v>
      </c>
      <c r="B143" s="32"/>
      <c r="C143" s="32"/>
      <c r="D143" s="32"/>
      <c r="E143" s="35">
        <f>IF(LEN($C143),IFERROR(VLOOKUP($C143,Employees!$A$2:$B$806,2,FALSE),0),$L$1)</f>
        <v>0</v>
      </c>
      <c r="F143" s="35">
        <f>IF(LEN($D143),IFERROR(VLOOKUP($D143,Employees!$A$2:$B$833,2,FALSE),0),$L$1)</f>
        <v>0</v>
      </c>
      <c r="G143" s="32"/>
      <c r="H143" s="32"/>
      <c r="I143" s="32"/>
      <c r="J143" s="32">
        <f t="shared" si="8"/>
        <v>0</v>
      </c>
      <c r="K143" s="32">
        <f t="shared" si="9"/>
        <v>0</v>
      </c>
    </row>
    <row r="144" spans="1:11" x14ac:dyDescent="0.25">
      <c r="A144" s="32">
        <v>141</v>
      </c>
      <c r="B144" s="32"/>
      <c r="C144" s="32"/>
      <c r="D144" s="32"/>
      <c r="E144" s="35">
        <f>IF(LEN($C144),IFERROR(VLOOKUP($C144,Employees!$A$2:$B$806,2,FALSE),0),$L$1)</f>
        <v>0</v>
      </c>
      <c r="F144" s="35">
        <f>IF(LEN($D144),IFERROR(VLOOKUP($D144,Employees!$A$2:$B$833,2,FALSE),0),$L$1)</f>
        <v>0</v>
      </c>
      <c r="G144" s="32"/>
      <c r="H144" s="32"/>
      <c r="I144" s="32"/>
      <c r="J144" s="32">
        <f t="shared" ref="J144:J147" si="10">K144-I144</f>
        <v>0</v>
      </c>
      <c r="K144" s="32">
        <f t="shared" si="9"/>
        <v>0</v>
      </c>
    </row>
    <row r="145" spans="1:11" x14ac:dyDescent="0.25">
      <c r="A145" s="32">
        <v>142</v>
      </c>
      <c r="B145" s="32"/>
      <c r="C145" s="32"/>
      <c r="D145" s="32"/>
      <c r="E145" s="35">
        <f>IF(LEN($C145),IFERROR(VLOOKUP($C145,Employees!$A$2:$B$806,2,FALSE),0),$L$1)</f>
        <v>0</v>
      </c>
      <c r="F145" s="35">
        <f>IF(LEN($D145),IFERROR(VLOOKUP($D145,Employees!$A$2:$B$833,2,FALSE),0),$L$1)</f>
        <v>0</v>
      </c>
      <c r="G145" s="32"/>
      <c r="H145" s="32"/>
      <c r="I145" s="32"/>
      <c r="J145" s="32">
        <f t="shared" si="10"/>
        <v>0</v>
      </c>
      <c r="K145" s="32">
        <f t="shared" si="9"/>
        <v>0</v>
      </c>
    </row>
    <row r="146" spans="1:11" x14ac:dyDescent="0.25">
      <c r="A146" s="32">
        <v>143</v>
      </c>
      <c r="B146" s="32"/>
      <c r="C146" s="32"/>
      <c r="D146" s="32"/>
      <c r="E146" s="35">
        <f>IF(LEN($C146),IFERROR(VLOOKUP($C146,Employees!$A$2:$B$806,2,FALSE),0),$L$1)</f>
        <v>0</v>
      </c>
      <c r="F146" s="35">
        <f>IF(LEN($D146),IFERROR(VLOOKUP($D146,Employees!$A$2:$B$833,2,FALSE),0),$L$1)</f>
        <v>0</v>
      </c>
      <c r="G146" s="32"/>
      <c r="H146" s="32"/>
      <c r="I146" s="32"/>
      <c r="J146" s="32">
        <f t="shared" si="10"/>
        <v>0</v>
      </c>
      <c r="K146" s="32">
        <f t="shared" si="9"/>
        <v>0</v>
      </c>
    </row>
    <row r="147" spans="1:11" x14ac:dyDescent="0.25">
      <c r="A147" s="32">
        <v>144</v>
      </c>
      <c r="B147" s="32"/>
      <c r="C147" s="32"/>
      <c r="D147" s="32"/>
      <c r="E147" s="35">
        <f>IF(LEN($C147),IFERROR(VLOOKUP($C147,Employees!$A$2:$B$806,2,FALSE),0),$L$1)</f>
        <v>0</v>
      </c>
      <c r="F147" s="35">
        <f>IF(LEN($D147),IFERROR(VLOOKUP($D147,Employees!$A$2:$B$833,2,FALSE),0),$L$1)</f>
        <v>0</v>
      </c>
      <c r="G147" s="32"/>
      <c r="H147" s="32"/>
      <c r="I147" s="32"/>
      <c r="J147" s="32">
        <f t="shared" si="10"/>
        <v>0</v>
      </c>
      <c r="K147" s="32">
        <f t="shared" si="9"/>
        <v>0</v>
      </c>
    </row>
    <row r="148" spans="1:11" x14ac:dyDescent="0.25">
      <c r="E148" s="36"/>
    </row>
  </sheetData>
  <mergeCells count="9">
    <mergeCell ref="L16:L23"/>
    <mergeCell ref="M16:M23"/>
    <mergeCell ref="N16:N23"/>
    <mergeCell ref="L3:N3"/>
    <mergeCell ref="A1:I1"/>
    <mergeCell ref="A2:XFD2"/>
    <mergeCell ref="L5:L15"/>
    <mergeCell ref="M5:M15"/>
    <mergeCell ref="N5:N15"/>
  </mergeCells>
  <conditionalFormatting sqref="D1:D1048576 E3:F147">
    <cfRule type="cellIs" dxfId="20" priority="5" operator="equal">
      <formula>30</formula>
    </cfRule>
    <cfRule type="cellIs" dxfId="19" priority="6" operator="equal">
      <formula>29</formula>
    </cfRule>
    <cfRule type="cellIs" dxfId="18" priority="7" operator="equal">
      <formula>26</formula>
    </cfRule>
    <cfRule type="cellIs" dxfId="17" priority="8" operator="equal">
      <formula>15</formula>
    </cfRule>
    <cfRule type="cellIs" dxfId="16" priority="9" operator="equal">
      <formula>14</formula>
    </cfRule>
    <cfRule type="cellIs" dxfId="15" priority="10" operator="equal">
      <formula>10</formula>
    </cfRule>
    <cfRule type="cellIs" dxfId="14" priority="11" operator="equal">
      <formula>3</formula>
    </cfRule>
    <cfRule type="cellIs" dxfId="13" priority="12" operator="equal">
      <formula>2</formula>
    </cfRule>
  </conditionalFormatting>
  <conditionalFormatting sqref="F1:F2 F148:F1048576 H4:H147">
    <cfRule type="cellIs" dxfId="12" priority="3" operator="greaterThan">
      <formula>150</formula>
    </cfRule>
  </conditionalFormatting>
  <conditionalFormatting sqref="E1:E2 E148:E1048576 G4:G147">
    <cfRule type="cellIs" dxfId="11" priority="2" operator="greaterThan">
      <formula>100</formula>
    </cfRule>
  </conditionalFormatting>
  <conditionalFormatting sqref="G4:H14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sqref="A1:K1"/>
    </sheetView>
  </sheetViews>
  <sheetFormatPr defaultRowHeight="15" x14ac:dyDescent="0.25"/>
  <cols>
    <col min="1" max="1" width="16.28515625" style="1" customWidth="1"/>
    <col min="2" max="2" width="12.5703125" style="1" bestFit="1" customWidth="1"/>
    <col min="3" max="3" width="10" style="1" bestFit="1" customWidth="1"/>
    <col min="4" max="4" width="32.42578125" style="1" customWidth="1"/>
    <col min="5" max="5" width="9.140625" style="1"/>
    <col min="6" max="6" width="16.85546875" style="1" customWidth="1"/>
    <col min="7" max="8" width="27.140625" style="1" bestFit="1" customWidth="1"/>
    <col min="9" max="9" width="16.28515625" style="1" customWidth="1"/>
    <col min="10" max="16384" width="9.140625" style="1"/>
  </cols>
  <sheetData>
    <row r="1" spans="1:12" ht="23.25" customHeight="1" thickBot="1" x14ac:dyDescent="0.3">
      <c r="A1" s="56" t="s">
        <v>395</v>
      </c>
      <c r="B1" s="57"/>
      <c r="C1" s="57"/>
      <c r="D1" s="57"/>
      <c r="E1" s="57"/>
      <c r="F1" s="57"/>
      <c r="G1" s="57"/>
      <c r="H1" s="57"/>
      <c r="I1" s="57"/>
      <c r="J1" s="57"/>
      <c r="K1" s="58"/>
    </row>
    <row r="2" spans="1:12" s="59" customFormat="1" x14ac:dyDescent="0.25"/>
    <row r="3" spans="1:12" ht="15.75" thickBot="1" x14ac:dyDescent="0.3">
      <c r="A3" s="1" t="s">
        <v>1</v>
      </c>
      <c r="B3" s="1" t="s">
        <v>352</v>
      </c>
      <c r="C3" s="1" t="s">
        <v>351</v>
      </c>
      <c r="D3" s="1" t="s">
        <v>372</v>
      </c>
      <c r="E3" s="59"/>
      <c r="F3" s="1" t="s">
        <v>373</v>
      </c>
      <c r="G3" s="1" t="s">
        <v>352</v>
      </c>
      <c r="H3" s="1" t="s">
        <v>351</v>
      </c>
      <c r="I3" s="1" t="s">
        <v>372</v>
      </c>
      <c r="J3" s="59"/>
      <c r="K3" s="59"/>
      <c r="L3" s="59"/>
    </row>
    <row r="4" spans="1:12" ht="15.75" thickBot="1" x14ac:dyDescent="0.3">
      <c r="A4" s="38">
        <v>42655</v>
      </c>
      <c r="B4" s="39">
        <f ca="1">SUMIF('Daily Welding Eletrode Issue'!$B$2:$B$5000,$A$2:$A$1048576,'Daily Welding Eletrode Issue'!$H$2:$H$2040)</f>
        <v>700</v>
      </c>
      <c r="C4" s="39">
        <f ca="1">SUMIF('Daily Welding Eletrode Issue'!$B$2:$B$5000,$A$2:$A$1048576,'Daily Welding Eletrode Issue'!$G$2:$G$2040)</f>
        <v>467</v>
      </c>
      <c r="D4" s="40">
        <f ca="1">B4+C4</f>
        <v>1167</v>
      </c>
      <c r="E4" s="59"/>
      <c r="F4" s="44" t="s">
        <v>376</v>
      </c>
      <c r="G4" s="45">
        <f ca="1">SUMPRODUCT((MONTH($A$4:$A$1230)=10)*(YEAR($A$4:$A$1230)=2016),$B$4:$B$1230)</f>
        <v>1100</v>
      </c>
      <c r="H4" s="45">
        <f ca="1">SUMPRODUCT((MONTH($A$4:$A$1230)=10)*(YEAR($A$4:$A$1230)=2016),$C$4:$C$1230)</f>
        <v>1006</v>
      </c>
      <c r="I4" s="46">
        <f ca="1">G4+H4</f>
        <v>2106</v>
      </c>
      <c r="J4" s="59"/>
      <c r="K4" s="59"/>
      <c r="L4" s="59"/>
    </row>
    <row r="5" spans="1:12" ht="15.75" thickBot="1" x14ac:dyDescent="0.3">
      <c r="A5" s="38">
        <v>42656</v>
      </c>
      <c r="B5" s="39">
        <f ca="1">SUMIF('Daily Welding Eletrode Issue'!$B$2:$B$5000,$A$2:$A$1048576,'Daily Welding Eletrode Issue'!$H$2:$H$2040)</f>
        <v>443</v>
      </c>
      <c r="C5" s="39">
        <f ca="1">SUMIF('Daily Welding Eletrode Issue'!$B$2:$B$5000,$A$2:$A$1048576,'Daily Welding Eletrode Issue'!$G$2:$G$2040)</f>
        <v>320</v>
      </c>
      <c r="D5" s="40">
        <f t="shared" ref="D5:D68" ca="1" si="0">B5+C5</f>
        <v>763</v>
      </c>
      <c r="E5" s="59"/>
      <c r="F5" s="44" t="s">
        <v>377</v>
      </c>
      <c r="G5" s="45">
        <f ca="1">SUMPRODUCT((MONTH($A$4:$A$1230)=11)*(YEAR($A$4:$A$1230)=2016),$B$4:$B$1230)</f>
        <v>0</v>
      </c>
      <c r="H5" s="45">
        <f ca="1">SUMPRODUCT((MONTH($A$4:$A$1230)=11)*(YEAR($A$4:$A$1230)=2016),$C$4:$C$1230)</f>
        <v>0</v>
      </c>
      <c r="I5" s="46">
        <f t="shared" ref="I5:I24" ca="1" si="1">G5+H5</f>
        <v>0</v>
      </c>
      <c r="J5" s="59"/>
      <c r="K5" s="59"/>
      <c r="L5" s="59"/>
    </row>
    <row r="6" spans="1:12" ht="15.75" thickBot="1" x14ac:dyDescent="0.3">
      <c r="A6" s="38">
        <v>42657</v>
      </c>
      <c r="B6" s="39">
        <f ca="1">SUMIF('Daily Welding Eletrode Issue'!$B$2:$B$5000,$A$2:$A$1048576,'Daily Welding Eletrode Issue'!$H$2:$H$2040)</f>
        <v>-43</v>
      </c>
      <c r="C6" s="39">
        <f ca="1">SUMIF('Daily Welding Eletrode Issue'!$B$2:$B$5000,$A$2:$A$1048576,'Daily Welding Eletrode Issue'!$G$2:$G$2040)</f>
        <v>219</v>
      </c>
      <c r="D6" s="40">
        <f t="shared" ca="1" si="0"/>
        <v>176</v>
      </c>
      <c r="E6" s="59"/>
      <c r="F6" s="44" t="s">
        <v>378</v>
      </c>
      <c r="G6" s="45">
        <f ca="1">SUMPRODUCT((MONTH($A$4:$A$1230)=12)*(YEAR($A$4:$A$1230)=2016),$B$4:$B$1230)</f>
        <v>0</v>
      </c>
      <c r="H6" s="45">
        <f ca="1">SUMPRODUCT((MONTH($A$4:$A$1230)=12)*(YEAR($A$4:$A$1230)=2016),$C$4:$C$1230)</f>
        <v>0</v>
      </c>
      <c r="I6" s="46">
        <f t="shared" ca="1" si="1"/>
        <v>0</v>
      </c>
      <c r="J6" s="59"/>
      <c r="K6" s="59"/>
      <c r="L6" s="59"/>
    </row>
    <row r="7" spans="1:12" ht="15.75" thickBot="1" x14ac:dyDescent="0.3">
      <c r="A7" s="38">
        <v>42658</v>
      </c>
      <c r="B7" s="39">
        <f ca="1">SUMIF('Daily Welding Eletrode Issue'!$B$2:$B$5000,$A$2:$A$1048576,'Daily Welding Eletrode Issue'!$H$2:$H$2040)</f>
        <v>0</v>
      </c>
      <c r="C7" s="39">
        <f ca="1">SUMIF('Daily Welding Eletrode Issue'!$B$2:$B$5000,$A$2:$A$1048576,'Daily Welding Eletrode Issue'!$G$2:$G$2040)</f>
        <v>0</v>
      </c>
      <c r="D7" s="40">
        <f t="shared" ca="1" si="0"/>
        <v>0</v>
      </c>
      <c r="E7" s="59"/>
      <c r="F7" s="44" t="s">
        <v>393</v>
      </c>
      <c r="G7" s="45">
        <f ca="1">SUMPRODUCT((MONTH($A$4:$A$1230)=1)*(YEAR($A$4:$A$1230)=2017),$B$4:$B$1230)</f>
        <v>0</v>
      </c>
      <c r="H7" s="45">
        <f ca="1">SUMPRODUCT((MONTH($A$4:$A$1230)=1)*(YEAR($A$4:$A$1230)=2017),$C$4:$C$1230)</f>
        <v>0</v>
      </c>
      <c r="I7" s="46">
        <f t="shared" ca="1" si="1"/>
        <v>0</v>
      </c>
      <c r="J7" s="59"/>
      <c r="K7" s="59"/>
      <c r="L7" s="59"/>
    </row>
    <row r="8" spans="1:12" ht="15.75" thickBot="1" x14ac:dyDescent="0.3">
      <c r="A8" s="38">
        <v>42659</v>
      </c>
      <c r="B8" s="39">
        <f ca="1">SUMIF('Daily Welding Eletrode Issue'!$B$2:$B$5000,$A$2:$A$1048576,'Daily Welding Eletrode Issue'!$H$2:$H$2040)</f>
        <v>0</v>
      </c>
      <c r="C8" s="39">
        <f ca="1">SUMIF('Daily Welding Eletrode Issue'!$B$2:$B$5000,$A$2:$A$1048576,'Daily Welding Eletrode Issue'!$G$2:$G$2040)</f>
        <v>0</v>
      </c>
      <c r="D8" s="40">
        <f t="shared" ca="1" si="0"/>
        <v>0</v>
      </c>
      <c r="E8" s="59"/>
      <c r="F8" s="44" t="s">
        <v>375</v>
      </c>
      <c r="G8" s="45">
        <f ca="1">SUMPRODUCT((MONTH($A$4:$A$1230)=2)*(YEAR($A$4:$A$1230)=2017),$B$4:$B$1230)</f>
        <v>0</v>
      </c>
      <c r="H8" s="45">
        <f ca="1">SUMPRODUCT((MONTH($A$4:$A$1230)=2)*(YEAR($A$4:$A$1230)=2017),$C$4:$C$1230)</f>
        <v>0</v>
      </c>
      <c r="I8" s="46">
        <f t="shared" ca="1" si="1"/>
        <v>0</v>
      </c>
      <c r="J8" s="59"/>
      <c r="K8" s="59"/>
      <c r="L8" s="59"/>
    </row>
    <row r="9" spans="1:12" ht="15.75" thickBot="1" x14ac:dyDescent="0.3">
      <c r="A9" s="38">
        <v>42660</v>
      </c>
      <c r="B9" s="39">
        <f ca="1">SUMIF('Daily Welding Eletrode Issue'!$B$2:$B$5000,$A$2:$A$1048576,'Daily Welding Eletrode Issue'!$H$2:$H$2040)</f>
        <v>0</v>
      </c>
      <c r="C9" s="39">
        <f ca="1">SUMIF('Daily Welding Eletrode Issue'!$B$2:$B$5000,$A$2:$A$1048576,'Daily Welding Eletrode Issue'!$G$2:$G$2040)</f>
        <v>0</v>
      </c>
      <c r="D9" s="40">
        <f t="shared" ca="1" si="0"/>
        <v>0</v>
      </c>
      <c r="E9" s="59"/>
      <c r="F9" s="44" t="s">
        <v>380</v>
      </c>
      <c r="G9" s="45">
        <f ca="1">SUMPRODUCT((MONTH($A$4:$A$1230)=3)*(YEAR($A$4:$A$1230)=2017),$B$4:$B$1230)</f>
        <v>0</v>
      </c>
      <c r="H9" s="45">
        <f ca="1">SUMPRODUCT((MONTH($A$4:$A$1230)=3)*(YEAR($A$4:$A$1230)=2017),$C$4:$C$1230)</f>
        <v>0</v>
      </c>
      <c r="I9" s="46">
        <f t="shared" ca="1" si="1"/>
        <v>0</v>
      </c>
      <c r="J9" s="59"/>
      <c r="K9" s="59"/>
      <c r="L9" s="59"/>
    </row>
    <row r="10" spans="1:12" ht="15.75" thickBot="1" x14ac:dyDescent="0.3">
      <c r="A10" s="38">
        <v>42661</v>
      </c>
      <c r="B10" s="39">
        <f ca="1">SUMIF('Daily Welding Eletrode Issue'!$B$2:$B$5000,$A$2:$A$1048576,'Daily Welding Eletrode Issue'!$H$2:$H$2040)</f>
        <v>0</v>
      </c>
      <c r="C10" s="39">
        <f ca="1">SUMIF('Daily Welding Eletrode Issue'!$B$2:$B$5000,$A$2:$A$1048576,'Daily Welding Eletrode Issue'!$G$2:$G$2040)</f>
        <v>0</v>
      </c>
      <c r="D10" s="40">
        <f t="shared" ca="1" si="0"/>
        <v>0</v>
      </c>
      <c r="E10" s="59"/>
      <c r="F10" s="44" t="s">
        <v>379</v>
      </c>
      <c r="G10" s="45">
        <f ca="1">SUMPRODUCT((MONTH($A$4:$A$1230)=4)*(YEAR($A$4:$A$1230)=2017),$B$4:$B$1230)</f>
        <v>0</v>
      </c>
      <c r="H10" s="45">
        <f ca="1">SUMPRODUCT((MONTH($A$4:$A$1230)=4)*(YEAR($A$4:$A$1230)=2017),$C$4:$C$1230)</f>
        <v>0</v>
      </c>
      <c r="I10" s="46">
        <f t="shared" ca="1" si="1"/>
        <v>0</v>
      </c>
      <c r="J10" s="59"/>
      <c r="K10" s="59"/>
      <c r="L10" s="59"/>
    </row>
    <row r="11" spans="1:12" ht="15.75" thickBot="1" x14ac:dyDescent="0.3">
      <c r="A11" s="38">
        <v>42662</v>
      </c>
      <c r="B11" s="39">
        <f ca="1">SUMIF('Daily Welding Eletrode Issue'!$B$2:$B$5000,$A$2:$A$1048576,'Daily Welding Eletrode Issue'!$H$2:$H$2040)</f>
        <v>0</v>
      </c>
      <c r="C11" s="39">
        <f ca="1">SUMIF('Daily Welding Eletrode Issue'!$B$2:$B$5000,$A$2:$A$1048576,'Daily Welding Eletrode Issue'!$G$2:$G$2040)</f>
        <v>0</v>
      </c>
      <c r="D11" s="40">
        <f t="shared" ca="1" si="0"/>
        <v>0</v>
      </c>
      <c r="E11" s="59"/>
      <c r="F11" s="44" t="s">
        <v>381</v>
      </c>
      <c r="G11" s="45">
        <f ca="1">SUMPRODUCT((MONTH($A$4:$A$1230)=5)*(YEAR($A$4:$A$1230)=2017),$B$4:$B$1230)</f>
        <v>0</v>
      </c>
      <c r="H11" s="45">
        <f ca="1">SUMPRODUCT((MONTH($A$4:$A$1230)=5)*(YEAR($A$4:$A$1230)=2017),$C$4:$C$1230)</f>
        <v>0</v>
      </c>
      <c r="I11" s="46">
        <f t="shared" ca="1" si="1"/>
        <v>0</v>
      </c>
      <c r="J11" s="59"/>
      <c r="K11" s="59"/>
      <c r="L11" s="59"/>
    </row>
    <row r="12" spans="1:12" ht="15.75" thickBot="1" x14ac:dyDescent="0.3">
      <c r="A12" s="38">
        <v>42663</v>
      </c>
      <c r="B12" s="39">
        <f ca="1">SUMIF('Daily Welding Eletrode Issue'!$B$2:$B$5000,$A$2:$A$1048576,'Daily Welding Eletrode Issue'!$H$2:$H$2040)</f>
        <v>0</v>
      </c>
      <c r="C12" s="39">
        <f ca="1">SUMIF('Daily Welding Eletrode Issue'!$B$2:$B$5000,$A$2:$A$1048576,'Daily Welding Eletrode Issue'!$G$2:$G$2040)</f>
        <v>0</v>
      </c>
      <c r="D12" s="40">
        <f t="shared" ca="1" si="0"/>
        <v>0</v>
      </c>
      <c r="E12" s="59"/>
      <c r="F12" s="44" t="s">
        <v>382</v>
      </c>
      <c r="G12" s="45">
        <f ca="1">SUMPRODUCT((MONTH($A$4:$A$1230)=6)*(YEAR($A$4:$A$1230)=2017),$B$4:$B$1230)</f>
        <v>0</v>
      </c>
      <c r="H12" s="45">
        <f ca="1">SUMPRODUCT((MONTH($A$4:$A$1230)=6)*(YEAR($A$4:$A$1230)=2017),$C$4:$C$1230)</f>
        <v>0</v>
      </c>
      <c r="I12" s="46">
        <f t="shared" ca="1" si="1"/>
        <v>0</v>
      </c>
      <c r="J12" s="59"/>
      <c r="K12" s="59"/>
      <c r="L12" s="59"/>
    </row>
    <row r="13" spans="1:12" ht="15.75" thickBot="1" x14ac:dyDescent="0.3">
      <c r="A13" s="38">
        <v>42664</v>
      </c>
      <c r="B13" s="39">
        <f ca="1">SUMIF('Daily Welding Eletrode Issue'!$B$2:$B$5000,$A$2:$A$1048576,'Daily Welding Eletrode Issue'!$H$2:$H$2040)</f>
        <v>0</v>
      </c>
      <c r="C13" s="39">
        <f ca="1">SUMIF('Daily Welding Eletrode Issue'!$B$2:$B$5000,$A$2:$A$1048576,'Daily Welding Eletrode Issue'!$G$2:$G$2040)</f>
        <v>0</v>
      </c>
      <c r="D13" s="40">
        <f t="shared" ca="1" si="0"/>
        <v>0</v>
      </c>
      <c r="E13" s="59"/>
      <c r="F13" s="44" t="s">
        <v>383</v>
      </c>
      <c r="G13" s="45">
        <f ca="1">SUMPRODUCT((MONTH($A$4:$A$1230)=7)*(YEAR($A$4:$A$1230)=2017),$B$4:$B$1230)</f>
        <v>0</v>
      </c>
      <c r="H13" s="45">
        <f ca="1">SUMPRODUCT((MONTH($A$4:$A$1230)=7)*(YEAR($A$4:$A$1230)=2017),$C$4:$C$1230)</f>
        <v>0</v>
      </c>
      <c r="I13" s="46">
        <f t="shared" ca="1" si="1"/>
        <v>0</v>
      </c>
      <c r="J13" s="59"/>
      <c r="K13" s="59"/>
      <c r="L13" s="59"/>
    </row>
    <row r="14" spans="1:12" ht="15.75" thickBot="1" x14ac:dyDescent="0.3">
      <c r="A14" s="38">
        <v>42665</v>
      </c>
      <c r="B14" s="39">
        <f ca="1">SUMIF('Daily Welding Eletrode Issue'!$B$2:$B$5000,$A$2:$A$1048576,'Daily Welding Eletrode Issue'!$H$2:$H$2040)</f>
        <v>0</v>
      </c>
      <c r="C14" s="39">
        <f ca="1">SUMIF('Daily Welding Eletrode Issue'!$B$2:$B$5000,$A$2:$A$1048576,'Daily Welding Eletrode Issue'!$G$2:$G$2040)</f>
        <v>0</v>
      </c>
      <c r="D14" s="40">
        <f t="shared" ca="1" si="0"/>
        <v>0</v>
      </c>
      <c r="E14" s="59"/>
      <c r="F14" s="44" t="s">
        <v>384</v>
      </c>
      <c r="G14" s="45">
        <f ca="1">SUMPRODUCT((MONTH($A$4:$A$1230)=8)*(YEAR($A$4:$A$1230)=2017),$B$4:$B$1230)</f>
        <v>0</v>
      </c>
      <c r="H14" s="45">
        <f ca="1">SUMPRODUCT((MONTH($A$4:$A$1230)=8)*(YEAR($A$4:$A$1230)=2017),$C$4:$C$1230)</f>
        <v>0</v>
      </c>
      <c r="I14" s="46">
        <f t="shared" ca="1" si="1"/>
        <v>0</v>
      </c>
      <c r="J14" s="59"/>
      <c r="K14" s="59"/>
      <c r="L14" s="59"/>
    </row>
    <row r="15" spans="1:12" ht="15.75" thickBot="1" x14ac:dyDescent="0.3">
      <c r="A15" s="38">
        <v>42666</v>
      </c>
      <c r="B15" s="39">
        <f ca="1">SUMIF('Daily Welding Eletrode Issue'!$B$2:$B$5000,$A$2:$A$1048576,'Daily Welding Eletrode Issue'!$H$2:$H$2040)</f>
        <v>0</v>
      </c>
      <c r="C15" s="39">
        <f ca="1">SUMIF('Daily Welding Eletrode Issue'!$B$2:$B$5000,$A$2:$A$1048576,'Daily Welding Eletrode Issue'!$G$2:$G$2040)</f>
        <v>0</v>
      </c>
      <c r="D15" s="40">
        <f t="shared" ca="1" si="0"/>
        <v>0</v>
      </c>
      <c r="E15" s="59"/>
      <c r="F15" s="47" t="s">
        <v>394</v>
      </c>
      <c r="G15" s="45">
        <f ca="1">SUMPRODUCT((MONTH($A$4:$A$1230)=9)*(YEAR($A$4:$A$1230)=2017),$B$4:$B$1230)</f>
        <v>0</v>
      </c>
      <c r="H15" s="45">
        <f ca="1">SUMPRODUCT((MONTH($A$4:$A$1230)=9)*(YEAR($A$4:$A$1230)=2017),$C$4:$C$1230)</f>
        <v>0</v>
      </c>
      <c r="I15" s="48">
        <f ca="1">G15+H15</f>
        <v>0</v>
      </c>
      <c r="J15" s="59"/>
      <c r="K15" s="59"/>
      <c r="L15" s="59"/>
    </row>
    <row r="16" spans="1:12" ht="15.75" thickBot="1" x14ac:dyDescent="0.3">
      <c r="A16" s="38">
        <v>42667</v>
      </c>
      <c r="B16" s="39">
        <f ca="1">SUMIF('Daily Welding Eletrode Issue'!$B$2:$B$5000,$A$2:$A$1048576,'Daily Welding Eletrode Issue'!$H$2:$H$2040)</f>
        <v>0</v>
      </c>
      <c r="C16" s="39">
        <f ca="1">SUMIF('Daily Welding Eletrode Issue'!$B$2:$B$5000,$A$2:$A$1048576,'Daily Welding Eletrode Issue'!$G$2:$G$2040)</f>
        <v>0</v>
      </c>
      <c r="D16" s="40">
        <f t="shared" ca="1" si="0"/>
        <v>0</v>
      </c>
      <c r="E16" s="59"/>
      <c r="F16" s="44" t="s">
        <v>385</v>
      </c>
      <c r="G16" s="45">
        <f ca="1">SUMPRODUCT((MONTH($A$4:$A$1230)=10)*(YEAR($A$4:$A$1230)=2017),$B$4:$B$1230)</f>
        <v>0</v>
      </c>
      <c r="H16" s="45">
        <f ca="1">SUMPRODUCT((MONTH($A$4:$A$1230)=10)*(YEAR($A$4:$A$1230)=2017),$C$4:$C$1230)</f>
        <v>0</v>
      </c>
      <c r="I16" s="46">
        <f t="shared" ca="1" si="1"/>
        <v>0</v>
      </c>
      <c r="J16" s="59"/>
      <c r="K16" s="59"/>
      <c r="L16" s="59"/>
    </row>
    <row r="17" spans="1:12" ht="15.75" thickBot="1" x14ac:dyDescent="0.3">
      <c r="A17" s="38">
        <v>42668</v>
      </c>
      <c r="B17" s="39">
        <f ca="1">SUMIF('Daily Welding Eletrode Issue'!$B$2:$B$5000,$A$2:$A$1048576,'Daily Welding Eletrode Issue'!$H$2:$H$2040)</f>
        <v>0</v>
      </c>
      <c r="C17" s="39">
        <f ca="1">SUMIF('Daily Welding Eletrode Issue'!$B$2:$B$5000,$A$2:$A$1048576,'Daily Welding Eletrode Issue'!$G$2:$G$2040)</f>
        <v>0</v>
      </c>
      <c r="D17" s="40">
        <f t="shared" ca="1" si="0"/>
        <v>0</v>
      </c>
      <c r="E17" s="59"/>
      <c r="F17" s="49" t="s">
        <v>386</v>
      </c>
      <c r="G17" s="45">
        <f ca="1">SUMPRODUCT((MONTH($A$4:$A$1230)=11)*(YEAR($A$4:$A$1230)=2017),$B$4:$B$1230)</f>
        <v>0</v>
      </c>
      <c r="H17" s="45">
        <f ca="1">SUMPRODUCT((MONTH($A$4:$A$1230)=11)*(YEAR($A$4:$A$1230)=2017),$C$4:$C$1230)</f>
        <v>0</v>
      </c>
      <c r="I17" s="46">
        <f t="shared" ca="1" si="1"/>
        <v>0</v>
      </c>
      <c r="J17" s="59"/>
      <c r="K17" s="59"/>
      <c r="L17" s="59"/>
    </row>
    <row r="18" spans="1:12" ht="15.75" thickBot="1" x14ac:dyDescent="0.3">
      <c r="A18" s="38">
        <v>42669</v>
      </c>
      <c r="B18" s="39">
        <f ca="1">SUMIF('Daily Welding Eletrode Issue'!$B$2:$B$5000,$A$2:$A$1048576,'Daily Welding Eletrode Issue'!$H$2:$H$2040)</f>
        <v>0</v>
      </c>
      <c r="C18" s="39">
        <f ca="1">SUMIF('Daily Welding Eletrode Issue'!$B$2:$B$5000,$A$2:$A$1048576,'Daily Welding Eletrode Issue'!$G$2:$G$2040)</f>
        <v>0</v>
      </c>
      <c r="D18" s="40">
        <f t="shared" ca="1" si="0"/>
        <v>0</v>
      </c>
      <c r="E18" s="59"/>
      <c r="F18" s="47" t="s">
        <v>387</v>
      </c>
      <c r="G18" s="45">
        <f ca="1">SUMPRODUCT((MONTH($A$4:$A$1230)=12)*(YEAR($A$4:$A$1230)=2017),$B$4:$B$1230)</f>
        <v>0</v>
      </c>
      <c r="H18" s="45">
        <f ca="1">SUMPRODUCT((MONTH($A$4:$A$1230)=12)*(YEAR($A$4:$A$1230)=2017),$C$4:$C$1230)</f>
        <v>0</v>
      </c>
      <c r="I18" s="46">
        <f t="shared" ca="1" si="1"/>
        <v>0</v>
      </c>
      <c r="J18" s="59"/>
      <c r="K18" s="59"/>
      <c r="L18" s="59"/>
    </row>
    <row r="19" spans="1:12" ht="15.75" thickBot="1" x14ac:dyDescent="0.3">
      <c r="A19" s="38">
        <v>42670</v>
      </c>
      <c r="B19" s="39">
        <f ca="1">SUMIF('Daily Welding Eletrode Issue'!$B$2:$B$5000,$A$2:$A$1048576,'Daily Welding Eletrode Issue'!$H$2:$H$2040)</f>
        <v>0</v>
      </c>
      <c r="C19" s="39">
        <f ca="1">SUMIF('Daily Welding Eletrode Issue'!$B$2:$B$5000,$A$2:$A$1048576,'Daily Welding Eletrode Issue'!$G$2:$G$2040)</f>
        <v>0</v>
      </c>
      <c r="D19" s="40">
        <f t="shared" ca="1" si="0"/>
        <v>0</v>
      </c>
      <c r="E19" s="59"/>
      <c r="F19" s="47" t="s">
        <v>388</v>
      </c>
      <c r="G19" s="45">
        <f ca="1">SUMPRODUCT((MONTH($A$4:$A$1230)=1)*(YEAR($A$4:$A$1230)=2018),$B$4:$B$1230)</f>
        <v>0</v>
      </c>
      <c r="H19" s="45">
        <f ca="1">SUMPRODUCT((MONTH($A$4:$A$1230)=1)*(YEAR($A$4:$A$1230)=2018),$C$4:$C$1230)</f>
        <v>0</v>
      </c>
      <c r="I19" s="46">
        <f t="shared" ca="1" si="1"/>
        <v>0</v>
      </c>
      <c r="J19" s="59"/>
      <c r="K19" s="59"/>
      <c r="L19" s="59"/>
    </row>
    <row r="20" spans="1:12" ht="15.75" thickBot="1" x14ac:dyDescent="0.3">
      <c r="A20" s="38">
        <v>42671</v>
      </c>
      <c r="B20" s="39">
        <v>0</v>
      </c>
      <c r="C20" s="39">
        <v>0</v>
      </c>
      <c r="D20" s="40">
        <f t="shared" si="0"/>
        <v>0</v>
      </c>
      <c r="E20" s="59"/>
      <c r="F20" s="47" t="s">
        <v>374</v>
      </c>
      <c r="G20" s="45">
        <f ca="1">SUMPRODUCT((MONTH($A$4:$A$1230)=2)*(YEAR($A$4:$A$1230)=2018),$B$4:$B$1230)</f>
        <v>0</v>
      </c>
      <c r="H20" s="45">
        <f ca="1">SUMPRODUCT((MONTH($A$4:$A$1230)=2)*(YEAR($A$4:$A$1230)=2018),$C$4:$C$1230)</f>
        <v>0</v>
      </c>
      <c r="I20" s="46">
        <f t="shared" ca="1" si="1"/>
        <v>0</v>
      </c>
      <c r="J20" s="59"/>
      <c r="K20" s="59"/>
      <c r="L20" s="59"/>
    </row>
    <row r="21" spans="1:12" ht="15.75" thickBot="1" x14ac:dyDescent="0.3">
      <c r="A21" s="38">
        <v>42672</v>
      </c>
      <c r="B21" s="39">
        <f ca="1">SUMIF('Daily Welding Eletrode Issue'!$B$2:$B$5000,$A$2:$A$1048576,'Daily Welding Eletrode Issue'!$H$2:$H$2040)</f>
        <v>0</v>
      </c>
      <c r="C21" s="39">
        <f ca="1">SUMIF('Daily Welding Eletrode Issue'!$B$2:$B$5000,$A$2:$A$1048576,'Daily Welding Eletrode Issue'!$G$2:$G$2040)</f>
        <v>0</v>
      </c>
      <c r="D21" s="40">
        <f t="shared" ca="1" si="0"/>
        <v>0</v>
      </c>
      <c r="E21" s="59"/>
      <c r="F21" s="47" t="s">
        <v>389</v>
      </c>
      <c r="G21" s="45">
        <f ca="1">SUMPRODUCT((MONTH($A$4:$A$1230)=3)*(YEAR($A$4:$A$1230)=2018),$B$4:$B$1230)</f>
        <v>0</v>
      </c>
      <c r="H21" s="45">
        <f ca="1">SUMPRODUCT((MONTH($A$4:$A$1230)=3)*(YEAR($A$4:$A$1230)=2018),$C$4:$C$1230)</f>
        <v>0</v>
      </c>
      <c r="I21" s="46">
        <f t="shared" ca="1" si="1"/>
        <v>0</v>
      </c>
      <c r="J21" s="59"/>
      <c r="K21" s="59"/>
      <c r="L21" s="59"/>
    </row>
    <row r="22" spans="1:12" ht="15.75" thickBot="1" x14ac:dyDescent="0.3">
      <c r="A22" s="38">
        <v>42673</v>
      </c>
      <c r="B22" s="39">
        <f ca="1">SUMIF('Daily Welding Eletrode Issue'!$B$2:$B$5000,$A$2:$A$1048576,'Daily Welding Eletrode Issue'!$H$2:$H$2040)</f>
        <v>0</v>
      </c>
      <c r="C22" s="39">
        <f ca="1">SUMIF('Daily Welding Eletrode Issue'!$B$2:$B$5000,$A$2:$A$1048576,'Daily Welding Eletrode Issue'!$G$2:$G$2040)</f>
        <v>0</v>
      </c>
      <c r="D22" s="40">
        <f t="shared" ca="1" si="0"/>
        <v>0</v>
      </c>
      <c r="E22" s="59"/>
      <c r="F22" s="47" t="s">
        <v>390</v>
      </c>
      <c r="G22" s="45">
        <f ca="1">SUMPRODUCT((MONTH($A$4:$A$1230)=4)*(YEAR($A$4:$A$1230)=2018),$B$4:$B$1230)</f>
        <v>0</v>
      </c>
      <c r="H22" s="45">
        <f ca="1">SUMPRODUCT((MONTH($A$4:$A$1230)=4)*(YEAR($A$4:$A$1230)=2018),$C$4:$C$1230)</f>
        <v>0</v>
      </c>
      <c r="I22" s="46">
        <f t="shared" ca="1" si="1"/>
        <v>0</v>
      </c>
      <c r="J22" s="59"/>
      <c r="K22" s="59"/>
      <c r="L22" s="59"/>
    </row>
    <row r="23" spans="1:12" ht="15.75" thickBot="1" x14ac:dyDescent="0.3">
      <c r="A23" s="38">
        <v>42674</v>
      </c>
      <c r="B23" s="39">
        <f ca="1">SUMIF('Daily Welding Eletrode Issue'!$B$2:$B$5000,$A$2:$A$1048576,'Daily Welding Eletrode Issue'!$H$2:$H$2040)</f>
        <v>0</v>
      </c>
      <c r="C23" s="39">
        <f ca="1">SUMIF('Daily Welding Eletrode Issue'!$B$2:$B$5000,$A$2:$A$1048576,'Daily Welding Eletrode Issue'!$G$2:$G$2040)</f>
        <v>0</v>
      </c>
      <c r="D23" s="40">
        <f t="shared" ca="1" si="0"/>
        <v>0</v>
      </c>
      <c r="E23" s="59"/>
      <c r="F23" s="47" t="s">
        <v>391</v>
      </c>
      <c r="G23" s="45">
        <f ca="1">SUMPRODUCT((MONTH($A$4:$A$1230)=5)*(YEAR($A$4:$A$1230)=2018),$B$4:$B$1230)</f>
        <v>0</v>
      </c>
      <c r="H23" s="45">
        <f ca="1">SUMPRODUCT((MONTH($A$4:$A$1230)=5)*(YEAR($A$4:$A$1230)=2018),$C$4:$C$1230)</f>
        <v>0</v>
      </c>
      <c r="I23" s="46">
        <f t="shared" ca="1" si="1"/>
        <v>0</v>
      </c>
      <c r="J23" s="59"/>
      <c r="K23" s="59"/>
      <c r="L23" s="59"/>
    </row>
    <row r="24" spans="1:12" ht="15.75" thickBot="1" x14ac:dyDescent="0.3">
      <c r="A24" s="38">
        <v>42675</v>
      </c>
      <c r="B24" s="39">
        <f ca="1">SUMIF('Daily Welding Eletrode Issue'!$B$2:$B$5000,$A$2:$A$1048576,'Daily Welding Eletrode Issue'!$H$2:$H$2040)</f>
        <v>0</v>
      </c>
      <c r="C24" s="39">
        <f ca="1">SUMIF('Daily Welding Eletrode Issue'!$B$2:$B$5000,$A$2:$A$1048576,'Daily Welding Eletrode Issue'!$G$2:$G$2040)</f>
        <v>0</v>
      </c>
      <c r="D24" s="40">
        <f t="shared" ca="1" si="0"/>
        <v>0</v>
      </c>
      <c r="E24" s="59"/>
      <c r="F24" s="47" t="s">
        <v>392</v>
      </c>
      <c r="G24" s="45">
        <f ca="1">SUMPRODUCT((MONTH($A$4:$A$1230)=6)*(YEAR($A$4:$A$1230)=2018),$B$4:$B$1230)</f>
        <v>0</v>
      </c>
      <c r="H24" s="45">
        <f ca="1">SUMPRODUCT((MONTH($A$4:$A$1230)=6)*(YEAR($A$4:$A$1230)=2018),$C$4:$C$1230)</f>
        <v>0</v>
      </c>
      <c r="I24" s="46">
        <f t="shared" ca="1" si="1"/>
        <v>0</v>
      </c>
      <c r="J24" s="59"/>
      <c r="K24" s="59"/>
      <c r="L24" s="59"/>
    </row>
    <row r="25" spans="1:12" ht="15.75" thickBot="1" x14ac:dyDescent="0.3">
      <c r="A25" s="38">
        <v>42676</v>
      </c>
      <c r="B25" s="39">
        <f ca="1">SUMIF('Daily Welding Eletrode Issue'!$B$2:$B$5000,$A$2:$A$1048576,'Daily Welding Eletrode Issue'!$H$2:$H$2040)</f>
        <v>0</v>
      </c>
      <c r="C25" s="39">
        <f ca="1">SUMIF('Daily Welding Eletrode Issue'!$B$2:$B$5000,$A$2:$A$1048576,'Daily Welding Eletrode Issue'!$G$2:$G$2040)</f>
        <v>0</v>
      </c>
      <c r="D25" s="40">
        <f t="shared" ca="1" si="0"/>
        <v>0</v>
      </c>
      <c r="E25" s="59"/>
      <c r="J25" s="59"/>
      <c r="K25" s="59"/>
      <c r="L25" s="59"/>
    </row>
    <row r="26" spans="1:12" ht="15.75" thickBot="1" x14ac:dyDescent="0.3">
      <c r="A26" s="38">
        <v>42677</v>
      </c>
      <c r="B26" s="39">
        <f ca="1">SUMIF('Daily Welding Eletrode Issue'!$B$2:$B$5000,$A$2:$A$1048576,'Daily Welding Eletrode Issue'!$H$2:$H$2040)</f>
        <v>0</v>
      </c>
      <c r="C26" s="39">
        <f ca="1">SUMIF('Daily Welding Eletrode Issue'!$B$2:$B$5000,$A$2:$A$1048576,'Daily Welding Eletrode Issue'!$G$2:$G$2040)</f>
        <v>0</v>
      </c>
      <c r="D26" s="40">
        <f t="shared" ca="1" si="0"/>
        <v>0</v>
      </c>
      <c r="E26" s="59"/>
      <c r="J26" s="59"/>
      <c r="K26" s="59"/>
      <c r="L26" s="59"/>
    </row>
    <row r="27" spans="1:12" ht="15.75" thickBot="1" x14ac:dyDescent="0.3">
      <c r="A27" s="38">
        <v>42678</v>
      </c>
      <c r="B27" s="39">
        <f ca="1">SUMIF('Daily Welding Eletrode Issue'!$B$2:$B$5000,$A$2:$A$1048576,'Daily Welding Eletrode Issue'!$H$2:$H$2040)</f>
        <v>0</v>
      </c>
      <c r="C27" s="39">
        <f ca="1">SUMIF('Daily Welding Eletrode Issue'!$B$2:$B$5000,$A$2:$A$1048576,'Daily Welding Eletrode Issue'!$G$2:$G$2040)</f>
        <v>0</v>
      </c>
      <c r="D27" s="40">
        <f t="shared" ca="1" si="0"/>
        <v>0</v>
      </c>
      <c r="E27" s="59"/>
      <c r="J27" s="59"/>
      <c r="K27" s="59"/>
      <c r="L27" s="59"/>
    </row>
    <row r="28" spans="1:12" ht="15.75" thickBot="1" x14ac:dyDescent="0.3">
      <c r="A28" s="38">
        <v>42679</v>
      </c>
      <c r="B28" s="39">
        <f ca="1">SUMIF('Daily Welding Eletrode Issue'!$B$2:$B$5000,$A$2:$A$1048576,'Daily Welding Eletrode Issue'!$H$2:$H$2040)</f>
        <v>0</v>
      </c>
      <c r="C28" s="39">
        <f ca="1">SUMIF('Daily Welding Eletrode Issue'!$B$2:$B$5000,$A$2:$A$1048576,'Daily Welding Eletrode Issue'!$G$2:$G$2040)</f>
        <v>0</v>
      </c>
      <c r="D28" s="40">
        <f t="shared" ca="1" si="0"/>
        <v>0</v>
      </c>
      <c r="E28" s="59"/>
      <c r="J28" s="59"/>
      <c r="K28" s="59"/>
      <c r="L28" s="59"/>
    </row>
    <row r="29" spans="1:12" ht="15.75" thickBot="1" x14ac:dyDescent="0.3">
      <c r="A29" s="38">
        <v>42680</v>
      </c>
      <c r="B29" s="39">
        <f ca="1">SUMIF('Daily Welding Eletrode Issue'!$B$2:$B$5000,$A$2:$A$1048576,'Daily Welding Eletrode Issue'!$H$2:$H$2040)</f>
        <v>0</v>
      </c>
      <c r="C29" s="39">
        <f ca="1">SUMIF('Daily Welding Eletrode Issue'!$B$2:$B$5000,$A$2:$A$1048576,'Daily Welding Eletrode Issue'!$G$2:$G$2040)</f>
        <v>0</v>
      </c>
      <c r="D29" s="40">
        <f t="shared" ca="1" si="0"/>
        <v>0</v>
      </c>
      <c r="E29" s="59"/>
      <c r="J29" s="59"/>
      <c r="K29" s="59"/>
      <c r="L29" s="59"/>
    </row>
    <row r="30" spans="1:12" ht="15.75" thickBot="1" x14ac:dyDescent="0.3">
      <c r="A30" s="38">
        <v>42681</v>
      </c>
      <c r="B30" s="39">
        <f ca="1">SUMIF('Daily Welding Eletrode Issue'!$B$2:$B$5000,$A$2:$A$1048576,'Daily Welding Eletrode Issue'!$H$2:$H$2040)</f>
        <v>0</v>
      </c>
      <c r="C30" s="39">
        <f ca="1">SUMIF('Daily Welding Eletrode Issue'!$B$2:$B$5000,$A$2:$A$1048576,'Daily Welding Eletrode Issue'!$G$2:$G$2040)</f>
        <v>0</v>
      </c>
      <c r="D30" s="40">
        <f t="shared" ca="1" si="0"/>
        <v>0</v>
      </c>
      <c r="E30" s="59"/>
      <c r="J30" s="59"/>
      <c r="K30" s="59"/>
      <c r="L30" s="59"/>
    </row>
    <row r="31" spans="1:12" ht="15.75" thickBot="1" x14ac:dyDescent="0.3">
      <c r="A31" s="38">
        <v>42682</v>
      </c>
      <c r="B31" s="39">
        <f ca="1">SUMIF('Daily Welding Eletrode Issue'!$B$2:$B$5000,$A$2:$A$1048576,'Daily Welding Eletrode Issue'!$H$2:$H$2040)</f>
        <v>0</v>
      </c>
      <c r="C31" s="39">
        <f ca="1">SUMIF('Daily Welding Eletrode Issue'!$B$2:$B$5000,$A$2:$A$1048576,'Daily Welding Eletrode Issue'!$G$2:$G$2040)</f>
        <v>0</v>
      </c>
      <c r="D31" s="40">
        <f t="shared" ca="1" si="0"/>
        <v>0</v>
      </c>
      <c r="E31" s="59"/>
      <c r="J31" s="59"/>
      <c r="K31" s="59"/>
      <c r="L31" s="59"/>
    </row>
    <row r="32" spans="1:12" ht="15.75" thickBot="1" x14ac:dyDescent="0.3">
      <c r="A32" s="38">
        <v>42683</v>
      </c>
      <c r="B32" s="39">
        <f ca="1">SUMIF('Daily Welding Eletrode Issue'!$B$2:$B$5000,$A$2:$A$1048576,'Daily Welding Eletrode Issue'!$H$2:$H$2040)</f>
        <v>0</v>
      </c>
      <c r="C32" s="39">
        <f ca="1">SUMIF('Daily Welding Eletrode Issue'!$B$2:$B$5000,$A$2:$A$1048576,'Daily Welding Eletrode Issue'!$G$2:$G$2040)</f>
        <v>0</v>
      </c>
      <c r="D32" s="40">
        <f t="shared" ca="1" si="0"/>
        <v>0</v>
      </c>
      <c r="E32" s="59"/>
      <c r="J32" s="59"/>
      <c r="K32" s="59"/>
      <c r="L32" s="59"/>
    </row>
    <row r="33" spans="1:12" ht="15.75" thickBot="1" x14ac:dyDescent="0.3">
      <c r="A33" s="38">
        <v>42684</v>
      </c>
      <c r="B33" s="39">
        <f ca="1">SUMIF('Daily Welding Eletrode Issue'!$B$2:$B$5000,$A$2:$A$1048576,'Daily Welding Eletrode Issue'!$H$2:$H$2040)</f>
        <v>0</v>
      </c>
      <c r="C33" s="39">
        <f ca="1">SUMIF('Daily Welding Eletrode Issue'!$B$2:$B$5000,$A$2:$A$1048576,'Daily Welding Eletrode Issue'!$G$2:$G$2040)</f>
        <v>0</v>
      </c>
      <c r="D33" s="40">
        <f t="shared" ca="1" si="0"/>
        <v>0</v>
      </c>
      <c r="E33" s="59"/>
      <c r="J33" s="59"/>
      <c r="K33" s="59"/>
      <c r="L33" s="59"/>
    </row>
    <row r="34" spans="1:12" ht="15.75" thickBot="1" x14ac:dyDescent="0.3">
      <c r="A34" s="38">
        <v>42685</v>
      </c>
      <c r="B34" s="39">
        <f ca="1">SUMIF('Daily Welding Eletrode Issue'!$B$2:$B$5000,$A$2:$A$1048576,'Daily Welding Eletrode Issue'!$H$2:$H$2040)</f>
        <v>0</v>
      </c>
      <c r="C34" s="39">
        <f ca="1">SUMIF('Daily Welding Eletrode Issue'!$B$2:$B$5000,$A$2:$A$1048576,'Daily Welding Eletrode Issue'!$G$2:$G$2040)</f>
        <v>0</v>
      </c>
      <c r="D34" s="40">
        <f t="shared" ca="1" si="0"/>
        <v>0</v>
      </c>
      <c r="E34" s="59"/>
      <c r="J34" s="59"/>
      <c r="K34" s="59"/>
      <c r="L34" s="59"/>
    </row>
    <row r="35" spans="1:12" ht="15.75" thickBot="1" x14ac:dyDescent="0.3">
      <c r="A35" s="38">
        <v>42686</v>
      </c>
      <c r="B35" s="39">
        <f ca="1">SUMIF('Daily Welding Eletrode Issue'!$B$2:$B$5000,$A$2:$A$1048576,'Daily Welding Eletrode Issue'!$H$2:$H$2040)</f>
        <v>0</v>
      </c>
      <c r="C35" s="39">
        <f ca="1">SUMIF('Daily Welding Eletrode Issue'!$B$2:$B$5000,$A$2:$A$1048576,'Daily Welding Eletrode Issue'!$G$2:$G$2040)</f>
        <v>0</v>
      </c>
      <c r="D35" s="40">
        <f t="shared" ca="1" si="0"/>
        <v>0</v>
      </c>
      <c r="E35" s="59"/>
      <c r="J35" s="59"/>
      <c r="K35" s="59"/>
      <c r="L35" s="59"/>
    </row>
    <row r="36" spans="1:12" ht="15.75" thickBot="1" x14ac:dyDescent="0.3">
      <c r="A36" s="38">
        <v>42687</v>
      </c>
      <c r="B36" s="39">
        <f ca="1">SUMIF('Daily Welding Eletrode Issue'!$B$2:$B$5000,$A$2:$A$1048576,'Daily Welding Eletrode Issue'!$H$2:$H$2040)</f>
        <v>0</v>
      </c>
      <c r="C36" s="39">
        <f ca="1">SUMIF('Daily Welding Eletrode Issue'!$B$2:$B$5000,$A$2:$A$1048576,'Daily Welding Eletrode Issue'!$G$2:$G$2040)</f>
        <v>0</v>
      </c>
      <c r="D36" s="40">
        <f t="shared" ca="1" si="0"/>
        <v>0</v>
      </c>
      <c r="E36" s="59"/>
      <c r="J36" s="59"/>
      <c r="K36" s="59"/>
      <c r="L36" s="59"/>
    </row>
    <row r="37" spans="1:12" ht="15.75" thickBot="1" x14ac:dyDescent="0.3">
      <c r="A37" s="38">
        <v>42688</v>
      </c>
      <c r="B37" s="39">
        <f ca="1">SUMIF('Daily Welding Eletrode Issue'!$B$2:$B$5000,$A$2:$A$1048576,'Daily Welding Eletrode Issue'!$H$2:$H$2040)</f>
        <v>0</v>
      </c>
      <c r="C37" s="39">
        <f ca="1">SUMIF('Daily Welding Eletrode Issue'!$B$2:$B$5000,$A$2:$A$1048576,'Daily Welding Eletrode Issue'!$G$2:$G$2040)</f>
        <v>0</v>
      </c>
      <c r="D37" s="40">
        <f t="shared" ca="1" si="0"/>
        <v>0</v>
      </c>
      <c r="E37" s="59"/>
      <c r="J37" s="59"/>
      <c r="K37" s="59"/>
      <c r="L37" s="59"/>
    </row>
    <row r="38" spans="1:12" ht="15.75" thickBot="1" x14ac:dyDescent="0.3">
      <c r="A38" s="38">
        <v>42689</v>
      </c>
      <c r="B38" s="39">
        <f ca="1">SUMIF('Daily Welding Eletrode Issue'!$B$2:$B$5000,$A$2:$A$1048576,'Daily Welding Eletrode Issue'!$H$2:$H$2040)</f>
        <v>0</v>
      </c>
      <c r="C38" s="39">
        <f ca="1">SUMIF('Daily Welding Eletrode Issue'!$B$2:$B$5000,$A$2:$A$1048576,'Daily Welding Eletrode Issue'!$G$2:$G$2040)</f>
        <v>0</v>
      </c>
      <c r="D38" s="40">
        <f t="shared" ca="1" si="0"/>
        <v>0</v>
      </c>
      <c r="E38" s="59"/>
      <c r="J38" s="59"/>
      <c r="K38" s="59"/>
      <c r="L38" s="59"/>
    </row>
    <row r="39" spans="1:12" ht="15.75" thickBot="1" x14ac:dyDescent="0.3">
      <c r="A39" s="38">
        <v>42690</v>
      </c>
      <c r="B39" s="39">
        <f ca="1">SUMIF('Daily Welding Eletrode Issue'!$B$2:$B$5000,$A$2:$A$1048576,'Daily Welding Eletrode Issue'!$H$2:$H$2040)</f>
        <v>0</v>
      </c>
      <c r="C39" s="39">
        <f ca="1">SUMIF('Daily Welding Eletrode Issue'!$B$2:$B$5000,$A$2:$A$1048576,'Daily Welding Eletrode Issue'!$G$2:$G$2040)</f>
        <v>0</v>
      </c>
      <c r="D39" s="40">
        <f t="shared" ca="1" si="0"/>
        <v>0</v>
      </c>
      <c r="E39" s="59"/>
      <c r="J39" s="59"/>
      <c r="K39" s="59"/>
      <c r="L39" s="59"/>
    </row>
    <row r="40" spans="1:12" ht="15.75" thickBot="1" x14ac:dyDescent="0.3">
      <c r="A40" s="38">
        <v>42691</v>
      </c>
      <c r="B40" s="39">
        <f ca="1">SUMIF('Daily Welding Eletrode Issue'!$B$2:$B$5000,$A$2:$A$1048576,'Daily Welding Eletrode Issue'!$H$2:$H$2040)</f>
        <v>0</v>
      </c>
      <c r="C40" s="39">
        <f ca="1">SUMIF('Daily Welding Eletrode Issue'!$B$2:$B$5000,$A$2:$A$1048576,'Daily Welding Eletrode Issue'!$G$2:$G$2040)</f>
        <v>0</v>
      </c>
      <c r="D40" s="40">
        <f t="shared" ca="1" si="0"/>
        <v>0</v>
      </c>
      <c r="E40" s="59"/>
      <c r="J40" s="59"/>
      <c r="K40" s="59"/>
      <c r="L40" s="59"/>
    </row>
    <row r="41" spans="1:12" ht="15.75" thickBot="1" x14ac:dyDescent="0.3">
      <c r="A41" s="38">
        <v>42692</v>
      </c>
      <c r="B41" s="39">
        <f ca="1">SUMIF('Daily Welding Eletrode Issue'!$B$2:$B$5000,$A$2:$A$1048576,'Daily Welding Eletrode Issue'!$H$2:$H$2040)</f>
        <v>0</v>
      </c>
      <c r="C41" s="39">
        <f ca="1">SUMIF('Daily Welding Eletrode Issue'!$B$2:$B$5000,$A$2:$A$1048576,'Daily Welding Eletrode Issue'!$G$2:$G$2040)</f>
        <v>0</v>
      </c>
      <c r="D41" s="40">
        <f t="shared" ca="1" si="0"/>
        <v>0</v>
      </c>
      <c r="E41" s="59"/>
      <c r="J41" s="59"/>
      <c r="K41" s="59"/>
      <c r="L41" s="59"/>
    </row>
    <row r="42" spans="1:12" ht="15.75" thickBot="1" x14ac:dyDescent="0.3">
      <c r="A42" s="38">
        <v>42693</v>
      </c>
      <c r="B42" s="39">
        <f ca="1">SUMIF('Daily Welding Eletrode Issue'!$B$2:$B$5000,$A$2:$A$1048576,'Daily Welding Eletrode Issue'!$H$2:$H$2040)</f>
        <v>0</v>
      </c>
      <c r="C42" s="39">
        <f ca="1">SUMIF('Daily Welding Eletrode Issue'!$B$2:$B$5000,$A$2:$A$1048576,'Daily Welding Eletrode Issue'!$G$2:$G$2040)</f>
        <v>0</v>
      </c>
      <c r="D42" s="40">
        <f t="shared" ca="1" si="0"/>
        <v>0</v>
      </c>
      <c r="E42" s="59"/>
      <c r="J42" s="59"/>
      <c r="K42" s="59"/>
      <c r="L42" s="59"/>
    </row>
    <row r="43" spans="1:12" ht="15.75" thickBot="1" x14ac:dyDescent="0.3">
      <c r="A43" s="38">
        <v>42694</v>
      </c>
      <c r="B43" s="39">
        <f ca="1">SUMIF('Daily Welding Eletrode Issue'!$B$2:$B$5000,$A$2:$A$1048576,'Daily Welding Eletrode Issue'!$H$2:$H$2040)</f>
        <v>0</v>
      </c>
      <c r="C43" s="39">
        <f ca="1">SUMIF('Daily Welding Eletrode Issue'!$B$2:$B$5000,$A$2:$A$1048576,'Daily Welding Eletrode Issue'!$G$2:$G$2040)</f>
        <v>0</v>
      </c>
      <c r="D43" s="40">
        <f t="shared" ca="1" si="0"/>
        <v>0</v>
      </c>
      <c r="E43" s="59"/>
      <c r="J43" s="59"/>
      <c r="K43" s="59"/>
      <c r="L43" s="59"/>
    </row>
    <row r="44" spans="1:12" ht="15.75" thickBot="1" x14ac:dyDescent="0.3">
      <c r="A44" s="38">
        <v>42695</v>
      </c>
      <c r="B44" s="39">
        <f ca="1">SUMIF('Daily Welding Eletrode Issue'!$B$2:$B$5000,$A$2:$A$1048576,'Daily Welding Eletrode Issue'!$H$2:$H$2040)</f>
        <v>0</v>
      </c>
      <c r="C44" s="39">
        <f ca="1">SUMIF('Daily Welding Eletrode Issue'!$B$2:$B$5000,$A$2:$A$1048576,'Daily Welding Eletrode Issue'!$G$2:$G$2040)</f>
        <v>0</v>
      </c>
      <c r="D44" s="40">
        <f t="shared" ca="1" si="0"/>
        <v>0</v>
      </c>
      <c r="E44" s="59"/>
      <c r="J44" s="59"/>
      <c r="K44" s="59"/>
      <c r="L44" s="59"/>
    </row>
    <row r="45" spans="1:12" ht="15.75" thickBot="1" x14ac:dyDescent="0.3">
      <c r="A45" s="38">
        <v>42696</v>
      </c>
      <c r="B45" s="39">
        <f ca="1">SUMIF('Daily Welding Eletrode Issue'!$B$2:$B$5000,$A$2:$A$1048576,'Daily Welding Eletrode Issue'!$H$2:$H$2040)</f>
        <v>0</v>
      </c>
      <c r="C45" s="39">
        <f ca="1">SUMIF('Daily Welding Eletrode Issue'!$B$2:$B$5000,$A$2:$A$1048576,'Daily Welding Eletrode Issue'!$G$2:$G$2040)</f>
        <v>0</v>
      </c>
      <c r="D45" s="40">
        <f t="shared" ca="1" si="0"/>
        <v>0</v>
      </c>
      <c r="E45" s="59"/>
      <c r="J45" s="59"/>
      <c r="K45" s="59"/>
      <c r="L45" s="59"/>
    </row>
    <row r="46" spans="1:12" ht="15.75" thickBot="1" x14ac:dyDescent="0.3">
      <c r="A46" s="38">
        <v>42697</v>
      </c>
      <c r="B46" s="39">
        <f ca="1">SUMIF('Daily Welding Eletrode Issue'!$B$2:$B$5000,$A$2:$A$1048576,'Daily Welding Eletrode Issue'!$H$2:$H$2040)</f>
        <v>0</v>
      </c>
      <c r="C46" s="39">
        <f ca="1">SUMIF('Daily Welding Eletrode Issue'!$B$2:$B$5000,$A$2:$A$1048576,'Daily Welding Eletrode Issue'!$G$2:$G$2040)</f>
        <v>0</v>
      </c>
      <c r="D46" s="40">
        <f t="shared" ca="1" si="0"/>
        <v>0</v>
      </c>
      <c r="E46" s="59"/>
      <c r="J46" s="59"/>
      <c r="K46" s="59"/>
      <c r="L46" s="59"/>
    </row>
    <row r="47" spans="1:12" ht="15.75" thickBot="1" x14ac:dyDescent="0.3">
      <c r="A47" s="38">
        <v>42698</v>
      </c>
      <c r="B47" s="39">
        <f ca="1">SUMIF('Daily Welding Eletrode Issue'!$B$2:$B$5000,$A$2:$A$1048576,'Daily Welding Eletrode Issue'!$H$2:$H$2040)</f>
        <v>0</v>
      </c>
      <c r="C47" s="39">
        <f ca="1">SUMIF('Daily Welding Eletrode Issue'!$B$2:$B$5000,$A$2:$A$1048576,'Daily Welding Eletrode Issue'!$G$2:$G$2040)</f>
        <v>0</v>
      </c>
      <c r="D47" s="40">
        <f t="shared" ca="1" si="0"/>
        <v>0</v>
      </c>
      <c r="E47" s="59"/>
      <c r="J47" s="59"/>
      <c r="K47" s="59"/>
      <c r="L47" s="59"/>
    </row>
    <row r="48" spans="1:12" ht="15.75" thickBot="1" x14ac:dyDescent="0.3">
      <c r="A48" s="38">
        <v>42699</v>
      </c>
      <c r="B48" s="39">
        <f ca="1">SUMIF('Daily Welding Eletrode Issue'!$B$2:$B$5000,$A$2:$A$1048576,'Daily Welding Eletrode Issue'!$H$2:$H$2040)</f>
        <v>0</v>
      </c>
      <c r="C48" s="39">
        <f ca="1">SUMIF('Daily Welding Eletrode Issue'!$B$2:$B$5000,$A$2:$A$1048576,'Daily Welding Eletrode Issue'!$G$2:$G$2040)</f>
        <v>0</v>
      </c>
      <c r="D48" s="40">
        <f t="shared" ca="1" si="0"/>
        <v>0</v>
      </c>
      <c r="E48" s="59"/>
      <c r="J48" s="59"/>
      <c r="K48" s="59"/>
      <c r="L48" s="59"/>
    </row>
    <row r="49" spans="1:12" ht="15.75" thickBot="1" x14ac:dyDescent="0.3">
      <c r="A49" s="38">
        <v>42700</v>
      </c>
      <c r="B49" s="39">
        <f ca="1">SUMIF('Daily Welding Eletrode Issue'!$B$2:$B$5000,$A$2:$A$1048576,'Daily Welding Eletrode Issue'!$H$2:$H$2040)</f>
        <v>0</v>
      </c>
      <c r="C49" s="39">
        <f ca="1">SUMIF('Daily Welding Eletrode Issue'!$B$2:$B$5000,$A$2:$A$1048576,'Daily Welding Eletrode Issue'!$G$2:$G$2040)</f>
        <v>0</v>
      </c>
      <c r="D49" s="40">
        <f t="shared" ca="1" si="0"/>
        <v>0</v>
      </c>
      <c r="E49" s="59"/>
      <c r="J49" s="59"/>
      <c r="K49" s="59"/>
      <c r="L49" s="59"/>
    </row>
    <row r="50" spans="1:12" ht="15.75" thickBot="1" x14ac:dyDescent="0.3">
      <c r="A50" s="38">
        <v>42701</v>
      </c>
      <c r="B50" s="39">
        <f ca="1">SUMIF('Daily Welding Eletrode Issue'!$B$2:$B$5000,$A$2:$A$1048576,'Daily Welding Eletrode Issue'!$H$2:$H$2040)</f>
        <v>0</v>
      </c>
      <c r="C50" s="39">
        <f ca="1">SUMIF('Daily Welding Eletrode Issue'!$B$2:$B$5000,$A$2:$A$1048576,'Daily Welding Eletrode Issue'!$G$2:$G$2040)</f>
        <v>0</v>
      </c>
      <c r="D50" s="40">
        <f t="shared" ca="1" si="0"/>
        <v>0</v>
      </c>
      <c r="E50" s="59"/>
      <c r="J50" s="59"/>
      <c r="K50" s="59"/>
      <c r="L50" s="59"/>
    </row>
    <row r="51" spans="1:12" ht="15.75" thickBot="1" x14ac:dyDescent="0.3">
      <c r="A51" s="38">
        <v>42702</v>
      </c>
      <c r="B51" s="39">
        <f ca="1">SUMIF('Daily Welding Eletrode Issue'!$B$2:$B$5000,$A$2:$A$1048576,'Daily Welding Eletrode Issue'!$H$2:$H$2040)</f>
        <v>0</v>
      </c>
      <c r="C51" s="39">
        <f ca="1">SUMIF('Daily Welding Eletrode Issue'!$B$2:$B$5000,$A$2:$A$1048576,'Daily Welding Eletrode Issue'!$G$2:$G$2040)</f>
        <v>0</v>
      </c>
      <c r="D51" s="40">
        <f t="shared" ca="1" si="0"/>
        <v>0</v>
      </c>
      <c r="E51" s="59"/>
      <c r="J51" s="59"/>
      <c r="K51" s="59"/>
      <c r="L51" s="59"/>
    </row>
    <row r="52" spans="1:12" ht="15.75" thickBot="1" x14ac:dyDescent="0.3">
      <c r="A52" s="38">
        <v>42703</v>
      </c>
      <c r="B52" s="39">
        <f ca="1">SUMIF('Daily Welding Eletrode Issue'!$B$2:$B$5000,$A$2:$A$1048576,'Daily Welding Eletrode Issue'!$H$2:$H$2040)</f>
        <v>0</v>
      </c>
      <c r="C52" s="39">
        <f ca="1">SUMIF('Daily Welding Eletrode Issue'!$B$2:$B$5000,$A$2:$A$1048576,'Daily Welding Eletrode Issue'!$G$2:$G$2040)</f>
        <v>0</v>
      </c>
      <c r="D52" s="40">
        <f t="shared" ca="1" si="0"/>
        <v>0</v>
      </c>
      <c r="E52" s="59"/>
      <c r="J52" s="59"/>
      <c r="K52" s="59"/>
      <c r="L52" s="59"/>
    </row>
    <row r="53" spans="1:12" ht="15.75" thickBot="1" x14ac:dyDescent="0.3">
      <c r="A53" s="38">
        <v>42704</v>
      </c>
      <c r="B53" s="39">
        <f ca="1">SUMIF('Daily Welding Eletrode Issue'!$B$2:$B$5000,$A$2:$A$1048576,'Daily Welding Eletrode Issue'!$H$2:$H$2040)</f>
        <v>0</v>
      </c>
      <c r="C53" s="39">
        <f ca="1">SUMIF('Daily Welding Eletrode Issue'!$B$2:$B$5000,$A$2:$A$1048576,'Daily Welding Eletrode Issue'!$G$2:$G$2040)</f>
        <v>0</v>
      </c>
      <c r="D53" s="40">
        <f t="shared" ca="1" si="0"/>
        <v>0</v>
      </c>
      <c r="E53" s="59"/>
      <c r="J53" s="59"/>
      <c r="K53" s="59"/>
      <c r="L53" s="59"/>
    </row>
    <row r="54" spans="1:12" ht="15.75" thickBot="1" x14ac:dyDescent="0.3">
      <c r="A54" s="38">
        <v>42705</v>
      </c>
      <c r="B54" s="39">
        <f ca="1">SUMIF('Daily Welding Eletrode Issue'!$B$2:$B$5000,$A$2:$A$1048576,'Daily Welding Eletrode Issue'!$H$2:$H$2040)</f>
        <v>0</v>
      </c>
      <c r="C54" s="39">
        <f ca="1">SUMIF('Daily Welding Eletrode Issue'!$B$2:$B$5000,$A$2:$A$1048576,'Daily Welding Eletrode Issue'!$G$2:$G$2040)</f>
        <v>0</v>
      </c>
      <c r="D54" s="40">
        <f t="shared" ca="1" si="0"/>
        <v>0</v>
      </c>
      <c r="E54" s="59"/>
      <c r="J54" s="59"/>
      <c r="K54" s="59"/>
      <c r="L54" s="59"/>
    </row>
    <row r="55" spans="1:12" ht="15.75" thickBot="1" x14ac:dyDescent="0.3">
      <c r="A55" s="38">
        <v>42706</v>
      </c>
      <c r="B55" s="39">
        <f ca="1">SUMIF('Daily Welding Eletrode Issue'!$B$2:$B$5000,$A$2:$A$1048576,'Daily Welding Eletrode Issue'!$H$2:$H$2040)</f>
        <v>0</v>
      </c>
      <c r="C55" s="39">
        <f ca="1">SUMIF('Daily Welding Eletrode Issue'!$B$2:$B$5000,$A$2:$A$1048576,'Daily Welding Eletrode Issue'!$G$2:$G$2040)</f>
        <v>0</v>
      </c>
      <c r="D55" s="40">
        <f t="shared" ca="1" si="0"/>
        <v>0</v>
      </c>
      <c r="E55" s="59"/>
      <c r="J55" s="59"/>
      <c r="K55" s="59"/>
      <c r="L55" s="59"/>
    </row>
    <row r="56" spans="1:12" ht="15.75" thickBot="1" x14ac:dyDescent="0.3">
      <c r="A56" s="38">
        <v>42707</v>
      </c>
      <c r="B56" s="39">
        <f ca="1">SUMIF('Daily Welding Eletrode Issue'!$B$2:$B$5000,$A$2:$A$1048576,'Daily Welding Eletrode Issue'!$H$2:$H$2040)</f>
        <v>0</v>
      </c>
      <c r="C56" s="39">
        <f ca="1">SUMIF('Daily Welding Eletrode Issue'!$B$2:$B$5000,$A$2:$A$1048576,'Daily Welding Eletrode Issue'!$G$2:$G$2040)</f>
        <v>0</v>
      </c>
      <c r="D56" s="40">
        <f t="shared" ca="1" si="0"/>
        <v>0</v>
      </c>
      <c r="E56" s="59"/>
      <c r="J56" s="59"/>
      <c r="K56" s="59"/>
      <c r="L56" s="59"/>
    </row>
    <row r="57" spans="1:12" ht="15.75" thickBot="1" x14ac:dyDescent="0.3">
      <c r="A57" s="38">
        <v>42708</v>
      </c>
      <c r="B57" s="39">
        <f ca="1">SUMIF('Daily Welding Eletrode Issue'!$B$2:$B$5000,$A$2:$A$1048576,'Daily Welding Eletrode Issue'!$H$2:$H$2040)</f>
        <v>0</v>
      </c>
      <c r="C57" s="39">
        <f ca="1">SUMIF('Daily Welding Eletrode Issue'!$B$2:$B$5000,$A$2:$A$1048576,'Daily Welding Eletrode Issue'!$G$2:$G$2040)</f>
        <v>0</v>
      </c>
      <c r="D57" s="40">
        <f t="shared" ca="1" si="0"/>
        <v>0</v>
      </c>
      <c r="E57" s="59"/>
      <c r="J57" s="59"/>
      <c r="K57" s="59"/>
      <c r="L57" s="59"/>
    </row>
    <row r="58" spans="1:12" ht="15.75" thickBot="1" x14ac:dyDescent="0.3">
      <c r="A58" s="38">
        <v>42709</v>
      </c>
      <c r="B58" s="39">
        <f ca="1">SUMIF('Daily Welding Eletrode Issue'!$B$2:$B$5000,$A$2:$A$1048576,'Daily Welding Eletrode Issue'!$H$2:$H$2040)</f>
        <v>0</v>
      </c>
      <c r="C58" s="39">
        <f ca="1">SUMIF('Daily Welding Eletrode Issue'!$B$2:$B$5000,$A$2:$A$1048576,'Daily Welding Eletrode Issue'!$G$2:$G$2040)</f>
        <v>0</v>
      </c>
      <c r="D58" s="40">
        <f t="shared" ca="1" si="0"/>
        <v>0</v>
      </c>
      <c r="E58" s="59"/>
      <c r="J58" s="59"/>
      <c r="K58" s="59"/>
      <c r="L58" s="59"/>
    </row>
    <row r="59" spans="1:12" ht="15.75" thickBot="1" x14ac:dyDescent="0.3">
      <c r="A59" s="38">
        <v>42710</v>
      </c>
      <c r="B59" s="39">
        <f ca="1">SUMIF('Daily Welding Eletrode Issue'!$B$2:$B$5000,$A$2:$A$1048576,'Daily Welding Eletrode Issue'!$H$2:$H$2040)</f>
        <v>0</v>
      </c>
      <c r="C59" s="39">
        <f ca="1">SUMIF('Daily Welding Eletrode Issue'!$B$2:$B$5000,$A$2:$A$1048576,'Daily Welding Eletrode Issue'!$G$2:$G$2040)</f>
        <v>0</v>
      </c>
      <c r="D59" s="40">
        <f t="shared" ca="1" si="0"/>
        <v>0</v>
      </c>
      <c r="E59" s="59"/>
      <c r="J59" s="59"/>
      <c r="K59" s="59"/>
      <c r="L59" s="59"/>
    </row>
    <row r="60" spans="1:12" ht="15.75" thickBot="1" x14ac:dyDescent="0.3">
      <c r="A60" s="38">
        <v>42711</v>
      </c>
      <c r="B60" s="39">
        <f ca="1">SUMIF('Daily Welding Eletrode Issue'!$B$2:$B$5000,$A$2:$A$1048576,'Daily Welding Eletrode Issue'!$H$2:$H$2040)</f>
        <v>0</v>
      </c>
      <c r="C60" s="39">
        <f ca="1">SUMIF('Daily Welding Eletrode Issue'!$B$2:$B$5000,$A$2:$A$1048576,'Daily Welding Eletrode Issue'!$G$2:$G$2040)</f>
        <v>0</v>
      </c>
      <c r="D60" s="40">
        <f t="shared" ca="1" si="0"/>
        <v>0</v>
      </c>
      <c r="E60" s="59"/>
      <c r="J60" s="59"/>
      <c r="K60" s="59"/>
      <c r="L60" s="59"/>
    </row>
    <row r="61" spans="1:12" ht="15.75" thickBot="1" x14ac:dyDescent="0.3">
      <c r="A61" s="38">
        <v>42712</v>
      </c>
      <c r="B61" s="39">
        <f ca="1">SUMIF('Daily Welding Eletrode Issue'!$B$2:$B$5000,$A$2:$A$1048576,'Daily Welding Eletrode Issue'!$H$2:$H$2040)</f>
        <v>0</v>
      </c>
      <c r="C61" s="39">
        <f ca="1">SUMIF('Daily Welding Eletrode Issue'!$B$2:$B$5000,$A$2:$A$1048576,'Daily Welding Eletrode Issue'!$G$2:$G$2040)</f>
        <v>0</v>
      </c>
      <c r="D61" s="40">
        <f t="shared" ca="1" si="0"/>
        <v>0</v>
      </c>
      <c r="E61" s="59"/>
      <c r="J61" s="59"/>
      <c r="K61" s="59"/>
      <c r="L61" s="59"/>
    </row>
    <row r="62" spans="1:12" ht="15.75" thickBot="1" x14ac:dyDescent="0.3">
      <c r="A62" s="38">
        <v>42713</v>
      </c>
      <c r="B62" s="39">
        <f ca="1">SUMIF('Daily Welding Eletrode Issue'!$B$2:$B$5000,$A$2:$A$1048576,'Daily Welding Eletrode Issue'!$H$2:$H$2040)</f>
        <v>0</v>
      </c>
      <c r="C62" s="39">
        <f ca="1">SUMIF('Daily Welding Eletrode Issue'!$B$2:$B$5000,$A$2:$A$1048576,'Daily Welding Eletrode Issue'!$G$2:$G$2040)</f>
        <v>0</v>
      </c>
      <c r="D62" s="40">
        <f t="shared" ca="1" si="0"/>
        <v>0</v>
      </c>
      <c r="E62" s="59"/>
      <c r="J62" s="59"/>
      <c r="K62" s="59"/>
      <c r="L62" s="59"/>
    </row>
    <row r="63" spans="1:12" ht="15.75" thickBot="1" x14ac:dyDescent="0.3">
      <c r="A63" s="38">
        <v>42714</v>
      </c>
      <c r="B63" s="39">
        <f ca="1">SUMIF('Daily Welding Eletrode Issue'!$B$2:$B$5000,$A$2:$A$1048576,'Daily Welding Eletrode Issue'!$H$2:$H$2040)</f>
        <v>0</v>
      </c>
      <c r="C63" s="39">
        <f ca="1">SUMIF('Daily Welding Eletrode Issue'!$B$2:$B$5000,$A$2:$A$1048576,'Daily Welding Eletrode Issue'!$G$2:$G$2040)</f>
        <v>0</v>
      </c>
      <c r="D63" s="40">
        <f t="shared" ca="1" si="0"/>
        <v>0</v>
      </c>
      <c r="E63" s="59"/>
      <c r="J63" s="59"/>
      <c r="K63" s="59"/>
      <c r="L63" s="59"/>
    </row>
    <row r="64" spans="1:12" ht="15.75" thickBot="1" x14ac:dyDescent="0.3">
      <c r="A64" s="38">
        <v>42715</v>
      </c>
      <c r="B64" s="39">
        <f ca="1">SUMIF('Daily Welding Eletrode Issue'!$B$2:$B$5000,$A$2:$A$1048576,'Daily Welding Eletrode Issue'!$H$2:$H$2040)</f>
        <v>0</v>
      </c>
      <c r="C64" s="39">
        <f ca="1">SUMIF('Daily Welding Eletrode Issue'!$B$2:$B$5000,$A$2:$A$1048576,'Daily Welding Eletrode Issue'!$G$2:$G$2040)</f>
        <v>0</v>
      </c>
      <c r="D64" s="40">
        <f t="shared" ca="1" si="0"/>
        <v>0</v>
      </c>
      <c r="E64" s="59"/>
      <c r="J64" s="59"/>
      <c r="K64" s="59"/>
      <c r="L64" s="59"/>
    </row>
    <row r="65" spans="1:12" ht="15.75" thickBot="1" x14ac:dyDescent="0.3">
      <c r="A65" s="38">
        <v>42716</v>
      </c>
      <c r="B65" s="39">
        <f ca="1">SUMIF('Daily Welding Eletrode Issue'!$B$2:$B$5000,$A$2:$A$1048576,'Daily Welding Eletrode Issue'!$H$2:$H$2040)</f>
        <v>0</v>
      </c>
      <c r="C65" s="39">
        <f ca="1">SUMIF('Daily Welding Eletrode Issue'!$B$2:$B$5000,$A$2:$A$1048576,'Daily Welding Eletrode Issue'!$G$2:$G$2040)</f>
        <v>0</v>
      </c>
      <c r="D65" s="40">
        <f t="shared" ca="1" si="0"/>
        <v>0</v>
      </c>
      <c r="E65" s="59"/>
      <c r="J65" s="59"/>
      <c r="K65" s="59"/>
      <c r="L65" s="59"/>
    </row>
    <row r="66" spans="1:12" ht="15.75" thickBot="1" x14ac:dyDescent="0.3">
      <c r="A66" s="38">
        <v>42717</v>
      </c>
      <c r="B66" s="39">
        <f ca="1">SUMIF('Daily Welding Eletrode Issue'!$B$2:$B$5000,$A$2:$A$1048576,'Daily Welding Eletrode Issue'!$H$2:$H$2040)</f>
        <v>0</v>
      </c>
      <c r="C66" s="39">
        <f ca="1">SUMIF('Daily Welding Eletrode Issue'!$B$2:$B$5000,$A$2:$A$1048576,'Daily Welding Eletrode Issue'!$G$2:$G$2040)</f>
        <v>0</v>
      </c>
      <c r="D66" s="40">
        <f t="shared" ca="1" si="0"/>
        <v>0</v>
      </c>
      <c r="E66" s="59"/>
      <c r="J66" s="59"/>
      <c r="K66" s="59"/>
      <c r="L66" s="59"/>
    </row>
    <row r="67" spans="1:12" ht="15.75" thickBot="1" x14ac:dyDescent="0.3">
      <c r="A67" s="38">
        <v>42718</v>
      </c>
      <c r="B67" s="39">
        <f ca="1">SUMIF('Daily Welding Eletrode Issue'!$B$2:$B$5000,$A$2:$A$1048576,'Daily Welding Eletrode Issue'!$H$2:$H$2040)</f>
        <v>0</v>
      </c>
      <c r="C67" s="39">
        <f ca="1">SUMIF('Daily Welding Eletrode Issue'!$B$2:$B$5000,$A$2:$A$1048576,'Daily Welding Eletrode Issue'!$G$2:$G$2040)</f>
        <v>0</v>
      </c>
      <c r="D67" s="40">
        <f t="shared" ca="1" si="0"/>
        <v>0</v>
      </c>
      <c r="E67" s="59"/>
      <c r="J67" s="59"/>
      <c r="K67" s="59"/>
      <c r="L67" s="59"/>
    </row>
    <row r="68" spans="1:12" ht="15.75" thickBot="1" x14ac:dyDescent="0.3">
      <c r="A68" s="38">
        <v>42719</v>
      </c>
      <c r="B68" s="39">
        <f ca="1">SUMIF('Daily Welding Eletrode Issue'!$B$2:$B$5000,$A$2:$A$1048576,'Daily Welding Eletrode Issue'!$H$2:$H$2040)</f>
        <v>0</v>
      </c>
      <c r="C68" s="39">
        <f ca="1">SUMIF('Daily Welding Eletrode Issue'!$B$2:$B$5000,$A$2:$A$1048576,'Daily Welding Eletrode Issue'!$G$2:$G$2040)</f>
        <v>0</v>
      </c>
      <c r="D68" s="40">
        <f t="shared" ca="1" si="0"/>
        <v>0</v>
      </c>
      <c r="E68" s="59"/>
      <c r="J68" s="59"/>
      <c r="K68" s="59"/>
      <c r="L68" s="59"/>
    </row>
    <row r="69" spans="1:12" ht="15.75" thickBot="1" x14ac:dyDescent="0.3">
      <c r="A69" s="38">
        <v>42720</v>
      </c>
      <c r="B69" s="39">
        <f ca="1">SUMIF('Daily Welding Eletrode Issue'!$B$2:$B$5000,$A$2:$A$1048576,'Daily Welding Eletrode Issue'!$H$2:$H$2040)</f>
        <v>0</v>
      </c>
      <c r="C69" s="39">
        <f ca="1">SUMIF('Daily Welding Eletrode Issue'!$B$2:$B$5000,$A$2:$A$1048576,'Daily Welding Eletrode Issue'!$G$2:$G$2040)</f>
        <v>0</v>
      </c>
      <c r="D69" s="40">
        <f t="shared" ref="D69:D111" ca="1" si="2">B69+C69</f>
        <v>0</v>
      </c>
      <c r="E69" s="59"/>
      <c r="J69" s="59"/>
      <c r="K69" s="59"/>
      <c r="L69" s="59"/>
    </row>
    <row r="70" spans="1:12" ht="15.75" thickBot="1" x14ac:dyDescent="0.3">
      <c r="A70" s="38">
        <v>42721</v>
      </c>
      <c r="B70" s="39">
        <f ca="1">SUMIF('Daily Welding Eletrode Issue'!$B$2:$B$5000,$A$2:$A$1048576,'Daily Welding Eletrode Issue'!$H$2:$H$2040)</f>
        <v>0</v>
      </c>
      <c r="C70" s="39">
        <f ca="1">SUMIF('Daily Welding Eletrode Issue'!$B$2:$B$5000,$A$2:$A$1048576,'Daily Welding Eletrode Issue'!$G$2:$G$2040)</f>
        <v>0</v>
      </c>
      <c r="D70" s="40">
        <f t="shared" ca="1" si="2"/>
        <v>0</v>
      </c>
      <c r="E70" s="59"/>
      <c r="J70" s="59"/>
      <c r="K70" s="59"/>
      <c r="L70" s="59"/>
    </row>
    <row r="71" spans="1:12" ht="15.75" thickBot="1" x14ac:dyDescent="0.3">
      <c r="A71" s="38">
        <v>42722</v>
      </c>
      <c r="B71" s="39">
        <f ca="1">SUMIF('Daily Welding Eletrode Issue'!$B$2:$B$5000,$A$2:$A$1048576,'Daily Welding Eletrode Issue'!$H$2:$H$2040)</f>
        <v>0</v>
      </c>
      <c r="C71" s="39">
        <f ca="1">SUMIF('Daily Welding Eletrode Issue'!$B$2:$B$5000,$A$2:$A$1048576,'Daily Welding Eletrode Issue'!$G$2:$G$2040)</f>
        <v>0</v>
      </c>
      <c r="D71" s="40">
        <f t="shared" ca="1" si="2"/>
        <v>0</v>
      </c>
      <c r="E71" s="59"/>
      <c r="J71" s="59"/>
      <c r="K71" s="59"/>
      <c r="L71" s="59"/>
    </row>
    <row r="72" spans="1:12" ht="15.75" thickBot="1" x14ac:dyDescent="0.3">
      <c r="A72" s="38">
        <v>42723</v>
      </c>
      <c r="B72" s="39">
        <f ca="1">SUMIF('Daily Welding Eletrode Issue'!$B$2:$B$5000,$A$2:$A$1048576,'Daily Welding Eletrode Issue'!$H$2:$H$2040)</f>
        <v>0</v>
      </c>
      <c r="C72" s="39">
        <f ca="1">SUMIF('Daily Welding Eletrode Issue'!$B$2:$B$5000,$A$2:$A$1048576,'Daily Welding Eletrode Issue'!$G$2:$G$2040)</f>
        <v>0</v>
      </c>
      <c r="D72" s="40">
        <f t="shared" ca="1" si="2"/>
        <v>0</v>
      </c>
      <c r="E72" s="59"/>
      <c r="J72" s="59"/>
      <c r="K72" s="59"/>
      <c r="L72" s="59"/>
    </row>
    <row r="73" spans="1:12" ht="15.75" thickBot="1" x14ac:dyDescent="0.3">
      <c r="A73" s="38">
        <v>42724</v>
      </c>
      <c r="B73" s="39">
        <f ca="1">SUMIF('Daily Welding Eletrode Issue'!$B$2:$B$5000,$A$2:$A$1048576,'Daily Welding Eletrode Issue'!$H$2:$H$2040)</f>
        <v>0</v>
      </c>
      <c r="C73" s="39">
        <f ca="1">SUMIF('Daily Welding Eletrode Issue'!$B$2:$B$5000,$A$2:$A$1048576,'Daily Welding Eletrode Issue'!$G$2:$G$2040)</f>
        <v>0</v>
      </c>
      <c r="D73" s="40">
        <f t="shared" ca="1" si="2"/>
        <v>0</v>
      </c>
      <c r="E73" s="59"/>
      <c r="J73" s="59"/>
      <c r="K73" s="59"/>
      <c r="L73" s="59"/>
    </row>
    <row r="74" spans="1:12" ht="15.75" thickBot="1" x14ac:dyDescent="0.3">
      <c r="A74" s="38">
        <v>42725</v>
      </c>
      <c r="B74" s="39">
        <f ca="1">SUMIF('Daily Welding Eletrode Issue'!$B$2:$B$5000,$A$2:$A$1048576,'Daily Welding Eletrode Issue'!$H$2:$H$2040)</f>
        <v>0</v>
      </c>
      <c r="C74" s="39">
        <f ca="1">SUMIF('Daily Welding Eletrode Issue'!$B$2:$B$5000,$A$2:$A$1048576,'Daily Welding Eletrode Issue'!$G$2:$G$2040)</f>
        <v>0</v>
      </c>
      <c r="D74" s="40">
        <f t="shared" ca="1" si="2"/>
        <v>0</v>
      </c>
      <c r="E74" s="59"/>
      <c r="J74" s="59"/>
      <c r="K74" s="59"/>
      <c r="L74" s="59"/>
    </row>
    <row r="75" spans="1:12" ht="15.75" thickBot="1" x14ac:dyDescent="0.3">
      <c r="A75" s="38">
        <v>42726</v>
      </c>
      <c r="B75" s="39">
        <f ca="1">SUMIF('Daily Welding Eletrode Issue'!$B$2:$B$5000,$A$2:$A$1048576,'Daily Welding Eletrode Issue'!$H$2:$H$2040)</f>
        <v>0</v>
      </c>
      <c r="C75" s="39">
        <f ca="1">SUMIF('Daily Welding Eletrode Issue'!$B$2:$B$5000,$A$2:$A$1048576,'Daily Welding Eletrode Issue'!$G$2:$G$2040)</f>
        <v>0</v>
      </c>
      <c r="D75" s="40">
        <f t="shared" ca="1" si="2"/>
        <v>0</v>
      </c>
      <c r="E75" s="59"/>
      <c r="J75" s="59"/>
      <c r="K75" s="59"/>
      <c r="L75" s="59"/>
    </row>
    <row r="76" spans="1:12" ht="15.75" thickBot="1" x14ac:dyDescent="0.3">
      <c r="A76" s="38">
        <v>42727</v>
      </c>
      <c r="B76" s="39">
        <f ca="1">SUMIF('Daily Welding Eletrode Issue'!$B$2:$B$5000,$A$2:$A$1048576,'Daily Welding Eletrode Issue'!$H$2:$H$2040)</f>
        <v>0</v>
      </c>
      <c r="C76" s="39">
        <f ca="1">SUMIF('Daily Welding Eletrode Issue'!$B$2:$B$5000,$A$2:$A$1048576,'Daily Welding Eletrode Issue'!$G$2:$G$2040)</f>
        <v>0</v>
      </c>
      <c r="D76" s="40">
        <f t="shared" ca="1" si="2"/>
        <v>0</v>
      </c>
      <c r="E76" s="59"/>
      <c r="J76" s="59"/>
      <c r="K76" s="59"/>
      <c r="L76" s="59"/>
    </row>
    <row r="77" spans="1:12" ht="15.75" thickBot="1" x14ac:dyDescent="0.3">
      <c r="A77" s="38">
        <v>42728</v>
      </c>
      <c r="B77" s="39">
        <f ca="1">SUMIF('Daily Welding Eletrode Issue'!$B$2:$B$5000,$A$2:$A$1048576,'Daily Welding Eletrode Issue'!$H$2:$H$2040)</f>
        <v>0</v>
      </c>
      <c r="C77" s="39">
        <f ca="1">SUMIF('Daily Welding Eletrode Issue'!$B$2:$B$5000,$A$2:$A$1048576,'Daily Welding Eletrode Issue'!$G$2:$G$2040)</f>
        <v>0</v>
      </c>
      <c r="D77" s="40">
        <f t="shared" ca="1" si="2"/>
        <v>0</v>
      </c>
      <c r="E77" s="59"/>
      <c r="J77" s="59"/>
      <c r="K77" s="59"/>
      <c r="L77" s="59"/>
    </row>
    <row r="78" spans="1:12" ht="15.75" thickBot="1" x14ac:dyDescent="0.3">
      <c r="A78" s="38">
        <v>42729</v>
      </c>
      <c r="B78" s="39">
        <f ca="1">SUMIF('Daily Welding Eletrode Issue'!$B$2:$B$5000,$A$2:$A$1048576,'Daily Welding Eletrode Issue'!$H$2:$H$2040)</f>
        <v>0</v>
      </c>
      <c r="C78" s="39">
        <f ca="1">SUMIF('Daily Welding Eletrode Issue'!$B$2:$B$5000,$A$2:$A$1048576,'Daily Welding Eletrode Issue'!$G$2:$G$2040)</f>
        <v>0</v>
      </c>
      <c r="D78" s="40">
        <f t="shared" ca="1" si="2"/>
        <v>0</v>
      </c>
      <c r="E78" s="59"/>
      <c r="J78" s="59"/>
      <c r="K78" s="59"/>
      <c r="L78" s="59"/>
    </row>
    <row r="79" spans="1:12" ht="15.75" thickBot="1" x14ac:dyDescent="0.3">
      <c r="A79" s="38">
        <v>42730</v>
      </c>
      <c r="B79" s="39">
        <f ca="1">SUMIF('Daily Welding Eletrode Issue'!$B$2:$B$5000,$A$2:$A$1048576,'Daily Welding Eletrode Issue'!$H$2:$H$2040)</f>
        <v>0</v>
      </c>
      <c r="C79" s="39">
        <f ca="1">SUMIF('Daily Welding Eletrode Issue'!$B$2:$B$5000,$A$2:$A$1048576,'Daily Welding Eletrode Issue'!$G$2:$G$2040)</f>
        <v>0</v>
      </c>
      <c r="D79" s="40">
        <f t="shared" ca="1" si="2"/>
        <v>0</v>
      </c>
      <c r="E79" s="59"/>
      <c r="J79" s="59"/>
      <c r="K79" s="59"/>
      <c r="L79" s="59"/>
    </row>
    <row r="80" spans="1:12" ht="15.75" thickBot="1" x14ac:dyDescent="0.3">
      <c r="A80" s="38">
        <v>42731</v>
      </c>
      <c r="B80" s="39">
        <f ca="1">SUMIF('Daily Welding Eletrode Issue'!$B$2:$B$5000,$A$2:$A$1048576,'Daily Welding Eletrode Issue'!$H$2:$H$2040)</f>
        <v>0</v>
      </c>
      <c r="C80" s="39">
        <f ca="1">SUMIF('Daily Welding Eletrode Issue'!$B$2:$B$5000,$A$2:$A$1048576,'Daily Welding Eletrode Issue'!$G$2:$G$2040)</f>
        <v>0</v>
      </c>
      <c r="D80" s="40">
        <f t="shared" ca="1" si="2"/>
        <v>0</v>
      </c>
      <c r="E80" s="59"/>
      <c r="J80" s="59"/>
      <c r="K80" s="59"/>
      <c r="L80" s="59"/>
    </row>
    <row r="81" spans="1:12" ht="15.75" thickBot="1" x14ac:dyDescent="0.3">
      <c r="A81" s="38">
        <v>42732</v>
      </c>
      <c r="B81" s="39">
        <f ca="1">SUMIF('Daily Welding Eletrode Issue'!$B$2:$B$5000,$A$2:$A$1048576,'Daily Welding Eletrode Issue'!$H$2:$H$2040)</f>
        <v>0</v>
      </c>
      <c r="C81" s="39">
        <f ca="1">SUMIF('Daily Welding Eletrode Issue'!$B$2:$B$5000,$A$2:$A$1048576,'Daily Welding Eletrode Issue'!$G$2:$G$2040)</f>
        <v>0</v>
      </c>
      <c r="D81" s="40">
        <f t="shared" ca="1" si="2"/>
        <v>0</v>
      </c>
      <c r="E81" s="59"/>
      <c r="J81" s="59"/>
      <c r="K81" s="59"/>
      <c r="L81" s="59"/>
    </row>
    <row r="82" spans="1:12" ht="15.75" thickBot="1" x14ac:dyDescent="0.3">
      <c r="A82" s="38">
        <v>42733</v>
      </c>
      <c r="B82" s="39">
        <f ca="1">SUMIF('Daily Welding Eletrode Issue'!$B$2:$B$5000,$A$2:$A$1048576,'Daily Welding Eletrode Issue'!$H$2:$H$2040)</f>
        <v>0</v>
      </c>
      <c r="C82" s="39">
        <f ca="1">SUMIF('Daily Welding Eletrode Issue'!$B$2:$B$5000,$A$2:$A$1048576,'Daily Welding Eletrode Issue'!$G$2:$G$2040)</f>
        <v>0</v>
      </c>
      <c r="D82" s="40">
        <f t="shared" ca="1" si="2"/>
        <v>0</v>
      </c>
      <c r="E82" s="59"/>
      <c r="J82" s="59"/>
      <c r="K82" s="59"/>
      <c r="L82" s="59"/>
    </row>
    <row r="83" spans="1:12" ht="15.75" thickBot="1" x14ac:dyDescent="0.3">
      <c r="A83" s="38">
        <v>42734</v>
      </c>
      <c r="B83" s="39">
        <f ca="1">SUMIF('Daily Welding Eletrode Issue'!$B$2:$B$5000,$A$2:$A$1048576,'Daily Welding Eletrode Issue'!$H$2:$H$2040)</f>
        <v>0</v>
      </c>
      <c r="C83" s="39">
        <f ca="1">SUMIF('Daily Welding Eletrode Issue'!$B$2:$B$5000,$A$2:$A$1048576,'Daily Welding Eletrode Issue'!$G$2:$G$2040)</f>
        <v>0</v>
      </c>
      <c r="D83" s="40">
        <f t="shared" ca="1" si="2"/>
        <v>0</v>
      </c>
      <c r="E83" s="59"/>
      <c r="J83" s="59"/>
      <c r="K83" s="59"/>
      <c r="L83" s="59"/>
    </row>
    <row r="84" spans="1:12" ht="15.75" thickBot="1" x14ac:dyDescent="0.3">
      <c r="A84" s="38">
        <v>42735</v>
      </c>
      <c r="B84" s="39">
        <f ca="1">SUMIF('Daily Welding Eletrode Issue'!$B$2:$B$5000,$A$2:$A$1048576,'Daily Welding Eletrode Issue'!$H$2:$H$2040)</f>
        <v>0</v>
      </c>
      <c r="C84" s="39">
        <f ca="1">SUMIF('Daily Welding Eletrode Issue'!$B$2:$B$5000,$A$2:$A$1048576,'Daily Welding Eletrode Issue'!$G$2:$G$2040)</f>
        <v>0</v>
      </c>
      <c r="D84" s="40">
        <f t="shared" ca="1" si="2"/>
        <v>0</v>
      </c>
      <c r="E84" s="59"/>
      <c r="J84" s="59"/>
      <c r="K84" s="59"/>
      <c r="L84" s="59"/>
    </row>
    <row r="85" spans="1:12" ht="15.75" thickBot="1" x14ac:dyDescent="0.3">
      <c r="A85" s="38">
        <v>42736</v>
      </c>
      <c r="B85" s="39">
        <f ca="1">SUMIF('Daily Welding Eletrode Issue'!$B$2:$B$5000,$A$2:$A$1048576,'Daily Welding Eletrode Issue'!$H$2:$H$2040)</f>
        <v>0</v>
      </c>
      <c r="C85" s="39">
        <f ca="1">SUMIF('Daily Welding Eletrode Issue'!$B$2:$B$5000,$A$2:$A$1048576,'Daily Welding Eletrode Issue'!$G$2:$G$2040)</f>
        <v>0</v>
      </c>
      <c r="D85" s="40">
        <f t="shared" ca="1" si="2"/>
        <v>0</v>
      </c>
      <c r="E85" s="59"/>
      <c r="J85" s="59"/>
      <c r="K85" s="59"/>
      <c r="L85" s="59"/>
    </row>
    <row r="86" spans="1:12" ht="15.75" thickBot="1" x14ac:dyDescent="0.3">
      <c r="A86" s="38">
        <v>42737</v>
      </c>
      <c r="B86" s="39">
        <f ca="1">SUMIF('Daily Welding Eletrode Issue'!$B$2:$B$5000,$A$2:$A$1048576,'Daily Welding Eletrode Issue'!$H$2:$H$2040)</f>
        <v>0</v>
      </c>
      <c r="C86" s="39">
        <f ca="1">SUMIF('Daily Welding Eletrode Issue'!$B$2:$B$5000,$A$2:$A$1048576,'Daily Welding Eletrode Issue'!$G$2:$G$2040)</f>
        <v>0</v>
      </c>
      <c r="D86" s="40">
        <f t="shared" ca="1" si="2"/>
        <v>0</v>
      </c>
      <c r="E86" s="59"/>
      <c r="J86" s="59"/>
      <c r="K86" s="59"/>
      <c r="L86" s="59"/>
    </row>
    <row r="87" spans="1:12" ht="15.75" thickBot="1" x14ac:dyDescent="0.3">
      <c r="A87" s="38">
        <v>42738</v>
      </c>
      <c r="B87" s="39">
        <f ca="1">SUMIF('Daily Welding Eletrode Issue'!$B$2:$B$5000,$A$2:$A$1048576,'Daily Welding Eletrode Issue'!$H$2:$H$2040)</f>
        <v>0</v>
      </c>
      <c r="C87" s="39">
        <f ca="1">SUMIF('Daily Welding Eletrode Issue'!$B$2:$B$5000,$A$2:$A$1048576,'Daily Welding Eletrode Issue'!$G$2:$G$2040)</f>
        <v>0</v>
      </c>
      <c r="D87" s="40">
        <f t="shared" ca="1" si="2"/>
        <v>0</v>
      </c>
      <c r="E87" s="59"/>
      <c r="J87" s="59"/>
      <c r="K87" s="59"/>
      <c r="L87" s="59"/>
    </row>
    <row r="88" spans="1:12" ht="15.75" thickBot="1" x14ac:dyDescent="0.3">
      <c r="A88" s="38">
        <v>42739</v>
      </c>
      <c r="B88" s="39">
        <f ca="1">SUMIF('Daily Welding Eletrode Issue'!$B$2:$B$5000,$A$2:$A$1048576,'Daily Welding Eletrode Issue'!$H$2:$H$2040)</f>
        <v>0</v>
      </c>
      <c r="C88" s="39">
        <f ca="1">SUMIF('Daily Welding Eletrode Issue'!$B$2:$B$5000,$A$2:$A$1048576,'Daily Welding Eletrode Issue'!$G$2:$G$2040)</f>
        <v>0</v>
      </c>
      <c r="D88" s="40">
        <f t="shared" ca="1" si="2"/>
        <v>0</v>
      </c>
      <c r="E88" s="59"/>
      <c r="J88" s="59"/>
      <c r="K88" s="59"/>
      <c r="L88" s="59"/>
    </row>
    <row r="89" spans="1:12" ht="15.75" thickBot="1" x14ac:dyDescent="0.3">
      <c r="A89" s="38">
        <v>42740</v>
      </c>
      <c r="B89" s="39">
        <f ca="1">SUMIF('Daily Welding Eletrode Issue'!$B$2:$B$5000,$A$2:$A$1048576,'Daily Welding Eletrode Issue'!$H$2:$H$2040)</f>
        <v>0</v>
      </c>
      <c r="C89" s="39">
        <f ca="1">SUMIF('Daily Welding Eletrode Issue'!$B$2:$B$5000,$A$2:$A$1048576,'Daily Welding Eletrode Issue'!$G$2:$G$2040)</f>
        <v>0</v>
      </c>
      <c r="D89" s="40">
        <f t="shared" ca="1" si="2"/>
        <v>0</v>
      </c>
      <c r="E89" s="59"/>
      <c r="J89" s="59"/>
      <c r="K89" s="59"/>
      <c r="L89" s="59"/>
    </row>
    <row r="90" spans="1:12" ht="15.75" thickBot="1" x14ac:dyDescent="0.3">
      <c r="A90" s="38">
        <v>42741</v>
      </c>
      <c r="B90" s="39">
        <f ca="1">SUMIF('Daily Welding Eletrode Issue'!$B$2:$B$5000,$A$2:$A$1048576,'Daily Welding Eletrode Issue'!$H$2:$H$2040)</f>
        <v>0</v>
      </c>
      <c r="C90" s="39">
        <f ca="1">SUMIF('Daily Welding Eletrode Issue'!$B$2:$B$5000,$A$2:$A$1048576,'Daily Welding Eletrode Issue'!$G$2:$G$2040)</f>
        <v>0</v>
      </c>
      <c r="D90" s="40">
        <f t="shared" ca="1" si="2"/>
        <v>0</v>
      </c>
      <c r="E90" s="59"/>
      <c r="J90" s="59"/>
      <c r="K90" s="59"/>
      <c r="L90" s="59"/>
    </row>
    <row r="91" spans="1:12" ht="15.75" thickBot="1" x14ac:dyDescent="0.3">
      <c r="A91" s="38">
        <v>42742</v>
      </c>
      <c r="B91" s="39">
        <f ca="1">SUMIF('Daily Welding Eletrode Issue'!$B$2:$B$5000,$A$2:$A$1048576,'Daily Welding Eletrode Issue'!$H$2:$H$2040)</f>
        <v>0</v>
      </c>
      <c r="C91" s="39">
        <f ca="1">SUMIF('Daily Welding Eletrode Issue'!$B$2:$B$5000,$A$2:$A$1048576,'Daily Welding Eletrode Issue'!$G$2:$G$2040)</f>
        <v>0</v>
      </c>
      <c r="D91" s="40">
        <f t="shared" ca="1" si="2"/>
        <v>0</v>
      </c>
      <c r="E91" s="59"/>
      <c r="J91" s="59"/>
      <c r="K91" s="59"/>
      <c r="L91" s="59"/>
    </row>
    <row r="92" spans="1:12" ht="15.75" thickBot="1" x14ac:dyDescent="0.3">
      <c r="A92" s="38">
        <v>42743</v>
      </c>
      <c r="B92" s="39">
        <f ca="1">SUMIF('Daily Welding Eletrode Issue'!$B$2:$B$5000,$A$2:$A$1048576,'Daily Welding Eletrode Issue'!$H$2:$H$2040)</f>
        <v>0</v>
      </c>
      <c r="C92" s="39">
        <f ca="1">SUMIF('Daily Welding Eletrode Issue'!$B$2:$B$5000,$A$2:$A$1048576,'Daily Welding Eletrode Issue'!$G$2:$G$2040)</f>
        <v>0</v>
      </c>
      <c r="D92" s="40">
        <f t="shared" ca="1" si="2"/>
        <v>0</v>
      </c>
      <c r="E92" s="59"/>
      <c r="J92" s="59"/>
      <c r="K92" s="59"/>
      <c r="L92" s="59"/>
    </row>
    <row r="93" spans="1:12" ht="15.75" thickBot="1" x14ac:dyDescent="0.3">
      <c r="A93" s="38">
        <v>42744</v>
      </c>
      <c r="B93" s="39">
        <f ca="1">SUMIF('Daily Welding Eletrode Issue'!$B$2:$B$5000,$A$2:$A$1048576,'Daily Welding Eletrode Issue'!$H$2:$H$2040)</f>
        <v>0</v>
      </c>
      <c r="C93" s="39">
        <f ca="1">SUMIF('Daily Welding Eletrode Issue'!$B$2:$B$5000,$A$2:$A$1048576,'Daily Welding Eletrode Issue'!$G$2:$G$2040)</f>
        <v>0</v>
      </c>
      <c r="D93" s="40">
        <f t="shared" ca="1" si="2"/>
        <v>0</v>
      </c>
      <c r="E93" s="59"/>
      <c r="J93" s="59"/>
      <c r="K93" s="59"/>
      <c r="L93" s="59"/>
    </row>
    <row r="94" spans="1:12" ht="15.75" thickBot="1" x14ac:dyDescent="0.3">
      <c r="A94" s="38">
        <v>42745</v>
      </c>
      <c r="B94" s="39">
        <f ca="1">SUMIF('Daily Welding Eletrode Issue'!$B$2:$B$5000,$A$2:$A$1048576,'Daily Welding Eletrode Issue'!$H$2:$H$2040)</f>
        <v>0</v>
      </c>
      <c r="C94" s="39">
        <f ca="1">SUMIF('Daily Welding Eletrode Issue'!$B$2:$B$5000,$A$2:$A$1048576,'Daily Welding Eletrode Issue'!$G$2:$G$2040)</f>
        <v>0</v>
      </c>
      <c r="D94" s="40">
        <f t="shared" ca="1" si="2"/>
        <v>0</v>
      </c>
      <c r="E94" s="59"/>
      <c r="J94" s="59"/>
      <c r="K94" s="59"/>
      <c r="L94" s="59"/>
    </row>
    <row r="95" spans="1:12" ht="15.75" thickBot="1" x14ac:dyDescent="0.3">
      <c r="A95" s="38">
        <v>42746</v>
      </c>
      <c r="B95" s="39">
        <f ca="1">SUMIF('Daily Welding Eletrode Issue'!$B$2:$B$5000,$A$2:$A$1048576,'Daily Welding Eletrode Issue'!$H$2:$H$2040)</f>
        <v>0</v>
      </c>
      <c r="C95" s="39">
        <f ca="1">SUMIF('Daily Welding Eletrode Issue'!$B$2:$B$5000,$A$2:$A$1048576,'Daily Welding Eletrode Issue'!$G$2:$G$2040)</f>
        <v>0</v>
      </c>
      <c r="D95" s="40">
        <f t="shared" ca="1" si="2"/>
        <v>0</v>
      </c>
      <c r="E95" s="59"/>
      <c r="J95" s="59"/>
      <c r="K95" s="59"/>
      <c r="L95" s="59"/>
    </row>
    <row r="96" spans="1:12" ht="15.75" thickBot="1" x14ac:dyDescent="0.3">
      <c r="A96" s="38">
        <v>42747</v>
      </c>
      <c r="B96" s="39">
        <f ca="1">SUMIF('Daily Welding Eletrode Issue'!$B$2:$B$5000,$A$2:$A$1048576,'Daily Welding Eletrode Issue'!$H$2:$H$2040)</f>
        <v>0</v>
      </c>
      <c r="C96" s="39">
        <f ca="1">SUMIF('Daily Welding Eletrode Issue'!$B$2:$B$5000,$A$2:$A$1048576,'Daily Welding Eletrode Issue'!$G$2:$G$2040)</f>
        <v>0</v>
      </c>
      <c r="D96" s="40">
        <f t="shared" ca="1" si="2"/>
        <v>0</v>
      </c>
      <c r="E96" s="59"/>
      <c r="J96" s="59"/>
      <c r="K96" s="59"/>
      <c r="L96" s="59"/>
    </row>
    <row r="97" spans="1:12" ht="15.75" thickBot="1" x14ac:dyDescent="0.3">
      <c r="A97" s="38">
        <v>42748</v>
      </c>
      <c r="B97" s="39">
        <f ca="1">SUMIF('Daily Welding Eletrode Issue'!$B$2:$B$5000,$A$2:$A$1048576,'Daily Welding Eletrode Issue'!$H$2:$H$2040)</f>
        <v>0</v>
      </c>
      <c r="C97" s="39">
        <f ca="1">SUMIF('Daily Welding Eletrode Issue'!$B$2:$B$5000,$A$2:$A$1048576,'Daily Welding Eletrode Issue'!$G$2:$G$2040)</f>
        <v>0</v>
      </c>
      <c r="D97" s="40">
        <f t="shared" ca="1" si="2"/>
        <v>0</v>
      </c>
      <c r="E97" s="59"/>
      <c r="J97" s="59"/>
      <c r="K97" s="59"/>
      <c r="L97" s="59"/>
    </row>
    <row r="98" spans="1:12" ht="15.75" thickBot="1" x14ac:dyDescent="0.3">
      <c r="A98" s="38">
        <v>42749</v>
      </c>
      <c r="B98" s="39">
        <f ca="1">SUMIF('Daily Welding Eletrode Issue'!$B$2:$B$5000,$A$2:$A$1048576,'Daily Welding Eletrode Issue'!$H$2:$H$2040)</f>
        <v>0</v>
      </c>
      <c r="C98" s="39">
        <f ca="1">SUMIF('Daily Welding Eletrode Issue'!$B$2:$B$5000,$A$2:$A$1048576,'Daily Welding Eletrode Issue'!$G$2:$G$2040)</f>
        <v>0</v>
      </c>
      <c r="D98" s="40">
        <f t="shared" ca="1" si="2"/>
        <v>0</v>
      </c>
      <c r="E98" s="59"/>
      <c r="J98" s="59"/>
      <c r="K98" s="59"/>
      <c r="L98" s="59"/>
    </row>
    <row r="99" spans="1:12" ht="15.75" thickBot="1" x14ac:dyDescent="0.3">
      <c r="A99" s="38">
        <v>42750</v>
      </c>
      <c r="B99" s="39">
        <f ca="1">SUMIF('Daily Welding Eletrode Issue'!$B$2:$B$5000,$A$2:$A$1048576,'Daily Welding Eletrode Issue'!$H$2:$H$2040)</f>
        <v>0</v>
      </c>
      <c r="C99" s="39">
        <f ca="1">SUMIF('Daily Welding Eletrode Issue'!$B$2:$B$5000,$A$2:$A$1048576,'Daily Welding Eletrode Issue'!$G$2:$G$2040)</f>
        <v>0</v>
      </c>
      <c r="D99" s="40">
        <f t="shared" ca="1" si="2"/>
        <v>0</v>
      </c>
      <c r="E99" s="59"/>
      <c r="J99" s="59"/>
      <c r="K99" s="59"/>
      <c r="L99" s="59"/>
    </row>
    <row r="100" spans="1:12" ht="15.75" thickBot="1" x14ac:dyDescent="0.3">
      <c r="A100" s="38">
        <v>42751</v>
      </c>
      <c r="B100" s="39">
        <f ca="1">SUMIF('Daily Welding Eletrode Issue'!$B$2:$B$5000,$A$2:$A$1048576,'Daily Welding Eletrode Issue'!$H$2:$H$2040)</f>
        <v>0</v>
      </c>
      <c r="C100" s="39">
        <f ca="1">SUMIF('Daily Welding Eletrode Issue'!$B$2:$B$5000,$A$2:$A$1048576,'Daily Welding Eletrode Issue'!$G$2:$G$2040)</f>
        <v>0</v>
      </c>
      <c r="D100" s="40">
        <f t="shared" ca="1" si="2"/>
        <v>0</v>
      </c>
      <c r="E100" s="59"/>
      <c r="J100" s="59"/>
      <c r="K100" s="59"/>
      <c r="L100" s="59"/>
    </row>
    <row r="101" spans="1:12" ht="15.75" thickBot="1" x14ac:dyDescent="0.3">
      <c r="A101" s="38">
        <v>42752</v>
      </c>
      <c r="B101" s="39">
        <f ca="1">SUMIF('Daily Welding Eletrode Issue'!$B$2:$B$5000,$A$2:$A$1048576,'Daily Welding Eletrode Issue'!$H$2:$H$2040)</f>
        <v>0</v>
      </c>
      <c r="C101" s="39">
        <f ca="1">SUMIF('Daily Welding Eletrode Issue'!$B$2:$B$5000,$A$2:$A$1048576,'Daily Welding Eletrode Issue'!$G$2:$G$2040)</f>
        <v>0</v>
      </c>
      <c r="D101" s="40">
        <f t="shared" ca="1" si="2"/>
        <v>0</v>
      </c>
      <c r="E101" s="59"/>
      <c r="J101" s="59"/>
      <c r="K101" s="59"/>
      <c r="L101" s="59"/>
    </row>
    <row r="102" spans="1:12" ht="15.75" thickBot="1" x14ac:dyDescent="0.3">
      <c r="A102" s="38">
        <v>42753</v>
      </c>
      <c r="B102" s="39">
        <f ca="1">SUMIF('Daily Welding Eletrode Issue'!$B$2:$B$5000,$A$2:$A$1048576,'Daily Welding Eletrode Issue'!$H$2:$H$2040)</f>
        <v>0</v>
      </c>
      <c r="C102" s="39">
        <f ca="1">SUMIF('Daily Welding Eletrode Issue'!$B$2:$B$5000,$A$2:$A$1048576,'Daily Welding Eletrode Issue'!$G$2:$G$2040)</f>
        <v>0</v>
      </c>
      <c r="D102" s="40">
        <f t="shared" ca="1" si="2"/>
        <v>0</v>
      </c>
      <c r="E102" s="59"/>
      <c r="J102" s="59"/>
      <c r="K102" s="59"/>
      <c r="L102" s="59"/>
    </row>
    <row r="103" spans="1:12" ht="15.75" thickBot="1" x14ac:dyDescent="0.3">
      <c r="A103" s="38">
        <v>42754</v>
      </c>
      <c r="B103" s="39">
        <f ca="1">SUMIF('Daily Welding Eletrode Issue'!$B$2:$B$5000,$A$2:$A$1048576,'Daily Welding Eletrode Issue'!$H$2:$H$2040)</f>
        <v>0</v>
      </c>
      <c r="C103" s="39">
        <f ca="1">SUMIF('Daily Welding Eletrode Issue'!$B$2:$B$5000,$A$2:$A$1048576,'Daily Welding Eletrode Issue'!$G$2:$G$2040)</f>
        <v>0</v>
      </c>
      <c r="D103" s="40">
        <f t="shared" ca="1" si="2"/>
        <v>0</v>
      </c>
      <c r="E103" s="59"/>
      <c r="J103" s="59"/>
      <c r="K103" s="59"/>
      <c r="L103" s="59"/>
    </row>
    <row r="104" spans="1:12" ht="15.75" thickBot="1" x14ac:dyDescent="0.3">
      <c r="A104" s="38">
        <v>42755</v>
      </c>
      <c r="B104" s="39">
        <f ca="1">SUMIF('Daily Welding Eletrode Issue'!$B$2:$B$5000,$A$2:$A$1048576,'Daily Welding Eletrode Issue'!$H$2:$H$2040)</f>
        <v>0</v>
      </c>
      <c r="C104" s="39">
        <f ca="1">SUMIF('Daily Welding Eletrode Issue'!$B$2:$B$5000,$A$2:$A$1048576,'Daily Welding Eletrode Issue'!$G$2:$G$2040)</f>
        <v>0</v>
      </c>
      <c r="D104" s="40">
        <f t="shared" ca="1" si="2"/>
        <v>0</v>
      </c>
      <c r="E104" s="59"/>
      <c r="J104" s="59"/>
      <c r="K104" s="59"/>
      <c r="L104" s="59"/>
    </row>
    <row r="105" spans="1:12" ht="15.75" thickBot="1" x14ac:dyDescent="0.3">
      <c r="A105" s="38">
        <v>42756</v>
      </c>
      <c r="B105" s="39">
        <f ca="1">SUMIF('Daily Welding Eletrode Issue'!$B$2:$B$5000,$A$2:$A$1048576,'Daily Welding Eletrode Issue'!$H$2:$H$2040)</f>
        <v>0</v>
      </c>
      <c r="C105" s="39">
        <f ca="1">SUMIF('Daily Welding Eletrode Issue'!$B$2:$B$5000,$A$2:$A$1048576,'Daily Welding Eletrode Issue'!$G$2:$G$2040)</f>
        <v>0</v>
      </c>
      <c r="D105" s="40">
        <f t="shared" ca="1" si="2"/>
        <v>0</v>
      </c>
      <c r="E105" s="59"/>
      <c r="J105" s="59"/>
      <c r="K105" s="59"/>
      <c r="L105" s="59"/>
    </row>
    <row r="106" spans="1:12" ht="15.75" thickBot="1" x14ac:dyDescent="0.3">
      <c r="A106" s="38">
        <v>42757</v>
      </c>
      <c r="B106" s="39">
        <f ca="1">SUMIF('Daily Welding Eletrode Issue'!$B$2:$B$5000,$A$2:$A$1048576,'Daily Welding Eletrode Issue'!$H$2:$H$2040)</f>
        <v>0</v>
      </c>
      <c r="C106" s="39">
        <f ca="1">SUMIF('Daily Welding Eletrode Issue'!$B$2:$B$5000,$A$2:$A$1048576,'Daily Welding Eletrode Issue'!$G$2:$G$2040)</f>
        <v>0</v>
      </c>
      <c r="D106" s="40">
        <f t="shared" ca="1" si="2"/>
        <v>0</v>
      </c>
      <c r="E106" s="59"/>
      <c r="J106" s="59"/>
      <c r="K106" s="59"/>
      <c r="L106" s="59"/>
    </row>
    <row r="107" spans="1:12" ht="15.75" thickBot="1" x14ac:dyDescent="0.3">
      <c r="A107" s="38">
        <v>42758</v>
      </c>
      <c r="B107" s="39">
        <f ca="1">SUMIF('Daily Welding Eletrode Issue'!$B$2:$B$5000,$A$2:$A$1048576,'Daily Welding Eletrode Issue'!$H$2:$H$2040)</f>
        <v>0</v>
      </c>
      <c r="C107" s="39">
        <f ca="1">SUMIF('Daily Welding Eletrode Issue'!$B$2:$B$5000,$A$2:$A$1048576,'Daily Welding Eletrode Issue'!$G$2:$G$2040)</f>
        <v>0</v>
      </c>
      <c r="D107" s="40">
        <f t="shared" ca="1" si="2"/>
        <v>0</v>
      </c>
      <c r="E107" s="59"/>
      <c r="J107" s="59"/>
      <c r="K107" s="59"/>
      <c r="L107" s="59"/>
    </row>
    <row r="108" spans="1:12" ht="15.75" thickBot="1" x14ac:dyDescent="0.3">
      <c r="A108" s="38">
        <v>42759</v>
      </c>
      <c r="B108" s="39">
        <f ca="1">SUMIF('Daily Welding Eletrode Issue'!$B$2:$B$5000,$A$2:$A$1048576,'Daily Welding Eletrode Issue'!$H$2:$H$2040)</f>
        <v>0</v>
      </c>
      <c r="C108" s="39">
        <f ca="1">SUMIF('Daily Welding Eletrode Issue'!$B$2:$B$5000,$A$2:$A$1048576,'Daily Welding Eletrode Issue'!$G$2:$G$2040)</f>
        <v>0</v>
      </c>
      <c r="D108" s="40">
        <f t="shared" ca="1" si="2"/>
        <v>0</v>
      </c>
      <c r="E108" s="59"/>
      <c r="J108" s="59"/>
      <c r="K108" s="59"/>
      <c r="L108" s="59"/>
    </row>
    <row r="109" spans="1:12" ht="15.75" thickBot="1" x14ac:dyDescent="0.3">
      <c r="A109" s="38">
        <v>42760</v>
      </c>
      <c r="B109" s="39">
        <f ca="1">SUMIF('Daily Welding Eletrode Issue'!$B$2:$B$5000,$A$2:$A$1048576,'Daily Welding Eletrode Issue'!$H$2:$H$2040)</f>
        <v>0</v>
      </c>
      <c r="C109" s="39">
        <f ca="1">SUMIF('Daily Welding Eletrode Issue'!$B$2:$B$5000,$A$2:$A$1048576,'Daily Welding Eletrode Issue'!$G$2:$G$2040)</f>
        <v>0</v>
      </c>
      <c r="D109" s="40">
        <f t="shared" ca="1" si="2"/>
        <v>0</v>
      </c>
      <c r="E109" s="59"/>
      <c r="J109" s="59"/>
      <c r="K109" s="59"/>
      <c r="L109" s="59"/>
    </row>
    <row r="110" spans="1:12" ht="15.75" thickBot="1" x14ac:dyDescent="0.3">
      <c r="A110" s="38">
        <v>42761</v>
      </c>
      <c r="B110" s="39">
        <f ca="1">SUMIF('Daily Welding Eletrode Issue'!$B$2:$B$5000,$A$2:$A$1048576,'Daily Welding Eletrode Issue'!$H$2:$H$2040)</f>
        <v>0</v>
      </c>
      <c r="C110" s="39">
        <f ca="1">SUMIF('Daily Welding Eletrode Issue'!$B$2:$B$5000,$A$2:$A$1048576,'Daily Welding Eletrode Issue'!$G$2:$G$2040)</f>
        <v>0</v>
      </c>
      <c r="D110" s="40">
        <f t="shared" ca="1" si="2"/>
        <v>0</v>
      </c>
      <c r="E110" s="59"/>
      <c r="J110" s="59"/>
      <c r="K110" s="59"/>
      <c r="L110" s="59"/>
    </row>
    <row r="111" spans="1:12" ht="15.75" thickBot="1" x14ac:dyDescent="0.3">
      <c r="A111" s="38">
        <v>42762</v>
      </c>
      <c r="B111" s="39">
        <f ca="1">SUMIF('Daily Welding Eletrode Issue'!$B$2:$B$5000,$A$2:$A$1048576,'Daily Welding Eletrode Issue'!$H$2:$H$2040)</f>
        <v>0</v>
      </c>
      <c r="C111" s="39">
        <f ca="1">SUMIF('Daily Welding Eletrode Issue'!$B$2:$B$5000,$A$2:$A$1048576,'Daily Welding Eletrode Issue'!$G$2:$G$2040)</f>
        <v>0</v>
      </c>
      <c r="D111" s="40">
        <f t="shared" ca="1" si="2"/>
        <v>0</v>
      </c>
      <c r="E111" s="59"/>
      <c r="J111" s="59"/>
      <c r="K111" s="59"/>
      <c r="L111" s="59"/>
    </row>
    <row r="112" spans="1:12" ht="15.75" thickBot="1" x14ac:dyDescent="0.3">
      <c r="A112" s="38">
        <v>42763</v>
      </c>
      <c r="B112" s="41">
        <f ca="1">SUMIF('Daily Welding Eletrode Issue'!$B$2:$B$5000,$A$2:$A$1048576,'Daily Welding Eletrode Issue'!$H$2:$H$2040)</f>
        <v>0</v>
      </c>
      <c r="C112" s="42">
        <f ca="1">SUMIF('Daily Welding Eletrode Issue'!$B$2:$B$5000,$A$2:$A$1048576,'Daily Welding Eletrode Issue'!$G$2:$G$2040)</f>
        <v>0</v>
      </c>
      <c r="D112" s="43">
        <f t="shared" ref="D112:D175" ca="1" si="3">B112+C112</f>
        <v>0</v>
      </c>
      <c r="E112" s="59"/>
      <c r="J112" s="59"/>
      <c r="K112" s="59"/>
      <c r="L112" s="59"/>
    </row>
    <row r="113" spans="1:12" ht="15.75" thickBot="1" x14ac:dyDescent="0.3">
      <c r="A113" s="38">
        <v>42764</v>
      </c>
      <c r="B113" s="41">
        <f ca="1">SUMIF('Daily Welding Eletrode Issue'!$B$2:$B$5000,$A$2:$A$1048576,'Daily Welding Eletrode Issue'!$H$2:$H$2040)</f>
        <v>0</v>
      </c>
      <c r="C113" s="42">
        <f ca="1">SUMIF('Daily Welding Eletrode Issue'!$B$2:$B$5000,$A$2:$A$1048576,'Daily Welding Eletrode Issue'!$G$2:$G$2040)</f>
        <v>0</v>
      </c>
      <c r="D113" s="43">
        <f t="shared" ca="1" si="3"/>
        <v>0</v>
      </c>
      <c r="E113" s="59"/>
      <c r="J113" s="59"/>
      <c r="K113" s="59"/>
      <c r="L113" s="59"/>
    </row>
    <row r="114" spans="1:12" ht="15.75" thickBot="1" x14ac:dyDescent="0.3">
      <c r="A114" s="38">
        <v>42765</v>
      </c>
      <c r="B114" s="41">
        <f ca="1">SUMIF('Daily Welding Eletrode Issue'!$B$2:$B$5000,$A$2:$A$1048576,'Daily Welding Eletrode Issue'!$H$2:$H$2040)</f>
        <v>0</v>
      </c>
      <c r="C114" s="42">
        <f ca="1">SUMIF('Daily Welding Eletrode Issue'!$B$2:$B$5000,$A$2:$A$1048576,'Daily Welding Eletrode Issue'!$G$2:$G$2040)</f>
        <v>0</v>
      </c>
      <c r="D114" s="43">
        <f t="shared" ca="1" si="3"/>
        <v>0</v>
      </c>
    </row>
    <row r="115" spans="1:12" ht="15.75" thickBot="1" x14ac:dyDescent="0.3">
      <c r="A115" s="38">
        <v>42766</v>
      </c>
      <c r="B115" s="41">
        <f ca="1">SUMIF('Daily Welding Eletrode Issue'!$B$2:$B$5000,$A$2:$A$1048576,'Daily Welding Eletrode Issue'!$H$2:$H$2040)</f>
        <v>0</v>
      </c>
      <c r="C115" s="42">
        <f ca="1">SUMIF('Daily Welding Eletrode Issue'!$B$2:$B$5000,$A$2:$A$1048576,'Daily Welding Eletrode Issue'!$G$2:$G$2040)</f>
        <v>0</v>
      </c>
      <c r="D115" s="43">
        <f t="shared" ca="1" si="3"/>
        <v>0</v>
      </c>
    </row>
    <row r="116" spans="1:12" ht="15.75" thickBot="1" x14ac:dyDescent="0.3">
      <c r="A116" s="38">
        <v>42767</v>
      </c>
      <c r="B116" s="41">
        <f ca="1">SUMIF('Daily Welding Eletrode Issue'!$B$2:$B$5000,$A$2:$A$1048576,'Daily Welding Eletrode Issue'!$H$2:$H$2040)</f>
        <v>0</v>
      </c>
      <c r="C116" s="42">
        <f ca="1">SUMIF('Daily Welding Eletrode Issue'!$B$2:$B$5000,$A$2:$A$1048576,'Daily Welding Eletrode Issue'!$G$2:$G$2040)</f>
        <v>0</v>
      </c>
      <c r="D116" s="43">
        <f t="shared" ca="1" si="3"/>
        <v>0</v>
      </c>
    </row>
    <row r="117" spans="1:12" ht="15.75" thickBot="1" x14ac:dyDescent="0.3">
      <c r="A117" s="38">
        <v>42768</v>
      </c>
      <c r="B117" s="41">
        <f ca="1">SUMIF('Daily Welding Eletrode Issue'!$B$2:$B$5000,$A$2:$A$1048576,'Daily Welding Eletrode Issue'!$H$2:$H$2040)</f>
        <v>0</v>
      </c>
      <c r="C117" s="42">
        <f ca="1">SUMIF('Daily Welding Eletrode Issue'!$B$2:$B$5000,$A$2:$A$1048576,'Daily Welding Eletrode Issue'!$G$2:$G$2040)</f>
        <v>0</v>
      </c>
      <c r="D117" s="43">
        <f t="shared" ca="1" si="3"/>
        <v>0</v>
      </c>
    </row>
    <row r="118" spans="1:12" ht="15.75" thickBot="1" x14ac:dyDescent="0.3">
      <c r="A118" s="38">
        <v>42769</v>
      </c>
      <c r="B118" s="41">
        <f ca="1">SUMIF('Daily Welding Eletrode Issue'!$B$2:$B$5000,$A$2:$A$1048576,'Daily Welding Eletrode Issue'!$H$2:$H$2040)</f>
        <v>0</v>
      </c>
      <c r="C118" s="42">
        <f ca="1">SUMIF('Daily Welding Eletrode Issue'!$B$2:$B$5000,$A$2:$A$1048576,'Daily Welding Eletrode Issue'!$G$2:$G$2040)</f>
        <v>0</v>
      </c>
      <c r="D118" s="43">
        <f t="shared" ca="1" si="3"/>
        <v>0</v>
      </c>
    </row>
    <row r="119" spans="1:12" ht="15.75" thickBot="1" x14ac:dyDescent="0.3">
      <c r="A119" s="38">
        <v>42770</v>
      </c>
      <c r="B119" s="41">
        <f ca="1">SUMIF('Daily Welding Eletrode Issue'!$B$2:$B$5000,$A$2:$A$1048576,'Daily Welding Eletrode Issue'!$H$2:$H$2040)</f>
        <v>0</v>
      </c>
      <c r="C119" s="42">
        <f ca="1">SUMIF('Daily Welding Eletrode Issue'!$B$2:$B$5000,$A$2:$A$1048576,'Daily Welding Eletrode Issue'!$G$2:$G$2040)</f>
        <v>0</v>
      </c>
      <c r="D119" s="43">
        <f t="shared" ca="1" si="3"/>
        <v>0</v>
      </c>
    </row>
    <row r="120" spans="1:12" ht="15.75" thickBot="1" x14ac:dyDescent="0.3">
      <c r="A120" s="38">
        <v>42771</v>
      </c>
      <c r="B120" s="41">
        <f ca="1">SUMIF('Daily Welding Eletrode Issue'!$B$2:$B$5000,$A$2:$A$1048576,'Daily Welding Eletrode Issue'!$H$2:$H$2040)</f>
        <v>0</v>
      </c>
      <c r="C120" s="42">
        <f ca="1">SUMIF('Daily Welding Eletrode Issue'!$B$2:$B$5000,$A$2:$A$1048576,'Daily Welding Eletrode Issue'!$G$2:$G$2040)</f>
        <v>0</v>
      </c>
      <c r="D120" s="43">
        <f t="shared" ca="1" si="3"/>
        <v>0</v>
      </c>
    </row>
    <row r="121" spans="1:12" ht="15.75" thickBot="1" x14ac:dyDescent="0.3">
      <c r="A121" s="38">
        <v>42772</v>
      </c>
      <c r="B121" s="41">
        <f ca="1">SUMIF('Daily Welding Eletrode Issue'!$B$2:$B$5000,$A$2:$A$1048576,'Daily Welding Eletrode Issue'!$H$2:$H$2040)</f>
        <v>0</v>
      </c>
      <c r="C121" s="42">
        <f ca="1">SUMIF('Daily Welding Eletrode Issue'!$B$2:$B$5000,$A$2:$A$1048576,'Daily Welding Eletrode Issue'!$G$2:$G$2040)</f>
        <v>0</v>
      </c>
      <c r="D121" s="43">
        <f t="shared" ca="1" si="3"/>
        <v>0</v>
      </c>
    </row>
    <row r="122" spans="1:12" ht="15.75" thickBot="1" x14ac:dyDescent="0.3">
      <c r="A122" s="38">
        <v>42773</v>
      </c>
      <c r="B122" s="41">
        <f ca="1">SUMIF('Daily Welding Eletrode Issue'!$B$2:$B$5000,$A$2:$A$1048576,'Daily Welding Eletrode Issue'!$H$2:$H$2040)</f>
        <v>0</v>
      </c>
      <c r="C122" s="42">
        <f ca="1">SUMIF('Daily Welding Eletrode Issue'!$B$2:$B$5000,$A$2:$A$1048576,'Daily Welding Eletrode Issue'!$G$2:$G$2040)</f>
        <v>0</v>
      </c>
      <c r="D122" s="43">
        <f t="shared" ca="1" si="3"/>
        <v>0</v>
      </c>
    </row>
    <row r="123" spans="1:12" ht="15.75" thickBot="1" x14ac:dyDescent="0.3">
      <c r="A123" s="38">
        <v>42774</v>
      </c>
      <c r="B123" s="41">
        <f ca="1">SUMIF('Daily Welding Eletrode Issue'!$B$2:$B$5000,$A$2:$A$1048576,'Daily Welding Eletrode Issue'!$H$2:$H$2040)</f>
        <v>0</v>
      </c>
      <c r="C123" s="42">
        <f ca="1">SUMIF('Daily Welding Eletrode Issue'!$B$2:$B$5000,$A$2:$A$1048576,'Daily Welding Eletrode Issue'!$G$2:$G$2040)</f>
        <v>0</v>
      </c>
      <c r="D123" s="43">
        <f t="shared" ca="1" si="3"/>
        <v>0</v>
      </c>
    </row>
    <row r="124" spans="1:12" ht="15.75" thickBot="1" x14ac:dyDescent="0.3">
      <c r="A124" s="38">
        <v>42775</v>
      </c>
      <c r="B124" s="41">
        <f ca="1">SUMIF('Daily Welding Eletrode Issue'!$B$2:$B$5000,$A$2:$A$1048576,'Daily Welding Eletrode Issue'!$H$2:$H$2040)</f>
        <v>0</v>
      </c>
      <c r="C124" s="42">
        <f ca="1">SUMIF('Daily Welding Eletrode Issue'!$B$2:$B$5000,$A$2:$A$1048576,'Daily Welding Eletrode Issue'!$G$2:$G$2040)</f>
        <v>0</v>
      </c>
      <c r="D124" s="43">
        <f t="shared" ca="1" si="3"/>
        <v>0</v>
      </c>
    </row>
    <row r="125" spans="1:12" ht="15.75" thickBot="1" x14ac:dyDescent="0.3">
      <c r="A125" s="38">
        <v>42776</v>
      </c>
      <c r="B125" s="41">
        <f ca="1">SUMIF('Daily Welding Eletrode Issue'!$B$2:$B$5000,$A$2:$A$1048576,'Daily Welding Eletrode Issue'!$H$2:$H$2040)</f>
        <v>0</v>
      </c>
      <c r="C125" s="42">
        <f ca="1">SUMIF('Daily Welding Eletrode Issue'!$B$2:$B$5000,$A$2:$A$1048576,'Daily Welding Eletrode Issue'!$G$2:$G$2040)</f>
        <v>0</v>
      </c>
      <c r="D125" s="43">
        <f t="shared" ca="1" si="3"/>
        <v>0</v>
      </c>
    </row>
    <row r="126" spans="1:12" ht="15.75" thickBot="1" x14ac:dyDescent="0.3">
      <c r="A126" s="38">
        <v>42777</v>
      </c>
      <c r="B126" s="41">
        <f ca="1">SUMIF('Daily Welding Eletrode Issue'!$B$2:$B$5000,$A$2:$A$1048576,'Daily Welding Eletrode Issue'!$H$2:$H$2040)</f>
        <v>0</v>
      </c>
      <c r="C126" s="42">
        <f ca="1">SUMIF('Daily Welding Eletrode Issue'!$B$2:$B$5000,$A$2:$A$1048576,'Daily Welding Eletrode Issue'!$G$2:$G$2040)</f>
        <v>0</v>
      </c>
      <c r="D126" s="43">
        <f t="shared" ca="1" si="3"/>
        <v>0</v>
      </c>
    </row>
    <row r="127" spans="1:12" ht="15.75" thickBot="1" x14ac:dyDescent="0.3">
      <c r="A127" s="38">
        <v>42778</v>
      </c>
      <c r="B127" s="41">
        <f ca="1">SUMIF('Daily Welding Eletrode Issue'!$B$2:$B$5000,$A$2:$A$1048576,'Daily Welding Eletrode Issue'!$H$2:$H$2040)</f>
        <v>0</v>
      </c>
      <c r="C127" s="42">
        <f ca="1">SUMIF('Daily Welding Eletrode Issue'!$B$2:$B$5000,$A$2:$A$1048576,'Daily Welding Eletrode Issue'!$G$2:$G$2040)</f>
        <v>0</v>
      </c>
      <c r="D127" s="43">
        <f t="shared" ca="1" si="3"/>
        <v>0</v>
      </c>
    </row>
    <row r="128" spans="1:12" ht="15.75" thickBot="1" x14ac:dyDescent="0.3">
      <c r="A128" s="38">
        <v>42779</v>
      </c>
      <c r="B128" s="41">
        <f ca="1">SUMIF('Daily Welding Eletrode Issue'!$B$2:$B$5000,$A$2:$A$1048576,'Daily Welding Eletrode Issue'!$H$2:$H$2040)</f>
        <v>0</v>
      </c>
      <c r="C128" s="42">
        <f ca="1">SUMIF('Daily Welding Eletrode Issue'!$B$2:$B$5000,$A$2:$A$1048576,'Daily Welding Eletrode Issue'!$G$2:$G$2040)</f>
        <v>0</v>
      </c>
      <c r="D128" s="43">
        <f t="shared" ca="1" si="3"/>
        <v>0</v>
      </c>
    </row>
    <row r="129" spans="1:4" ht="15.75" thickBot="1" x14ac:dyDescent="0.3">
      <c r="A129" s="38">
        <v>42780</v>
      </c>
      <c r="B129" s="41">
        <f ca="1">SUMIF('Daily Welding Eletrode Issue'!$B$2:$B$5000,$A$2:$A$1048576,'Daily Welding Eletrode Issue'!$H$2:$H$2040)</f>
        <v>0</v>
      </c>
      <c r="C129" s="42">
        <f ca="1">SUMIF('Daily Welding Eletrode Issue'!$B$2:$B$5000,$A$2:$A$1048576,'Daily Welding Eletrode Issue'!$G$2:$G$2040)</f>
        <v>0</v>
      </c>
      <c r="D129" s="43">
        <f t="shared" ca="1" si="3"/>
        <v>0</v>
      </c>
    </row>
    <row r="130" spans="1:4" ht="15.75" thickBot="1" x14ac:dyDescent="0.3">
      <c r="A130" s="38">
        <v>42781</v>
      </c>
      <c r="B130" s="41">
        <f ca="1">SUMIF('Daily Welding Eletrode Issue'!$B$2:$B$5000,$A$2:$A$1048576,'Daily Welding Eletrode Issue'!$H$2:$H$2040)</f>
        <v>0</v>
      </c>
      <c r="C130" s="42">
        <f ca="1">SUMIF('Daily Welding Eletrode Issue'!$B$2:$B$5000,$A$2:$A$1048576,'Daily Welding Eletrode Issue'!$G$2:$G$2040)</f>
        <v>0</v>
      </c>
      <c r="D130" s="43">
        <f t="shared" ca="1" si="3"/>
        <v>0</v>
      </c>
    </row>
    <row r="131" spans="1:4" ht="15.75" thickBot="1" x14ac:dyDescent="0.3">
      <c r="A131" s="38">
        <v>42782</v>
      </c>
      <c r="B131" s="41">
        <f ca="1">SUMIF('Daily Welding Eletrode Issue'!$B$2:$B$5000,$A$2:$A$1048576,'Daily Welding Eletrode Issue'!$H$2:$H$2040)</f>
        <v>0</v>
      </c>
      <c r="C131" s="42">
        <f ca="1">SUMIF('Daily Welding Eletrode Issue'!$B$2:$B$5000,$A$2:$A$1048576,'Daily Welding Eletrode Issue'!$G$2:$G$2040)</f>
        <v>0</v>
      </c>
      <c r="D131" s="43">
        <f t="shared" ca="1" si="3"/>
        <v>0</v>
      </c>
    </row>
    <row r="132" spans="1:4" ht="15.75" thickBot="1" x14ac:dyDescent="0.3">
      <c r="A132" s="38">
        <v>42783</v>
      </c>
      <c r="B132" s="41">
        <f ca="1">SUMIF('Daily Welding Eletrode Issue'!$B$2:$B$5000,$A$2:$A$1048576,'Daily Welding Eletrode Issue'!$H$2:$H$2040)</f>
        <v>0</v>
      </c>
      <c r="C132" s="42">
        <f ca="1">SUMIF('Daily Welding Eletrode Issue'!$B$2:$B$5000,$A$2:$A$1048576,'Daily Welding Eletrode Issue'!$G$2:$G$2040)</f>
        <v>0</v>
      </c>
      <c r="D132" s="43">
        <f t="shared" ca="1" si="3"/>
        <v>0</v>
      </c>
    </row>
    <row r="133" spans="1:4" ht="15.75" thickBot="1" x14ac:dyDescent="0.3">
      <c r="A133" s="38">
        <v>42784</v>
      </c>
      <c r="B133" s="41">
        <f ca="1">SUMIF('Daily Welding Eletrode Issue'!$B$2:$B$5000,$A$2:$A$1048576,'Daily Welding Eletrode Issue'!$H$2:$H$2040)</f>
        <v>0</v>
      </c>
      <c r="C133" s="42">
        <f ca="1">SUMIF('Daily Welding Eletrode Issue'!$B$2:$B$5000,$A$2:$A$1048576,'Daily Welding Eletrode Issue'!$G$2:$G$2040)</f>
        <v>0</v>
      </c>
      <c r="D133" s="43">
        <f t="shared" ca="1" si="3"/>
        <v>0</v>
      </c>
    </row>
    <row r="134" spans="1:4" ht="15.75" thickBot="1" x14ac:dyDescent="0.3">
      <c r="A134" s="38">
        <v>42785</v>
      </c>
      <c r="B134" s="41">
        <f ca="1">SUMIF('Daily Welding Eletrode Issue'!$B$2:$B$5000,$A$2:$A$1048576,'Daily Welding Eletrode Issue'!$H$2:$H$2040)</f>
        <v>0</v>
      </c>
      <c r="C134" s="42">
        <f ca="1">SUMIF('Daily Welding Eletrode Issue'!$B$2:$B$5000,$A$2:$A$1048576,'Daily Welding Eletrode Issue'!$G$2:$G$2040)</f>
        <v>0</v>
      </c>
      <c r="D134" s="43">
        <f t="shared" ca="1" si="3"/>
        <v>0</v>
      </c>
    </row>
    <row r="135" spans="1:4" ht="15.75" thickBot="1" x14ac:dyDescent="0.3">
      <c r="A135" s="38">
        <v>42786</v>
      </c>
      <c r="B135" s="41">
        <f ca="1">SUMIF('Daily Welding Eletrode Issue'!$B$2:$B$5000,$A$2:$A$1048576,'Daily Welding Eletrode Issue'!$H$2:$H$2040)</f>
        <v>0</v>
      </c>
      <c r="C135" s="42">
        <f ca="1">SUMIF('Daily Welding Eletrode Issue'!$B$2:$B$5000,$A$2:$A$1048576,'Daily Welding Eletrode Issue'!$G$2:$G$2040)</f>
        <v>0</v>
      </c>
      <c r="D135" s="43">
        <f t="shared" ca="1" si="3"/>
        <v>0</v>
      </c>
    </row>
    <row r="136" spans="1:4" ht="15.75" thickBot="1" x14ac:dyDescent="0.3">
      <c r="A136" s="38">
        <v>42787</v>
      </c>
      <c r="B136" s="41">
        <f ca="1">SUMIF('Daily Welding Eletrode Issue'!$B$2:$B$5000,$A$2:$A$1048576,'Daily Welding Eletrode Issue'!$H$2:$H$2040)</f>
        <v>0</v>
      </c>
      <c r="C136" s="42">
        <f ca="1">SUMIF('Daily Welding Eletrode Issue'!$B$2:$B$5000,$A$2:$A$1048576,'Daily Welding Eletrode Issue'!$G$2:$G$2040)</f>
        <v>0</v>
      </c>
      <c r="D136" s="43">
        <f t="shared" ca="1" si="3"/>
        <v>0</v>
      </c>
    </row>
    <row r="137" spans="1:4" ht="15.75" thickBot="1" x14ac:dyDescent="0.3">
      <c r="A137" s="38">
        <v>42788</v>
      </c>
      <c r="B137" s="41">
        <f ca="1">SUMIF('Daily Welding Eletrode Issue'!$B$2:$B$5000,$A$2:$A$1048576,'Daily Welding Eletrode Issue'!$H$2:$H$2040)</f>
        <v>0</v>
      </c>
      <c r="C137" s="42">
        <f ca="1">SUMIF('Daily Welding Eletrode Issue'!$B$2:$B$5000,$A$2:$A$1048576,'Daily Welding Eletrode Issue'!$G$2:$G$2040)</f>
        <v>0</v>
      </c>
      <c r="D137" s="43">
        <f t="shared" ca="1" si="3"/>
        <v>0</v>
      </c>
    </row>
    <row r="138" spans="1:4" ht="15.75" thickBot="1" x14ac:dyDescent="0.3">
      <c r="A138" s="38">
        <v>42789</v>
      </c>
      <c r="B138" s="41">
        <f ca="1">SUMIF('Daily Welding Eletrode Issue'!$B$2:$B$5000,$A$2:$A$1048576,'Daily Welding Eletrode Issue'!$H$2:$H$2040)</f>
        <v>0</v>
      </c>
      <c r="C138" s="42">
        <f ca="1">SUMIF('Daily Welding Eletrode Issue'!$B$2:$B$5000,$A$2:$A$1048576,'Daily Welding Eletrode Issue'!$G$2:$G$2040)</f>
        <v>0</v>
      </c>
      <c r="D138" s="43">
        <f t="shared" ca="1" si="3"/>
        <v>0</v>
      </c>
    </row>
    <row r="139" spans="1:4" ht="15.75" thickBot="1" x14ac:dyDescent="0.3">
      <c r="A139" s="38">
        <v>42790</v>
      </c>
      <c r="B139" s="41">
        <f ca="1">SUMIF('Daily Welding Eletrode Issue'!$B$2:$B$5000,$A$2:$A$1048576,'Daily Welding Eletrode Issue'!$H$2:$H$2040)</f>
        <v>0</v>
      </c>
      <c r="C139" s="42">
        <f ca="1">SUMIF('Daily Welding Eletrode Issue'!$B$2:$B$5000,$A$2:$A$1048576,'Daily Welding Eletrode Issue'!$G$2:$G$2040)</f>
        <v>0</v>
      </c>
      <c r="D139" s="43">
        <f t="shared" ca="1" si="3"/>
        <v>0</v>
      </c>
    </row>
    <row r="140" spans="1:4" ht="15.75" thickBot="1" x14ac:dyDescent="0.3">
      <c r="A140" s="38">
        <v>42791</v>
      </c>
      <c r="B140" s="41">
        <f ca="1">SUMIF('Daily Welding Eletrode Issue'!$B$2:$B$5000,$A$2:$A$1048576,'Daily Welding Eletrode Issue'!$H$2:$H$2040)</f>
        <v>0</v>
      </c>
      <c r="C140" s="42">
        <f ca="1">SUMIF('Daily Welding Eletrode Issue'!$B$2:$B$5000,$A$2:$A$1048576,'Daily Welding Eletrode Issue'!$G$2:$G$2040)</f>
        <v>0</v>
      </c>
      <c r="D140" s="43">
        <f t="shared" ca="1" si="3"/>
        <v>0</v>
      </c>
    </row>
    <row r="141" spans="1:4" ht="15.75" thickBot="1" x14ac:dyDescent="0.3">
      <c r="A141" s="38">
        <v>42792</v>
      </c>
      <c r="B141" s="41">
        <f ca="1">SUMIF('Daily Welding Eletrode Issue'!$B$2:$B$5000,$A$2:$A$1048576,'Daily Welding Eletrode Issue'!$H$2:$H$2040)</f>
        <v>0</v>
      </c>
      <c r="C141" s="42">
        <f ca="1">SUMIF('Daily Welding Eletrode Issue'!$B$2:$B$5000,$A$2:$A$1048576,'Daily Welding Eletrode Issue'!$G$2:$G$2040)</f>
        <v>0</v>
      </c>
      <c r="D141" s="43">
        <f t="shared" ca="1" si="3"/>
        <v>0</v>
      </c>
    </row>
    <row r="142" spans="1:4" ht="15.75" thickBot="1" x14ac:dyDescent="0.3">
      <c r="A142" s="38">
        <v>42793</v>
      </c>
      <c r="B142" s="41">
        <f ca="1">SUMIF('Daily Welding Eletrode Issue'!$B$2:$B$5000,$A$2:$A$1048576,'Daily Welding Eletrode Issue'!$H$2:$H$2040)</f>
        <v>0</v>
      </c>
      <c r="C142" s="42">
        <f ca="1">SUMIF('Daily Welding Eletrode Issue'!$B$2:$B$5000,$A$2:$A$1048576,'Daily Welding Eletrode Issue'!$G$2:$G$2040)</f>
        <v>0</v>
      </c>
      <c r="D142" s="43">
        <f t="shared" ca="1" si="3"/>
        <v>0</v>
      </c>
    </row>
    <row r="143" spans="1:4" ht="15.75" thickBot="1" x14ac:dyDescent="0.3">
      <c r="A143" s="38">
        <v>42794</v>
      </c>
      <c r="B143" s="41">
        <f ca="1">SUMIF('Daily Welding Eletrode Issue'!$B$2:$B$5000,$A$2:$A$1048576,'Daily Welding Eletrode Issue'!$H$2:$H$2040)</f>
        <v>0</v>
      </c>
      <c r="C143" s="42">
        <f ca="1">SUMIF('Daily Welding Eletrode Issue'!$B$2:$B$5000,$A$2:$A$1048576,'Daily Welding Eletrode Issue'!$G$2:$G$2040)</f>
        <v>0</v>
      </c>
      <c r="D143" s="43">
        <f t="shared" ca="1" si="3"/>
        <v>0</v>
      </c>
    </row>
    <row r="144" spans="1:4" ht="15.75" thickBot="1" x14ac:dyDescent="0.3">
      <c r="A144" s="38">
        <v>42795</v>
      </c>
      <c r="B144" s="41">
        <f ca="1">SUMIF('Daily Welding Eletrode Issue'!$B$2:$B$5000,$A$2:$A$1048576,'Daily Welding Eletrode Issue'!$H$2:$H$2040)</f>
        <v>0</v>
      </c>
      <c r="C144" s="42">
        <f ca="1">SUMIF('Daily Welding Eletrode Issue'!$B$2:$B$5000,$A$2:$A$1048576,'Daily Welding Eletrode Issue'!$G$2:$G$2040)</f>
        <v>0</v>
      </c>
      <c r="D144" s="43">
        <f t="shared" ca="1" si="3"/>
        <v>0</v>
      </c>
    </row>
    <row r="145" spans="1:4" ht="15.75" thickBot="1" x14ac:dyDescent="0.3">
      <c r="A145" s="38">
        <v>42796</v>
      </c>
      <c r="B145" s="41">
        <f ca="1">SUMIF('Daily Welding Eletrode Issue'!$B$2:$B$5000,$A$2:$A$1048576,'Daily Welding Eletrode Issue'!$H$2:$H$2040)</f>
        <v>0</v>
      </c>
      <c r="C145" s="42">
        <f ca="1">SUMIF('Daily Welding Eletrode Issue'!$B$2:$B$5000,$A$2:$A$1048576,'Daily Welding Eletrode Issue'!$G$2:$G$2040)</f>
        <v>0</v>
      </c>
      <c r="D145" s="43">
        <f t="shared" ca="1" si="3"/>
        <v>0</v>
      </c>
    </row>
    <row r="146" spans="1:4" ht="15.75" thickBot="1" x14ac:dyDescent="0.3">
      <c r="A146" s="38">
        <v>42797</v>
      </c>
      <c r="B146" s="41">
        <f ca="1">SUMIF('Daily Welding Eletrode Issue'!$B$2:$B$5000,$A$2:$A$1048576,'Daily Welding Eletrode Issue'!$H$2:$H$2040)</f>
        <v>0</v>
      </c>
      <c r="C146" s="42">
        <f ca="1">SUMIF('Daily Welding Eletrode Issue'!$B$2:$B$5000,$A$2:$A$1048576,'Daily Welding Eletrode Issue'!$G$2:$G$2040)</f>
        <v>0</v>
      </c>
      <c r="D146" s="43">
        <f t="shared" ca="1" si="3"/>
        <v>0</v>
      </c>
    </row>
    <row r="147" spans="1:4" ht="15.75" thickBot="1" x14ac:dyDescent="0.3">
      <c r="A147" s="38">
        <v>42798</v>
      </c>
      <c r="B147" s="41">
        <f ca="1">SUMIF('Daily Welding Eletrode Issue'!$B$2:$B$5000,$A$2:$A$1048576,'Daily Welding Eletrode Issue'!$H$2:$H$2040)</f>
        <v>0</v>
      </c>
      <c r="C147" s="42">
        <f ca="1">SUMIF('Daily Welding Eletrode Issue'!$B$2:$B$5000,$A$2:$A$1048576,'Daily Welding Eletrode Issue'!$G$2:$G$2040)</f>
        <v>0</v>
      </c>
      <c r="D147" s="43">
        <f t="shared" ca="1" si="3"/>
        <v>0</v>
      </c>
    </row>
    <row r="148" spans="1:4" ht="15.75" thickBot="1" x14ac:dyDescent="0.3">
      <c r="A148" s="38">
        <v>42799</v>
      </c>
      <c r="B148" s="41">
        <f ca="1">SUMIF('Daily Welding Eletrode Issue'!$B$2:$B$5000,$A$2:$A$1048576,'Daily Welding Eletrode Issue'!$H$2:$H$2040)</f>
        <v>0</v>
      </c>
      <c r="C148" s="42">
        <f ca="1">SUMIF('Daily Welding Eletrode Issue'!$B$2:$B$5000,$A$2:$A$1048576,'Daily Welding Eletrode Issue'!$G$2:$G$2040)</f>
        <v>0</v>
      </c>
      <c r="D148" s="43">
        <f t="shared" ca="1" si="3"/>
        <v>0</v>
      </c>
    </row>
    <row r="149" spans="1:4" ht="15.75" thickBot="1" x14ac:dyDescent="0.3">
      <c r="A149" s="38">
        <v>42800</v>
      </c>
      <c r="B149" s="41">
        <f ca="1">SUMIF('Daily Welding Eletrode Issue'!$B$2:$B$5000,$A$2:$A$1048576,'Daily Welding Eletrode Issue'!$H$2:$H$2040)</f>
        <v>0</v>
      </c>
      <c r="C149" s="42">
        <f ca="1">SUMIF('Daily Welding Eletrode Issue'!$B$2:$B$5000,$A$2:$A$1048576,'Daily Welding Eletrode Issue'!$G$2:$G$2040)</f>
        <v>0</v>
      </c>
      <c r="D149" s="43">
        <f t="shared" ca="1" si="3"/>
        <v>0</v>
      </c>
    </row>
    <row r="150" spans="1:4" ht="15.75" thickBot="1" x14ac:dyDescent="0.3">
      <c r="A150" s="38">
        <v>42801</v>
      </c>
      <c r="B150" s="41">
        <f ca="1">SUMIF('Daily Welding Eletrode Issue'!$B$2:$B$5000,$A$2:$A$1048576,'Daily Welding Eletrode Issue'!$H$2:$H$2040)</f>
        <v>0</v>
      </c>
      <c r="C150" s="42">
        <f ca="1">SUMIF('Daily Welding Eletrode Issue'!$B$2:$B$5000,$A$2:$A$1048576,'Daily Welding Eletrode Issue'!$G$2:$G$2040)</f>
        <v>0</v>
      </c>
      <c r="D150" s="43">
        <f t="shared" ca="1" si="3"/>
        <v>0</v>
      </c>
    </row>
    <row r="151" spans="1:4" ht="15.75" thickBot="1" x14ac:dyDescent="0.3">
      <c r="A151" s="38">
        <v>42802</v>
      </c>
      <c r="B151" s="41">
        <f ca="1">SUMIF('Daily Welding Eletrode Issue'!$B$2:$B$5000,$A$2:$A$1048576,'Daily Welding Eletrode Issue'!$H$2:$H$2040)</f>
        <v>0</v>
      </c>
      <c r="C151" s="42">
        <f ca="1">SUMIF('Daily Welding Eletrode Issue'!$B$2:$B$5000,$A$2:$A$1048576,'Daily Welding Eletrode Issue'!$G$2:$G$2040)</f>
        <v>0</v>
      </c>
      <c r="D151" s="43">
        <f t="shared" ca="1" si="3"/>
        <v>0</v>
      </c>
    </row>
    <row r="152" spans="1:4" ht="15.75" thickBot="1" x14ac:dyDescent="0.3">
      <c r="A152" s="38">
        <v>42803</v>
      </c>
      <c r="B152" s="41">
        <f ca="1">SUMIF('Daily Welding Eletrode Issue'!$B$2:$B$5000,$A$2:$A$1048576,'Daily Welding Eletrode Issue'!$H$2:$H$2040)</f>
        <v>0</v>
      </c>
      <c r="C152" s="42">
        <f ca="1">SUMIF('Daily Welding Eletrode Issue'!$B$2:$B$5000,$A$2:$A$1048576,'Daily Welding Eletrode Issue'!$G$2:$G$2040)</f>
        <v>0</v>
      </c>
      <c r="D152" s="43">
        <f t="shared" ca="1" si="3"/>
        <v>0</v>
      </c>
    </row>
    <row r="153" spans="1:4" ht="15.75" thickBot="1" x14ac:dyDescent="0.3">
      <c r="A153" s="38">
        <v>42804</v>
      </c>
      <c r="B153" s="41">
        <f ca="1">SUMIF('Daily Welding Eletrode Issue'!$B$2:$B$5000,$A$2:$A$1048576,'Daily Welding Eletrode Issue'!$H$2:$H$2040)</f>
        <v>0</v>
      </c>
      <c r="C153" s="42">
        <f ca="1">SUMIF('Daily Welding Eletrode Issue'!$B$2:$B$5000,$A$2:$A$1048576,'Daily Welding Eletrode Issue'!$G$2:$G$2040)</f>
        <v>0</v>
      </c>
      <c r="D153" s="43">
        <f t="shared" ca="1" si="3"/>
        <v>0</v>
      </c>
    </row>
    <row r="154" spans="1:4" ht="15.75" thickBot="1" x14ac:dyDescent="0.3">
      <c r="A154" s="38">
        <v>42805</v>
      </c>
      <c r="B154" s="41">
        <f ca="1">SUMIF('Daily Welding Eletrode Issue'!$B$2:$B$5000,$A$2:$A$1048576,'Daily Welding Eletrode Issue'!$H$2:$H$2040)</f>
        <v>0</v>
      </c>
      <c r="C154" s="42">
        <f ca="1">SUMIF('Daily Welding Eletrode Issue'!$B$2:$B$5000,$A$2:$A$1048576,'Daily Welding Eletrode Issue'!$G$2:$G$2040)</f>
        <v>0</v>
      </c>
      <c r="D154" s="43">
        <f t="shared" ca="1" si="3"/>
        <v>0</v>
      </c>
    </row>
    <row r="155" spans="1:4" ht="15.75" thickBot="1" x14ac:dyDescent="0.3">
      <c r="A155" s="38">
        <v>42806</v>
      </c>
      <c r="B155" s="41">
        <f ca="1">SUMIF('Daily Welding Eletrode Issue'!$B$2:$B$5000,$A$2:$A$1048576,'Daily Welding Eletrode Issue'!$H$2:$H$2040)</f>
        <v>0</v>
      </c>
      <c r="C155" s="42">
        <f ca="1">SUMIF('Daily Welding Eletrode Issue'!$B$2:$B$5000,$A$2:$A$1048576,'Daily Welding Eletrode Issue'!$G$2:$G$2040)</f>
        <v>0</v>
      </c>
      <c r="D155" s="43">
        <f t="shared" ca="1" si="3"/>
        <v>0</v>
      </c>
    </row>
    <row r="156" spans="1:4" ht="15.75" thickBot="1" x14ac:dyDescent="0.3">
      <c r="A156" s="38">
        <v>42807</v>
      </c>
      <c r="B156" s="41">
        <f ca="1">SUMIF('Daily Welding Eletrode Issue'!$B$2:$B$5000,$A$2:$A$1048576,'Daily Welding Eletrode Issue'!$H$2:$H$2040)</f>
        <v>0</v>
      </c>
      <c r="C156" s="42">
        <f ca="1">SUMIF('Daily Welding Eletrode Issue'!$B$2:$B$5000,$A$2:$A$1048576,'Daily Welding Eletrode Issue'!$G$2:$G$2040)</f>
        <v>0</v>
      </c>
      <c r="D156" s="43">
        <f t="shared" ca="1" si="3"/>
        <v>0</v>
      </c>
    </row>
    <row r="157" spans="1:4" ht="15.75" thickBot="1" x14ac:dyDescent="0.3">
      <c r="A157" s="38">
        <v>42808</v>
      </c>
      <c r="B157" s="41">
        <f ca="1">SUMIF('Daily Welding Eletrode Issue'!$B$2:$B$5000,$A$2:$A$1048576,'Daily Welding Eletrode Issue'!$H$2:$H$2040)</f>
        <v>0</v>
      </c>
      <c r="C157" s="42">
        <f ca="1">SUMIF('Daily Welding Eletrode Issue'!$B$2:$B$5000,$A$2:$A$1048576,'Daily Welding Eletrode Issue'!$G$2:$G$2040)</f>
        <v>0</v>
      </c>
      <c r="D157" s="43">
        <f t="shared" ca="1" si="3"/>
        <v>0</v>
      </c>
    </row>
    <row r="158" spans="1:4" ht="15.75" thickBot="1" x14ac:dyDescent="0.3">
      <c r="A158" s="38">
        <v>42809</v>
      </c>
      <c r="B158" s="41">
        <f ca="1">SUMIF('Daily Welding Eletrode Issue'!$B$2:$B$5000,$A$2:$A$1048576,'Daily Welding Eletrode Issue'!$H$2:$H$2040)</f>
        <v>0</v>
      </c>
      <c r="C158" s="42">
        <f ca="1">SUMIF('Daily Welding Eletrode Issue'!$B$2:$B$5000,$A$2:$A$1048576,'Daily Welding Eletrode Issue'!$G$2:$G$2040)</f>
        <v>0</v>
      </c>
      <c r="D158" s="43">
        <f t="shared" ca="1" si="3"/>
        <v>0</v>
      </c>
    </row>
    <row r="159" spans="1:4" ht="15.75" thickBot="1" x14ac:dyDescent="0.3">
      <c r="A159" s="38">
        <v>42810</v>
      </c>
      <c r="B159" s="41">
        <f ca="1">SUMIF('Daily Welding Eletrode Issue'!$B$2:$B$5000,$A$2:$A$1048576,'Daily Welding Eletrode Issue'!$H$2:$H$2040)</f>
        <v>0</v>
      </c>
      <c r="C159" s="42">
        <f ca="1">SUMIF('Daily Welding Eletrode Issue'!$B$2:$B$5000,$A$2:$A$1048576,'Daily Welding Eletrode Issue'!$G$2:$G$2040)</f>
        <v>0</v>
      </c>
      <c r="D159" s="43">
        <f t="shared" ca="1" si="3"/>
        <v>0</v>
      </c>
    </row>
    <row r="160" spans="1:4" ht="15.75" thickBot="1" x14ac:dyDescent="0.3">
      <c r="A160" s="38">
        <v>42811</v>
      </c>
      <c r="B160" s="41">
        <f ca="1">SUMIF('Daily Welding Eletrode Issue'!$B$2:$B$5000,$A$2:$A$1048576,'Daily Welding Eletrode Issue'!$H$2:$H$2040)</f>
        <v>0</v>
      </c>
      <c r="C160" s="42">
        <f ca="1">SUMIF('Daily Welding Eletrode Issue'!$B$2:$B$5000,$A$2:$A$1048576,'Daily Welding Eletrode Issue'!$G$2:$G$2040)</f>
        <v>0</v>
      </c>
      <c r="D160" s="43">
        <f t="shared" ca="1" si="3"/>
        <v>0</v>
      </c>
    </row>
    <row r="161" spans="1:4" ht="15.75" thickBot="1" x14ac:dyDescent="0.3">
      <c r="A161" s="38">
        <v>42812</v>
      </c>
      <c r="B161" s="41">
        <f ca="1">SUMIF('Daily Welding Eletrode Issue'!$B$2:$B$5000,$A$2:$A$1048576,'Daily Welding Eletrode Issue'!$H$2:$H$2040)</f>
        <v>0</v>
      </c>
      <c r="C161" s="42">
        <f ca="1">SUMIF('Daily Welding Eletrode Issue'!$B$2:$B$5000,$A$2:$A$1048576,'Daily Welding Eletrode Issue'!$G$2:$G$2040)</f>
        <v>0</v>
      </c>
      <c r="D161" s="43">
        <f t="shared" ca="1" si="3"/>
        <v>0</v>
      </c>
    </row>
    <row r="162" spans="1:4" ht="15.75" thickBot="1" x14ac:dyDescent="0.3">
      <c r="A162" s="38">
        <v>42813</v>
      </c>
      <c r="B162" s="41">
        <f ca="1">SUMIF('Daily Welding Eletrode Issue'!$B$2:$B$5000,$A$2:$A$1048576,'Daily Welding Eletrode Issue'!$H$2:$H$2040)</f>
        <v>0</v>
      </c>
      <c r="C162" s="42">
        <f ca="1">SUMIF('Daily Welding Eletrode Issue'!$B$2:$B$5000,$A$2:$A$1048576,'Daily Welding Eletrode Issue'!$G$2:$G$2040)</f>
        <v>0</v>
      </c>
      <c r="D162" s="43">
        <f t="shared" ca="1" si="3"/>
        <v>0</v>
      </c>
    </row>
    <row r="163" spans="1:4" ht="15.75" thickBot="1" x14ac:dyDescent="0.3">
      <c r="A163" s="38">
        <v>42814</v>
      </c>
      <c r="B163" s="41">
        <f ca="1">SUMIF('Daily Welding Eletrode Issue'!$B$2:$B$5000,$A$2:$A$1048576,'Daily Welding Eletrode Issue'!$H$2:$H$2040)</f>
        <v>0</v>
      </c>
      <c r="C163" s="42">
        <f ca="1">SUMIF('Daily Welding Eletrode Issue'!$B$2:$B$5000,$A$2:$A$1048576,'Daily Welding Eletrode Issue'!$G$2:$G$2040)</f>
        <v>0</v>
      </c>
      <c r="D163" s="43">
        <f t="shared" ca="1" si="3"/>
        <v>0</v>
      </c>
    </row>
    <row r="164" spans="1:4" ht="15.75" thickBot="1" x14ac:dyDescent="0.3">
      <c r="A164" s="38">
        <v>42815</v>
      </c>
      <c r="B164" s="41">
        <f ca="1">SUMIF('Daily Welding Eletrode Issue'!$B$2:$B$5000,$A$2:$A$1048576,'Daily Welding Eletrode Issue'!$H$2:$H$2040)</f>
        <v>0</v>
      </c>
      <c r="C164" s="42">
        <f ca="1">SUMIF('Daily Welding Eletrode Issue'!$B$2:$B$5000,$A$2:$A$1048576,'Daily Welding Eletrode Issue'!$G$2:$G$2040)</f>
        <v>0</v>
      </c>
      <c r="D164" s="43">
        <f t="shared" ca="1" si="3"/>
        <v>0</v>
      </c>
    </row>
    <row r="165" spans="1:4" ht="15.75" thickBot="1" x14ac:dyDescent="0.3">
      <c r="A165" s="38">
        <v>42816</v>
      </c>
      <c r="B165" s="41">
        <f ca="1">SUMIF('Daily Welding Eletrode Issue'!$B$2:$B$5000,$A$2:$A$1048576,'Daily Welding Eletrode Issue'!$H$2:$H$2040)</f>
        <v>0</v>
      </c>
      <c r="C165" s="42">
        <f ca="1">SUMIF('Daily Welding Eletrode Issue'!$B$2:$B$5000,$A$2:$A$1048576,'Daily Welding Eletrode Issue'!$G$2:$G$2040)</f>
        <v>0</v>
      </c>
      <c r="D165" s="43">
        <f t="shared" ca="1" si="3"/>
        <v>0</v>
      </c>
    </row>
    <row r="166" spans="1:4" ht="15.75" thickBot="1" x14ac:dyDescent="0.3">
      <c r="A166" s="38">
        <v>42817</v>
      </c>
      <c r="B166" s="41">
        <f ca="1">SUMIF('Daily Welding Eletrode Issue'!$B$2:$B$5000,$A$2:$A$1048576,'Daily Welding Eletrode Issue'!$H$2:$H$2040)</f>
        <v>0</v>
      </c>
      <c r="C166" s="42">
        <f ca="1">SUMIF('Daily Welding Eletrode Issue'!$B$2:$B$5000,$A$2:$A$1048576,'Daily Welding Eletrode Issue'!$G$2:$G$2040)</f>
        <v>0</v>
      </c>
      <c r="D166" s="43">
        <f t="shared" ca="1" si="3"/>
        <v>0</v>
      </c>
    </row>
    <row r="167" spans="1:4" ht="15.75" thickBot="1" x14ac:dyDescent="0.3">
      <c r="A167" s="38">
        <v>42818</v>
      </c>
      <c r="B167" s="41">
        <f ca="1">SUMIF('Daily Welding Eletrode Issue'!$B$2:$B$5000,$A$2:$A$1048576,'Daily Welding Eletrode Issue'!$H$2:$H$2040)</f>
        <v>0</v>
      </c>
      <c r="C167" s="42">
        <f ca="1">SUMIF('Daily Welding Eletrode Issue'!$B$2:$B$5000,$A$2:$A$1048576,'Daily Welding Eletrode Issue'!$G$2:$G$2040)</f>
        <v>0</v>
      </c>
      <c r="D167" s="43">
        <f t="shared" ca="1" si="3"/>
        <v>0</v>
      </c>
    </row>
    <row r="168" spans="1:4" ht="15.75" thickBot="1" x14ac:dyDescent="0.3">
      <c r="A168" s="38">
        <v>42819</v>
      </c>
      <c r="B168" s="41">
        <f ca="1">SUMIF('Daily Welding Eletrode Issue'!$B$2:$B$5000,$A$2:$A$1048576,'Daily Welding Eletrode Issue'!$H$2:$H$2040)</f>
        <v>0</v>
      </c>
      <c r="C168" s="42">
        <f ca="1">SUMIF('Daily Welding Eletrode Issue'!$B$2:$B$5000,$A$2:$A$1048576,'Daily Welding Eletrode Issue'!$G$2:$G$2040)</f>
        <v>0</v>
      </c>
      <c r="D168" s="43">
        <f t="shared" ca="1" si="3"/>
        <v>0</v>
      </c>
    </row>
    <row r="169" spans="1:4" ht="15.75" thickBot="1" x14ac:dyDescent="0.3">
      <c r="A169" s="38">
        <v>42820</v>
      </c>
      <c r="B169" s="41">
        <f ca="1">SUMIF('Daily Welding Eletrode Issue'!$B$2:$B$5000,$A$2:$A$1048576,'Daily Welding Eletrode Issue'!$H$2:$H$2040)</f>
        <v>0</v>
      </c>
      <c r="C169" s="42">
        <f ca="1">SUMIF('Daily Welding Eletrode Issue'!$B$2:$B$5000,$A$2:$A$1048576,'Daily Welding Eletrode Issue'!$G$2:$G$2040)</f>
        <v>0</v>
      </c>
      <c r="D169" s="43">
        <f t="shared" ca="1" si="3"/>
        <v>0</v>
      </c>
    </row>
    <row r="170" spans="1:4" ht="15.75" thickBot="1" x14ac:dyDescent="0.3">
      <c r="A170" s="38">
        <v>42821</v>
      </c>
      <c r="B170" s="41">
        <f ca="1">SUMIF('Daily Welding Eletrode Issue'!$B$2:$B$5000,$A$2:$A$1048576,'Daily Welding Eletrode Issue'!$H$2:$H$2040)</f>
        <v>0</v>
      </c>
      <c r="C170" s="42">
        <f ca="1">SUMIF('Daily Welding Eletrode Issue'!$B$2:$B$5000,$A$2:$A$1048576,'Daily Welding Eletrode Issue'!$G$2:$G$2040)</f>
        <v>0</v>
      </c>
      <c r="D170" s="43">
        <f t="shared" ca="1" si="3"/>
        <v>0</v>
      </c>
    </row>
    <row r="171" spans="1:4" ht="15.75" thickBot="1" x14ac:dyDescent="0.3">
      <c r="A171" s="38">
        <v>42822</v>
      </c>
      <c r="B171" s="41">
        <f ca="1">SUMIF('Daily Welding Eletrode Issue'!$B$2:$B$5000,$A$2:$A$1048576,'Daily Welding Eletrode Issue'!$H$2:$H$2040)</f>
        <v>0</v>
      </c>
      <c r="C171" s="42">
        <f ca="1">SUMIF('Daily Welding Eletrode Issue'!$B$2:$B$5000,$A$2:$A$1048576,'Daily Welding Eletrode Issue'!$G$2:$G$2040)</f>
        <v>0</v>
      </c>
      <c r="D171" s="43">
        <f t="shared" ca="1" si="3"/>
        <v>0</v>
      </c>
    </row>
    <row r="172" spans="1:4" ht="15.75" thickBot="1" x14ac:dyDescent="0.3">
      <c r="A172" s="38">
        <v>42823</v>
      </c>
      <c r="B172" s="41">
        <f ca="1">SUMIF('Daily Welding Eletrode Issue'!$B$2:$B$5000,$A$2:$A$1048576,'Daily Welding Eletrode Issue'!$H$2:$H$2040)</f>
        <v>0</v>
      </c>
      <c r="C172" s="42">
        <f ca="1">SUMIF('Daily Welding Eletrode Issue'!$B$2:$B$5000,$A$2:$A$1048576,'Daily Welding Eletrode Issue'!$G$2:$G$2040)</f>
        <v>0</v>
      </c>
      <c r="D172" s="43">
        <f t="shared" ca="1" si="3"/>
        <v>0</v>
      </c>
    </row>
    <row r="173" spans="1:4" ht="15.75" thickBot="1" x14ac:dyDescent="0.3">
      <c r="A173" s="38">
        <v>42824</v>
      </c>
      <c r="B173" s="41">
        <f ca="1">SUMIF('Daily Welding Eletrode Issue'!$B$2:$B$5000,$A$2:$A$1048576,'Daily Welding Eletrode Issue'!$H$2:$H$2040)</f>
        <v>0</v>
      </c>
      <c r="C173" s="42">
        <f ca="1">SUMIF('Daily Welding Eletrode Issue'!$B$2:$B$5000,$A$2:$A$1048576,'Daily Welding Eletrode Issue'!$G$2:$G$2040)</f>
        <v>0</v>
      </c>
      <c r="D173" s="43">
        <f t="shared" ca="1" si="3"/>
        <v>0</v>
      </c>
    </row>
    <row r="174" spans="1:4" ht="15.75" thickBot="1" x14ac:dyDescent="0.3">
      <c r="A174" s="38">
        <v>42825</v>
      </c>
      <c r="B174" s="41">
        <f ca="1">SUMIF('Daily Welding Eletrode Issue'!$B$2:$B$5000,$A$2:$A$1048576,'Daily Welding Eletrode Issue'!$H$2:$H$2040)</f>
        <v>0</v>
      </c>
      <c r="C174" s="42">
        <f ca="1">SUMIF('Daily Welding Eletrode Issue'!$B$2:$B$5000,$A$2:$A$1048576,'Daily Welding Eletrode Issue'!$G$2:$G$2040)</f>
        <v>0</v>
      </c>
      <c r="D174" s="43">
        <f t="shared" ca="1" si="3"/>
        <v>0</v>
      </c>
    </row>
    <row r="175" spans="1:4" ht="15.75" thickBot="1" x14ac:dyDescent="0.3">
      <c r="A175" s="38">
        <v>42826</v>
      </c>
      <c r="B175" s="41">
        <f ca="1">SUMIF('Daily Welding Eletrode Issue'!$B$2:$B$5000,$A$2:$A$1048576,'Daily Welding Eletrode Issue'!$H$2:$H$2040)</f>
        <v>0</v>
      </c>
      <c r="C175" s="42">
        <f ca="1">SUMIF('Daily Welding Eletrode Issue'!$B$2:$B$5000,$A$2:$A$1048576,'Daily Welding Eletrode Issue'!$G$2:$G$2040)</f>
        <v>0</v>
      </c>
      <c r="D175" s="43">
        <f t="shared" ca="1" si="3"/>
        <v>0</v>
      </c>
    </row>
    <row r="176" spans="1:4" ht="15.75" thickBot="1" x14ac:dyDescent="0.3">
      <c r="A176" s="38">
        <v>42827</v>
      </c>
      <c r="B176" s="41">
        <f ca="1">SUMIF('Daily Welding Eletrode Issue'!$B$2:$B$5000,$A$2:$A$1048576,'Daily Welding Eletrode Issue'!$H$2:$H$2040)</f>
        <v>0</v>
      </c>
      <c r="C176" s="42">
        <f ca="1">SUMIF('Daily Welding Eletrode Issue'!$B$2:$B$5000,$A$2:$A$1048576,'Daily Welding Eletrode Issue'!$G$2:$G$2040)</f>
        <v>0</v>
      </c>
      <c r="D176" s="43">
        <f t="shared" ref="D176:D239" ca="1" si="4">B176+C176</f>
        <v>0</v>
      </c>
    </row>
    <row r="177" spans="1:4" ht="15.75" thickBot="1" x14ac:dyDescent="0.3">
      <c r="A177" s="38">
        <v>42828</v>
      </c>
      <c r="B177" s="41">
        <f ca="1">SUMIF('Daily Welding Eletrode Issue'!$B$2:$B$5000,$A$2:$A$1048576,'Daily Welding Eletrode Issue'!$H$2:$H$2040)</f>
        <v>0</v>
      </c>
      <c r="C177" s="42">
        <f ca="1">SUMIF('Daily Welding Eletrode Issue'!$B$2:$B$5000,$A$2:$A$1048576,'Daily Welding Eletrode Issue'!$G$2:$G$2040)</f>
        <v>0</v>
      </c>
      <c r="D177" s="43">
        <f t="shared" ca="1" si="4"/>
        <v>0</v>
      </c>
    </row>
    <row r="178" spans="1:4" ht="15.75" thickBot="1" x14ac:dyDescent="0.3">
      <c r="A178" s="38">
        <v>42829</v>
      </c>
      <c r="B178" s="41">
        <f ca="1">SUMIF('Daily Welding Eletrode Issue'!$B$2:$B$5000,$A$2:$A$1048576,'Daily Welding Eletrode Issue'!$H$2:$H$2040)</f>
        <v>0</v>
      </c>
      <c r="C178" s="42">
        <f ca="1">SUMIF('Daily Welding Eletrode Issue'!$B$2:$B$5000,$A$2:$A$1048576,'Daily Welding Eletrode Issue'!$G$2:$G$2040)</f>
        <v>0</v>
      </c>
      <c r="D178" s="43">
        <f t="shared" ca="1" si="4"/>
        <v>0</v>
      </c>
    </row>
    <row r="179" spans="1:4" ht="15.75" thickBot="1" x14ac:dyDescent="0.3">
      <c r="A179" s="38">
        <v>42830</v>
      </c>
      <c r="B179" s="41">
        <f ca="1">SUMIF('Daily Welding Eletrode Issue'!$B$2:$B$5000,$A$2:$A$1048576,'Daily Welding Eletrode Issue'!$H$2:$H$2040)</f>
        <v>0</v>
      </c>
      <c r="C179" s="42">
        <f ca="1">SUMIF('Daily Welding Eletrode Issue'!$B$2:$B$5000,$A$2:$A$1048576,'Daily Welding Eletrode Issue'!$G$2:$G$2040)</f>
        <v>0</v>
      </c>
      <c r="D179" s="43">
        <f t="shared" ca="1" si="4"/>
        <v>0</v>
      </c>
    </row>
    <row r="180" spans="1:4" ht="15.75" thickBot="1" x14ac:dyDescent="0.3">
      <c r="A180" s="38">
        <v>42831</v>
      </c>
      <c r="B180" s="41">
        <f ca="1">SUMIF('Daily Welding Eletrode Issue'!$B$2:$B$5000,$A$2:$A$1048576,'Daily Welding Eletrode Issue'!$H$2:$H$2040)</f>
        <v>0</v>
      </c>
      <c r="C180" s="42">
        <f ca="1">SUMIF('Daily Welding Eletrode Issue'!$B$2:$B$5000,$A$2:$A$1048576,'Daily Welding Eletrode Issue'!$G$2:$G$2040)</f>
        <v>0</v>
      </c>
      <c r="D180" s="43">
        <f t="shared" ca="1" si="4"/>
        <v>0</v>
      </c>
    </row>
    <row r="181" spans="1:4" ht="15.75" thickBot="1" x14ac:dyDescent="0.3">
      <c r="A181" s="38">
        <v>42832</v>
      </c>
      <c r="B181" s="41">
        <f ca="1">SUMIF('Daily Welding Eletrode Issue'!$B$2:$B$5000,$A$2:$A$1048576,'Daily Welding Eletrode Issue'!$H$2:$H$2040)</f>
        <v>0</v>
      </c>
      <c r="C181" s="42">
        <f ca="1">SUMIF('Daily Welding Eletrode Issue'!$B$2:$B$5000,$A$2:$A$1048576,'Daily Welding Eletrode Issue'!$G$2:$G$2040)</f>
        <v>0</v>
      </c>
      <c r="D181" s="43">
        <f t="shared" ca="1" si="4"/>
        <v>0</v>
      </c>
    </row>
    <row r="182" spans="1:4" ht="15.75" thickBot="1" x14ac:dyDescent="0.3">
      <c r="A182" s="38">
        <v>42833</v>
      </c>
      <c r="B182" s="41">
        <f ca="1">SUMIF('Daily Welding Eletrode Issue'!$B$2:$B$5000,$A$2:$A$1048576,'Daily Welding Eletrode Issue'!$H$2:$H$2040)</f>
        <v>0</v>
      </c>
      <c r="C182" s="42">
        <f ca="1">SUMIF('Daily Welding Eletrode Issue'!$B$2:$B$5000,$A$2:$A$1048576,'Daily Welding Eletrode Issue'!$G$2:$G$2040)</f>
        <v>0</v>
      </c>
      <c r="D182" s="43">
        <f t="shared" ca="1" si="4"/>
        <v>0</v>
      </c>
    </row>
    <row r="183" spans="1:4" ht="15.75" thickBot="1" x14ac:dyDescent="0.3">
      <c r="A183" s="38">
        <v>42834</v>
      </c>
      <c r="B183" s="41">
        <f ca="1">SUMIF('Daily Welding Eletrode Issue'!$B$2:$B$5000,$A$2:$A$1048576,'Daily Welding Eletrode Issue'!$H$2:$H$2040)</f>
        <v>0</v>
      </c>
      <c r="C183" s="42">
        <f ca="1">SUMIF('Daily Welding Eletrode Issue'!$B$2:$B$5000,$A$2:$A$1048576,'Daily Welding Eletrode Issue'!$G$2:$G$2040)</f>
        <v>0</v>
      </c>
      <c r="D183" s="43">
        <f t="shared" ca="1" si="4"/>
        <v>0</v>
      </c>
    </row>
    <row r="184" spans="1:4" ht="15.75" thickBot="1" x14ac:dyDescent="0.3">
      <c r="A184" s="38">
        <v>42835</v>
      </c>
      <c r="B184" s="41">
        <f ca="1">SUMIF('Daily Welding Eletrode Issue'!$B$2:$B$5000,$A$2:$A$1048576,'Daily Welding Eletrode Issue'!$H$2:$H$2040)</f>
        <v>0</v>
      </c>
      <c r="C184" s="42">
        <f ca="1">SUMIF('Daily Welding Eletrode Issue'!$B$2:$B$5000,$A$2:$A$1048576,'Daily Welding Eletrode Issue'!$G$2:$G$2040)</f>
        <v>0</v>
      </c>
      <c r="D184" s="43">
        <f t="shared" ca="1" si="4"/>
        <v>0</v>
      </c>
    </row>
    <row r="185" spans="1:4" ht="15.75" thickBot="1" x14ac:dyDescent="0.3">
      <c r="A185" s="38">
        <v>42836</v>
      </c>
      <c r="B185" s="41">
        <f ca="1">SUMIF('Daily Welding Eletrode Issue'!$B$2:$B$5000,$A$2:$A$1048576,'Daily Welding Eletrode Issue'!$H$2:$H$2040)</f>
        <v>0</v>
      </c>
      <c r="C185" s="42">
        <f ca="1">SUMIF('Daily Welding Eletrode Issue'!$B$2:$B$5000,$A$2:$A$1048576,'Daily Welding Eletrode Issue'!$G$2:$G$2040)</f>
        <v>0</v>
      </c>
      <c r="D185" s="43">
        <f t="shared" ca="1" si="4"/>
        <v>0</v>
      </c>
    </row>
    <row r="186" spans="1:4" ht="15.75" thickBot="1" x14ac:dyDescent="0.3">
      <c r="A186" s="38">
        <v>42837</v>
      </c>
      <c r="B186" s="41">
        <f ca="1">SUMIF('Daily Welding Eletrode Issue'!$B$2:$B$5000,$A$2:$A$1048576,'Daily Welding Eletrode Issue'!$H$2:$H$2040)</f>
        <v>0</v>
      </c>
      <c r="C186" s="42">
        <f ca="1">SUMIF('Daily Welding Eletrode Issue'!$B$2:$B$5000,$A$2:$A$1048576,'Daily Welding Eletrode Issue'!$G$2:$G$2040)</f>
        <v>0</v>
      </c>
      <c r="D186" s="43">
        <f t="shared" ca="1" si="4"/>
        <v>0</v>
      </c>
    </row>
    <row r="187" spans="1:4" ht="15.75" thickBot="1" x14ac:dyDescent="0.3">
      <c r="A187" s="38">
        <v>42838</v>
      </c>
      <c r="B187" s="41">
        <f ca="1">SUMIF('Daily Welding Eletrode Issue'!$B$2:$B$5000,$A$2:$A$1048576,'Daily Welding Eletrode Issue'!$H$2:$H$2040)</f>
        <v>0</v>
      </c>
      <c r="C187" s="42">
        <f ca="1">SUMIF('Daily Welding Eletrode Issue'!$B$2:$B$5000,$A$2:$A$1048576,'Daily Welding Eletrode Issue'!$G$2:$G$2040)</f>
        <v>0</v>
      </c>
      <c r="D187" s="43">
        <f t="shared" ca="1" si="4"/>
        <v>0</v>
      </c>
    </row>
    <row r="188" spans="1:4" ht="15.75" thickBot="1" x14ac:dyDescent="0.3">
      <c r="A188" s="38">
        <v>42839</v>
      </c>
      <c r="B188" s="41">
        <f ca="1">SUMIF('Daily Welding Eletrode Issue'!$B$2:$B$5000,$A$2:$A$1048576,'Daily Welding Eletrode Issue'!$H$2:$H$2040)</f>
        <v>0</v>
      </c>
      <c r="C188" s="42">
        <f ca="1">SUMIF('Daily Welding Eletrode Issue'!$B$2:$B$5000,$A$2:$A$1048576,'Daily Welding Eletrode Issue'!$G$2:$G$2040)</f>
        <v>0</v>
      </c>
      <c r="D188" s="43">
        <f t="shared" ca="1" si="4"/>
        <v>0</v>
      </c>
    </row>
    <row r="189" spans="1:4" ht="15.75" thickBot="1" x14ac:dyDescent="0.3">
      <c r="A189" s="38">
        <v>42840</v>
      </c>
      <c r="B189" s="41">
        <f ca="1">SUMIF('Daily Welding Eletrode Issue'!$B$2:$B$5000,$A$2:$A$1048576,'Daily Welding Eletrode Issue'!$H$2:$H$2040)</f>
        <v>0</v>
      </c>
      <c r="C189" s="42">
        <f ca="1">SUMIF('Daily Welding Eletrode Issue'!$B$2:$B$5000,$A$2:$A$1048576,'Daily Welding Eletrode Issue'!$G$2:$G$2040)</f>
        <v>0</v>
      </c>
      <c r="D189" s="43">
        <f t="shared" ca="1" si="4"/>
        <v>0</v>
      </c>
    </row>
    <row r="190" spans="1:4" ht="15.75" thickBot="1" x14ac:dyDescent="0.3">
      <c r="A190" s="38">
        <v>42841</v>
      </c>
      <c r="B190" s="41">
        <f ca="1">SUMIF('Daily Welding Eletrode Issue'!$B$2:$B$5000,$A$2:$A$1048576,'Daily Welding Eletrode Issue'!$H$2:$H$2040)</f>
        <v>0</v>
      </c>
      <c r="C190" s="42">
        <f ca="1">SUMIF('Daily Welding Eletrode Issue'!$B$2:$B$5000,$A$2:$A$1048576,'Daily Welding Eletrode Issue'!$G$2:$G$2040)</f>
        <v>0</v>
      </c>
      <c r="D190" s="43">
        <f t="shared" ca="1" si="4"/>
        <v>0</v>
      </c>
    </row>
    <row r="191" spans="1:4" ht="15.75" thickBot="1" x14ac:dyDescent="0.3">
      <c r="A191" s="38">
        <v>42842</v>
      </c>
      <c r="B191" s="41">
        <f ca="1">SUMIF('Daily Welding Eletrode Issue'!$B$2:$B$5000,$A$2:$A$1048576,'Daily Welding Eletrode Issue'!$H$2:$H$2040)</f>
        <v>0</v>
      </c>
      <c r="C191" s="42">
        <f ca="1">SUMIF('Daily Welding Eletrode Issue'!$B$2:$B$5000,$A$2:$A$1048576,'Daily Welding Eletrode Issue'!$G$2:$G$2040)</f>
        <v>0</v>
      </c>
      <c r="D191" s="43">
        <f t="shared" ca="1" si="4"/>
        <v>0</v>
      </c>
    </row>
    <row r="192" spans="1:4" ht="15.75" thickBot="1" x14ac:dyDescent="0.3">
      <c r="A192" s="38">
        <v>42843</v>
      </c>
      <c r="B192" s="41">
        <f ca="1">SUMIF('Daily Welding Eletrode Issue'!$B$2:$B$5000,$A$2:$A$1048576,'Daily Welding Eletrode Issue'!$H$2:$H$2040)</f>
        <v>0</v>
      </c>
      <c r="C192" s="42">
        <f ca="1">SUMIF('Daily Welding Eletrode Issue'!$B$2:$B$5000,$A$2:$A$1048576,'Daily Welding Eletrode Issue'!$G$2:$G$2040)</f>
        <v>0</v>
      </c>
      <c r="D192" s="43">
        <f t="shared" ca="1" si="4"/>
        <v>0</v>
      </c>
    </row>
    <row r="193" spans="1:4" ht="15.75" thickBot="1" x14ac:dyDescent="0.3">
      <c r="A193" s="38">
        <v>42844</v>
      </c>
      <c r="B193" s="41">
        <f ca="1">SUMIF('Daily Welding Eletrode Issue'!$B$2:$B$5000,$A$2:$A$1048576,'Daily Welding Eletrode Issue'!$H$2:$H$2040)</f>
        <v>0</v>
      </c>
      <c r="C193" s="42">
        <f ca="1">SUMIF('Daily Welding Eletrode Issue'!$B$2:$B$5000,$A$2:$A$1048576,'Daily Welding Eletrode Issue'!$G$2:$G$2040)</f>
        <v>0</v>
      </c>
      <c r="D193" s="43">
        <f t="shared" ca="1" si="4"/>
        <v>0</v>
      </c>
    </row>
    <row r="194" spans="1:4" ht="15.75" thickBot="1" x14ac:dyDescent="0.3">
      <c r="A194" s="38">
        <v>42845</v>
      </c>
      <c r="B194" s="41">
        <f ca="1">SUMIF('Daily Welding Eletrode Issue'!$B$2:$B$5000,$A$2:$A$1048576,'Daily Welding Eletrode Issue'!$H$2:$H$2040)</f>
        <v>0</v>
      </c>
      <c r="C194" s="42">
        <f ca="1">SUMIF('Daily Welding Eletrode Issue'!$B$2:$B$5000,$A$2:$A$1048576,'Daily Welding Eletrode Issue'!$G$2:$G$2040)</f>
        <v>0</v>
      </c>
      <c r="D194" s="43">
        <f t="shared" ca="1" si="4"/>
        <v>0</v>
      </c>
    </row>
    <row r="195" spans="1:4" ht="15.75" thickBot="1" x14ac:dyDescent="0.3">
      <c r="A195" s="38">
        <v>42846</v>
      </c>
      <c r="B195" s="41">
        <f ca="1">SUMIF('Daily Welding Eletrode Issue'!$B$2:$B$5000,$A$2:$A$1048576,'Daily Welding Eletrode Issue'!$H$2:$H$2040)</f>
        <v>0</v>
      </c>
      <c r="C195" s="42">
        <f ca="1">SUMIF('Daily Welding Eletrode Issue'!$B$2:$B$5000,$A$2:$A$1048576,'Daily Welding Eletrode Issue'!$G$2:$G$2040)</f>
        <v>0</v>
      </c>
      <c r="D195" s="43">
        <f t="shared" ca="1" si="4"/>
        <v>0</v>
      </c>
    </row>
    <row r="196" spans="1:4" ht="15.75" thickBot="1" x14ac:dyDescent="0.3">
      <c r="A196" s="38">
        <v>42847</v>
      </c>
      <c r="B196" s="41">
        <f ca="1">SUMIF('Daily Welding Eletrode Issue'!$B$2:$B$5000,$A$2:$A$1048576,'Daily Welding Eletrode Issue'!$H$2:$H$2040)</f>
        <v>0</v>
      </c>
      <c r="C196" s="42">
        <f ca="1">SUMIF('Daily Welding Eletrode Issue'!$B$2:$B$5000,$A$2:$A$1048576,'Daily Welding Eletrode Issue'!$G$2:$G$2040)</f>
        <v>0</v>
      </c>
      <c r="D196" s="43">
        <f t="shared" ca="1" si="4"/>
        <v>0</v>
      </c>
    </row>
    <row r="197" spans="1:4" ht="15.75" thickBot="1" x14ac:dyDescent="0.3">
      <c r="A197" s="38">
        <v>42848</v>
      </c>
      <c r="B197" s="41">
        <f ca="1">SUMIF('Daily Welding Eletrode Issue'!$B$2:$B$5000,$A$2:$A$1048576,'Daily Welding Eletrode Issue'!$H$2:$H$2040)</f>
        <v>0</v>
      </c>
      <c r="C197" s="42">
        <f ca="1">SUMIF('Daily Welding Eletrode Issue'!$B$2:$B$5000,$A$2:$A$1048576,'Daily Welding Eletrode Issue'!$G$2:$G$2040)</f>
        <v>0</v>
      </c>
      <c r="D197" s="43">
        <f t="shared" ca="1" si="4"/>
        <v>0</v>
      </c>
    </row>
    <row r="198" spans="1:4" ht="15.75" thickBot="1" x14ac:dyDescent="0.3">
      <c r="A198" s="38">
        <v>42849</v>
      </c>
      <c r="B198" s="41">
        <f ca="1">SUMIF('Daily Welding Eletrode Issue'!$B$2:$B$5000,$A$2:$A$1048576,'Daily Welding Eletrode Issue'!$H$2:$H$2040)</f>
        <v>0</v>
      </c>
      <c r="C198" s="42">
        <f ca="1">SUMIF('Daily Welding Eletrode Issue'!$B$2:$B$5000,$A$2:$A$1048576,'Daily Welding Eletrode Issue'!$G$2:$G$2040)</f>
        <v>0</v>
      </c>
      <c r="D198" s="43">
        <f t="shared" ca="1" si="4"/>
        <v>0</v>
      </c>
    </row>
    <row r="199" spans="1:4" ht="15.75" thickBot="1" x14ac:dyDescent="0.3">
      <c r="A199" s="38">
        <v>42850</v>
      </c>
      <c r="B199" s="41">
        <f ca="1">SUMIF('Daily Welding Eletrode Issue'!$B$2:$B$5000,$A$2:$A$1048576,'Daily Welding Eletrode Issue'!$H$2:$H$2040)</f>
        <v>0</v>
      </c>
      <c r="C199" s="42">
        <f ca="1">SUMIF('Daily Welding Eletrode Issue'!$B$2:$B$5000,$A$2:$A$1048576,'Daily Welding Eletrode Issue'!$G$2:$G$2040)</f>
        <v>0</v>
      </c>
      <c r="D199" s="43">
        <f t="shared" ca="1" si="4"/>
        <v>0</v>
      </c>
    </row>
    <row r="200" spans="1:4" ht="15.75" thickBot="1" x14ac:dyDescent="0.3">
      <c r="A200" s="38">
        <v>42851</v>
      </c>
      <c r="B200" s="41">
        <f ca="1">SUMIF('Daily Welding Eletrode Issue'!$B$2:$B$5000,$A$2:$A$1048576,'Daily Welding Eletrode Issue'!$H$2:$H$2040)</f>
        <v>0</v>
      </c>
      <c r="C200" s="42">
        <f ca="1">SUMIF('Daily Welding Eletrode Issue'!$B$2:$B$5000,$A$2:$A$1048576,'Daily Welding Eletrode Issue'!$G$2:$G$2040)</f>
        <v>0</v>
      </c>
      <c r="D200" s="43">
        <f t="shared" ca="1" si="4"/>
        <v>0</v>
      </c>
    </row>
    <row r="201" spans="1:4" ht="15.75" thickBot="1" x14ac:dyDescent="0.3">
      <c r="A201" s="38">
        <v>42852</v>
      </c>
      <c r="B201" s="41">
        <f ca="1">SUMIF('Daily Welding Eletrode Issue'!$B$2:$B$5000,$A$2:$A$1048576,'Daily Welding Eletrode Issue'!$H$2:$H$2040)</f>
        <v>0</v>
      </c>
      <c r="C201" s="42">
        <f ca="1">SUMIF('Daily Welding Eletrode Issue'!$B$2:$B$5000,$A$2:$A$1048576,'Daily Welding Eletrode Issue'!$G$2:$G$2040)</f>
        <v>0</v>
      </c>
      <c r="D201" s="43">
        <f t="shared" ca="1" si="4"/>
        <v>0</v>
      </c>
    </row>
    <row r="202" spans="1:4" ht="15.75" thickBot="1" x14ac:dyDescent="0.3">
      <c r="A202" s="38">
        <v>42853</v>
      </c>
      <c r="B202" s="41">
        <f ca="1">SUMIF('Daily Welding Eletrode Issue'!$B$2:$B$5000,$A$2:$A$1048576,'Daily Welding Eletrode Issue'!$H$2:$H$2040)</f>
        <v>0</v>
      </c>
      <c r="C202" s="42">
        <f ca="1">SUMIF('Daily Welding Eletrode Issue'!$B$2:$B$5000,$A$2:$A$1048576,'Daily Welding Eletrode Issue'!$G$2:$G$2040)</f>
        <v>0</v>
      </c>
      <c r="D202" s="43">
        <f t="shared" ca="1" si="4"/>
        <v>0</v>
      </c>
    </row>
    <row r="203" spans="1:4" ht="15.75" thickBot="1" x14ac:dyDescent="0.3">
      <c r="A203" s="38">
        <v>42854</v>
      </c>
      <c r="B203" s="41">
        <f ca="1">SUMIF('Daily Welding Eletrode Issue'!$B$2:$B$5000,$A$2:$A$1048576,'Daily Welding Eletrode Issue'!$H$2:$H$2040)</f>
        <v>0</v>
      </c>
      <c r="C203" s="42">
        <f ca="1">SUMIF('Daily Welding Eletrode Issue'!$B$2:$B$5000,$A$2:$A$1048576,'Daily Welding Eletrode Issue'!$G$2:$G$2040)</f>
        <v>0</v>
      </c>
      <c r="D203" s="43">
        <f t="shared" ca="1" si="4"/>
        <v>0</v>
      </c>
    </row>
    <row r="204" spans="1:4" ht="15.75" thickBot="1" x14ac:dyDescent="0.3">
      <c r="A204" s="38">
        <v>42855</v>
      </c>
      <c r="B204" s="41">
        <f ca="1">SUMIF('Daily Welding Eletrode Issue'!$B$2:$B$5000,$A$2:$A$1048576,'Daily Welding Eletrode Issue'!$H$2:$H$2040)</f>
        <v>0</v>
      </c>
      <c r="C204" s="42">
        <f ca="1">SUMIF('Daily Welding Eletrode Issue'!$B$2:$B$5000,$A$2:$A$1048576,'Daily Welding Eletrode Issue'!$G$2:$G$2040)</f>
        <v>0</v>
      </c>
      <c r="D204" s="43">
        <f t="shared" ca="1" si="4"/>
        <v>0</v>
      </c>
    </row>
    <row r="205" spans="1:4" ht="15.75" thickBot="1" x14ac:dyDescent="0.3">
      <c r="A205" s="38">
        <v>42856</v>
      </c>
      <c r="B205" s="41">
        <f ca="1">SUMIF('Daily Welding Eletrode Issue'!$B$2:$B$5000,$A$2:$A$1048576,'Daily Welding Eletrode Issue'!$H$2:$H$2040)</f>
        <v>0</v>
      </c>
      <c r="C205" s="42">
        <f ca="1">SUMIF('Daily Welding Eletrode Issue'!$B$2:$B$5000,$A$2:$A$1048576,'Daily Welding Eletrode Issue'!$G$2:$G$2040)</f>
        <v>0</v>
      </c>
      <c r="D205" s="43">
        <f t="shared" ca="1" si="4"/>
        <v>0</v>
      </c>
    </row>
    <row r="206" spans="1:4" ht="15.75" thickBot="1" x14ac:dyDescent="0.3">
      <c r="A206" s="38">
        <v>42857</v>
      </c>
      <c r="B206" s="41">
        <f ca="1">SUMIF('Daily Welding Eletrode Issue'!$B$2:$B$5000,$A$2:$A$1048576,'Daily Welding Eletrode Issue'!$H$2:$H$2040)</f>
        <v>0</v>
      </c>
      <c r="C206" s="42">
        <f ca="1">SUMIF('Daily Welding Eletrode Issue'!$B$2:$B$5000,$A$2:$A$1048576,'Daily Welding Eletrode Issue'!$G$2:$G$2040)</f>
        <v>0</v>
      </c>
      <c r="D206" s="43">
        <f t="shared" ca="1" si="4"/>
        <v>0</v>
      </c>
    </row>
    <row r="207" spans="1:4" ht="15.75" thickBot="1" x14ac:dyDescent="0.3">
      <c r="A207" s="38">
        <v>42858</v>
      </c>
      <c r="B207" s="41">
        <f ca="1">SUMIF('Daily Welding Eletrode Issue'!$B$2:$B$5000,$A$2:$A$1048576,'Daily Welding Eletrode Issue'!$H$2:$H$2040)</f>
        <v>0</v>
      </c>
      <c r="C207" s="42">
        <f ca="1">SUMIF('Daily Welding Eletrode Issue'!$B$2:$B$5000,$A$2:$A$1048576,'Daily Welding Eletrode Issue'!$G$2:$G$2040)</f>
        <v>0</v>
      </c>
      <c r="D207" s="43">
        <f t="shared" ca="1" si="4"/>
        <v>0</v>
      </c>
    </row>
    <row r="208" spans="1:4" ht="15.75" thickBot="1" x14ac:dyDescent="0.3">
      <c r="A208" s="38">
        <v>42859</v>
      </c>
      <c r="B208" s="41">
        <f ca="1">SUMIF('Daily Welding Eletrode Issue'!$B$2:$B$5000,$A$2:$A$1048576,'Daily Welding Eletrode Issue'!$H$2:$H$2040)</f>
        <v>0</v>
      </c>
      <c r="C208" s="42">
        <f ca="1">SUMIF('Daily Welding Eletrode Issue'!$B$2:$B$5000,$A$2:$A$1048576,'Daily Welding Eletrode Issue'!$G$2:$G$2040)</f>
        <v>0</v>
      </c>
      <c r="D208" s="43">
        <f t="shared" ca="1" si="4"/>
        <v>0</v>
      </c>
    </row>
    <row r="209" spans="1:4" ht="15.75" thickBot="1" x14ac:dyDescent="0.3">
      <c r="A209" s="38">
        <v>42860</v>
      </c>
      <c r="B209" s="41">
        <f ca="1">SUMIF('Daily Welding Eletrode Issue'!$B$2:$B$5000,$A$2:$A$1048576,'Daily Welding Eletrode Issue'!$H$2:$H$2040)</f>
        <v>0</v>
      </c>
      <c r="C209" s="42">
        <f ca="1">SUMIF('Daily Welding Eletrode Issue'!$B$2:$B$5000,$A$2:$A$1048576,'Daily Welding Eletrode Issue'!$G$2:$G$2040)</f>
        <v>0</v>
      </c>
      <c r="D209" s="43">
        <f t="shared" ca="1" si="4"/>
        <v>0</v>
      </c>
    </row>
    <row r="210" spans="1:4" ht="15.75" thickBot="1" x14ac:dyDescent="0.3">
      <c r="A210" s="38">
        <v>42861</v>
      </c>
      <c r="B210" s="41">
        <f ca="1">SUMIF('Daily Welding Eletrode Issue'!$B$2:$B$5000,$A$2:$A$1048576,'Daily Welding Eletrode Issue'!$H$2:$H$2040)</f>
        <v>0</v>
      </c>
      <c r="C210" s="42">
        <f ca="1">SUMIF('Daily Welding Eletrode Issue'!$B$2:$B$5000,$A$2:$A$1048576,'Daily Welding Eletrode Issue'!$G$2:$G$2040)</f>
        <v>0</v>
      </c>
      <c r="D210" s="43">
        <f t="shared" ca="1" si="4"/>
        <v>0</v>
      </c>
    </row>
    <row r="211" spans="1:4" ht="15.75" thickBot="1" x14ac:dyDescent="0.3">
      <c r="A211" s="38">
        <v>42862</v>
      </c>
      <c r="B211" s="41">
        <f ca="1">SUMIF('Daily Welding Eletrode Issue'!$B$2:$B$5000,$A$2:$A$1048576,'Daily Welding Eletrode Issue'!$H$2:$H$2040)</f>
        <v>0</v>
      </c>
      <c r="C211" s="42">
        <f ca="1">SUMIF('Daily Welding Eletrode Issue'!$B$2:$B$5000,$A$2:$A$1048576,'Daily Welding Eletrode Issue'!$G$2:$G$2040)</f>
        <v>0</v>
      </c>
      <c r="D211" s="43">
        <f t="shared" ca="1" si="4"/>
        <v>0</v>
      </c>
    </row>
    <row r="212" spans="1:4" ht="15.75" thickBot="1" x14ac:dyDescent="0.3">
      <c r="A212" s="38">
        <v>42863</v>
      </c>
      <c r="B212" s="41">
        <f ca="1">SUMIF('Daily Welding Eletrode Issue'!$B$2:$B$5000,$A$2:$A$1048576,'Daily Welding Eletrode Issue'!$H$2:$H$2040)</f>
        <v>0</v>
      </c>
      <c r="C212" s="42">
        <f ca="1">SUMIF('Daily Welding Eletrode Issue'!$B$2:$B$5000,$A$2:$A$1048576,'Daily Welding Eletrode Issue'!$G$2:$G$2040)</f>
        <v>0</v>
      </c>
      <c r="D212" s="43">
        <f t="shared" ca="1" si="4"/>
        <v>0</v>
      </c>
    </row>
    <row r="213" spans="1:4" ht="15.75" thickBot="1" x14ac:dyDescent="0.3">
      <c r="A213" s="38">
        <v>42864</v>
      </c>
      <c r="B213" s="41">
        <f ca="1">SUMIF('Daily Welding Eletrode Issue'!$B$2:$B$5000,$A$2:$A$1048576,'Daily Welding Eletrode Issue'!$H$2:$H$2040)</f>
        <v>0</v>
      </c>
      <c r="C213" s="42">
        <f ca="1">SUMIF('Daily Welding Eletrode Issue'!$B$2:$B$5000,$A$2:$A$1048576,'Daily Welding Eletrode Issue'!$G$2:$G$2040)</f>
        <v>0</v>
      </c>
      <c r="D213" s="43">
        <f t="shared" ca="1" si="4"/>
        <v>0</v>
      </c>
    </row>
    <row r="214" spans="1:4" ht="15.75" thickBot="1" x14ac:dyDescent="0.3">
      <c r="A214" s="38">
        <v>42865</v>
      </c>
      <c r="B214" s="41">
        <f ca="1">SUMIF('Daily Welding Eletrode Issue'!$B$2:$B$5000,$A$2:$A$1048576,'Daily Welding Eletrode Issue'!$H$2:$H$2040)</f>
        <v>0</v>
      </c>
      <c r="C214" s="42">
        <f ca="1">SUMIF('Daily Welding Eletrode Issue'!$B$2:$B$5000,$A$2:$A$1048576,'Daily Welding Eletrode Issue'!$G$2:$G$2040)</f>
        <v>0</v>
      </c>
      <c r="D214" s="43">
        <f t="shared" ca="1" si="4"/>
        <v>0</v>
      </c>
    </row>
    <row r="215" spans="1:4" ht="15.75" thickBot="1" x14ac:dyDescent="0.3">
      <c r="A215" s="38">
        <v>42866</v>
      </c>
      <c r="B215" s="41">
        <f ca="1">SUMIF('Daily Welding Eletrode Issue'!$B$2:$B$5000,$A$2:$A$1048576,'Daily Welding Eletrode Issue'!$H$2:$H$2040)</f>
        <v>0</v>
      </c>
      <c r="C215" s="42">
        <f ca="1">SUMIF('Daily Welding Eletrode Issue'!$B$2:$B$5000,$A$2:$A$1048576,'Daily Welding Eletrode Issue'!$G$2:$G$2040)</f>
        <v>0</v>
      </c>
      <c r="D215" s="43">
        <f t="shared" ca="1" si="4"/>
        <v>0</v>
      </c>
    </row>
    <row r="216" spans="1:4" ht="15.75" thickBot="1" x14ac:dyDescent="0.3">
      <c r="A216" s="38">
        <v>42867</v>
      </c>
      <c r="B216" s="41">
        <f ca="1">SUMIF('Daily Welding Eletrode Issue'!$B$2:$B$5000,$A$2:$A$1048576,'Daily Welding Eletrode Issue'!$H$2:$H$2040)</f>
        <v>0</v>
      </c>
      <c r="C216" s="42">
        <f ca="1">SUMIF('Daily Welding Eletrode Issue'!$B$2:$B$5000,$A$2:$A$1048576,'Daily Welding Eletrode Issue'!$G$2:$G$2040)</f>
        <v>0</v>
      </c>
      <c r="D216" s="43">
        <f t="shared" ca="1" si="4"/>
        <v>0</v>
      </c>
    </row>
    <row r="217" spans="1:4" ht="15.75" thickBot="1" x14ac:dyDescent="0.3">
      <c r="A217" s="38">
        <v>42868</v>
      </c>
      <c r="B217" s="41">
        <f ca="1">SUMIF('Daily Welding Eletrode Issue'!$B$2:$B$5000,$A$2:$A$1048576,'Daily Welding Eletrode Issue'!$H$2:$H$2040)</f>
        <v>0</v>
      </c>
      <c r="C217" s="42">
        <f ca="1">SUMIF('Daily Welding Eletrode Issue'!$B$2:$B$5000,$A$2:$A$1048576,'Daily Welding Eletrode Issue'!$G$2:$G$2040)</f>
        <v>0</v>
      </c>
      <c r="D217" s="43">
        <f t="shared" ca="1" si="4"/>
        <v>0</v>
      </c>
    </row>
    <row r="218" spans="1:4" ht="15.75" thickBot="1" x14ac:dyDescent="0.3">
      <c r="A218" s="38">
        <v>42869</v>
      </c>
      <c r="B218" s="41">
        <f ca="1">SUMIF('Daily Welding Eletrode Issue'!$B$2:$B$5000,$A$2:$A$1048576,'Daily Welding Eletrode Issue'!$H$2:$H$2040)</f>
        <v>0</v>
      </c>
      <c r="C218" s="42">
        <f ca="1">SUMIF('Daily Welding Eletrode Issue'!$B$2:$B$5000,$A$2:$A$1048576,'Daily Welding Eletrode Issue'!$G$2:$G$2040)</f>
        <v>0</v>
      </c>
      <c r="D218" s="43">
        <f t="shared" ca="1" si="4"/>
        <v>0</v>
      </c>
    </row>
    <row r="219" spans="1:4" ht="15.75" thickBot="1" x14ac:dyDescent="0.3">
      <c r="A219" s="38">
        <v>42870</v>
      </c>
      <c r="B219" s="41">
        <f ca="1">SUMIF('Daily Welding Eletrode Issue'!$B$2:$B$5000,$A$2:$A$1048576,'Daily Welding Eletrode Issue'!$H$2:$H$2040)</f>
        <v>0</v>
      </c>
      <c r="C219" s="42">
        <f ca="1">SUMIF('Daily Welding Eletrode Issue'!$B$2:$B$5000,$A$2:$A$1048576,'Daily Welding Eletrode Issue'!$G$2:$G$2040)</f>
        <v>0</v>
      </c>
      <c r="D219" s="43">
        <f t="shared" ca="1" si="4"/>
        <v>0</v>
      </c>
    </row>
    <row r="220" spans="1:4" ht="15.75" thickBot="1" x14ac:dyDescent="0.3">
      <c r="A220" s="38">
        <v>42871</v>
      </c>
      <c r="B220" s="41">
        <f ca="1">SUMIF('Daily Welding Eletrode Issue'!$B$2:$B$5000,$A$2:$A$1048576,'Daily Welding Eletrode Issue'!$H$2:$H$2040)</f>
        <v>0</v>
      </c>
      <c r="C220" s="42">
        <f ca="1">SUMIF('Daily Welding Eletrode Issue'!$B$2:$B$5000,$A$2:$A$1048576,'Daily Welding Eletrode Issue'!$G$2:$G$2040)</f>
        <v>0</v>
      </c>
      <c r="D220" s="43">
        <f t="shared" ca="1" si="4"/>
        <v>0</v>
      </c>
    </row>
    <row r="221" spans="1:4" ht="15.75" thickBot="1" x14ac:dyDescent="0.3">
      <c r="A221" s="38">
        <v>42872</v>
      </c>
      <c r="B221" s="41">
        <f ca="1">SUMIF('Daily Welding Eletrode Issue'!$B$2:$B$5000,$A$2:$A$1048576,'Daily Welding Eletrode Issue'!$H$2:$H$2040)</f>
        <v>0</v>
      </c>
      <c r="C221" s="42">
        <f ca="1">SUMIF('Daily Welding Eletrode Issue'!$B$2:$B$5000,$A$2:$A$1048576,'Daily Welding Eletrode Issue'!$G$2:$G$2040)</f>
        <v>0</v>
      </c>
      <c r="D221" s="43">
        <f t="shared" ca="1" si="4"/>
        <v>0</v>
      </c>
    </row>
    <row r="222" spans="1:4" ht="15.75" thickBot="1" x14ac:dyDescent="0.3">
      <c r="A222" s="38">
        <v>42873</v>
      </c>
      <c r="B222" s="41">
        <f ca="1">SUMIF('Daily Welding Eletrode Issue'!$B$2:$B$5000,$A$2:$A$1048576,'Daily Welding Eletrode Issue'!$H$2:$H$2040)</f>
        <v>0</v>
      </c>
      <c r="C222" s="42">
        <f ca="1">SUMIF('Daily Welding Eletrode Issue'!$B$2:$B$5000,$A$2:$A$1048576,'Daily Welding Eletrode Issue'!$G$2:$G$2040)</f>
        <v>0</v>
      </c>
      <c r="D222" s="43">
        <f t="shared" ca="1" si="4"/>
        <v>0</v>
      </c>
    </row>
    <row r="223" spans="1:4" ht="15.75" thickBot="1" x14ac:dyDescent="0.3">
      <c r="A223" s="38">
        <v>42874</v>
      </c>
      <c r="B223" s="41">
        <f ca="1">SUMIF('Daily Welding Eletrode Issue'!$B$2:$B$5000,$A$2:$A$1048576,'Daily Welding Eletrode Issue'!$H$2:$H$2040)</f>
        <v>0</v>
      </c>
      <c r="C223" s="42">
        <f ca="1">SUMIF('Daily Welding Eletrode Issue'!$B$2:$B$5000,$A$2:$A$1048576,'Daily Welding Eletrode Issue'!$G$2:$G$2040)</f>
        <v>0</v>
      </c>
      <c r="D223" s="43">
        <f t="shared" ca="1" si="4"/>
        <v>0</v>
      </c>
    </row>
    <row r="224" spans="1:4" ht="15.75" thickBot="1" x14ac:dyDescent="0.3">
      <c r="A224" s="38">
        <v>42875</v>
      </c>
      <c r="B224" s="41">
        <f ca="1">SUMIF('Daily Welding Eletrode Issue'!$B$2:$B$5000,$A$2:$A$1048576,'Daily Welding Eletrode Issue'!$H$2:$H$2040)</f>
        <v>0</v>
      </c>
      <c r="C224" s="42">
        <f ca="1">SUMIF('Daily Welding Eletrode Issue'!$B$2:$B$5000,$A$2:$A$1048576,'Daily Welding Eletrode Issue'!$G$2:$G$2040)</f>
        <v>0</v>
      </c>
      <c r="D224" s="43">
        <f t="shared" ca="1" si="4"/>
        <v>0</v>
      </c>
    </row>
    <row r="225" spans="1:4" ht="15.75" thickBot="1" x14ac:dyDescent="0.3">
      <c r="A225" s="38">
        <v>42876</v>
      </c>
      <c r="B225" s="41">
        <f ca="1">SUMIF('Daily Welding Eletrode Issue'!$B$2:$B$5000,$A$2:$A$1048576,'Daily Welding Eletrode Issue'!$H$2:$H$2040)</f>
        <v>0</v>
      </c>
      <c r="C225" s="42">
        <f ca="1">SUMIF('Daily Welding Eletrode Issue'!$B$2:$B$5000,$A$2:$A$1048576,'Daily Welding Eletrode Issue'!$G$2:$G$2040)</f>
        <v>0</v>
      </c>
      <c r="D225" s="43">
        <f t="shared" ca="1" si="4"/>
        <v>0</v>
      </c>
    </row>
    <row r="226" spans="1:4" ht="15.75" thickBot="1" x14ac:dyDescent="0.3">
      <c r="A226" s="38">
        <v>42877</v>
      </c>
      <c r="B226" s="41">
        <f ca="1">SUMIF('Daily Welding Eletrode Issue'!$B$2:$B$5000,$A$2:$A$1048576,'Daily Welding Eletrode Issue'!$H$2:$H$2040)</f>
        <v>0</v>
      </c>
      <c r="C226" s="42">
        <f ca="1">SUMIF('Daily Welding Eletrode Issue'!$B$2:$B$5000,$A$2:$A$1048576,'Daily Welding Eletrode Issue'!$G$2:$G$2040)</f>
        <v>0</v>
      </c>
      <c r="D226" s="43">
        <f t="shared" ca="1" si="4"/>
        <v>0</v>
      </c>
    </row>
    <row r="227" spans="1:4" ht="15.75" thickBot="1" x14ac:dyDescent="0.3">
      <c r="A227" s="38">
        <v>42878</v>
      </c>
      <c r="B227" s="41">
        <f ca="1">SUMIF('Daily Welding Eletrode Issue'!$B$2:$B$5000,$A$2:$A$1048576,'Daily Welding Eletrode Issue'!$H$2:$H$2040)</f>
        <v>0</v>
      </c>
      <c r="C227" s="42">
        <f ca="1">SUMIF('Daily Welding Eletrode Issue'!$B$2:$B$5000,$A$2:$A$1048576,'Daily Welding Eletrode Issue'!$G$2:$G$2040)</f>
        <v>0</v>
      </c>
      <c r="D227" s="43">
        <f t="shared" ca="1" si="4"/>
        <v>0</v>
      </c>
    </row>
    <row r="228" spans="1:4" ht="15.75" thickBot="1" x14ac:dyDescent="0.3">
      <c r="A228" s="38">
        <v>42879</v>
      </c>
      <c r="B228" s="41">
        <f ca="1">SUMIF('Daily Welding Eletrode Issue'!$B$2:$B$5000,$A$2:$A$1048576,'Daily Welding Eletrode Issue'!$H$2:$H$2040)</f>
        <v>0</v>
      </c>
      <c r="C228" s="42">
        <f ca="1">SUMIF('Daily Welding Eletrode Issue'!$B$2:$B$5000,$A$2:$A$1048576,'Daily Welding Eletrode Issue'!$G$2:$G$2040)</f>
        <v>0</v>
      </c>
      <c r="D228" s="43">
        <f t="shared" ca="1" si="4"/>
        <v>0</v>
      </c>
    </row>
    <row r="229" spans="1:4" ht="15.75" thickBot="1" x14ac:dyDescent="0.3">
      <c r="A229" s="38">
        <v>42880</v>
      </c>
      <c r="B229" s="41">
        <f ca="1">SUMIF('Daily Welding Eletrode Issue'!$B$2:$B$5000,$A$2:$A$1048576,'Daily Welding Eletrode Issue'!$H$2:$H$2040)</f>
        <v>0</v>
      </c>
      <c r="C229" s="42">
        <f ca="1">SUMIF('Daily Welding Eletrode Issue'!$B$2:$B$5000,$A$2:$A$1048576,'Daily Welding Eletrode Issue'!$G$2:$G$2040)</f>
        <v>0</v>
      </c>
      <c r="D229" s="43">
        <f t="shared" ca="1" si="4"/>
        <v>0</v>
      </c>
    </row>
    <row r="230" spans="1:4" ht="15.75" thickBot="1" x14ac:dyDescent="0.3">
      <c r="A230" s="38">
        <v>42881</v>
      </c>
      <c r="B230" s="41">
        <f ca="1">SUMIF('Daily Welding Eletrode Issue'!$B$2:$B$5000,$A$2:$A$1048576,'Daily Welding Eletrode Issue'!$H$2:$H$2040)</f>
        <v>0</v>
      </c>
      <c r="C230" s="42">
        <f ca="1">SUMIF('Daily Welding Eletrode Issue'!$B$2:$B$5000,$A$2:$A$1048576,'Daily Welding Eletrode Issue'!$G$2:$G$2040)</f>
        <v>0</v>
      </c>
      <c r="D230" s="43">
        <f t="shared" ca="1" si="4"/>
        <v>0</v>
      </c>
    </row>
    <row r="231" spans="1:4" ht="15.75" thickBot="1" x14ac:dyDescent="0.3">
      <c r="A231" s="38">
        <v>42882</v>
      </c>
      <c r="B231" s="41">
        <f ca="1">SUMIF('Daily Welding Eletrode Issue'!$B$2:$B$5000,$A$2:$A$1048576,'Daily Welding Eletrode Issue'!$H$2:$H$2040)</f>
        <v>0</v>
      </c>
      <c r="C231" s="42">
        <f ca="1">SUMIF('Daily Welding Eletrode Issue'!$B$2:$B$5000,$A$2:$A$1048576,'Daily Welding Eletrode Issue'!$G$2:$G$2040)</f>
        <v>0</v>
      </c>
      <c r="D231" s="43">
        <f t="shared" ca="1" si="4"/>
        <v>0</v>
      </c>
    </row>
    <row r="232" spans="1:4" ht="15.75" thickBot="1" x14ac:dyDescent="0.3">
      <c r="A232" s="38">
        <v>42883</v>
      </c>
      <c r="B232" s="41">
        <f ca="1">SUMIF('Daily Welding Eletrode Issue'!$B$2:$B$5000,$A$2:$A$1048576,'Daily Welding Eletrode Issue'!$H$2:$H$2040)</f>
        <v>0</v>
      </c>
      <c r="C232" s="42">
        <f ca="1">SUMIF('Daily Welding Eletrode Issue'!$B$2:$B$5000,$A$2:$A$1048576,'Daily Welding Eletrode Issue'!$G$2:$G$2040)</f>
        <v>0</v>
      </c>
      <c r="D232" s="43">
        <f t="shared" ca="1" si="4"/>
        <v>0</v>
      </c>
    </row>
    <row r="233" spans="1:4" ht="15.75" thickBot="1" x14ac:dyDescent="0.3">
      <c r="A233" s="38">
        <v>42884</v>
      </c>
      <c r="B233" s="41">
        <f ca="1">SUMIF('Daily Welding Eletrode Issue'!$B$2:$B$5000,$A$2:$A$1048576,'Daily Welding Eletrode Issue'!$H$2:$H$2040)</f>
        <v>0</v>
      </c>
      <c r="C233" s="42">
        <f ca="1">SUMIF('Daily Welding Eletrode Issue'!$B$2:$B$5000,$A$2:$A$1048576,'Daily Welding Eletrode Issue'!$G$2:$G$2040)</f>
        <v>0</v>
      </c>
      <c r="D233" s="43">
        <f t="shared" ca="1" si="4"/>
        <v>0</v>
      </c>
    </row>
    <row r="234" spans="1:4" ht="15.75" thickBot="1" x14ac:dyDescent="0.3">
      <c r="A234" s="38">
        <v>42885</v>
      </c>
      <c r="B234" s="41">
        <f ca="1">SUMIF('Daily Welding Eletrode Issue'!$B$2:$B$5000,$A$2:$A$1048576,'Daily Welding Eletrode Issue'!$H$2:$H$2040)</f>
        <v>0</v>
      </c>
      <c r="C234" s="42">
        <f ca="1">SUMIF('Daily Welding Eletrode Issue'!$B$2:$B$5000,$A$2:$A$1048576,'Daily Welding Eletrode Issue'!$G$2:$G$2040)</f>
        <v>0</v>
      </c>
      <c r="D234" s="43">
        <f t="shared" ca="1" si="4"/>
        <v>0</v>
      </c>
    </row>
    <row r="235" spans="1:4" ht="15.75" thickBot="1" x14ac:dyDescent="0.3">
      <c r="A235" s="38">
        <v>42886</v>
      </c>
      <c r="B235" s="41">
        <f ca="1">SUMIF('Daily Welding Eletrode Issue'!$B$2:$B$5000,$A$2:$A$1048576,'Daily Welding Eletrode Issue'!$H$2:$H$2040)</f>
        <v>0</v>
      </c>
      <c r="C235" s="42">
        <f ca="1">SUMIF('Daily Welding Eletrode Issue'!$B$2:$B$5000,$A$2:$A$1048576,'Daily Welding Eletrode Issue'!$G$2:$G$2040)</f>
        <v>0</v>
      </c>
      <c r="D235" s="43">
        <f t="shared" ca="1" si="4"/>
        <v>0</v>
      </c>
    </row>
    <row r="236" spans="1:4" ht="15.75" thickBot="1" x14ac:dyDescent="0.3">
      <c r="A236" s="38">
        <v>42887</v>
      </c>
      <c r="B236" s="41">
        <f ca="1">SUMIF('Daily Welding Eletrode Issue'!$B$2:$B$5000,$A$2:$A$1048576,'Daily Welding Eletrode Issue'!$H$2:$H$2040)</f>
        <v>0</v>
      </c>
      <c r="C236" s="42">
        <f ca="1">SUMIF('Daily Welding Eletrode Issue'!$B$2:$B$5000,$A$2:$A$1048576,'Daily Welding Eletrode Issue'!$G$2:$G$2040)</f>
        <v>0</v>
      </c>
      <c r="D236" s="43">
        <f t="shared" ca="1" si="4"/>
        <v>0</v>
      </c>
    </row>
    <row r="237" spans="1:4" ht="15.75" thickBot="1" x14ac:dyDescent="0.3">
      <c r="A237" s="38">
        <v>42888</v>
      </c>
      <c r="B237" s="41">
        <f ca="1">SUMIF('Daily Welding Eletrode Issue'!$B$2:$B$5000,$A$2:$A$1048576,'Daily Welding Eletrode Issue'!$H$2:$H$2040)</f>
        <v>0</v>
      </c>
      <c r="C237" s="42">
        <f ca="1">SUMIF('Daily Welding Eletrode Issue'!$B$2:$B$5000,$A$2:$A$1048576,'Daily Welding Eletrode Issue'!$G$2:$G$2040)</f>
        <v>0</v>
      </c>
      <c r="D237" s="43">
        <f t="shared" ca="1" si="4"/>
        <v>0</v>
      </c>
    </row>
    <row r="238" spans="1:4" ht="15.75" thickBot="1" x14ac:dyDescent="0.3">
      <c r="A238" s="38">
        <v>42889</v>
      </c>
      <c r="B238" s="41">
        <f ca="1">SUMIF('Daily Welding Eletrode Issue'!$B$2:$B$5000,$A$2:$A$1048576,'Daily Welding Eletrode Issue'!$H$2:$H$2040)</f>
        <v>0</v>
      </c>
      <c r="C238" s="42">
        <f ca="1">SUMIF('Daily Welding Eletrode Issue'!$B$2:$B$5000,$A$2:$A$1048576,'Daily Welding Eletrode Issue'!$G$2:$G$2040)</f>
        <v>0</v>
      </c>
      <c r="D238" s="43">
        <f t="shared" ca="1" si="4"/>
        <v>0</v>
      </c>
    </row>
    <row r="239" spans="1:4" ht="15.75" thickBot="1" x14ac:dyDescent="0.3">
      <c r="A239" s="38">
        <v>42890</v>
      </c>
      <c r="B239" s="41">
        <f ca="1">SUMIF('Daily Welding Eletrode Issue'!$B$2:$B$5000,$A$2:$A$1048576,'Daily Welding Eletrode Issue'!$H$2:$H$2040)</f>
        <v>0</v>
      </c>
      <c r="C239" s="42">
        <f ca="1">SUMIF('Daily Welding Eletrode Issue'!$B$2:$B$5000,$A$2:$A$1048576,'Daily Welding Eletrode Issue'!$G$2:$G$2040)</f>
        <v>0</v>
      </c>
      <c r="D239" s="43">
        <f t="shared" ca="1" si="4"/>
        <v>0</v>
      </c>
    </row>
    <row r="240" spans="1:4" ht="15.75" thickBot="1" x14ac:dyDescent="0.3">
      <c r="A240" s="38">
        <v>42891</v>
      </c>
      <c r="B240" s="41">
        <f ca="1">SUMIF('Daily Welding Eletrode Issue'!$B$2:$B$5000,$A$2:$A$1048576,'Daily Welding Eletrode Issue'!$H$2:$H$2040)</f>
        <v>0</v>
      </c>
      <c r="C240" s="42">
        <f ca="1">SUMIF('Daily Welding Eletrode Issue'!$B$2:$B$5000,$A$2:$A$1048576,'Daily Welding Eletrode Issue'!$G$2:$G$2040)</f>
        <v>0</v>
      </c>
      <c r="D240" s="43">
        <f t="shared" ref="D240:D303" ca="1" si="5">B240+C240</f>
        <v>0</v>
      </c>
    </row>
    <row r="241" spans="1:4" ht="15.75" thickBot="1" x14ac:dyDescent="0.3">
      <c r="A241" s="38">
        <v>42892</v>
      </c>
      <c r="B241" s="41">
        <f ca="1">SUMIF('Daily Welding Eletrode Issue'!$B$2:$B$5000,$A$2:$A$1048576,'Daily Welding Eletrode Issue'!$H$2:$H$2040)</f>
        <v>0</v>
      </c>
      <c r="C241" s="42">
        <f ca="1">SUMIF('Daily Welding Eletrode Issue'!$B$2:$B$5000,$A$2:$A$1048576,'Daily Welding Eletrode Issue'!$G$2:$G$2040)</f>
        <v>0</v>
      </c>
      <c r="D241" s="43">
        <f t="shared" ca="1" si="5"/>
        <v>0</v>
      </c>
    </row>
    <row r="242" spans="1:4" ht="15.75" thickBot="1" x14ac:dyDescent="0.3">
      <c r="A242" s="38">
        <v>42893</v>
      </c>
      <c r="B242" s="41">
        <f ca="1">SUMIF('Daily Welding Eletrode Issue'!$B$2:$B$5000,$A$2:$A$1048576,'Daily Welding Eletrode Issue'!$H$2:$H$2040)</f>
        <v>0</v>
      </c>
      <c r="C242" s="42">
        <f ca="1">SUMIF('Daily Welding Eletrode Issue'!$B$2:$B$5000,$A$2:$A$1048576,'Daily Welding Eletrode Issue'!$G$2:$G$2040)</f>
        <v>0</v>
      </c>
      <c r="D242" s="43">
        <f t="shared" ca="1" si="5"/>
        <v>0</v>
      </c>
    </row>
    <row r="243" spans="1:4" ht="15.75" thickBot="1" x14ac:dyDescent="0.3">
      <c r="A243" s="38">
        <v>42894</v>
      </c>
      <c r="B243" s="41">
        <f ca="1">SUMIF('Daily Welding Eletrode Issue'!$B$2:$B$5000,$A$2:$A$1048576,'Daily Welding Eletrode Issue'!$H$2:$H$2040)</f>
        <v>0</v>
      </c>
      <c r="C243" s="42">
        <f ca="1">SUMIF('Daily Welding Eletrode Issue'!$B$2:$B$5000,$A$2:$A$1048576,'Daily Welding Eletrode Issue'!$G$2:$G$2040)</f>
        <v>0</v>
      </c>
      <c r="D243" s="43">
        <f t="shared" ca="1" si="5"/>
        <v>0</v>
      </c>
    </row>
    <row r="244" spans="1:4" ht="15.75" thickBot="1" x14ac:dyDescent="0.3">
      <c r="A244" s="38">
        <v>42895</v>
      </c>
      <c r="B244" s="41">
        <f ca="1">SUMIF('Daily Welding Eletrode Issue'!$B$2:$B$5000,$A$2:$A$1048576,'Daily Welding Eletrode Issue'!$H$2:$H$2040)</f>
        <v>0</v>
      </c>
      <c r="C244" s="42">
        <f ca="1">SUMIF('Daily Welding Eletrode Issue'!$B$2:$B$5000,$A$2:$A$1048576,'Daily Welding Eletrode Issue'!$G$2:$G$2040)</f>
        <v>0</v>
      </c>
      <c r="D244" s="43">
        <f t="shared" ca="1" si="5"/>
        <v>0</v>
      </c>
    </row>
    <row r="245" spans="1:4" ht="15.75" thickBot="1" x14ac:dyDescent="0.3">
      <c r="A245" s="38">
        <v>42896</v>
      </c>
      <c r="B245" s="41">
        <f ca="1">SUMIF('Daily Welding Eletrode Issue'!$B$2:$B$5000,$A$2:$A$1048576,'Daily Welding Eletrode Issue'!$H$2:$H$2040)</f>
        <v>0</v>
      </c>
      <c r="C245" s="42">
        <f ca="1">SUMIF('Daily Welding Eletrode Issue'!$B$2:$B$5000,$A$2:$A$1048576,'Daily Welding Eletrode Issue'!$G$2:$G$2040)</f>
        <v>0</v>
      </c>
      <c r="D245" s="43">
        <f t="shared" ca="1" si="5"/>
        <v>0</v>
      </c>
    </row>
    <row r="246" spans="1:4" ht="15.75" thickBot="1" x14ac:dyDescent="0.3">
      <c r="A246" s="38">
        <v>42897</v>
      </c>
      <c r="B246" s="41">
        <f ca="1">SUMIF('Daily Welding Eletrode Issue'!$B$2:$B$5000,$A$2:$A$1048576,'Daily Welding Eletrode Issue'!$H$2:$H$2040)</f>
        <v>0</v>
      </c>
      <c r="C246" s="42">
        <f ca="1">SUMIF('Daily Welding Eletrode Issue'!$B$2:$B$5000,$A$2:$A$1048576,'Daily Welding Eletrode Issue'!$G$2:$G$2040)</f>
        <v>0</v>
      </c>
      <c r="D246" s="43">
        <f t="shared" ca="1" si="5"/>
        <v>0</v>
      </c>
    </row>
    <row r="247" spans="1:4" ht="15.75" thickBot="1" x14ac:dyDescent="0.3">
      <c r="A247" s="38">
        <v>42898</v>
      </c>
      <c r="B247" s="41">
        <f ca="1">SUMIF('Daily Welding Eletrode Issue'!$B$2:$B$5000,$A$2:$A$1048576,'Daily Welding Eletrode Issue'!$H$2:$H$2040)</f>
        <v>0</v>
      </c>
      <c r="C247" s="42">
        <f ca="1">SUMIF('Daily Welding Eletrode Issue'!$B$2:$B$5000,$A$2:$A$1048576,'Daily Welding Eletrode Issue'!$G$2:$G$2040)</f>
        <v>0</v>
      </c>
      <c r="D247" s="43">
        <f t="shared" ca="1" si="5"/>
        <v>0</v>
      </c>
    </row>
    <row r="248" spans="1:4" ht="15.75" thickBot="1" x14ac:dyDescent="0.3">
      <c r="A248" s="38">
        <v>42899</v>
      </c>
      <c r="B248" s="41">
        <f ca="1">SUMIF('Daily Welding Eletrode Issue'!$B$2:$B$5000,$A$2:$A$1048576,'Daily Welding Eletrode Issue'!$H$2:$H$2040)</f>
        <v>0</v>
      </c>
      <c r="C248" s="42">
        <f ca="1">SUMIF('Daily Welding Eletrode Issue'!$B$2:$B$5000,$A$2:$A$1048576,'Daily Welding Eletrode Issue'!$G$2:$G$2040)</f>
        <v>0</v>
      </c>
      <c r="D248" s="43">
        <f t="shared" ca="1" si="5"/>
        <v>0</v>
      </c>
    </row>
    <row r="249" spans="1:4" ht="15.75" thickBot="1" x14ac:dyDescent="0.3">
      <c r="A249" s="38">
        <v>42900</v>
      </c>
      <c r="B249" s="41">
        <f ca="1">SUMIF('Daily Welding Eletrode Issue'!$B$2:$B$5000,$A$2:$A$1048576,'Daily Welding Eletrode Issue'!$H$2:$H$2040)</f>
        <v>0</v>
      </c>
      <c r="C249" s="42">
        <f ca="1">SUMIF('Daily Welding Eletrode Issue'!$B$2:$B$5000,$A$2:$A$1048576,'Daily Welding Eletrode Issue'!$G$2:$G$2040)</f>
        <v>0</v>
      </c>
      <c r="D249" s="43">
        <f t="shared" ca="1" si="5"/>
        <v>0</v>
      </c>
    </row>
    <row r="250" spans="1:4" ht="15.75" thickBot="1" x14ac:dyDescent="0.3">
      <c r="A250" s="38">
        <v>42901</v>
      </c>
      <c r="B250" s="41">
        <f ca="1">SUMIF('Daily Welding Eletrode Issue'!$B$2:$B$5000,$A$2:$A$1048576,'Daily Welding Eletrode Issue'!$H$2:$H$2040)</f>
        <v>0</v>
      </c>
      <c r="C250" s="42">
        <f ca="1">SUMIF('Daily Welding Eletrode Issue'!$B$2:$B$5000,$A$2:$A$1048576,'Daily Welding Eletrode Issue'!$G$2:$G$2040)</f>
        <v>0</v>
      </c>
      <c r="D250" s="43">
        <f t="shared" ca="1" si="5"/>
        <v>0</v>
      </c>
    </row>
    <row r="251" spans="1:4" ht="15.75" thickBot="1" x14ac:dyDescent="0.3">
      <c r="A251" s="38">
        <v>42902</v>
      </c>
      <c r="B251" s="41">
        <f ca="1">SUMIF('Daily Welding Eletrode Issue'!$B$2:$B$5000,$A$2:$A$1048576,'Daily Welding Eletrode Issue'!$H$2:$H$2040)</f>
        <v>0</v>
      </c>
      <c r="C251" s="42">
        <f ca="1">SUMIF('Daily Welding Eletrode Issue'!$B$2:$B$5000,$A$2:$A$1048576,'Daily Welding Eletrode Issue'!$G$2:$G$2040)</f>
        <v>0</v>
      </c>
      <c r="D251" s="43">
        <f t="shared" ca="1" si="5"/>
        <v>0</v>
      </c>
    </row>
    <row r="252" spans="1:4" ht="15.75" thickBot="1" x14ac:dyDescent="0.3">
      <c r="A252" s="38">
        <v>42903</v>
      </c>
      <c r="B252" s="41">
        <f ca="1">SUMIF('Daily Welding Eletrode Issue'!$B$2:$B$5000,$A$2:$A$1048576,'Daily Welding Eletrode Issue'!$H$2:$H$2040)</f>
        <v>0</v>
      </c>
      <c r="C252" s="42">
        <f ca="1">SUMIF('Daily Welding Eletrode Issue'!$B$2:$B$5000,$A$2:$A$1048576,'Daily Welding Eletrode Issue'!$G$2:$G$2040)</f>
        <v>0</v>
      </c>
      <c r="D252" s="43">
        <f t="shared" ca="1" si="5"/>
        <v>0</v>
      </c>
    </row>
    <row r="253" spans="1:4" ht="15.75" thickBot="1" x14ac:dyDescent="0.3">
      <c r="A253" s="38">
        <v>42904</v>
      </c>
      <c r="B253" s="41">
        <f ca="1">SUMIF('Daily Welding Eletrode Issue'!$B$2:$B$5000,$A$2:$A$1048576,'Daily Welding Eletrode Issue'!$H$2:$H$2040)</f>
        <v>0</v>
      </c>
      <c r="C253" s="42">
        <f ca="1">SUMIF('Daily Welding Eletrode Issue'!$B$2:$B$5000,$A$2:$A$1048576,'Daily Welding Eletrode Issue'!$G$2:$G$2040)</f>
        <v>0</v>
      </c>
      <c r="D253" s="43">
        <f t="shared" ca="1" si="5"/>
        <v>0</v>
      </c>
    </row>
    <row r="254" spans="1:4" ht="15.75" thickBot="1" x14ac:dyDescent="0.3">
      <c r="A254" s="38">
        <v>42905</v>
      </c>
      <c r="B254" s="41">
        <f ca="1">SUMIF('Daily Welding Eletrode Issue'!$B$2:$B$5000,$A$2:$A$1048576,'Daily Welding Eletrode Issue'!$H$2:$H$2040)</f>
        <v>0</v>
      </c>
      <c r="C254" s="42">
        <f ca="1">SUMIF('Daily Welding Eletrode Issue'!$B$2:$B$5000,$A$2:$A$1048576,'Daily Welding Eletrode Issue'!$G$2:$G$2040)</f>
        <v>0</v>
      </c>
      <c r="D254" s="43">
        <f t="shared" ca="1" si="5"/>
        <v>0</v>
      </c>
    </row>
    <row r="255" spans="1:4" ht="15.75" thickBot="1" x14ac:dyDescent="0.3">
      <c r="A255" s="38">
        <v>42906</v>
      </c>
      <c r="B255" s="41">
        <f ca="1">SUMIF('Daily Welding Eletrode Issue'!$B$2:$B$5000,$A$2:$A$1048576,'Daily Welding Eletrode Issue'!$H$2:$H$2040)</f>
        <v>0</v>
      </c>
      <c r="C255" s="42">
        <f ca="1">SUMIF('Daily Welding Eletrode Issue'!$B$2:$B$5000,$A$2:$A$1048576,'Daily Welding Eletrode Issue'!$G$2:$G$2040)</f>
        <v>0</v>
      </c>
      <c r="D255" s="43">
        <f t="shared" ca="1" si="5"/>
        <v>0</v>
      </c>
    </row>
    <row r="256" spans="1:4" ht="15.75" thickBot="1" x14ac:dyDescent="0.3">
      <c r="A256" s="38">
        <v>42907</v>
      </c>
      <c r="B256" s="41">
        <f ca="1">SUMIF('Daily Welding Eletrode Issue'!$B$2:$B$5000,$A$2:$A$1048576,'Daily Welding Eletrode Issue'!$H$2:$H$2040)</f>
        <v>0</v>
      </c>
      <c r="C256" s="42">
        <f ca="1">SUMIF('Daily Welding Eletrode Issue'!$B$2:$B$5000,$A$2:$A$1048576,'Daily Welding Eletrode Issue'!$G$2:$G$2040)</f>
        <v>0</v>
      </c>
      <c r="D256" s="43">
        <f t="shared" ca="1" si="5"/>
        <v>0</v>
      </c>
    </row>
    <row r="257" spans="1:4" ht="15.75" thickBot="1" x14ac:dyDescent="0.3">
      <c r="A257" s="38">
        <v>42908</v>
      </c>
      <c r="B257" s="41">
        <f ca="1">SUMIF('Daily Welding Eletrode Issue'!$B$2:$B$5000,$A$2:$A$1048576,'Daily Welding Eletrode Issue'!$H$2:$H$2040)</f>
        <v>0</v>
      </c>
      <c r="C257" s="42">
        <f ca="1">SUMIF('Daily Welding Eletrode Issue'!$B$2:$B$5000,$A$2:$A$1048576,'Daily Welding Eletrode Issue'!$G$2:$G$2040)</f>
        <v>0</v>
      </c>
      <c r="D257" s="43">
        <f t="shared" ca="1" si="5"/>
        <v>0</v>
      </c>
    </row>
    <row r="258" spans="1:4" ht="15.75" thickBot="1" x14ac:dyDescent="0.3">
      <c r="A258" s="38">
        <v>42909</v>
      </c>
      <c r="B258" s="41">
        <f ca="1">SUMIF('Daily Welding Eletrode Issue'!$B$2:$B$5000,$A$2:$A$1048576,'Daily Welding Eletrode Issue'!$H$2:$H$2040)</f>
        <v>0</v>
      </c>
      <c r="C258" s="42">
        <f ca="1">SUMIF('Daily Welding Eletrode Issue'!$B$2:$B$5000,$A$2:$A$1048576,'Daily Welding Eletrode Issue'!$G$2:$G$2040)</f>
        <v>0</v>
      </c>
      <c r="D258" s="43">
        <f t="shared" ca="1" si="5"/>
        <v>0</v>
      </c>
    </row>
    <row r="259" spans="1:4" ht="15.75" thickBot="1" x14ac:dyDescent="0.3">
      <c r="A259" s="38">
        <v>42910</v>
      </c>
      <c r="B259" s="41">
        <f ca="1">SUMIF('Daily Welding Eletrode Issue'!$B$2:$B$5000,$A$2:$A$1048576,'Daily Welding Eletrode Issue'!$H$2:$H$2040)</f>
        <v>0</v>
      </c>
      <c r="C259" s="42">
        <f ca="1">SUMIF('Daily Welding Eletrode Issue'!$B$2:$B$5000,$A$2:$A$1048576,'Daily Welding Eletrode Issue'!$G$2:$G$2040)</f>
        <v>0</v>
      </c>
      <c r="D259" s="43">
        <f t="shared" ca="1" si="5"/>
        <v>0</v>
      </c>
    </row>
    <row r="260" spans="1:4" ht="15.75" thickBot="1" x14ac:dyDescent="0.3">
      <c r="A260" s="38">
        <v>42911</v>
      </c>
      <c r="B260" s="41">
        <f ca="1">SUMIF('Daily Welding Eletrode Issue'!$B$2:$B$5000,$A$2:$A$1048576,'Daily Welding Eletrode Issue'!$H$2:$H$2040)</f>
        <v>0</v>
      </c>
      <c r="C260" s="42">
        <f ca="1">SUMIF('Daily Welding Eletrode Issue'!$B$2:$B$5000,$A$2:$A$1048576,'Daily Welding Eletrode Issue'!$G$2:$G$2040)</f>
        <v>0</v>
      </c>
      <c r="D260" s="43">
        <f t="shared" ca="1" si="5"/>
        <v>0</v>
      </c>
    </row>
    <row r="261" spans="1:4" ht="15.75" thickBot="1" x14ac:dyDescent="0.3">
      <c r="A261" s="38">
        <v>42912</v>
      </c>
      <c r="B261" s="41">
        <f ca="1">SUMIF('Daily Welding Eletrode Issue'!$B$2:$B$5000,$A$2:$A$1048576,'Daily Welding Eletrode Issue'!$H$2:$H$2040)</f>
        <v>0</v>
      </c>
      <c r="C261" s="42">
        <f ca="1">SUMIF('Daily Welding Eletrode Issue'!$B$2:$B$5000,$A$2:$A$1048576,'Daily Welding Eletrode Issue'!$G$2:$G$2040)</f>
        <v>0</v>
      </c>
      <c r="D261" s="43">
        <f t="shared" ca="1" si="5"/>
        <v>0</v>
      </c>
    </row>
    <row r="262" spans="1:4" ht="15.75" thickBot="1" x14ac:dyDescent="0.3">
      <c r="A262" s="38">
        <v>42913</v>
      </c>
      <c r="B262" s="41">
        <f ca="1">SUMIF('Daily Welding Eletrode Issue'!$B$2:$B$5000,$A$2:$A$1048576,'Daily Welding Eletrode Issue'!$H$2:$H$2040)</f>
        <v>0</v>
      </c>
      <c r="C262" s="42">
        <f ca="1">SUMIF('Daily Welding Eletrode Issue'!$B$2:$B$5000,$A$2:$A$1048576,'Daily Welding Eletrode Issue'!$G$2:$G$2040)</f>
        <v>0</v>
      </c>
      <c r="D262" s="43">
        <f t="shared" ca="1" si="5"/>
        <v>0</v>
      </c>
    </row>
    <row r="263" spans="1:4" ht="15.75" thickBot="1" x14ac:dyDescent="0.3">
      <c r="A263" s="38">
        <v>42914</v>
      </c>
      <c r="B263" s="41">
        <f ca="1">SUMIF('Daily Welding Eletrode Issue'!$B$2:$B$5000,$A$2:$A$1048576,'Daily Welding Eletrode Issue'!$H$2:$H$2040)</f>
        <v>0</v>
      </c>
      <c r="C263" s="42">
        <f ca="1">SUMIF('Daily Welding Eletrode Issue'!$B$2:$B$5000,$A$2:$A$1048576,'Daily Welding Eletrode Issue'!$G$2:$G$2040)</f>
        <v>0</v>
      </c>
      <c r="D263" s="43">
        <f t="shared" ca="1" si="5"/>
        <v>0</v>
      </c>
    </row>
    <row r="264" spans="1:4" ht="15.75" thickBot="1" x14ac:dyDescent="0.3">
      <c r="A264" s="38">
        <v>42915</v>
      </c>
      <c r="B264" s="41">
        <f ca="1">SUMIF('Daily Welding Eletrode Issue'!$B$2:$B$5000,$A$2:$A$1048576,'Daily Welding Eletrode Issue'!$H$2:$H$2040)</f>
        <v>0</v>
      </c>
      <c r="C264" s="42">
        <f ca="1">SUMIF('Daily Welding Eletrode Issue'!$B$2:$B$5000,$A$2:$A$1048576,'Daily Welding Eletrode Issue'!$G$2:$G$2040)</f>
        <v>0</v>
      </c>
      <c r="D264" s="43">
        <f t="shared" ca="1" si="5"/>
        <v>0</v>
      </c>
    </row>
    <row r="265" spans="1:4" ht="15.75" thickBot="1" x14ac:dyDescent="0.3">
      <c r="A265" s="38">
        <v>42916</v>
      </c>
      <c r="B265" s="41">
        <f ca="1">SUMIF('Daily Welding Eletrode Issue'!$B$2:$B$5000,$A$2:$A$1048576,'Daily Welding Eletrode Issue'!$H$2:$H$2040)</f>
        <v>0</v>
      </c>
      <c r="C265" s="42">
        <f ca="1">SUMIF('Daily Welding Eletrode Issue'!$B$2:$B$5000,$A$2:$A$1048576,'Daily Welding Eletrode Issue'!$G$2:$G$2040)</f>
        <v>0</v>
      </c>
      <c r="D265" s="43">
        <f t="shared" ca="1" si="5"/>
        <v>0</v>
      </c>
    </row>
    <row r="266" spans="1:4" ht="15.75" thickBot="1" x14ac:dyDescent="0.3">
      <c r="A266" s="38">
        <v>42917</v>
      </c>
      <c r="B266" s="41">
        <f ca="1">SUMIF('Daily Welding Eletrode Issue'!$B$2:$B$5000,$A$2:$A$1048576,'Daily Welding Eletrode Issue'!$H$2:$H$2040)</f>
        <v>0</v>
      </c>
      <c r="C266" s="42">
        <f ca="1">SUMIF('Daily Welding Eletrode Issue'!$B$2:$B$5000,$A$2:$A$1048576,'Daily Welding Eletrode Issue'!$G$2:$G$2040)</f>
        <v>0</v>
      </c>
      <c r="D266" s="43">
        <f t="shared" ca="1" si="5"/>
        <v>0</v>
      </c>
    </row>
    <row r="267" spans="1:4" ht="15.75" thickBot="1" x14ac:dyDescent="0.3">
      <c r="A267" s="38">
        <v>42918</v>
      </c>
      <c r="B267" s="41">
        <f ca="1">SUMIF('Daily Welding Eletrode Issue'!$B$2:$B$5000,$A$2:$A$1048576,'Daily Welding Eletrode Issue'!$H$2:$H$2040)</f>
        <v>0</v>
      </c>
      <c r="C267" s="42">
        <f ca="1">SUMIF('Daily Welding Eletrode Issue'!$B$2:$B$5000,$A$2:$A$1048576,'Daily Welding Eletrode Issue'!$G$2:$G$2040)</f>
        <v>0</v>
      </c>
      <c r="D267" s="43">
        <f t="shared" ca="1" si="5"/>
        <v>0</v>
      </c>
    </row>
    <row r="268" spans="1:4" ht="15.75" thickBot="1" x14ac:dyDescent="0.3">
      <c r="A268" s="38">
        <v>42919</v>
      </c>
      <c r="B268" s="41">
        <f ca="1">SUMIF('Daily Welding Eletrode Issue'!$B$2:$B$5000,$A$2:$A$1048576,'Daily Welding Eletrode Issue'!$H$2:$H$2040)</f>
        <v>0</v>
      </c>
      <c r="C268" s="42">
        <f ca="1">SUMIF('Daily Welding Eletrode Issue'!$B$2:$B$5000,$A$2:$A$1048576,'Daily Welding Eletrode Issue'!$G$2:$G$2040)</f>
        <v>0</v>
      </c>
      <c r="D268" s="43">
        <f t="shared" ca="1" si="5"/>
        <v>0</v>
      </c>
    </row>
    <row r="269" spans="1:4" ht="15.75" thickBot="1" x14ac:dyDescent="0.3">
      <c r="A269" s="38">
        <v>42920</v>
      </c>
      <c r="B269" s="41">
        <f ca="1">SUMIF('Daily Welding Eletrode Issue'!$B$2:$B$5000,$A$2:$A$1048576,'Daily Welding Eletrode Issue'!$H$2:$H$2040)</f>
        <v>0</v>
      </c>
      <c r="C269" s="42">
        <f ca="1">SUMIF('Daily Welding Eletrode Issue'!$B$2:$B$5000,$A$2:$A$1048576,'Daily Welding Eletrode Issue'!$G$2:$G$2040)</f>
        <v>0</v>
      </c>
      <c r="D269" s="43">
        <f t="shared" ca="1" si="5"/>
        <v>0</v>
      </c>
    </row>
    <row r="270" spans="1:4" ht="15.75" thickBot="1" x14ac:dyDescent="0.3">
      <c r="A270" s="38">
        <v>42921</v>
      </c>
      <c r="B270" s="41">
        <f ca="1">SUMIF('Daily Welding Eletrode Issue'!$B$2:$B$5000,$A$2:$A$1048576,'Daily Welding Eletrode Issue'!$H$2:$H$2040)</f>
        <v>0</v>
      </c>
      <c r="C270" s="42">
        <f ca="1">SUMIF('Daily Welding Eletrode Issue'!$B$2:$B$5000,$A$2:$A$1048576,'Daily Welding Eletrode Issue'!$G$2:$G$2040)</f>
        <v>0</v>
      </c>
      <c r="D270" s="43">
        <f t="shared" ca="1" si="5"/>
        <v>0</v>
      </c>
    </row>
    <row r="271" spans="1:4" ht="15.75" thickBot="1" x14ac:dyDescent="0.3">
      <c r="A271" s="38">
        <v>42922</v>
      </c>
      <c r="B271" s="41">
        <f ca="1">SUMIF('Daily Welding Eletrode Issue'!$B$2:$B$5000,$A$2:$A$1048576,'Daily Welding Eletrode Issue'!$H$2:$H$2040)</f>
        <v>0</v>
      </c>
      <c r="C271" s="42">
        <f ca="1">SUMIF('Daily Welding Eletrode Issue'!$B$2:$B$5000,$A$2:$A$1048576,'Daily Welding Eletrode Issue'!$G$2:$G$2040)</f>
        <v>0</v>
      </c>
      <c r="D271" s="43">
        <f t="shared" ca="1" si="5"/>
        <v>0</v>
      </c>
    </row>
    <row r="272" spans="1:4" ht="15.75" thickBot="1" x14ac:dyDescent="0.3">
      <c r="A272" s="38">
        <v>42923</v>
      </c>
      <c r="B272" s="41">
        <f ca="1">SUMIF('Daily Welding Eletrode Issue'!$B$2:$B$5000,$A$2:$A$1048576,'Daily Welding Eletrode Issue'!$H$2:$H$2040)</f>
        <v>0</v>
      </c>
      <c r="C272" s="42">
        <f ca="1">SUMIF('Daily Welding Eletrode Issue'!$B$2:$B$5000,$A$2:$A$1048576,'Daily Welding Eletrode Issue'!$G$2:$G$2040)</f>
        <v>0</v>
      </c>
      <c r="D272" s="43">
        <f t="shared" ca="1" si="5"/>
        <v>0</v>
      </c>
    </row>
    <row r="273" spans="1:4" ht="15.75" thickBot="1" x14ac:dyDescent="0.3">
      <c r="A273" s="38">
        <v>42924</v>
      </c>
      <c r="B273" s="41">
        <f ca="1">SUMIF('Daily Welding Eletrode Issue'!$B$2:$B$5000,$A$2:$A$1048576,'Daily Welding Eletrode Issue'!$H$2:$H$2040)</f>
        <v>0</v>
      </c>
      <c r="C273" s="42">
        <f ca="1">SUMIF('Daily Welding Eletrode Issue'!$B$2:$B$5000,$A$2:$A$1048576,'Daily Welding Eletrode Issue'!$G$2:$G$2040)</f>
        <v>0</v>
      </c>
      <c r="D273" s="43">
        <f t="shared" ca="1" si="5"/>
        <v>0</v>
      </c>
    </row>
    <row r="274" spans="1:4" ht="15.75" thickBot="1" x14ac:dyDescent="0.3">
      <c r="A274" s="38">
        <v>42925</v>
      </c>
      <c r="B274" s="41">
        <f ca="1">SUMIF('Daily Welding Eletrode Issue'!$B$2:$B$5000,$A$2:$A$1048576,'Daily Welding Eletrode Issue'!$H$2:$H$2040)</f>
        <v>0</v>
      </c>
      <c r="C274" s="42">
        <f ca="1">SUMIF('Daily Welding Eletrode Issue'!$B$2:$B$5000,$A$2:$A$1048576,'Daily Welding Eletrode Issue'!$G$2:$G$2040)</f>
        <v>0</v>
      </c>
      <c r="D274" s="43">
        <f t="shared" ca="1" si="5"/>
        <v>0</v>
      </c>
    </row>
    <row r="275" spans="1:4" ht="15.75" thickBot="1" x14ac:dyDescent="0.3">
      <c r="A275" s="38">
        <v>42926</v>
      </c>
      <c r="B275" s="41">
        <f ca="1">SUMIF('Daily Welding Eletrode Issue'!$B$2:$B$5000,$A$2:$A$1048576,'Daily Welding Eletrode Issue'!$H$2:$H$2040)</f>
        <v>0</v>
      </c>
      <c r="C275" s="42">
        <f ca="1">SUMIF('Daily Welding Eletrode Issue'!$B$2:$B$5000,$A$2:$A$1048576,'Daily Welding Eletrode Issue'!$G$2:$G$2040)</f>
        <v>0</v>
      </c>
      <c r="D275" s="43">
        <f t="shared" ca="1" si="5"/>
        <v>0</v>
      </c>
    </row>
    <row r="276" spans="1:4" ht="15.75" thickBot="1" x14ac:dyDescent="0.3">
      <c r="A276" s="38">
        <v>42927</v>
      </c>
      <c r="B276" s="41">
        <f ca="1">SUMIF('Daily Welding Eletrode Issue'!$B$2:$B$5000,$A$2:$A$1048576,'Daily Welding Eletrode Issue'!$H$2:$H$2040)</f>
        <v>0</v>
      </c>
      <c r="C276" s="42">
        <f ca="1">SUMIF('Daily Welding Eletrode Issue'!$B$2:$B$5000,$A$2:$A$1048576,'Daily Welding Eletrode Issue'!$G$2:$G$2040)</f>
        <v>0</v>
      </c>
      <c r="D276" s="43">
        <f t="shared" ca="1" si="5"/>
        <v>0</v>
      </c>
    </row>
    <row r="277" spans="1:4" ht="15.75" thickBot="1" x14ac:dyDescent="0.3">
      <c r="A277" s="38">
        <v>42928</v>
      </c>
      <c r="B277" s="41">
        <f ca="1">SUMIF('Daily Welding Eletrode Issue'!$B$2:$B$5000,$A$2:$A$1048576,'Daily Welding Eletrode Issue'!$H$2:$H$2040)</f>
        <v>0</v>
      </c>
      <c r="C277" s="42">
        <f ca="1">SUMIF('Daily Welding Eletrode Issue'!$B$2:$B$5000,$A$2:$A$1048576,'Daily Welding Eletrode Issue'!$G$2:$G$2040)</f>
        <v>0</v>
      </c>
      <c r="D277" s="43">
        <f t="shared" ca="1" si="5"/>
        <v>0</v>
      </c>
    </row>
    <row r="278" spans="1:4" ht="15.75" thickBot="1" x14ac:dyDescent="0.3">
      <c r="A278" s="38">
        <v>42929</v>
      </c>
      <c r="B278" s="41">
        <f ca="1">SUMIF('Daily Welding Eletrode Issue'!$B$2:$B$5000,$A$2:$A$1048576,'Daily Welding Eletrode Issue'!$H$2:$H$2040)</f>
        <v>0</v>
      </c>
      <c r="C278" s="42">
        <f ca="1">SUMIF('Daily Welding Eletrode Issue'!$B$2:$B$5000,$A$2:$A$1048576,'Daily Welding Eletrode Issue'!$G$2:$G$2040)</f>
        <v>0</v>
      </c>
      <c r="D278" s="43">
        <f t="shared" ca="1" si="5"/>
        <v>0</v>
      </c>
    </row>
    <row r="279" spans="1:4" ht="15.75" thickBot="1" x14ac:dyDescent="0.3">
      <c r="A279" s="38">
        <v>42930</v>
      </c>
      <c r="B279" s="41">
        <f ca="1">SUMIF('Daily Welding Eletrode Issue'!$B$2:$B$5000,$A$2:$A$1048576,'Daily Welding Eletrode Issue'!$H$2:$H$2040)</f>
        <v>0</v>
      </c>
      <c r="C279" s="42">
        <f ca="1">SUMIF('Daily Welding Eletrode Issue'!$B$2:$B$5000,$A$2:$A$1048576,'Daily Welding Eletrode Issue'!$G$2:$G$2040)</f>
        <v>0</v>
      </c>
      <c r="D279" s="43">
        <f t="shared" ca="1" si="5"/>
        <v>0</v>
      </c>
    </row>
    <row r="280" spans="1:4" ht="15.75" thickBot="1" x14ac:dyDescent="0.3">
      <c r="A280" s="38">
        <v>42931</v>
      </c>
      <c r="B280" s="41">
        <f ca="1">SUMIF('Daily Welding Eletrode Issue'!$B$2:$B$5000,$A$2:$A$1048576,'Daily Welding Eletrode Issue'!$H$2:$H$2040)</f>
        <v>0</v>
      </c>
      <c r="C280" s="42">
        <f ca="1">SUMIF('Daily Welding Eletrode Issue'!$B$2:$B$5000,$A$2:$A$1048576,'Daily Welding Eletrode Issue'!$G$2:$G$2040)</f>
        <v>0</v>
      </c>
      <c r="D280" s="43">
        <f t="shared" ca="1" si="5"/>
        <v>0</v>
      </c>
    </row>
    <row r="281" spans="1:4" ht="15.75" thickBot="1" x14ac:dyDescent="0.3">
      <c r="A281" s="38">
        <v>42932</v>
      </c>
      <c r="B281" s="41">
        <f ca="1">SUMIF('Daily Welding Eletrode Issue'!$B$2:$B$5000,$A$2:$A$1048576,'Daily Welding Eletrode Issue'!$H$2:$H$2040)</f>
        <v>0</v>
      </c>
      <c r="C281" s="42">
        <f ca="1">SUMIF('Daily Welding Eletrode Issue'!$B$2:$B$5000,$A$2:$A$1048576,'Daily Welding Eletrode Issue'!$G$2:$G$2040)</f>
        <v>0</v>
      </c>
      <c r="D281" s="43">
        <f t="shared" ca="1" si="5"/>
        <v>0</v>
      </c>
    </row>
    <row r="282" spans="1:4" ht="15.75" thickBot="1" x14ac:dyDescent="0.3">
      <c r="A282" s="38">
        <v>42933</v>
      </c>
      <c r="B282" s="41">
        <f ca="1">SUMIF('Daily Welding Eletrode Issue'!$B$2:$B$5000,$A$2:$A$1048576,'Daily Welding Eletrode Issue'!$H$2:$H$2040)</f>
        <v>0</v>
      </c>
      <c r="C282" s="42">
        <f ca="1">SUMIF('Daily Welding Eletrode Issue'!$B$2:$B$5000,$A$2:$A$1048576,'Daily Welding Eletrode Issue'!$G$2:$G$2040)</f>
        <v>0</v>
      </c>
      <c r="D282" s="43">
        <f t="shared" ca="1" si="5"/>
        <v>0</v>
      </c>
    </row>
    <row r="283" spans="1:4" ht="15.75" thickBot="1" x14ac:dyDescent="0.3">
      <c r="A283" s="38">
        <v>42934</v>
      </c>
      <c r="B283" s="41">
        <f ca="1">SUMIF('Daily Welding Eletrode Issue'!$B$2:$B$5000,$A$2:$A$1048576,'Daily Welding Eletrode Issue'!$H$2:$H$2040)</f>
        <v>0</v>
      </c>
      <c r="C283" s="42">
        <f ca="1">SUMIF('Daily Welding Eletrode Issue'!$B$2:$B$5000,$A$2:$A$1048576,'Daily Welding Eletrode Issue'!$G$2:$G$2040)</f>
        <v>0</v>
      </c>
      <c r="D283" s="43">
        <f t="shared" ca="1" si="5"/>
        <v>0</v>
      </c>
    </row>
    <row r="284" spans="1:4" ht="15.75" thickBot="1" x14ac:dyDescent="0.3">
      <c r="A284" s="38">
        <v>42935</v>
      </c>
      <c r="B284" s="41">
        <f ca="1">SUMIF('Daily Welding Eletrode Issue'!$B$2:$B$5000,$A$2:$A$1048576,'Daily Welding Eletrode Issue'!$H$2:$H$2040)</f>
        <v>0</v>
      </c>
      <c r="C284" s="42">
        <f ca="1">SUMIF('Daily Welding Eletrode Issue'!$B$2:$B$5000,$A$2:$A$1048576,'Daily Welding Eletrode Issue'!$G$2:$G$2040)</f>
        <v>0</v>
      </c>
      <c r="D284" s="43">
        <f t="shared" ca="1" si="5"/>
        <v>0</v>
      </c>
    </row>
    <row r="285" spans="1:4" ht="15.75" thickBot="1" x14ac:dyDescent="0.3">
      <c r="A285" s="38">
        <v>42936</v>
      </c>
      <c r="B285" s="41">
        <f ca="1">SUMIF('Daily Welding Eletrode Issue'!$B$2:$B$5000,$A$2:$A$1048576,'Daily Welding Eletrode Issue'!$H$2:$H$2040)</f>
        <v>0</v>
      </c>
      <c r="C285" s="42">
        <f ca="1">SUMIF('Daily Welding Eletrode Issue'!$B$2:$B$5000,$A$2:$A$1048576,'Daily Welding Eletrode Issue'!$G$2:$G$2040)</f>
        <v>0</v>
      </c>
      <c r="D285" s="43">
        <f t="shared" ca="1" si="5"/>
        <v>0</v>
      </c>
    </row>
    <row r="286" spans="1:4" ht="15.75" thickBot="1" x14ac:dyDescent="0.3">
      <c r="A286" s="38">
        <v>42937</v>
      </c>
      <c r="B286" s="41">
        <f ca="1">SUMIF('Daily Welding Eletrode Issue'!$B$2:$B$5000,$A$2:$A$1048576,'Daily Welding Eletrode Issue'!$H$2:$H$2040)</f>
        <v>0</v>
      </c>
      <c r="C286" s="42">
        <f ca="1">SUMIF('Daily Welding Eletrode Issue'!$B$2:$B$5000,$A$2:$A$1048576,'Daily Welding Eletrode Issue'!$G$2:$G$2040)</f>
        <v>0</v>
      </c>
      <c r="D286" s="43">
        <f t="shared" ca="1" si="5"/>
        <v>0</v>
      </c>
    </row>
    <row r="287" spans="1:4" ht="15.75" thickBot="1" x14ac:dyDescent="0.3">
      <c r="A287" s="38">
        <v>42938</v>
      </c>
      <c r="B287" s="41">
        <f ca="1">SUMIF('Daily Welding Eletrode Issue'!$B$2:$B$5000,$A$2:$A$1048576,'Daily Welding Eletrode Issue'!$H$2:$H$2040)</f>
        <v>0</v>
      </c>
      <c r="C287" s="42">
        <f ca="1">SUMIF('Daily Welding Eletrode Issue'!$B$2:$B$5000,$A$2:$A$1048576,'Daily Welding Eletrode Issue'!$G$2:$G$2040)</f>
        <v>0</v>
      </c>
      <c r="D287" s="43">
        <f t="shared" ca="1" si="5"/>
        <v>0</v>
      </c>
    </row>
    <row r="288" spans="1:4" ht="15.75" thickBot="1" x14ac:dyDescent="0.3">
      <c r="A288" s="38">
        <v>42939</v>
      </c>
      <c r="B288" s="41">
        <f ca="1">SUMIF('Daily Welding Eletrode Issue'!$B$2:$B$5000,$A$2:$A$1048576,'Daily Welding Eletrode Issue'!$H$2:$H$2040)</f>
        <v>0</v>
      </c>
      <c r="C288" s="42">
        <f ca="1">SUMIF('Daily Welding Eletrode Issue'!$B$2:$B$5000,$A$2:$A$1048576,'Daily Welding Eletrode Issue'!$G$2:$G$2040)</f>
        <v>0</v>
      </c>
      <c r="D288" s="43">
        <f t="shared" ca="1" si="5"/>
        <v>0</v>
      </c>
    </row>
    <row r="289" spans="1:4" ht="15.75" thickBot="1" x14ac:dyDescent="0.3">
      <c r="A289" s="38">
        <v>42940</v>
      </c>
      <c r="B289" s="41">
        <f ca="1">SUMIF('Daily Welding Eletrode Issue'!$B$2:$B$5000,$A$2:$A$1048576,'Daily Welding Eletrode Issue'!$H$2:$H$2040)</f>
        <v>0</v>
      </c>
      <c r="C289" s="42">
        <f ca="1">SUMIF('Daily Welding Eletrode Issue'!$B$2:$B$5000,$A$2:$A$1048576,'Daily Welding Eletrode Issue'!$G$2:$G$2040)</f>
        <v>0</v>
      </c>
      <c r="D289" s="43">
        <f t="shared" ca="1" si="5"/>
        <v>0</v>
      </c>
    </row>
    <row r="290" spans="1:4" ht="15.75" thickBot="1" x14ac:dyDescent="0.3">
      <c r="A290" s="38">
        <v>42941</v>
      </c>
      <c r="B290" s="41">
        <f ca="1">SUMIF('Daily Welding Eletrode Issue'!$B$2:$B$5000,$A$2:$A$1048576,'Daily Welding Eletrode Issue'!$H$2:$H$2040)</f>
        <v>0</v>
      </c>
      <c r="C290" s="42">
        <f ca="1">SUMIF('Daily Welding Eletrode Issue'!$B$2:$B$5000,$A$2:$A$1048576,'Daily Welding Eletrode Issue'!$G$2:$G$2040)</f>
        <v>0</v>
      </c>
      <c r="D290" s="43">
        <f t="shared" ca="1" si="5"/>
        <v>0</v>
      </c>
    </row>
    <row r="291" spans="1:4" ht="15.75" thickBot="1" x14ac:dyDescent="0.3">
      <c r="A291" s="38">
        <v>42942</v>
      </c>
      <c r="B291" s="41">
        <f ca="1">SUMIF('Daily Welding Eletrode Issue'!$B$2:$B$5000,$A$2:$A$1048576,'Daily Welding Eletrode Issue'!$H$2:$H$2040)</f>
        <v>0</v>
      </c>
      <c r="C291" s="42">
        <f ca="1">SUMIF('Daily Welding Eletrode Issue'!$B$2:$B$5000,$A$2:$A$1048576,'Daily Welding Eletrode Issue'!$G$2:$G$2040)</f>
        <v>0</v>
      </c>
      <c r="D291" s="43">
        <f t="shared" ca="1" si="5"/>
        <v>0</v>
      </c>
    </row>
    <row r="292" spans="1:4" ht="15.75" thickBot="1" x14ac:dyDescent="0.3">
      <c r="A292" s="38">
        <v>42943</v>
      </c>
      <c r="B292" s="41">
        <f ca="1">SUMIF('Daily Welding Eletrode Issue'!$B$2:$B$5000,$A$2:$A$1048576,'Daily Welding Eletrode Issue'!$H$2:$H$2040)</f>
        <v>0</v>
      </c>
      <c r="C292" s="42">
        <f ca="1">SUMIF('Daily Welding Eletrode Issue'!$B$2:$B$5000,$A$2:$A$1048576,'Daily Welding Eletrode Issue'!$G$2:$G$2040)</f>
        <v>0</v>
      </c>
      <c r="D292" s="43">
        <f t="shared" ca="1" si="5"/>
        <v>0</v>
      </c>
    </row>
    <row r="293" spans="1:4" ht="15.75" thickBot="1" x14ac:dyDescent="0.3">
      <c r="A293" s="38">
        <v>42944</v>
      </c>
      <c r="B293" s="41">
        <f ca="1">SUMIF('Daily Welding Eletrode Issue'!$B$2:$B$5000,$A$2:$A$1048576,'Daily Welding Eletrode Issue'!$H$2:$H$2040)</f>
        <v>0</v>
      </c>
      <c r="C293" s="42">
        <f ca="1">SUMIF('Daily Welding Eletrode Issue'!$B$2:$B$5000,$A$2:$A$1048576,'Daily Welding Eletrode Issue'!$G$2:$G$2040)</f>
        <v>0</v>
      </c>
      <c r="D293" s="43">
        <f t="shared" ca="1" si="5"/>
        <v>0</v>
      </c>
    </row>
    <row r="294" spans="1:4" ht="15.75" thickBot="1" x14ac:dyDescent="0.3">
      <c r="A294" s="38">
        <v>42945</v>
      </c>
      <c r="B294" s="41">
        <f ca="1">SUMIF('Daily Welding Eletrode Issue'!$B$2:$B$5000,$A$2:$A$1048576,'Daily Welding Eletrode Issue'!$H$2:$H$2040)</f>
        <v>0</v>
      </c>
      <c r="C294" s="42">
        <f ca="1">SUMIF('Daily Welding Eletrode Issue'!$B$2:$B$5000,$A$2:$A$1048576,'Daily Welding Eletrode Issue'!$G$2:$G$2040)</f>
        <v>0</v>
      </c>
      <c r="D294" s="43">
        <f t="shared" ca="1" si="5"/>
        <v>0</v>
      </c>
    </row>
    <row r="295" spans="1:4" ht="15.75" thickBot="1" x14ac:dyDescent="0.3">
      <c r="A295" s="38">
        <v>42946</v>
      </c>
      <c r="B295" s="41">
        <f ca="1">SUMIF('Daily Welding Eletrode Issue'!$B$2:$B$5000,$A$2:$A$1048576,'Daily Welding Eletrode Issue'!$H$2:$H$2040)</f>
        <v>0</v>
      </c>
      <c r="C295" s="42">
        <f ca="1">SUMIF('Daily Welding Eletrode Issue'!$B$2:$B$5000,$A$2:$A$1048576,'Daily Welding Eletrode Issue'!$G$2:$G$2040)</f>
        <v>0</v>
      </c>
      <c r="D295" s="43">
        <f t="shared" ca="1" si="5"/>
        <v>0</v>
      </c>
    </row>
    <row r="296" spans="1:4" ht="15.75" thickBot="1" x14ac:dyDescent="0.3">
      <c r="A296" s="38">
        <v>42947</v>
      </c>
      <c r="B296" s="41">
        <f ca="1">SUMIF('Daily Welding Eletrode Issue'!$B$2:$B$5000,$A$2:$A$1048576,'Daily Welding Eletrode Issue'!$H$2:$H$2040)</f>
        <v>0</v>
      </c>
      <c r="C296" s="42">
        <f ca="1">SUMIF('Daily Welding Eletrode Issue'!$B$2:$B$5000,$A$2:$A$1048576,'Daily Welding Eletrode Issue'!$G$2:$G$2040)</f>
        <v>0</v>
      </c>
      <c r="D296" s="43">
        <f t="shared" ca="1" si="5"/>
        <v>0</v>
      </c>
    </row>
    <row r="297" spans="1:4" ht="15.75" thickBot="1" x14ac:dyDescent="0.3">
      <c r="A297" s="38">
        <v>42948</v>
      </c>
      <c r="B297" s="41">
        <f ca="1">SUMIF('Daily Welding Eletrode Issue'!$B$2:$B$5000,$A$2:$A$1048576,'Daily Welding Eletrode Issue'!$H$2:$H$2040)</f>
        <v>0</v>
      </c>
      <c r="C297" s="42">
        <f ca="1">SUMIF('Daily Welding Eletrode Issue'!$B$2:$B$5000,$A$2:$A$1048576,'Daily Welding Eletrode Issue'!$G$2:$G$2040)</f>
        <v>0</v>
      </c>
      <c r="D297" s="43">
        <f t="shared" ca="1" si="5"/>
        <v>0</v>
      </c>
    </row>
    <row r="298" spans="1:4" ht="15.75" thickBot="1" x14ac:dyDescent="0.3">
      <c r="A298" s="38">
        <v>42949</v>
      </c>
      <c r="B298" s="41">
        <f ca="1">SUMIF('Daily Welding Eletrode Issue'!$B$2:$B$5000,$A$2:$A$1048576,'Daily Welding Eletrode Issue'!$H$2:$H$2040)</f>
        <v>0</v>
      </c>
      <c r="C298" s="42">
        <f ca="1">SUMIF('Daily Welding Eletrode Issue'!$B$2:$B$5000,$A$2:$A$1048576,'Daily Welding Eletrode Issue'!$G$2:$G$2040)</f>
        <v>0</v>
      </c>
      <c r="D298" s="43">
        <f t="shared" ca="1" si="5"/>
        <v>0</v>
      </c>
    </row>
    <row r="299" spans="1:4" ht="15.75" thickBot="1" x14ac:dyDescent="0.3">
      <c r="A299" s="38">
        <v>42950</v>
      </c>
      <c r="B299" s="41">
        <f ca="1">SUMIF('Daily Welding Eletrode Issue'!$B$2:$B$5000,$A$2:$A$1048576,'Daily Welding Eletrode Issue'!$H$2:$H$2040)</f>
        <v>0</v>
      </c>
      <c r="C299" s="42">
        <f ca="1">SUMIF('Daily Welding Eletrode Issue'!$B$2:$B$5000,$A$2:$A$1048576,'Daily Welding Eletrode Issue'!$G$2:$G$2040)</f>
        <v>0</v>
      </c>
      <c r="D299" s="43">
        <f t="shared" ca="1" si="5"/>
        <v>0</v>
      </c>
    </row>
    <row r="300" spans="1:4" ht="15.75" thickBot="1" x14ac:dyDescent="0.3">
      <c r="A300" s="38">
        <v>42951</v>
      </c>
      <c r="B300" s="41">
        <f ca="1">SUMIF('Daily Welding Eletrode Issue'!$B$2:$B$5000,$A$2:$A$1048576,'Daily Welding Eletrode Issue'!$H$2:$H$2040)</f>
        <v>0</v>
      </c>
      <c r="C300" s="42">
        <f ca="1">SUMIF('Daily Welding Eletrode Issue'!$B$2:$B$5000,$A$2:$A$1048576,'Daily Welding Eletrode Issue'!$G$2:$G$2040)</f>
        <v>0</v>
      </c>
      <c r="D300" s="43">
        <f t="shared" ca="1" si="5"/>
        <v>0</v>
      </c>
    </row>
    <row r="301" spans="1:4" ht="15.75" thickBot="1" x14ac:dyDescent="0.3">
      <c r="A301" s="38">
        <v>42952</v>
      </c>
      <c r="B301" s="41">
        <f ca="1">SUMIF('Daily Welding Eletrode Issue'!$B$2:$B$5000,$A$2:$A$1048576,'Daily Welding Eletrode Issue'!$H$2:$H$2040)</f>
        <v>0</v>
      </c>
      <c r="C301" s="42">
        <f ca="1">SUMIF('Daily Welding Eletrode Issue'!$B$2:$B$5000,$A$2:$A$1048576,'Daily Welding Eletrode Issue'!$G$2:$G$2040)</f>
        <v>0</v>
      </c>
      <c r="D301" s="43">
        <f t="shared" ca="1" si="5"/>
        <v>0</v>
      </c>
    </row>
    <row r="302" spans="1:4" ht="15.75" thickBot="1" x14ac:dyDescent="0.3">
      <c r="A302" s="38">
        <v>42953</v>
      </c>
      <c r="B302" s="41">
        <f ca="1">SUMIF('Daily Welding Eletrode Issue'!$B$2:$B$5000,$A$2:$A$1048576,'Daily Welding Eletrode Issue'!$H$2:$H$2040)</f>
        <v>0</v>
      </c>
      <c r="C302" s="42">
        <f ca="1">SUMIF('Daily Welding Eletrode Issue'!$B$2:$B$5000,$A$2:$A$1048576,'Daily Welding Eletrode Issue'!$G$2:$G$2040)</f>
        <v>0</v>
      </c>
      <c r="D302" s="43">
        <f t="shared" ca="1" si="5"/>
        <v>0</v>
      </c>
    </row>
    <row r="303" spans="1:4" ht="15.75" thickBot="1" x14ac:dyDescent="0.3">
      <c r="A303" s="38">
        <v>42954</v>
      </c>
      <c r="B303" s="41">
        <f ca="1">SUMIF('Daily Welding Eletrode Issue'!$B$2:$B$5000,$A$2:$A$1048576,'Daily Welding Eletrode Issue'!$H$2:$H$2040)</f>
        <v>0</v>
      </c>
      <c r="C303" s="42">
        <f ca="1">SUMIF('Daily Welding Eletrode Issue'!$B$2:$B$5000,$A$2:$A$1048576,'Daily Welding Eletrode Issue'!$G$2:$G$2040)</f>
        <v>0</v>
      </c>
      <c r="D303" s="43">
        <f t="shared" ca="1" si="5"/>
        <v>0</v>
      </c>
    </row>
    <row r="304" spans="1:4" ht="15.75" thickBot="1" x14ac:dyDescent="0.3">
      <c r="A304" s="38">
        <v>42955</v>
      </c>
      <c r="B304" s="41">
        <f ca="1">SUMIF('Daily Welding Eletrode Issue'!$B$2:$B$5000,$A$2:$A$1048576,'Daily Welding Eletrode Issue'!$H$2:$H$2040)</f>
        <v>0</v>
      </c>
      <c r="C304" s="42">
        <f ca="1">SUMIF('Daily Welding Eletrode Issue'!$B$2:$B$5000,$A$2:$A$1048576,'Daily Welding Eletrode Issue'!$G$2:$G$2040)</f>
        <v>0</v>
      </c>
      <c r="D304" s="43">
        <f t="shared" ref="D304:D367" ca="1" si="6">B304+C304</f>
        <v>0</v>
      </c>
    </row>
    <row r="305" spans="1:4" ht="15.75" thickBot="1" x14ac:dyDescent="0.3">
      <c r="A305" s="38">
        <v>42956</v>
      </c>
      <c r="B305" s="41">
        <f ca="1">SUMIF('Daily Welding Eletrode Issue'!$B$2:$B$5000,$A$2:$A$1048576,'Daily Welding Eletrode Issue'!$H$2:$H$2040)</f>
        <v>0</v>
      </c>
      <c r="C305" s="42">
        <f ca="1">SUMIF('Daily Welding Eletrode Issue'!$B$2:$B$5000,$A$2:$A$1048576,'Daily Welding Eletrode Issue'!$G$2:$G$2040)</f>
        <v>0</v>
      </c>
      <c r="D305" s="43">
        <f t="shared" ca="1" si="6"/>
        <v>0</v>
      </c>
    </row>
    <row r="306" spans="1:4" ht="15.75" thickBot="1" x14ac:dyDescent="0.3">
      <c r="A306" s="38">
        <v>42957</v>
      </c>
      <c r="B306" s="41">
        <f ca="1">SUMIF('Daily Welding Eletrode Issue'!$B$2:$B$5000,$A$2:$A$1048576,'Daily Welding Eletrode Issue'!$H$2:$H$2040)</f>
        <v>0</v>
      </c>
      <c r="C306" s="42">
        <f ca="1">SUMIF('Daily Welding Eletrode Issue'!$B$2:$B$5000,$A$2:$A$1048576,'Daily Welding Eletrode Issue'!$G$2:$G$2040)</f>
        <v>0</v>
      </c>
      <c r="D306" s="43">
        <f t="shared" ca="1" si="6"/>
        <v>0</v>
      </c>
    </row>
    <row r="307" spans="1:4" ht="15.75" thickBot="1" x14ac:dyDescent="0.3">
      <c r="A307" s="38">
        <v>42958</v>
      </c>
      <c r="B307" s="41">
        <f ca="1">SUMIF('Daily Welding Eletrode Issue'!$B$2:$B$5000,$A$2:$A$1048576,'Daily Welding Eletrode Issue'!$H$2:$H$2040)</f>
        <v>0</v>
      </c>
      <c r="C307" s="42">
        <f ca="1">SUMIF('Daily Welding Eletrode Issue'!$B$2:$B$5000,$A$2:$A$1048576,'Daily Welding Eletrode Issue'!$G$2:$G$2040)</f>
        <v>0</v>
      </c>
      <c r="D307" s="43">
        <f t="shared" ca="1" si="6"/>
        <v>0</v>
      </c>
    </row>
    <row r="308" spans="1:4" ht="15.75" thickBot="1" x14ac:dyDescent="0.3">
      <c r="A308" s="38">
        <v>42959</v>
      </c>
      <c r="B308" s="41">
        <f ca="1">SUMIF('Daily Welding Eletrode Issue'!$B$2:$B$5000,$A$2:$A$1048576,'Daily Welding Eletrode Issue'!$H$2:$H$2040)</f>
        <v>0</v>
      </c>
      <c r="C308" s="42">
        <f ca="1">SUMIF('Daily Welding Eletrode Issue'!$B$2:$B$5000,$A$2:$A$1048576,'Daily Welding Eletrode Issue'!$G$2:$G$2040)</f>
        <v>0</v>
      </c>
      <c r="D308" s="43">
        <f t="shared" ca="1" si="6"/>
        <v>0</v>
      </c>
    </row>
    <row r="309" spans="1:4" ht="15.75" thickBot="1" x14ac:dyDescent="0.3">
      <c r="A309" s="38">
        <v>42960</v>
      </c>
      <c r="B309" s="41">
        <f ca="1">SUMIF('Daily Welding Eletrode Issue'!$B$2:$B$5000,$A$2:$A$1048576,'Daily Welding Eletrode Issue'!$H$2:$H$2040)</f>
        <v>0</v>
      </c>
      <c r="C309" s="42">
        <f ca="1">SUMIF('Daily Welding Eletrode Issue'!$B$2:$B$5000,$A$2:$A$1048576,'Daily Welding Eletrode Issue'!$G$2:$G$2040)</f>
        <v>0</v>
      </c>
      <c r="D309" s="43">
        <f t="shared" ca="1" si="6"/>
        <v>0</v>
      </c>
    </row>
    <row r="310" spans="1:4" ht="15.75" thickBot="1" x14ac:dyDescent="0.3">
      <c r="A310" s="38">
        <v>42961</v>
      </c>
      <c r="B310" s="41">
        <f ca="1">SUMIF('Daily Welding Eletrode Issue'!$B$2:$B$5000,$A$2:$A$1048576,'Daily Welding Eletrode Issue'!$H$2:$H$2040)</f>
        <v>0</v>
      </c>
      <c r="C310" s="42">
        <f ca="1">SUMIF('Daily Welding Eletrode Issue'!$B$2:$B$5000,$A$2:$A$1048576,'Daily Welding Eletrode Issue'!$G$2:$G$2040)</f>
        <v>0</v>
      </c>
      <c r="D310" s="43">
        <f t="shared" ca="1" si="6"/>
        <v>0</v>
      </c>
    </row>
    <row r="311" spans="1:4" ht="15.75" thickBot="1" x14ac:dyDescent="0.3">
      <c r="A311" s="38">
        <v>42962</v>
      </c>
      <c r="B311" s="41">
        <f ca="1">SUMIF('Daily Welding Eletrode Issue'!$B$2:$B$5000,$A$2:$A$1048576,'Daily Welding Eletrode Issue'!$H$2:$H$2040)</f>
        <v>0</v>
      </c>
      <c r="C311" s="42">
        <f ca="1">SUMIF('Daily Welding Eletrode Issue'!$B$2:$B$5000,$A$2:$A$1048576,'Daily Welding Eletrode Issue'!$G$2:$G$2040)</f>
        <v>0</v>
      </c>
      <c r="D311" s="43">
        <f t="shared" ca="1" si="6"/>
        <v>0</v>
      </c>
    </row>
    <row r="312" spans="1:4" ht="15.75" thickBot="1" x14ac:dyDescent="0.3">
      <c r="A312" s="38">
        <v>42963</v>
      </c>
      <c r="B312" s="41">
        <f ca="1">SUMIF('Daily Welding Eletrode Issue'!$B$2:$B$5000,$A$2:$A$1048576,'Daily Welding Eletrode Issue'!$H$2:$H$2040)</f>
        <v>0</v>
      </c>
      <c r="C312" s="42">
        <f ca="1">SUMIF('Daily Welding Eletrode Issue'!$B$2:$B$5000,$A$2:$A$1048576,'Daily Welding Eletrode Issue'!$G$2:$G$2040)</f>
        <v>0</v>
      </c>
      <c r="D312" s="43">
        <f t="shared" ca="1" si="6"/>
        <v>0</v>
      </c>
    </row>
    <row r="313" spans="1:4" ht="15.75" thickBot="1" x14ac:dyDescent="0.3">
      <c r="A313" s="38">
        <v>42964</v>
      </c>
      <c r="B313" s="41">
        <f ca="1">SUMIF('Daily Welding Eletrode Issue'!$B$2:$B$5000,$A$2:$A$1048576,'Daily Welding Eletrode Issue'!$H$2:$H$2040)</f>
        <v>0</v>
      </c>
      <c r="C313" s="42">
        <f ca="1">SUMIF('Daily Welding Eletrode Issue'!$B$2:$B$5000,$A$2:$A$1048576,'Daily Welding Eletrode Issue'!$G$2:$G$2040)</f>
        <v>0</v>
      </c>
      <c r="D313" s="43">
        <f t="shared" ca="1" si="6"/>
        <v>0</v>
      </c>
    </row>
    <row r="314" spans="1:4" ht="15.75" thickBot="1" x14ac:dyDescent="0.3">
      <c r="A314" s="38">
        <v>42965</v>
      </c>
      <c r="B314" s="41">
        <f ca="1">SUMIF('Daily Welding Eletrode Issue'!$B$2:$B$5000,$A$2:$A$1048576,'Daily Welding Eletrode Issue'!$H$2:$H$2040)</f>
        <v>0</v>
      </c>
      <c r="C314" s="42">
        <f ca="1">SUMIF('Daily Welding Eletrode Issue'!$B$2:$B$5000,$A$2:$A$1048576,'Daily Welding Eletrode Issue'!$G$2:$G$2040)</f>
        <v>0</v>
      </c>
      <c r="D314" s="43">
        <f t="shared" ca="1" si="6"/>
        <v>0</v>
      </c>
    </row>
    <row r="315" spans="1:4" ht="15.75" thickBot="1" x14ac:dyDescent="0.3">
      <c r="A315" s="38">
        <v>42966</v>
      </c>
      <c r="B315" s="41">
        <f ca="1">SUMIF('Daily Welding Eletrode Issue'!$B$2:$B$5000,$A$2:$A$1048576,'Daily Welding Eletrode Issue'!$H$2:$H$2040)</f>
        <v>0</v>
      </c>
      <c r="C315" s="42">
        <f ca="1">SUMIF('Daily Welding Eletrode Issue'!$B$2:$B$5000,$A$2:$A$1048576,'Daily Welding Eletrode Issue'!$G$2:$G$2040)</f>
        <v>0</v>
      </c>
      <c r="D315" s="43">
        <f t="shared" ca="1" si="6"/>
        <v>0</v>
      </c>
    </row>
    <row r="316" spans="1:4" ht="15.75" thickBot="1" x14ac:dyDescent="0.3">
      <c r="A316" s="38">
        <v>42967</v>
      </c>
      <c r="B316" s="41">
        <f ca="1">SUMIF('Daily Welding Eletrode Issue'!$B$2:$B$5000,$A$2:$A$1048576,'Daily Welding Eletrode Issue'!$H$2:$H$2040)</f>
        <v>0</v>
      </c>
      <c r="C316" s="42">
        <f ca="1">SUMIF('Daily Welding Eletrode Issue'!$B$2:$B$5000,$A$2:$A$1048576,'Daily Welding Eletrode Issue'!$G$2:$G$2040)</f>
        <v>0</v>
      </c>
      <c r="D316" s="43">
        <f t="shared" ca="1" si="6"/>
        <v>0</v>
      </c>
    </row>
    <row r="317" spans="1:4" ht="15.75" thickBot="1" x14ac:dyDescent="0.3">
      <c r="A317" s="38">
        <v>42968</v>
      </c>
      <c r="B317" s="41">
        <f ca="1">SUMIF('Daily Welding Eletrode Issue'!$B$2:$B$5000,$A$2:$A$1048576,'Daily Welding Eletrode Issue'!$H$2:$H$2040)</f>
        <v>0</v>
      </c>
      <c r="C317" s="42">
        <f ca="1">SUMIF('Daily Welding Eletrode Issue'!$B$2:$B$5000,$A$2:$A$1048576,'Daily Welding Eletrode Issue'!$G$2:$G$2040)</f>
        <v>0</v>
      </c>
      <c r="D317" s="43">
        <f t="shared" ca="1" si="6"/>
        <v>0</v>
      </c>
    </row>
    <row r="318" spans="1:4" ht="15.75" thickBot="1" x14ac:dyDescent="0.3">
      <c r="A318" s="38">
        <v>42969</v>
      </c>
      <c r="B318" s="41">
        <f ca="1">SUMIF('Daily Welding Eletrode Issue'!$B$2:$B$5000,$A$2:$A$1048576,'Daily Welding Eletrode Issue'!$H$2:$H$2040)</f>
        <v>0</v>
      </c>
      <c r="C318" s="42">
        <f ca="1">SUMIF('Daily Welding Eletrode Issue'!$B$2:$B$5000,$A$2:$A$1048576,'Daily Welding Eletrode Issue'!$G$2:$G$2040)</f>
        <v>0</v>
      </c>
      <c r="D318" s="43">
        <f t="shared" ca="1" si="6"/>
        <v>0</v>
      </c>
    </row>
    <row r="319" spans="1:4" ht="15.75" thickBot="1" x14ac:dyDescent="0.3">
      <c r="A319" s="38">
        <v>42970</v>
      </c>
      <c r="B319" s="41">
        <f ca="1">SUMIF('Daily Welding Eletrode Issue'!$B$2:$B$5000,$A$2:$A$1048576,'Daily Welding Eletrode Issue'!$H$2:$H$2040)</f>
        <v>0</v>
      </c>
      <c r="C319" s="42">
        <f ca="1">SUMIF('Daily Welding Eletrode Issue'!$B$2:$B$5000,$A$2:$A$1048576,'Daily Welding Eletrode Issue'!$G$2:$G$2040)</f>
        <v>0</v>
      </c>
      <c r="D319" s="43">
        <f t="shared" ca="1" si="6"/>
        <v>0</v>
      </c>
    </row>
    <row r="320" spans="1:4" ht="15.75" thickBot="1" x14ac:dyDescent="0.3">
      <c r="A320" s="38">
        <v>42971</v>
      </c>
      <c r="B320" s="41">
        <f ca="1">SUMIF('Daily Welding Eletrode Issue'!$B$2:$B$5000,$A$2:$A$1048576,'Daily Welding Eletrode Issue'!$H$2:$H$2040)</f>
        <v>0</v>
      </c>
      <c r="C320" s="42">
        <f ca="1">SUMIF('Daily Welding Eletrode Issue'!$B$2:$B$5000,$A$2:$A$1048576,'Daily Welding Eletrode Issue'!$G$2:$G$2040)</f>
        <v>0</v>
      </c>
      <c r="D320" s="43">
        <f t="shared" ca="1" si="6"/>
        <v>0</v>
      </c>
    </row>
    <row r="321" spans="1:4" ht="15.75" thickBot="1" x14ac:dyDescent="0.3">
      <c r="A321" s="38">
        <v>42972</v>
      </c>
      <c r="B321" s="41">
        <f ca="1">SUMIF('Daily Welding Eletrode Issue'!$B$2:$B$5000,$A$2:$A$1048576,'Daily Welding Eletrode Issue'!$H$2:$H$2040)</f>
        <v>0</v>
      </c>
      <c r="C321" s="42">
        <f ca="1">SUMIF('Daily Welding Eletrode Issue'!$B$2:$B$5000,$A$2:$A$1048576,'Daily Welding Eletrode Issue'!$G$2:$G$2040)</f>
        <v>0</v>
      </c>
      <c r="D321" s="43">
        <f t="shared" ca="1" si="6"/>
        <v>0</v>
      </c>
    </row>
    <row r="322" spans="1:4" ht="15.75" thickBot="1" x14ac:dyDescent="0.3">
      <c r="A322" s="38">
        <v>42973</v>
      </c>
      <c r="B322" s="41">
        <f ca="1">SUMIF('Daily Welding Eletrode Issue'!$B$2:$B$5000,$A$2:$A$1048576,'Daily Welding Eletrode Issue'!$H$2:$H$2040)</f>
        <v>0</v>
      </c>
      <c r="C322" s="42">
        <f ca="1">SUMIF('Daily Welding Eletrode Issue'!$B$2:$B$5000,$A$2:$A$1048576,'Daily Welding Eletrode Issue'!$G$2:$G$2040)</f>
        <v>0</v>
      </c>
      <c r="D322" s="43">
        <f t="shared" ca="1" si="6"/>
        <v>0</v>
      </c>
    </row>
    <row r="323" spans="1:4" ht="15.75" thickBot="1" x14ac:dyDescent="0.3">
      <c r="A323" s="38">
        <v>42974</v>
      </c>
      <c r="B323" s="41">
        <f ca="1">SUMIF('Daily Welding Eletrode Issue'!$B$2:$B$5000,$A$2:$A$1048576,'Daily Welding Eletrode Issue'!$H$2:$H$2040)</f>
        <v>0</v>
      </c>
      <c r="C323" s="42">
        <f ca="1">SUMIF('Daily Welding Eletrode Issue'!$B$2:$B$5000,$A$2:$A$1048576,'Daily Welding Eletrode Issue'!$G$2:$G$2040)</f>
        <v>0</v>
      </c>
      <c r="D323" s="43">
        <f t="shared" ca="1" si="6"/>
        <v>0</v>
      </c>
    </row>
    <row r="324" spans="1:4" ht="15.75" thickBot="1" x14ac:dyDescent="0.3">
      <c r="A324" s="38">
        <v>42975</v>
      </c>
      <c r="B324" s="41">
        <f ca="1">SUMIF('Daily Welding Eletrode Issue'!$B$2:$B$5000,$A$2:$A$1048576,'Daily Welding Eletrode Issue'!$H$2:$H$2040)</f>
        <v>0</v>
      </c>
      <c r="C324" s="42">
        <f ca="1">SUMIF('Daily Welding Eletrode Issue'!$B$2:$B$5000,$A$2:$A$1048576,'Daily Welding Eletrode Issue'!$G$2:$G$2040)</f>
        <v>0</v>
      </c>
      <c r="D324" s="43">
        <f t="shared" ca="1" si="6"/>
        <v>0</v>
      </c>
    </row>
    <row r="325" spans="1:4" ht="15.75" thickBot="1" x14ac:dyDescent="0.3">
      <c r="A325" s="38">
        <v>42976</v>
      </c>
      <c r="B325" s="41">
        <f ca="1">SUMIF('Daily Welding Eletrode Issue'!$B$2:$B$5000,$A$2:$A$1048576,'Daily Welding Eletrode Issue'!$H$2:$H$2040)</f>
        <v>0</v>
      </c>
      <c r="C325" s="42">
        <f ca="1">SUMIF('Daily Welding Eletrode Issue'!$B$2:$B$5000,$A$2:$A$1048576,'Daily Welding Eletrode Issue'!$G$2:$G$2040)</f>
        <v>0</v>
      </c>
      <c r="D325" s="43">
        <f t="shared" ca="1" si="6"/>
        <v>0</v>
      </c>
    </row>
    <row r="326" spans="1:4" ht="15.75" thickBot="1" x14ac:dyDescent="0.3">
      <c r="A326" s="38">
        <v>42977</v>
      </c>
      <c r="B326" s="41">
        <f ca="1">SUMIF('Daily Welding Eletrode Issue'!$B$2:$B$5000,$A$2:$A$1048576,'Daily Welding Eletrode Issue'!$H$2:$H$2040)</f>
        <v>0</v>
      </c>
      <c r="C326" s="42">
        <f ca="1">SUMIF('Daily Welding Eletrode Issue'!$B$2:$B$5000,$A$2:$A$1048576,'Daily Welding Eletrode Issue'!$G$2:$G$2040)</f>
        <v>0</v>
      </c>
      <c r="D326" s="43">
        <f t="shared" ca="1" si="6"/>
        <v>0</v>
      </c>
    </row>
    <row r="327" spans="1:4" ht="15.75" thickBot="1" x14ac:dyDescent="0.3">
      <c r="A327" s="38">
        <v>42978</v>
      </c>
      <c r="B327" s="41">
        <f ca="1">SUMIF('Daily Welding Eletrode Issue'!$B$2:$B$5000,$A$2:$A$1048576,'Daily Welding Eletrode Issue'!$H$2:$H$2040)</f>
        <v>0</v>
      </c>
      <c r="C327" s="42">
        <f ca="1">SUMIF('Daily Welding Eletrode Issue'!$B$2:$B$5000,$A$2:$A$1048576,'Daily Welding Eletrode Issue'!$G$2:$G$2040)</f>
        <v>0</v>
      </c>
      <c r="D327" s="43">
        <f t="shared" ca="1" si="6"/>
        <v>0</v>
      </c>
    </row>
    <row r="328" spans="1:4" ht="15.75" thickBot="1" x14ac:dyDescent="0.3">
      <c r="A328" s="38">
        <v>42979</v>
      </c>
      <c r="B328" s="41">
        <f ca="1">SUMIF('Daily Welding Eletrode Issue'!$B$2:$B$5000,$A$2:$A$1048576,'Daily Welding Eletrode Issue'!$H$2:$H$2040)</f>
        <v>0</v>
      </c>
      <c r="C328" s="42">
        <f ca="1">SUMIF('Daily Welding Eletrode Issue'!$B$2:$B$5000,$A$2:$A$1048576,'Daily Welding Eletrode Issue'!$G$2:$G$2040)</f>
        <v>0</v>
      </c>
      <c r="D328" s="43">
        <f t="shared" ca="1" si="6"/>
        <v>0</v>
      </c>
    </row>
    <row r="329" spans="1:4" ht="15.75" thickBot="1" x14ac:dyDescent="0.3">
      <c r="A329" s="38">
        <v>42980</v>
      </c>
      <c r="B329" s="41">
        <f ca="1">SUMIF('Daily Welding Eletrode Issue'!$B$2:$B$5000,$A$2:$A$1048576,'Daily Welding Eletrode Issue'!$H$2:$H$2040)</f>
        <v>0</v>
      </c>
      <c r="C329" s="42">
        <f ca="1">SUMIF('Daily Welding Eletrode Issue'!$B$2:$B$5000,$A$2:$A$1048576,'Daily Welding Eletrode Issue'!$G$2:$G$2040)</f>
        <v>0</v>
      </c>
      <c r="D329" s="43">
        <f t="shared" ca="1" si="6"/>
        <v>0</v>
      </c>
    </row>
    <row r="330" spans="1:4" ht="15.75" thickBot="1" x14ac:dyDescent="0.3">
      <c r="A330" s="38">
        <v>42981</v>
      </c>
      <c r="B330" s="41">
        <f ca="1">SUMIF('Daily Welding Eletrode Issue'!$B$2:$B$5000,$A$2:$A$1048576,'Daily Welding Eletrode Issue'!$H$2:$H$2040)</f>
        <v>0</v>
      </c>
      <c r="C330" s="42">
        <f ca="1">SUMIF('Daily Welding Eletrode Issue'!$B$2:$B$5000,$A$2:$A$1048576,'Daily Welding Eletrode Issue'!$G$2:$G$2040)</f>
        <v>0</v>
      </c>
      <c r="D330" s="43">
        <f t="shared" ca="1" si="6"/>
        <v>0</v>
      </c>
    </row>
    <row r="331" spans="1:4" ht="15.75" thickBot="1" x14ac:dyDescent="0.3">
      <c r="A331" s="38">
        <v>42982</v>
      </c>
      <c r="B331" s="41">
        <f ca="1">SUMIF('Daily Welding Eletrode Issue'!$B$2:$B$5000,$A$2:$A$1048576,'Daily Welding Eletrode Issue'!$H$2:$H$2040)</f>
        <v>0</v>
      </c>
      <c r="C331" s="42">
        <f ca="1">SUMIF('Daily Welding Eletrode Issue'!$B$2:$B$5000,$A$2:$A$1048576,'Daily Welding Eletrode Issue'!$G$2:$G$2040)</f>
        <v>0</v>
      </c>
      <c r="D331" s="43">
        <f t="shared" ca="1" si="6"/>
        <v>0</v>
      </c>
    </row>
    <row r="332" spans="1:4" ht="15.75" thickBot="1" x14ac:dyDescent="0.3">
      <c r="A332" s="38">
        <v>42983</v>
      </c>
      <c r="B332" s="41">
        <f ca="1">SUMIF('Daily Welding Eletrode Issue'!$B$2:$B$5000,$A$2:$A$1048576,'Daily Welding Eletrode Issue'!$H$2:$H$2040)</f>
        <v>0</v>
      </c>
      <c r="C332" s="42">
        <f ca="1">SUMIF('Daily Welding Eletrode Issue'!$B$2:$B$5000,$A$2:$A$1048576,'Daily Welding Eletrode Issue'!$G$2:$G$2040)</f>
        <v>0</v>
      </c>
      <c r="D332" s="43">
        <f t="shared" ca="1" si="6"/>
        <v>0</v>
      </c>
    </row>
    <row r="333" spans="1:4" ht="15.75" thickBot="1" x14ac:dyDescent="0.3">
      <c r="A333" s="38">
        <v>42984</v>
      </c>
      <c r="B333" s="41">
        <f ca="1">SUMIF('Daily Welding Eletrode Issue'!$B$2:$B$5000,$A$2:$A$1048576,'Daily Welding Eletrode Issue'!$H$2:$H$2040)</f>
        <v>0</v>
      </c>
      <c r="C333" s="42">
        <f ca="1">SUMIF('Daily Welding Eletrode Issue'!$B$2:$B$5000,$A$2:$A$1048576,'Daily Welding Eletrode Issue'!$G$2:$G$2040)</f>
        <v>0</v>
      </c>
      <c r="D333" s="43">
        <f t="shared" ca="1" si="6"/>
        <v>0</v>
      </c>
    </row>
    <row r="334" spans="1:4" ht="15.75" thickBot="1" x14ac:dyDescent="0.3">
      <c r="A334" s="38">
        <v>42985</v>
      </c>
      <c r="B334" s="41">
        <f ca="1">SUMIF('Daily Welding Eletrode Issue'!$B$2:$B$5000,$A$2:$A$1048576,'Daily Welding Eletrode Issue'!$H$2:$H$2040)</f>
        <v>0</v>
      </c>
      <c r="C334" s="42">
        <f ca="1">SUMIF('Daily Welding Eletrode Issue'!$B$2:$B$5000,$A$2:$A$1048576,'Daily Welding Eletrode Issue'!$G$2:$G$2040)</f>
        <v>0</v>
      </c>
      <c r="D334" s="43">
        <f t="shared" ca="1" si="6"/>
        <v>0</v>
      </c>
    </row>
    <row r="335" spans="1:4" ht="15.75" thickBot="1" x14ac:dyDescent="0.3">
      <c r="A335" s="38">
        <v>42986</v>
      </c>
      <c r="B335" s="41">
        <f ca="1">SUMIF('Daily Welding Eletrode Issue'!$B$2:$B$5000,$A$2:$A$1048576,'Daily Welding Eletrode Issue'!$H$2:$H$2040)</f>
        <v>0</v>
      </c>
      <c r="C335" s="42">
        <f ca="1">SUMIF('Daily Welding Eletrode Issue'!$B$2:$B$5000,$A$2:$A$1048576,'Daily Welding Eletrode Issue'!$G$2:$G$2040)</f>
        <v>0</v>
      </c>
      <c r="D335" s="43">
        <f t="shared" ca="1" si="6"/>
        <v>0</v>
      </c>
    </row>
    <row r="336" spans="1:4" ht="15.75" thickBot="1" x14ac:dyDescent="0.3">
      <c r="A336" s="38">
        <v>42987</v>
      </c>
      <c r="B336" s="41">
        <f ca="1">SUMIF('Daily Welding Eletrode Issue'!$B$2:$B$5000,$A$2:$A$1048576,'Daily Welding Eletrode Issue'!$H$2:$H$2040)</f>
        <v>0</v>
      </c>
      <c r="C336" s="42">
        <f ca="1">SUMIF('Daily Welding Eletrode Issue'!$B$2:$B$5000,$A$2:$A$1048576,'Daily Welding Eletrode Issue'!$G$2:$G$2040)</f>
        <v>0</v>
      </c>
      <c r="D336" s="43">
        <f t="shared" ca="1" si="6"/>
        <v>0</v>
      </c>
    </row>
    <row r="337" spans="1:4" ht="15.75" thickBot="1" x14ac:dyDescent="0.3">
      <c r="A337" s="38">
        <v>42988</v>
      </c>
      <c r="B337" s="41">
        <f ca="1">SUMIF('Daily Welding Eletrode Issue'!$B$2:$B$5000,$A$2:$A$1048576,'Daily Welding Eletrode Issue'!$H$2:$H$2040)</f>
        <v>0</v>
      </c>
      <c r="C337" s="42">
        <f ca="1">SUMIF('Daily Welding Eletrode Issue'!$B$2:$B$5000,$A$2:$A$1048576,'Daily Welding Eletrode Issue'!$G$2:$G$2040)</f>
        <v>0</v>
      </c>
      <c r="D337" s="43">
        <f t="shared" ca="1" si="6"/>
        <v>0</v>
      </c>
    </row>
    <row r="338" spans="1:4" ht="15.75" thickBot="1" x14ac:dyDescent="0.3">
      <c r="A338" s="38">
        <v>42989</v>
      </c>
      <c r="B338" s="41">
        <f ca="1">SUMIF('Daily Welding Eletrode Issue'!$B$2:$B$5000,$A$2:$A$1048576,'Daily Welding Eletrode Issue'!$H$2:$H$2040)</f>
        <v>0</v>
      </c>
      <c r="C338" s="42">
        <f ca="1">SUMIF('Daily Welding Eletrode Issue'!$B$2:$B$5000,$A$2:$A$1048576,'Daily Welding Eletrode Issue'!$G$2:$G$2040)</f>
        <v>0</v>
      </c>
      <c r="D338" s="43">
        <f t="shared" ca="1" si="6"/>
        <v>0</v>
      </c>
    </row>
    <row r="339" spans="1:4" ht="15.75" thickBot="1" x14ac:dyDescent="0.3">
      <c r="A339" s="38">
        <v>42990</v>
      </c>
      <c r="B339" s="41">
        <f ca="1">SUMIF('Daily Welding Eletrode Issue'!$B$2:$B$5000,$A$2:$A$1048576,'Daily Welding Eletrode Issue'!$H$2:$H$2040)</f>
        <v>0</v>
      </c>
      <c r="C339" s="42">
        <f ca="1">SUMIF('Daily Welding Eletrode Issue'!$B$2:$B$5000,$A$2:$A$1048576,'Daily Welding Eletrode Issue'!$G$2:$G$2040)</f>
        <v>0</v>
      </c>
      <c r="D339" s="43">
        <f t="shared" ca="1" si="6"/>
        <v>0</v>
      </c>
    </row>
    <row r="340" spans="1:4" ht="15.75" thickBot="1" x14ac:dyDescent="0.3">
      <c r="A340" s="38">
        <v>42991</v>
      </c>
      <c r="B340" s="41">
        <f ca="1">SUMIF('Daily Welding Eletrode Issue'!$B$2:$B$5000,$A$2:$A$1048576,'Daily Welding Eletrode Issue'!$H$2:$H$2040)</f>
        <v>0</v>
      </c>
      <c r="C340" s="42">
        <f ca="1">SUMIF('Daily Welding Eletrode Issue'!$B$2:$B$5000,$A$2:$A$1048576,'Daily Welding Eletrode Issue'!$G$2:$G$2040)</f>
        <v>0</v>
      </c>
      <c r="D340" s="43">
        <f t="shared" ca="1" si="6"/>
        <v>0</v>
      </c>
    </row>
    <row r="341" spans="1:4" ht="15.75" thickBot="1" x14ac:dyDescent="0.3">
      <c r="A341" s="38">
        <v>42992</v>
      </c>
      <c r="B341" s="41">
        <f ca="1">SUMIF('Daily Welding Eletrode Issue'!$B$2:$B$5000,$A$2:$A$1048576,'Daily Welding Eletrode Issue'!$H$2:$H$2040)</f>
        <v>0</v>
      </c>
      <c r="C341" s="42">
        <f ca="1">SUMIF('Daily Welding Eletrode Issue'!$B$2:$B$5000,$A$2:$A$1048576,'Daily Welding Eletrode Issue'!$G$2:$G$2040)</f>
        <v>0</v>
      </c>
      <c r="D341" s="43">
        <f t="shared" ca="1" si="6"/>
        <v>0</v>
      </c>
    </row>
    <row r="342" spans="1:4" ht="15.75" thickBot="1" x14ac:dyDescent="0.3">
      <c r="A342" s="38">
        <v>42993</v>
      </c>
      <c r="B342" s="41">
        <f ca="1">SUMIF('Daily Welding Eletrode Issue'!$B$2:$B$5000,$A$2:$A$1048576,'Daily Welding Eletrode Issue'!$H$2:$H$2040)</f>
        <v>0</v>
      </c>
      <c r="C342" s="42">
        <f ca="1">SUMIF('Daily Welding Eletrode Issue'!$B$2:$B$5000,$A$2:$A$1048576,'Daily Welding Eletrode Issue'!$G$2:$G$2040)</f>
        <v>0</v>
      </c>
      <c r="D342" s="43">
        <f t="shared" ca="1" si="6"/>
        <v>0</v>
      </c>
    </row>
    <row r="343" spans="1:4" ht="15.75" thickBot="1" x14ac:dyDescent="0.3">
      <c r="A343" s="38">
        <v>42994</v>
      </c>
      <c r="B343" s="41">
        <f ca="1">SUMIF('Daily Welding Eletrode Issue'!$B$2:$B$5000,$A$2:$A$1048576,'Daily Welding Eletrode Issue'!$H$2:$H$2040)</f>
        <v>0</v>
      </c>
      <c r="C343" s="42">
        <f ca="1">SUMIF('Daily Welding Eletrode Issue'!$B$2:$B$5000,$A$2:$A$1048576,'Daily Welding Eletrode Issue'!$G$2:$G$2040)</f>
        <v>0</v>
      </c>
      <c r="D343" s="43">
        <f t="shared" ca="1" si="6"/>
        <v>0</v>
      </c>
    </row>
    <row r="344" spans="1:4" ht="15.75" thickBot="1" x14ac:dyDescent="0.3">
      <c r="A344" s="38">
        <v>42995</v>
      </c>
      <c r="B344" s="41">
        <f ca="1">SUMIF('Daily Welding Eletrode Issue'!$B$2:$B$5000,$A$2:$A$1048576,'Daily Welding Eletrode Issue'!$H$2:$H$2040)</f>
        <v>0</v>
      </c>
      <c r="C344" s="42">
        <f ca="1">SUMIF('Daily Welding Eletrode Issue'!$B$2:$B$5000,$A$2:$A$1048576,'Daily Welding Eletrode Issue'!$G$2:$G$2040)</f>
        <v>0</v>
      </c>
      <c r="D344" s="43">
        <f t="shared" ca="1" si="6"/>
        <v>0</v>
      </c>
    </row>
    <row r="345" spans="1:4" ht="15.75" thickBot="1" x14ac:dyDescent="0.3">
      <c r="A345" s="38">
        <v>42996</v>
      </c>
      <c r="B345" s="41">
        <f ca="1">SUMIF('Daily Welding Eletrode Issue'!$B$2:$B$5000,$A$2:$A$1048576,'Daily Welding Eletrode Issue'!$H$2:$H$2040)</f>
        <v>0</v>
      </c>
      <c r="C345" s="42">
        <f ca="1">SUMIF('Daily Welding Eletrode Issue'!$B$2:$B$5000,$A$2:$A$1048576,'Daily Welding Eletrode Issue'!$G$2:$G$2040)</f>
        <v>0</v>
      </c>
      <c r="D345" s="43">
        <f t="shared" ca="1" si="6"/>
        <v>0</v>
      </c>
    </row>
    <row r="346" spans="1:4" ht="15.75" thickBot="1" x14ac:dyDescent="0.3">
      <c r="A346" s="38">
        <v>42997</v>
      </c>
      <c r="B346" s="41">
        <f ca="1">SUMIF('Daily Welding Eletrode Issue'!$B$2:$B$5000,$A$2:$A$1048576,'Daily Welding Eletrode Issue'!$H$2:$H$2040)</f>
        <v>0</v>
      </c>
      <c r="C346" s="42">
        <f ca="1">SUMIF('Daily Welding Eletrode Issue'!$B$2:$B$5000,$A$2:$A$1048576,'Daily Welding Eletrode Issue'!$G$2:$G$2040)</f>
        <v>0</v>
      </c>
      <c r="D346" s="43">
        <f t="shared" ca="1" si="6"/>
        <v>0</v>
      </c>
    </row>
    <row r="347" spans="1:4" ht="15.75" thickBot="1" x14ac:dyDescent="0.3">
      <c r="A347" s="38">
        <v>42998</v>
      </c>
      <c r="B347" s="41">
        <f ca="1">SUMIF('Daily Welding Eletrode Issue'!$B$2:$B$5000,$A$2:$A$1048576,'Daily Welding Eletrode Issue'!$H$2:$H$2040)</f>
        <v>0</v>
      </c>
      <c r="C347" s="42">
        <f ca="1">SUMIF('Daily Welding Eletrode Issue'!$B$2:$B$5000,$A$2:$A$1048576,'Daily Welding Eletrode Issue'!$G$2:$G$2040)</f>
        <v>0</v>
      </c>
      <c r="D347" s="43">
        <f t="shared" ca="1" si="6"/>
        <v>0</v>
      </c>
    </row>
    <row r="348" spans="1:4" ht="15.75" thickBot="1" x14ac:dyDescent="0.3">
      <c r="A348" s="38">
        <v>42999</v>
      </c>
      <c r="B348" s="41">
        <f ca="1">SUMIF('Daily Welding Eletrode Issue'!$B$2:$B$5000,$A$2:$A$1048576,'Daily Welding Eletrode Issue'!$H$2:$H$2040)</f>
        <v>0</v>
      </c>
      <c r="C348" s="42">
        <f ca="1">SUMIF('Daily Welding Eletrode Issue'!$B$2:$B$5000,$A$2:$A$1048576,'Daily Welding Eletrode Issue'!$G$2:$G$2040)</f>
        <v>0</v>
      </c>
      <c r="D348" s="43">
        <f t="shared" ca="1" si="6"/>
        <v>0</v>
      </c>
    </row>
    <row r="349" spans="1:4" ht="15.75" thickBot="1" x14ac:dyDescent="0.3">
      <c r="A349" s="38">
        <v>43000</v>
      </c>
      <c r="B349" s="41">
        <f ca="1">SUMIF('Daily Welding Eletrode Issue'!$B$2:$B$5000,$A$2:$A$1048576,'Daily Welding Eletrode Issue'!$H$2:$H$2040)</f>
        <v>0</v>
      </c>
      <c r="C349" s="42">
        <f ca="1">SUMIF('Daily Welding Eletrode Issue'!$B$2:$B$5000,$A$2:$A$1048576,'Daily Welding Eletrode Issue'!$G$2:$G$2040)</f>
        <v>0</v>
      </c>
      <c r="D349" s="43">
        <f t="shared" ca="1" si="6"/>
        <v>0</v>
      </c>
    </row>
    <row r="350" spans="1:4" ht="15.75" thickBot="1" x14ac:dyDescent="0.3">
      <c r="A350" s="38">
        <v>43001</v>
      </c>
      <c r="B350" s="41">
        <f ca="1">SUMIF('Daily Welding Eletrode Issue'!$B$2:$B$5000,$A$2:$A$1048576,'Daily Welding Eletrode Issue'!$H$2:$H$2040)</f>
        <v>0</v>
      </c>
      <c r="C350" s="42">
        <f ca="1">SUMIF('Daily Welding Eletrode Issue'!$B$2:$B$5000,$A$2:$A$1048576,'Daily Welding Eletrode Issue'!$G$2:$G$2040)</f>
        <v>0</v>
      </c>
      <c r="D350" s="43">
        <f t="shared" ca="1" si="6"/>
        <v>0</v>
      </c>
    </row>
    <row r="351" spans="1:4" ht="15.75" thickBot="1" x14ac:dyDescent="0.3">
      <c r="A351" s="38">
        <v>43002</v>
      </c>
      <c r="B351" s="41">
        <f ca="1">SUMIF('Daily Welding Eletrode Issue'!$B$2:$B$5000,$A$2:$A$1048576,'Daily Welding Eletrode Issue'!$H$2:$H$2040)</f>
        <v>0</v>
      </c>
      <c r="C351" s="42">
        <f ca="1">SUMIF('Daily Welding Eletrode Issue'!$B$2:$B$5000,$A$2:$A$1048576,'Daily Welding Eletrode Issue'!$G$2:$G$2040)</f>
        <v>0</v>
      </c>
      <c r="D351" s="43">
        <f t="shared" ca="1" si="6"/>
        <v>0</v>
      </c>
    </row>
    <row r="352" spans="1:4" ht="15.75" thickBot="1" x14ac:dyDescent="0.3">
      <c r="A352" s="38">
        <v>43003</v>
      </c>
      <c r="B352" s="41">
        <f ca="1">SUMIF('Daily Welding Eletrode Issue'!$B$2:$B$5000,$A$2:$A$1048576,'Daily Welding Eletrode Issue'!$H$2:$H$2040)</f>
        <v>0</v>
      </c>
      <c r="C352" s="42">
        <f ca="1">SUMIF('Daily Welding Eletrode Issue'!$B$2:$B$5000,$A$2:$A$1048576,'Daily Welding Eletrode Issue'!$G$2:$G$2040)</f>
        <v>0</v>
      </c>
      <c r="D352" s="43">
        <f t="shared" ca="1" si="6"/>
        <v>0</v>
      </c>
    </row>
    <row r="353" spans="1:4" ht="15.75" thickBot="1" x14ac:dyDescent="0.3">
      <c r="A353" s="38">
        <v>43004</v>
      </c>
      <c r="B353" s="41">
        <f ca="1">SUMIF('Daily Welding Eletrode Issue'!$B$2:$B$5000,$A$2:$A$1048576,'Daily Welding Eletrode Issue'!$H$2:$H$2040)</f>
        <v>0</v>
      </c>
      <c r="C353" s="42">
        <f ca="1">SUMIF('Daily Welding Eletrode Issue'!$B$2:$B$5000,$A$2:$A$1048576,'Daily Welding Eletrode Issue'!$G$2:$G$2040)</f>
        <v>0</v>
      </c>
      <c r="D353" s="43">
        <f t="shared" ca="1" si="6"/>
        <v>0</v>
      </c>
    </row>
    <row r="354" spans="1:4" ht="15.75" thickBot="1" x14ac:dyDescent="0.3">
      <c r="A354" s="38">
        <v>43005</v>
      </c>
      <c r="B354" s="41">
        <f ca="1">SUMIF('Daily Welding Eletrode Issue'!$B$2:$B$5000,$A$2:$A$1048576,'Daily Welding Eletrode Issue'!$H$2:$H$2040)</f>
        <v>0</v>
      </c>
      <c r="C354" s="42">
        <f ca="1">SUMIF('Daily Welding Eletrode Issue'!$B$2:$B$5000,$A$2:$A$1048576,'Daily Welding Eletrode Issue'!$G$2:$G$2040)</f>
        <v>0</v>
      </c>
      <c r="D354" s="43">
        <f t="shared" ca="1" si="6"/>
        <v>0</v>
      </c>
    </row>
    <row r="355" spans="1:4" ht="15.75" thickBot="1" x14ac:dyDescent="0.3">
      <c r="A355" s="38">
        <v>43006</v>
      </c>
      <c r="B355" s="41">
        <f ca="1">SUMIF('Daily Welding Eletrode Issue'!$B$2:$B$5000,$A$2:$A$1048576,'Daily Welding Eletrode Issue'!$H$2:$H$2040)</f>
        <v>0</v>
      </c>
      <c r="C355" s="42">
        <f ca="1">SUMIF('Daily Welding Eletrode Issue'!$B$2:$B$5000,$A$2:$A$1048576,'Daily Welding Eletrode Issue'!$G$2:$G$2040)</f>
        <v>0</v>
      </c>
      <c r="D355" s="43">
        <f t="shared" ca="1" si="6"/>
        <v>0</v>
      </c>
    </row>
    <row r="356" spans="1:4" ht="15.75" thickBot="1" x14ac:dyDescent="0.3">
      <c r="A356" s="38">
        <v>43007</v>
      </c>
      <c r="B356" s="41">
        <f ca="1">SUMIF('Daily Welding Eletrode Issue'!$B$2:$B$5000,$A$2:$A$1048576,'Daily Welding Eletrode Issue'!$H$2:$H$2040)</f>
        <v>0</v>
      </c>
      <c r="C356" s="42">
        <f ca="1">SUMIF('Daily Welding Eletrode Issue'!$B$2:$B$5000,$A$2:$A$1048576,'Daily Welding Eletrode Issue'!$G$2:$G$2040)</f>
        <v>0</v>
      </c>
      <c r="D356" s="43">
        <f t="shared" ca="1" si="6"/>
        <v>0</v>
      </c>
    </row>
    <row r="357" spans="1:4" ht="15.75" thickBot="1" x14ac:dyDescent="0.3">
      <c r="A357" s="38">
        <v>43008</v>
      </c>
      <c r="B357" s="41">
        <f ca="1">SUMIF('Daily Welding Eletrode Issue'!$B$2:$B$5000,$A$2:$A$1048576,'Daily Welding Eletrode Issue'!$H$2:$H$2040)</f>
        <v>0</v>
      </c>
      <c r="C357" s="42">
        <f ca="1">SUMIF('Daily Welding Eletrode Issue'!$B$2:$B$5000,$A$2:$A$1048576,'Daily Welding Eletrode Issue'!$G$2:$G$2040)</f>
        <v>0</v>
      </c>
      <c r="D357" s="43">
        <f t="shared" ca="1" si="6"/>
        <v>0</v>
      </c>
    </row>
    <row r="358" spans="1:4" ht="15.75" thickBot="1" x14ac:dyDescent="0.3">
      <c r="A358" s="38">
        <v>43009</v>
      </c>
      <c r="B358" s="41">
        <f ca="1">SUMIF('Daily Welding Eletrode Issue'!$B$2:$B$5000,$A$2:$A$1048576,'Daily Welding Eletrode Issue'!$H$2:$H$2040)</f>
        <v>0</v>
      </c>
      <c r="C358" s="42">
        <f ca="1">SUMIF('Daily Welding Eletrode Issue'!$B$2:$B$5000,$A$2:$A$1048576,'Daily Welding Eletrode Issue'!$G$2:$G$2040)</f>
        <v>0</v>
      </c>
      <c r="D358" s="43">
        <f t="shared" ca="1" si="6"/>
        <v>0</v>
      </c>
    </row>
    <row r="359" spans="1:4" ht="15.75" thickBot="1" x14ac:dyDescent="0.3">
      <c r="A359" s="38">
        <v>43010</v>
      </c>
      <c r="B359" s="41">
        <f ca="1">SUMIF('Daily Welding Eletrode Issue'!$B$2:$B$5000,$A$2:$A$1048576,'Daily Welding Eletrode Issue'!$H$2:$H$2040)</f>
        <v>0</v>
      </c>
      <c r="C359" s="42">
        <f ca="1">SUMIF('Daily Welding Eletrode Issue'!$B$2:$B$5000,$A$2:$A$1048576,'Daily Welding Eletrode Issue'!$G$2:$G$2040)</f>
        <v>0</v>
      </c>
      <c r="D359" s="43">
        <f t="shared" ca="1" si="6"/>
        <v>0</v>
      </c>
    </row>
    <row r="360" spans="1:4" ht="15.75" thickBot="1" x14ac:dyDescent="0.3">
      <c r="A360" s="38">
        <v>43011</v>
      </c>
      <c r="B360" s="41">
        <f ca="1">SUMIF('Daily Welding Eletrode Issue'!$B$2:$B$5000,$A$2:$A$1048576,'Daily Welding Eletrode Issue'!$H$2:$H$2040)</f>
        <v>0</v>
      </c>
      <c r="C360" s="42">
        <f ca="1">SUMIF('Daily Welding Eletrode Issue'!$B$2:$B$5000,$A$2:$A$1048576,'Daily Welding Eletrode Issue'!$G$2:$G$2040)</f>
        <v>0</v>
      </c>
      <c r="D360" s="43">
        <f t="shared" ca="1" si="6"/>
        <v>0</v>
      </c>
    </row>
    <row r="361" spans="1:4" ht="15.75" thickBot="1" x14ac:dyDescent="0.3">
      <c r="A361" s="38">
        <v>43012</v>
      </c>
      <c r="B361" s="41">
        <f ca="1">SUMIF('Daily Welding Eletrode Issue'!$B$2:$B$5000,$A$2:$A$1048576,'Daily Welding Eletrode Issue'!$H$2:$H$2040)</f>
        <v>0</v>
      </c>
      <c r="C361" s="42">
        <f ca="1">SUMIF('Daily Welding Eletrode Issue'!$B$2:$B$5000,$A$2:$A$1048576,'Daily Welding Eletrode Issue'!$G$2:$G$2040)</f>
        <v>0</v>
      </c>
      <c r="D361" s="43">
        <f t="shared" ca="1" si="6"/>
        <v>0</v>
      </c>
    </row>
    <row r="362" spans="1:4" ht="15.75" thickBot="1" x14ac:dyDescent="0.3">
      <c r="A362" s="38">
        <v>43013</v>
      </c>
      <c r="B362" s="41">
        <f ca="1">SUMIF('Daily Welding Eletrode Issue'!$B$2:$B$5000,$A$2:$A$1048576,'Daily Welding Eletrode Issue'!$H$2:$H$2040)</f>
        <v>0</v>
      </c>
      <c r="C362" s="42">
        <f ca="1">SUMIF('Daily Welding Eletrode Issue'!$B$2:$B$5000,$A$2:$A$1048576,'Daily Welding Eletrode Issue'!$G$2:$G$2040)</f>
        <v>0</v>
      </c>
      <c r="D362" s="43">
        <f t="shared" ca="1" si="6"/>
        <v>0</v>
      </c>
    </row>
    <row r="363" spans="1:4" ht="15.75" thickBot="1" x14ac:dyDescent="0.3">
      <c r="A363" s="38">
        <v>43014</v>
      </c>
      <c r="B363" s="41">
        <f ca="1">SUMIF('Daily Welding Eletrode Issue'!$B$2:$B$5000,$A$2:$A$1048576,'Daily Welding Eletrode Issue'!$H$2:$H$2040)</f>
        <v>0</v>
      </c>
      <c r="C363" s="42">
        <f ca="1">SUMIF('Daily Welding Eletrode Issue'!$B$2:$B$5000,$A$2:$A$1048576,'Daily Welding Eletrode Issue'!$G$2:$G$2040)</f>
        <v>0</v>
      </c>
      <c r="D363" s="43">
        <f t="shared" ca="1" si="6"/>
        <v>0</v>
      </c>
    </row>
    <row r="364" spans="1:4" ht="15.75" thickBot="1" x14ac:dyDescent="0.3">
      <c r="A364" s="38">
        <v>43015</v>
      </c>
      <c r="B364" s="41">
        <f ca="1">SUMIF('Daily Welding Eletrode Issue'!$B$2:$B$5000,$A$2:$A$1048576,'Daily Welding Eletrode Issue'!$H$2:$H$2040)</f>
        <v>0</v>
      </c>
      <c r="C364" s="42">
        <f ca="1">SUMIF('Daily Welding Eletrode Issue'!$B$2:$B$5000,$A$2:$A$1048576,'Daily Welding Eletrode Issue'!$G$2:$G$2040)</f>
        <v>0</v>
      </c>
      <c r="D364" s="43">
        <f t="shared" ca="1" si="6"/>
        <v>0</v>
      </c>
    </row>
    <row r="365" spans="1:4" ht="15.75" thickBot="1" x14ac:dyDescent="0.3">
      <c r="A365" s="38">
        <v>43016</v>
      </c>
      <c r="B365" s="41">
        <f ca="1">SUMIF('Daily Welding Eletrode Issue'!$B$2:$B$5000,$A$2:$A$1048576,'Daily Welding Eletrode Issue'!$H$2:$H$2040)</f>
        <v>0</v>
      </c>
      <c r="C365" s="42">
        <f ca="1">SUMIF('Daily Welding Eletrode Issue'!$B$2:$B$5000,$A$2:$A$1048576,'Daily Welding Eletrode Issue'!$G$2:$G$2040)</f>
        <v>0</v>
      </c>
      <c r="D365" s="43">
        <f t="shared" ca="1" si="6"/>
        <v>0</v>
      </c>
    </row>
    <row r="366" spans="1:4" ht="15.75" thickBot="1" x14ac:dyDescent="0.3">
      <c r="A366" s="38">
        <v>43017</v>
      </c>
      <c r="B366" s="41">
        <f ca="1">SUMIF('Daily Welding Eletrode Issue'!$B$2:$B$5000,$A$2:$A$1048576,'Daily Welding Eletrode Issue'!$H$2:$H$2040)</f>
        <v>0</v>
      </c>
      <c r="C366" s="42">
        <f ca="1">SUMIF('Daily Welding Eletrode Issue'!$B$2:$B$5000,$A$2:$A$1048576,'Daily Welding Eletrode Issue'!$G$2:$G$2040)</f>
        <v>0</v>
      </c>
      <c r="D366" s="43">
        <f t="shared" ca="1" si="6"/>
        <v>0</v>
      </c>
    </row>
    <row r="367" spans="1:4" ht="15.75" thickBot="1" x14ac:dyDescent="0.3">
      <c r="A367" s="38">
        <v>43018</v>
      </c>
      <c r="B367" s="41">
        <f ca="1">SUMIF('Daily Welding Eletrode Issue'!$B$2:$B$5000,$A$2:$A$1048576,'Daily Welding Eletrode Issue'!$H$2:$H$2040)</f>
        <v>0</v>
      </c>
      <c r="C367" s="42">
        <f ca="1">SUMIF('Daily Welding Eletrode Issue'!$B$2:$B$5000,$A$2:$A$1048576,'Daily Welding Eletrode Issue'!$G$2:$G$2040)</f>
        <v>0</v>
      </c>
      <c r="D367" s="43">
        <f t="shared" ca="1" si="6"/>
        <v>0</v>
      </c>
    </row>
    <row r="368" spans="1:4" ht="15.75" thickBot="1" x14ac:dyDescent="0.3">
      <c r="A368" s="38">
        <v>43019</v>
      </c>
      <c r="B368" s="41">
        <f ca="1">SUMIF('Daily Welding Eletrode Issue'!$B$2:$B$5000,$A$2:$A$1048576,'Daily Welding Eletrode Issue'!$H$2:$H$2040)</f>
        <v>0</v>
      </c>
      <c r="C368" s="42">
        <f ca="1">SUMIF('Daily Welding Eletrode Issue'!$B$2:$B$5000,$A$2:$A$1048576,'Daily Welding Eletrode Issue'!$G$2:$G$2040)</f>
        <v>0</v>
      </c>
      <c r="D368" s="43">
        <f t="shared" ref="D368:D431" ca="1" si="7">B368+C368</f>
        <v>0</v>
      </c>
    </row>
    <row r="369" spans="1:4" ht="15.75" thickBot="1" x14ac:dyDescent="0.3">
      <c r="A369" s="38">
        <v>43020</v>
      </c>
      <c r="B369" s="41">
        <f ca="1">SUMIF('Daily Welding Eletrode Issue'!$B$2:$B$5000,$A$2:$A$1048576,'Daily Welding Eletrode Issue'!$H$2:$H$2040)</f>
        <v>0</v>
      </c>
      <c r="C369" s="42">
        <f ca="1">SUMIF('Daily Welding Eletrode Issue'!$B$2:$B$5000,$A$2:$A$1048576,'Daily Welding Eletrode Issue'!$G$2:$G$2040)</f>
        <v>0</v>
      </c>
      <c r="D369" s="43">
        <f t="shared" ca="1" si="7"/>
        <v>0</v>
      </c>
    </row>
    <row r="370" spans="1:4" ht="15.75" thickBot="1" x14ac:dyDescent="0.3">
      <c r="A370" s="38">
        <v>43021</v>
      </c>
      <c r="B370" s="41">
        <f ca="1">SUMIF('Daily Welding Eletrode Issue'!$B$2:$B$5000,$A$2:$A$1048576,'Daily Welding Eletrode Issue'!$H$2:$H$2040)</f>
        <v>0</v>
      </c>
      <c r="C370" s="42">
        <f ca="1">SUMIF('Daily Welding Eletrode Issue'!$B$2:$B$5000,$A$2:$A$1048576,'Daily Welding Eletrode Issue'!$G$2:$G$2040)</f>
        <v>0</v>
      </c>
      <c r="D370" s="43">
        <f t="shared" ca="1" si="7"/>
        <v>0</v>
      </c>
    </row>
    <row r="371" spans="1:4" ht="15.75" thickBot="1" x14ac:dyDescent="0.3">
      <c r="A371" s="38">
        <v>43022</v>
      </c>
      <c r="B371" s="41">
        <f ca="1">SUMIF('Daily Welding Eletrode Issue'!$B$2:$B$5000,$A$2:$A$1048576,'Daily Welding Eletrode Issue'!$H$2:$H$2040)</f>
        <v>0</v>
      </c>
      <c r="C371" s="42">
        <f ca="1">SUMIF('Daily Welding Eletrode Issue'!$B$2:$B$5000,$A$2:$A$1048576,'Daily Welding Eletrode Issue'!$G$2:$G$2040)</f>
        <v>0</v>
      </c>
      <c r="D371" s="43">
        <f t="shared" ca="1" si="7"/>
        <v>0</v>
      </c>
    </row>
    <row r="372" spans="1:4" ht="15.75" thickBot="1" x14ac:dyDescent="0.3">
      <c r="A372" s="38">
        <v>43023</v>
      </c>
      <c r="B372" s="41">
        <f ca="1">SUMIF('Daily Welding Eletrode Issue'!$B$2:$B$5000,$A$2:$A$1048576,'Daily Welding Eletrode Issue'!$H$2:$H$2040)</f>
        <v>0</v>
      </c>
      <c r="C372" s="42">
        <f ca="1">SUMIF('Daily Welding Eletrode Issue'!$B$2:$B$5000,$A$2:$A$1048576,'Daily Welding Eletrode Issue'!$G$2:$G$2040)</f>
        <v>0</v>
      </c>
      <c r="D372" s="43">
        <f t="shared" ca="1" si="7"/>
        <v>0</v>
      </c>
    </row>
    <row r="373" spans="1:4" ht="15.75" thickBot="1" x14ac:dyDescent="0.3">
      <c r="A373" s="38">
        <v>43024</v>
      </c>
      <c r="B373" s="41">
        <f ca="1">SUMIF('Daily Welding Eletrode Issue'!$B$2:$B$5000,$A$2:$A$1048576,'Daily Welding Eletrode Issue'!$H$2:$H$2040)</f>
        <v>0</v>
      </c>
      <c r="C373" s="42">
        <f ca="1">SUMIF('Daily Welding Eletrode Issue'!$B$2:$B$5000,$A$2:$A$1048576,'Daily Welding Eletrode Issue'!$G$2:$G$2040)</f>
        <v>0</v>
      </c>
      <c r="D373" s="43">
        <f t="shared" ca="1" si="7"/>
        <v>0</v>
      </c>
    </row>
    <row r="374" spans="1:4" ht="15.75" thickBot="1" x14ac:dyDescent="0.3">
      <c r="A374" s="38">
        <v>43025</v>
      </c>
      <c r="B374" s="41">
        <f ca="1">SUMIF('Daily Welding Eletrode Issue'!$B$2:$B$5000,$A$2:$A$1048576,'Daily Welding Eletrode Issue'!$H$2:$H$2040)</f>
        <v>0</v>
      </c>
      <c r="C374" s="42">
        <f ca="1">SUMIF('Daily Welding Eletrode Issue'!$B$2:$B$5000,$A$2:$A$1048576,'Daily Welding Eletrode Issue'!$G$2:$G$2040)</f>
        <v>0</v>
      </c>
      <c r="D374" s="43">
        <f t="shared" ca="1" si="7"/>
        <v>0</v>
      </c>
    </row>
    <row r="375" spans="1:4" ht="15.75" thickBot="1" x14ac:dyDescent="0.3">
      <c r="A375" s="38">
        <v>43026</v>
      </c>
      <c r="B375" s="41">
        <f ca="1">SUMIF('Daily Welding Eletrode Issue'!$B$2:$B$5000,$A$2:$A$1048576,'Daily Welding Eletrode Issue'!$H$2:$H$2040)</f>
        <v>0</v>
      </c>
      <c r="C375" s="42">
        <f ca="1">SUMIF('Daily Welding Eletrode Issue'!$B$2:$B$5000,$A$2:$A$1048576,'Daily Welding Eletrode Issue'!$G$2:$G$2040)</f>
        <v>0</v>
      </c>
      <c r="D375" s="43">
        <f t="shared" ca="1" si="7"/>
        <v>0</v>
      </c>
    </row>
    <row r="376" spans="1:4" ht="15.75" thickBot="1" x14ac:dyDescent="0.3">
      <c r="A376" s="38">
        <v>43027</v>
      </c>
      <c r="B376" s="41">
        <f ca="1">SUMIF('Daily Welding Eletrode Issue'!$B$2:$B$5000,$A$2:$A$1048576,'Daily Welding Eletrode Issue'!$H$2:$H$2040)</f>
        <v>0</v>
      </c>
      <c r="C376" s="42">
        <f ca="1">SUMIF('Daily Welding Eletrode Issue'!$B$2:$B$5000,$A$2:$A$1048576,'Daily Welding Eletrode Issue'!$G$2:$G$2040)</f>
        <v>0</v>
      </c>
      <c r="D376" s="43">
        <f t="shared" ca="1" si="7"/>
        <v>0</v>
      </c>
    </row>
    <row r="377" spans="1:4" ht="15.75" thickBot="1" x14ac:dyDescent="0.3">
      <c r="A377" s="38">
        <v>43028</v>
      </c>
      <c r="B377" s="41">
        <f ca="1">SUMIF('Daily Welding Eletrode Issue'!$B$2:$B$5000,$A$2:$A$1048576,'Daily Welding Eletrode Issue'!$H$2:$H$2040)</f>
        <v>0</v>
      </c>
      <c r="C377" s="42">
        <f ca="1">SUMIF('Daily Welding Eletrode Issue'!$B$2:$B$5000,$A$2:$A$1048576,'Daily Welding Eletrode Issue'!$G$2:$G$2040)</f>
        <v>0</v>
      </c>
      <c r="D377" s="43">
        <f t="shared" ca="1" si="7"/>
        <v>0</v>
      </c>
    </row>
    <row r="378" spans="1:4" ht="15.75" thickBot="1" x14ac:dyDescent="0.3">
      <c r="A378" s="38">
        <v>43029</v>
      </c>
      <c r="B378" s="41">
        <f ca="1">SUMIF('Daily Welding Eletrode Issue'!$B$2:$B$5000,$A$2:$A$1048576,'Daily Welding Eletrode Issue'!$H$2:$H$2040)</f>
        <v>0</v>
      </c>
      <c r="C378" s="42">
        <f ca="1">SUMIF('Daily Welding Eletrode Issue'!$B$2:$B$5000,$A$2:$A$1048576,'Daily Welding Eletrode Issue'!$G$2:$G$2040)</f>
        <v>0</v>
      </c>
      <c r="D378" s="43">
        <f t="shared" ca="1" si="7"/>
        <v>0</v>
      </c>
    </row>
    <row r="379" spans="1:4" ht="15.75" thickBot="1" x14ac:dyDescent="0.3">
      <c r="A379" s="38">
        <v>43030</v>
      </c>
      <c r="B379" s="41">
        <f ca="1">SUMIF('Daily Welding Eletrode Issue'!$B$2:$B$5000,$A$2:$A$1048576,'Daily Welding Eletrode Issue'!$H$2:$H$2040)</f>
        <v>0</v>
      </c>
      <c r="C379" s="42">
        <f ca="1">SUMIF('Daily Welding Eletrode Issue'!$B$2:$B$5000,$A$2:$A$1048576,'Daily Welding Eletrode Issue'!$G$2:$G$2040)</f>
        <v>0</v>
      </c>
      <c r="D379" s="43">
        <f t="shared" ca="1" si="7"/>
        <v>0</v>
      </c>
    </row>
    <row r="380" spans="1:4" ht="15.75" thickBot="1" x14ac:dyDescent="0.3">
      <c r="A380" s="38">
        <v>43031</v>
      </c>
      <c r="B380" s="41">
        <f ca="1">SUMIF('Daily Welding Eletrode Issue'!$B$2:$B$5000,$A$2:$A$1048576,'Daily Welding Eletrode Issue'!$H$2:$H$2040)</f>
        <v>0</v>
      </c>
      <c r="C380" s="42">
        <f ca="1">SUMIF('Daily Welding Eletrode Issue'!$B$2:$B$5000,$A$2:$A$1048576,'Daily Welding Eletrode Issue'!$G$2:$G$2040)</f>
        <v>0</v>
      </c>
      <c r="D380" s="43">
        <f t="shared" ca="1" si="7"/>
        <v>0</v>
      </c>
    </row>
    <row r="381" spans="1:4" ht="15.75" thickBot="1" x14ac:dyDescent="0.3">
      <c r="A381" s="38">
        <v>43032</v>
      </c>
      <c r="B381" s="41">
        <f ca="1">SUMIF('Daily Welding Eletrode Issue'!$B$2:$B$5000,$A$2:$A$1048576,'Daily Welding Eletrode Issue'!$H$2:$H$2040)</f>
        <v>0</v>
      </c>
      <c r="C381" s="42">
        <f ca="1">SUMIF('Daily Welding Eletrode Issue'!$B$2:$B$5000,$A$2:$A$1048576,'Daily Welding Eletrode Issue'!$G$2:$G$2040)</f>
        <v>0</v>
      </c>
      <c r="D381" s="43">
        <f t="shared" ca="1" si="7"/>
        <v>0</v>
      </c>
    </row>
    <row r="382" spans="1:4" ht="15.75" thickBot="1" x14ac:dyDescent="0.3">
      <c r="A382" s="38">
        <v>43033</v>
      </c>
      <c r="B382" s="41">
        <f ca="1">SUMIF('Daily Welding Eletrode Issue'!$B$2:$B$5000,$A$2:$A$1048576,'Daily Welding Eletrode Issue'!$H$2:$H$2040)</f>
        <v>0</v>
      </c>
      <c r="C382" s="42">
        <f ca="1">SUMIF('Daily Welding Eletrode Issue'!$B$2:$B$5000,$A$2:$A$1048576,'Daily Welding Eletrode Issue'!$G$2:$G$2040)</f>
        <v>0</v>
      </c>
      <c r="D382" s="43">
        <f t="shared" ca="1" si="7"/>
        <v>0</v>
      </c>
    </row>
    <row r="383" spans="1:4" ht="15.75" thickBot="1" x14ac:dyDescent="0.3">
      <c r="A383" s="38">
        <v>43034</v>
      </c>
      <c r="B383" s="41">
        <f ca="1">SUMIF('Daily Welding Eletrode Issue'!$B$2:$B$5000,$A$2:$A$1048576,'Daily Welding Eletrode Issue'!$H$2:$H$2040)</f>
        <v>0</v>
      </c>
      <c r="C383" s="42">
        <f ca="1">SUMIF('Daily Welding Eletrode Issue'!$B$2:$B$5000,$A$2:$A$1048576,'Daily Welding Eletrode Issue'!$G$2:$G$2040)</f>
        <v>0</v>
      </c>
      <c r="D383" s="43">
        <f t="shared" ca="1" si="7"/>
        <v>0</v>
      </c>
    </row>
    <row r="384" spans="1:4" ht="15.75" thickBot="1" x14ac:dyDescent="0.3">
      <c r="A384" s="38">
        <v>43035</v>
      </c>
      <c r="B384" s="41">
        <f ca="1">SUMIF('Daily Welding Eletrode Issue'!$B$2:$B$5000,$A$2:$A$1048576,'Daily Welding Eletrode Issue'!$H$2:$H$2040)</f>
        <v>0</v>
      </c>
      <c r="C384" s="42">
        <f ca="1">SUMIF('Daily Welding Eletrode Issue'!$B$2:$B$5000,$A$2:$A$1048576,'Daily Welding Eletrode Issue'!$G$2:$G$2040)</f>
        <v>0</v>
      </c>
      <c r="D384" s="43">
        <f t="shared" ca="1" si="7"/>
        <v>0</v>
      </c>
    </row>
    <row r="385" spans="1:4" ht="15.75" thickBot="1" x14ac:dyDescent="0.3">
      <c r="A385" s="38">
        <v>43036</v>
      </c>
      <c r="B385" s="41">
        <f ca="1">SUMIF('Daily Welding Eletrode Issue'!$B$2:$B$5000,$A$2:$A$1048576,'Daily Welding Eletrode Issue'!$H$2:$H$2040)</f>
        <v>0</v>
      </c>
      <c r="C385" s="42">
        <f ca="1">SUMIF('Daily Welding Eletrode Issue'!$B$2:$B$5000,$A$2:$A$1048576,'Daily Welding Eletrode Issue'!$G$2:$G$2040)</f>
        <v>0</v>
      </c>
      <c r="D385" s="43">
        <f t="shared" ca="1" si="7"/>
        <v>0</v>
      </c>
    </row>
    <row r="386" spans="1:4" ht="15.75" thickBot="1" x14ac:dyDescent="0.3">
      <c r="A386" s="38">
        <v>43037</v>
      </c>
      <c r="B386" s="41">
        <f ca="1">SUMIF('Daily Welding Eletrode Issue'!$B$2:$B$5000,$A$2:$A$1048576,'Daily Welding Eletrode Issue'!$H$2:$H$2040)</f>
        <v>0</v>
      </c>
      <c r="C386" s="42">
        <f ca="1">SUMIF('Daily Welding Eletrode Issue'!$B$2:$B$5000,$A$2:$A$1048576,'Daily Welding Eletrode Issue'!$G$2:$G$2040)</f>
        <v>0</v>
      </c>
      <c r="D386" s="43">
        <f t="shared" ca="1" si="7"/>
        <v>0</v>
      </c>
    </row>
    <row r="387" spans="1:4" ht="15.75" thickBot="1" x14ac:dyDescent="0.3">
      <c r="A387" s="38">
        <v>43038</v>
      </c>
      <c r="B387" s="41">
        <f ca="1">SUMIF('Daily Welding Eletrode Issue'!$B$2:$B$5000,$A$2:$A$1048576,'Daily Welding Eletrode Issue'!$H$2:$H$2040)</f>
        <v>0</v>
      </c>
      <c r="C387" s="42">
        <f ca="1">SUMIF('Daily Welding Eletrode Issue'!$B$2:$B$5000,$A$2:$A$1048576,'Daily Welding Eletrode Issue'!$G$2:$G$2040)</f>
        <v>0</v>
      </c>
      <c r="D387" s="43">
        <f t="shared" ca="1" si="7"/>
        <v>0</v>
      </c>
    </row>
    <row r="388" spans="1:4" ht="15.75" thickBot="1" x14ac:dyDescent="0.3">
      <c r="A388" s="38">
        <v>43039</v>
      </c>
      <c r="B388" s="41">
        <f ca="1">SUMIF('Daily Welding Eletrode Issue'!$B$2:$B$5000,$A$2:$A$1048576,'Daily Welding Eletrode Issue'!$H$2:$H$2040)</f>
        <v>0</v>
      </c>
      <c r="C388" s="42">
        <f ca="1">SUMIF('Daily Welding Eletrode Issue'!$B$2:$B$5000,$A$2:$A$1048576,'Daily Welding Eletrode Issue'!$G$2:$G$2040)</f>
        <v>0</v>
      </c>
      <c r="D388" s="43">
        <f t="shared" ca="1" si="7"/>
        <v>0</v>
      </c>
    </row>
    <row r="389" spans="1:4" ht="15.75" thickBot="1" x14ac:dyDescent="0.3">
      <c r="A389" s="38">
        <v>43040</v>
      </c>
      <c r="B389" s="41">
        <f ca="1">SUMIF('Daily Welding Eletrode Issue'!$B$2:$B$5000,$A$2:$A$1048576,'Daily Welding Eletrode Issue'!$H$2:$H$2040)</f>
        <v>0</v>
      </c>
      <c r="C389" s="42">
        <f ca="1">SUMIF('Daily Welding Eletrode Issue'!$B$2:$B$5000,$A$2:$A$1048576,'Daily Welding Eletrode Issue'!$G$2:$G$2040)</f>
        <v>0</v>
      </c>
      <c r="D389" s="43">
        <f t="shared" ca="1" si="7"/>
        <v>0</v>
      </c>
    </row>
    <row r="390" spans="1:4" ht="15.75" thickBot="1" x14ac:dyDescent="0.3">
      <c r="A390" s="38">
        <v>43041</v>
      </c>
      <c r="B390" s="41">
        <f ca="1">SUMIF('Daily Welding Eletrode Issue'!$B$2:$B$5000,$A$2:$A$1048576,'Daily Welding Eletrode Issue'!$H$2:$H$2040)</f>
        <v>0</v>
      </c>
      <c r="C390" s="42">
        <f ca="1">SUMIF('Daily Welding Eletrode Issue'!$B$2:$B$5000,$A$2:$A$1048576,'Daily Welding Eletrode Issue'!$G$2:$G$2040)</f>
        <v>0</v>
      </c>
      <c r="D390" s="43">
        <f t="shared" ca="1" si="7"/>
        <v>0</v>
      </c>
    </row>
    <row r="391" spans="1:4" ht="15.75" thickBot="1" x14ac:dyDescent="0.3">
      <c r="A391" s="38">
        <v>43042</v>
      </c>
      <c r="B391" s="41">
        <f ca="1">SUMIF('Daily Welding Eletrode Issue'!$B$2:$B$5000,$A$2:$A$1048576,'Daily Welding Eletrode Issue'!$H$2:$H$2040)</f>
        <v>0</v>
      </c>
      <c r="C391" s="42">
        <f ca="1">SUMIF('Daily Welding Eletrode Issue'!$B$2:$B$5000,$A$2:$A$1048576,'Daily Welding Eletrode Issue'!$G$2:$G$2040)</f>
        <v>0</v>
      </c>
      <c r="D391" s="43">
        <f t="shared" ca="1" si="7"/>
        <v>0</v>
      </c>
    </row>
    <row r="392" spans="1:4" ht="15.75" thickBot="1" x14ac:dyDescent="0.3">
      <c r="A392" s="38">
        <v>43043</v>
      </c>
      <c r="B392" s="41">
        <f ca="1">SUMIF('Daily Welding Eletrode Issue'!$B$2:$B$5000,$A$2:$A$1048576,'Daily Welding Eletrode Issue'!$H$2:$H$2040)</f>
        <v>0</v>
      </c>
      <c r="C392" s="42">
        <f ca="1">SUMIF('Daily Welding Eletrode Issue'!$B$2:$B$5000,$A$2:$A$1048576,'Daily Welding Eletrode Issue'!$G$2:$G$2040)</f>
        <v>0</v>
      </c>
      <c r="D392" s="43">
        <f t="shared" ca="1" si="7"/>
        <v>0</v>
      </c>
    </row>
    <row r="393" spans="1:4" ht="15.75" thickBot="1" x14ac:dyDescent="0.3">
      <c r="A393" s="38">
        <v>43044</v>
      </c>
      <c r="B393" s="41">
        <f ca="1">SUMIF('Daily Welding Eletrode Issue'!$B$2:$B$5000,$A$2:$A$1048576,'Daily Welding Eletrode Issue'!$H$2:$H$2040)</f>
        <v>0</v>
      </c>
      <c r="C393" s="42">
        <f ca="1">SUMIF('Daily Welding Eletrode Issue'!$B$2:$B$5000,$A$2:$A$1048576,'Daily Welding Eletrode Issue'!$G$2:$G$2040)</f>
        <v>0</v>
      </c>
      <c r="D393" s="43">
        <f t="shared" ca="1" si="7"/>
        <v>0</v>
      </c>
    </row>
    <row r="394" spans="1:4" ht="15.75" thickBot="1" x14ac:dyDescent="0.3">
      <c r="A394" s="38">
        <v>43045</v>
      </c>
      <c r="B394" s="41">
        <f ca="1">SUMIF('Daily Welding Eletrode Issue'!$B$2:$B$5000,$A$2:$A$1048576,'Daily Welding Eletrode Issue'!$H$2:$H$2040)</f>
        <v>0</v>
      </c>
      <c r="C394" s="42">
        <f ca="1">SUMIF('Daily Welding Eletrode Issue'!$B$2:$B$5000,$A$2:$A$1048576,'Daily Welding Eletrode Issue'!$G$2:$G$2040)</f>
        <v>0</v>
      </c>
      <c r="D394" s="43">
        <f t="shared" ca="1" si="7"/>
        <v>0</v>
      </c>
    </row>
    <row r="395" spans="1:4" ht="15.75" thickBot="1" x14ac:dyDescent="0.3">
      <c r="A395" s="38">
        <v>43046</v>
      </c>
      <c r="B395" s="41">
        <f ca="1">SUMIF('Daily Welding Eletrode Issue'!$B$2:$B$5000,$A$2:$A$1048576,'Daily Welding Eletrode Issue'!$H$2:$H$2040)</f>
        <v>0</v>
      </c>
      <c r="C395" s="42">
        <f ca="1">SUMIF('Daily Welding Eletrode Issue'!$B$2:$B$5000,$A$2:$A$1048576,'Daily Welding Eletrode Issue'!$G$2:$G$2040)</f>
        <v>0</v>
      </c>
      <c r="D395" s="43">
        <f t="shared" ca="1" si="7"/>
        <v>0</v>
      </c>
    </row>
    <row r="396" spans="1:4" ht="15.75" thickBot="1" x14ac:dyDescent="0.3">
      <c r="A396" s="38">
        <v>43047</v>
      </c>
      <c r="B396" s="41">
        <f ca="1">SUMIF('Daily Welding Eletrode Issue'!$B$2:$B$5000,$A$2:$A$1048576,'Daily Welding Eletrode Issue'!$H$2:$H$2040)</f>
        <v>0</v>
      </c>
      <c r="C396" s="42">
        <f ca="1">SUMIF('Daily Welding Eletrode Issue'!$B$2:$B$5000,$A$2:$A$1048576,'Daily Welding Eletrode Issue'!$G$2:$G$2040)</f>
        <v>0</v>
      </c>
      <c r="D396" s="43">
        <f t="shared" ca="1" si="7"/>
        <v>0</v>
      </c>
    </row>
    <row r="397" spans="1:4" ht="15.75" thickBot="1" x14ac:dyDescent="0.3">
      <c r="A397" s="38">
        <v>43048</v>
      </c>
      <c r="B397" s="41">
        <f ca="1">SUMIF('Daily Welding Eletrode Issue'!$B$2:$B$5000,$A$2:$A$1048576,'Daily Welding Eletrode Issue'!$H$2:$H$2040)</f>
        <v>0</v>
      </c>
      <c r="C397" s="42">
        <f ca="1">SUMIF('Daily Welding Eletrode Issue'!$B$2:$B$5000,$A$2:$A$1048576,'Daily Welding Eletrode Issue'!$G$2:$G$2040)</f>
        <v>0</v>
      </c>
      <c r="D397" s="43">
        <f t="shared" ca="1" si="7"/>
        <v>0</v>
      </c>
    </row>
    <row r="398" spans="1:4" ht="15.75" thickBot="1" x14ac:dyDescent="0.3">
      <c r="A398" s="38">
        <v>43049</v>
      </c>
      <c r="B398" s="41">
        <f ca="1">SUMIF('Daily Welding Eletrode Issue'!$B$2:$B$5000,$A$2:$A$1048576,'Daily Welding Eletrode Issue'!$H$2:$H$2040)</f>
        <v>0</v>
      </c>
      <c r="C398" s="42">
        <f ca="1">SUMIF('Daily Welding Eletrode Issue'!$B$2:$B$5000,$A$2:$A$1048576,'Daily Welding Eletrode Issue'!$G$2:$G$2040)</f>
        <v>0</v>
      </c>
      <c r="D398" s="43">
        <f t="shared" ca="1" si="7"/>
        <v>0</v>
      </c>
    </row>
    <row r="399" spans="1:4" ht="15.75" thickBot="1" x14ac:dyDescent="0.3">
      <c r="A399" s="38">
        <v>43050</v>
      </c>
      <c r="B399" s="41">
        <f ca="1">SUMIF('Daily Welding Eletrode Issue'!$B$2:$B$5000,$A$2:$A$1048576,'Daily Welding Eletrode Issue'!$H$2:$H$2040)</f>
        <v>0</v>
      </c>
      <c r="C399" s="42">
        <f ca="1">SUMIF('Daily Welding Eletrode Issue'!$B$2:$B$5000,$A$2:$A$1048576,'Daily Welding Eletrode Issue'!$G$2:$G$2040)</f>
        <v>0</v>
      </c>
      <c r="D399" s="43">
        <f t="shared" ca="1" si="7"/>
        <v>0</v>
      </c>
    </row>
    <row r="400" spans="1:4" ht="15.75" thickBot="1" x14ac:dyDescent="0.3">
      <c r="A400" s="38">
        <v>43051</v>
      </c>
      <c r="B400" s="41">
        <f ca="1">SUMIF('Daily Welding Eletrode Issue'!$B$2:$B$5000,$A$2:$A$1048576,'Daily Welding Eletrode Issue'!$H$2:$H$2040)</f>
        <v>0</v>
      </c>
      <c r="C400" s="42">
        <f ca="1">SUMIF('Daily Welding Eletrode Issue'!$B$2:$B$5000,$A$2:$A$1048576,'Daily Welding Eletrode Issue'!$G$2:$G$2040)</f>
        <v>0</v>
      </c>
      <c r="D400" s="43">
        <f t="shared" ca="1" si="7"/>
        <v>0</v>
      </c>
    </row>
    <row r="401" spans="1:4" ht="15.75" thickBot="1" x14ac:dyDescent="0.3">
      <c r="A401" s="38">
        <v>43052</v>
      </c>
      <c r="B401" s="41">
        <f ca="1">SUMIF('Daily Welding Eletrode Issue'!$B$2:$B$5000,$A$2:$A$1048576,'Daily Welding Eletrode Issue'!$H$2:$H$2040)</f>
        <v>0</v>
      </c>
      <c r="C401" s="42">
        <f ca="1">SUMIF('Daily Welding Eletrode Issue'!$B$2:$B$5000,$A$2:$A$1048576,'Daily Welding Eletrode Issue'!$G$2:$G$2040)</f>
        <v>0</v>
      </c>
      <c r="D401" s="43">
        <f t="shared" ca="1" si="7"/>
        <v>0</v>
      </c>
    </row>
    <row r="402" spans="1:4" ht="15.75" thickBot="1" x14ac:dyDescent="0.3">
      <c r="A402" s="38">
        <v>43053</v>
      </c>
      <c r="B402" s="41">
        <f ca="1">SUMIF('Daily Welding Eletrode Issue'!$B$2:$B$5000,$A$2:$A$1048576,'Daily Welding Eletrode Issue'!$H$2:$H$2040)</f>
        <v>0</v>
      </c>
      <c r="C402" s="42">
        <f ca="1">SUMIF('Daily Welding Eletrode Issue'!$B$2:$B$5000,$A$2:$A$1048576,'Daily Welding Eletrode Issue'!$G$2:$G$2040)</f>
        <v>0</v>
      </c>
      <c r="D402" s="43">
        <f t="shared" ca="1" si="7"/>
        <v>0</v>
      </c>
    </row>
    <row r="403" spans="1:4" ht="15.75" thickBot="1" x14ac:dyDescent="0.3">
      <c r="A403" s="38">
        <v>43054</v>
      </c>
      <c r="B403" s="41">
        <f ca="1">SUMIF('Daily Welding Eletrode Issue'!$B$2:$B$5000,$A$2:$A$1048576,'Daily Welding Eletrode Issue'!$H$2:$H$2040)</f>
        <v>0</v>
      </c>
      <c r="C403" s="42">
        <f ca="1">SUMIF('Daily Welding Eletrode Issue'!$B$2:$B$5000,$A$2:$A$1048576,'Daily Welding Eletrode Issue'!$G$2:$G$2040)</f>
        <v>0</v>
      </c>
      <c r="D403" s="43">
        <f t="shared" ca="1" si="7"/>
        <v>0</v>
      </c>
    </row>
    <row r="404" spans="1:4" ht="15.75" thickBot="1" x14ac:dyDescent="0.3">
      <c r="A404" s="38">
        <v>43055</v>
      </c>
      <c r="B404" s="41">
        <f ca="1">SUMIF('Daily Welding Eletrode Issue'!$B$2:$B$5000,$A$2:$A$1048576,'Daily Welding Eletrode Issue'!$H$2:$H$2040)</f>
        <v>0</v>
      </c>
      <c r="C404" s="42">
        <f ca="1">SUMIF('Daily Welding Eletrode Issue'!$B$2:$B$5000,$A$2:$A$1048576,'Daily Welding Eletrode Issue'!$G$2:$G$2040)</f>
        <v>0</v>
      </c>
      <c r="D404" s="43">
        <f t="shared" ca="1" si="7"/>
        <v>0</v>
      </c>
    </row>
    <row r="405" spans="1:4" ht="15.75" thickBot="1" x14ac:dyDescent="0.3">
      <c r="A405" s="38">
        <v>43056</v>
      </c>
      <c r="B405" s="41">
        <f ca="1">SUMIF('Daily Welding Eletrode Issue'!$B$2:$B$5000,$A$2:$A$1048576,'Daily Welding Eletrode Issue'!$H$2:$H$2040)</f>
        <v>0</v>
      </c>
      <c r="C405" s="42">
        <f ca="1">SUMIF('Daily Welding Eletrode Issue'!$B$2:$B$5000,$A$2:$A$1048576,'Daily Welding Eletrode Issue'!$G$2:$G$2040)</f>
        <v>0</v>
      </c>
      <c r="D405" s="43">
        <f t="shared" ca="1" si="7"/>
        <v>0</v>
      </c>
    </row>
    <row r="406" spans="1:4" ht="15.75" thickBot="1" x14ac:dyDescent="0.3">
      <c r="A406" s="38">
        <v>43057</v>
      </c>
      <c r="B406" s="41">
        <f ca="1">SUMIF('Daily Welding Eletrode Issue'!$B$2:$B$5000,$A$2:$A$1048576,'Daily Welding Eletrode Issue'!$H$2:$H$2040)</f>
        <v>0</v>
      </c>
      <c r="C406" s="42">
        <f ca="1">SUMIF('Daily Welding Eletrode Issue'!$B$2:$B$5000,$A$2:$A$1048576,'Daily Welding Eletrode Issue'!$G$2:$G$2040)</f>
        <v>0</v>
      </c>
      <c r="D406" s="43">
        <f t="shared" ca="1" si="7"/>
        <v>0</v>
      </c>
    </row>
    <row r="407" spans="1:4" ht="15.75" thickBot="1" x14ac:dyDescent="0.3">
      <c r="A407" s="38">
        <v>43058</v>
      </c>
      <c r="B407" s="41">
        <f ca="1">SUMIF('Daily Welding Eletrode Issue'!$B$2:$B$5000,$A$2:$A$1048576,'Daily Welding Eletrode Issue'!$H$2:$H$2040)</f>
        <v>0</v>
      </c>
      <c r="C407" s="42">
        <f ca="1">SUMIF('Daily Welding Eletrode Issue'!$B$2:$B$5000,$A$2:$A$1048576,'Daily Welding Eletrode Issue'!$G$2:$G$2040)</f>
        <v>0</v>
      </c>
      <c r="D407" s="43">
        <f t="shared" ca="1" si="7"/>
        <v>0</v>
      </c>
    </row>
    <row r="408" spans="1:4" ht="15.75" thickBot="1" x14ac:dyDescent="0.3">
      <c r="A408" s="38">
        <v>43059</v>
      </c>
      <c r="B408" s="41">
        <f ca="1">SUMIF('Daily Welding Eletrode Issue'!$B$2:$B$5000,$A$2:$A$1048576,'Daily Welding Eletrode Issue'!$H$2:$H$2040)</f>
        <v>0</v>
      </c>
      <c r="C408" s="42">
        <f ca="1">SUMIF('Daily Welding Eletrode Issue'!$B$2:$B$5000,$A$2:$A$1048576,'Daily Welding Eletrode Issue'!$G$2:$G$2040)</f>
        <v>0</v>
      </c>
      <c r="D408" s="43">
        <f t="shared" ca="1" si="7"/>
        <v>0</v>
      </c>
    </row>
    <row r="409" spans="1:4" ht="15.75" thickBot="1" x14ac:dyDescent="0.3">
      <c r="A409" s="38">
        <v>43060</v>
      </c>
      <c r="B409" s="41">
        <f ca="1">SUMIF('Daily Welding Eletrode Issue'!$B$2:$B$5000,$A$2:$A$1048576,'Daily Welding Eletrode Issue'!$H$2:$H$2040)</f>
        <v>0</v>
      </c>
      <c r="C409" s="42">
        <f ca="1">SUMIF('Daily Welding Eletrode Issue'!$B$2:$B$5000,$A$2:$A$1048576,'Daily Welding Eletrode Issue'!$G$2:$G$2040)</f>
        <v>0</v>
      </c>
      <c r="D409" s="43">
        <f t="shared" ca="1" si="7"/>
        <v>0</v>
      </c>
    </row>
    <row r="410" spans="1:4" ht="15.75" thickBot="1" x14ac:dyDescent="0.3">
      <c r="A410" s="38">
        <v>43061</v>
      </c>
      <c r="B410" s="41">
        <f ca="1">SUMIF('Daily Welding Eletrode Issue'!$B$2:$B$5000,$A$2:$A$1048576,'Daily Welding Eletrode Issue'!$H$2:$H$2040)</f>
        <v>0</v>
      </c>
      <c r="C410" s="42">
        <f ca="1">SUMIF('Daily Welding Eletrode Issue'!$B$2:$B$5000,$A$2:$A$1048576,'Daily Welding Eletrode Issue'!$G$2:$G$2040)</f>
        <v>0</v>
      </c>
      <c r="D410" s="43">
        <f t="shared" ca="1" si="7"/>
        <v>0</v>
      </c>
    </row>
    <row r="411" spans="1:4" ht="15.75" thickBot="1" x14ac:dyDescent="0.3">
      <c r="A411" s="38">
        <v>43062</v>
      </c>
      <c r="B411" s="41">
        <f ca="1">SUMIF('Daily Welding Eletrode Issue'!$B$2:$B$5000,$A$2:$A$1048576,'Daily Welding Eletrode Issue'!$H$2:$H$2040)</f>
        <v>0</v>
      </c>
      <c r="C411" s="42">
        <f ca="1">SUMIF('Daily Welding Eletrode Issue'!$B$2:$B$5000,$A$2:$A$1048576,'Daily Welding Eletrode Issue'!$G$2:$G$2040)</f>
        <v>0</v>
      </c>
      <c r="D411" s="43">
        <f t="shared" ca="1" si="7"/>
        <v>0</v>
      </c>
    </row>
    <row r="412" spans="1:4" ht="15.75" thickBot="1" x14ac:dyDescent="0.3">
      <c r="A412" s="38">
        <v>43063</v>
      </c>
      <c r="B412" s="41">
        <f ca="1">SUMIF('Daily Welding Eletrode Issue'!$B$2:$B$5000,$A$2:$A$1048576,'Daily Welding Eletrode Issue'!$H$2:$H$2040)</f>
        <v>0</v>
      </c>
      <c r="C412" s="42">
        <f ca="1">SUMIF('Daily Welding Eletrode Issue'!$B$2:$B$5000,$A$2:$A$1048576,'Daily Welding Eletrode Issue'!$G$2:$G$2040)</f>
        <v>0</v>
      </c>
      <c r="D412" s="43">
        <f t="shared" ca="1" si="7"/>
        <v>0</v>
      </c>
    </row>
    <row r="413" spans="1:4" ht="15.75" thickBot="1" x14ac:dyDescent="0.3">
      <c r="A413" s="38">
        <v>43064</v>
      </c>
      <c r="B413" s="41">
        <f ca="1">SUMIF('Daily Welding Eletrode Issue'!$B$2:$B$5000,$A$2:$A$1048576,'Daily Welding Eletrode Issue'!$H$2:$H$2040)</f>
        <v>0</v>
      </c>
      <c r="C413" s="42">
        <f ca="1">SUMIF('Daily Welding Eletrode Issue'!$B$2:$B$5000,$A$2:$A$1048576,'Daily Welding Eletrode Issue'!$G$2:$G$2040)</f>
        <v>0</v>
      </c>
      <c r="D413" s="43">
        <f t="shared" ca="1" si="7"/>
        <v>0</v>
      </c>
    </row>
    <row r="414" spans="1:4" ht="15.75" thickBot="1" x14ac:dyDescent="0.3">
      <c r="A414" s="38">
        <v>43065</v>
      </c>
      <c r="B414" s="41">
        <f ca="1">SUMIF('Daily Welding Eletrode Issue'!$B$2:$B$5000,$A$2:$A$1048576,'Daily Welding Eletrode Issue'!$H$2:$H$2040)</f>
        <v>0</v>
      </c>
      <c r="C414" s="42">
        <f ca="1">SUMIF('Daily Welding Eletrode Issue'!$B$2:$B$5000,$A$2:$A$1048576,'Daily Welding Eletrode Issue'!$G$2:$G$2040)</f>
        <v>0</v>
      </c>
      <c r="D414" s="43">
        <f t="shared" ca="1" si="7"/>
        <v>0</v>
      </c>
    </row>
    <row r="415" spans="1:4" ht="15.75" thickBot="1" x14ac:dyDescent="0.3">
      <c r="A415" s="38">
        <v>43066</v>
      </c>
      <c r="B415" s="41">
        <f ca="1">SUMIF('Daily Welding Eletrode Issue'!$B$2:$B$5000,$A$2:$A$1048576,'Daily Welding Eletrode Issue'!$H$2:$H$2040)</f>
        <v>0</v>
      </c>
      <c r="C415" s="42">
        <f ca="1">SUMIF('Daily Welding Eletrode Issue'!$B$2:$B$5000,$A$2:$A$1048576,'Daily Welding Eletrode Issue'!$G$2:$G$2040)</f>
        <v>0</v>
      </c>
      <c r="D415" s="43">
        <f t="shared" ca="1" si="7"/>
        <v>0</v>
      </c>
    </row>
    <row r="416" spans="1:4" ht="15.75" thickBot="1" x14ac:dyDescent="0.3">
      <c r="A416" s="38">
        <v>43067</v>
      </c>
      <c r="B416" s="41">
        <f ca="1">SUMIF('Daily Welding Eletrode Issue'!$B$2:$B$5000,$A$2:$A$1048576,'Daily Welding Eletrode Issue'!$H$2:$H$2040)</f>
        <v>0</v>
      </c>
      <c r="C416" s="42">
        <f ca="1">SUMIF('Daily Welding Eletrode Issue'!$B$2:$B$5000,$A$2:$A$1048576,'Daily Welding Eletrode Issue'!$G$2:$G$2040)</f>
        <v>0</v>
      </c>
      <c r="D416" s="43">
        <f t="shared" ca="1" si="7"/>
        <v>0</v>
      </c>
    </row>
    <row r="417" spans="1:4" ht="15.75" thickBot="1" x14ac:dyDescent="0.3">
      <c r="A417" s="38">
        <v>43068</v>
      </c>
      <c r="B417" s="41">
        <f ca="1">SUMIF('Daily Welding Eletrode Issue'!$B$2:$B$5000,$A$2:$A$1048576,'Daily Welding Eletrode Issue'!$H$2:$H$2040)</f>
        <v>0</v>
      </c>
      <c r="C417" s="42">
        <f ca="1">SUMIF('Daily Welding Eletrode Issue'!$B$2:$B$5000,$A$2:$A$1048576,'Daily Welding Eletrode Issue'!$G$2:$G$2040)</f>
        <v>0</v>
      </c>
      <c r="D417" s="43">
        <f t="shared" ca="1" si="7"/>
        <v>0</v>
      </c>
    </row>
    <row r="418" spans="1:4" ht="15.75" thickBot="1" x14ac:dyDescent="0.3">
      <c r="A418" s="38">
        <v>43069</v>
      </c>
      <c r="B418" s="41">
        <f ca="1">SUMIF('Daily Welding Eletrode Issue'!$B$2:$B$5000,$A$2:$A$1048576,'Daily Welding Eletrode Issue'!$H$2:$H$2040)</f>
        <v>0</v>
      </c>
      <c r="C418" s="42">
        <f ca="1">SUMIF('Daily Welding Eletrode Issue'!$B$2:$B$5000,$A$2:$A$1048576,'Daily Welding Eletrode Issue'!$G$2:$G$2040)</f>
        <v>0</v>
      </c>
      <c r="D418" s="43">
        <f t="shared" ca="1" si="7"/>
        <v>0</v>
      </c>
    </row>
    <row r="419" spans="1:4" ht="15.75" thickBot="1" x14ac:dyDescent="0.3">
      <c r="A419" s="38">
        <v>43070</v>
      </c>
      <c r="B419" s="41">
        <f ca="1">SUMIF('Daily Welding Eletrode Issue'!$B$2:$B$5000,$A$2:$A$1048576,'Daily Welding Eletrode Issue'!$H$2:$H$2040)</f>
        <v>0</v>
      </c>
      <c r="C419" s="42">
        <f ca="1">SUMIF('Daily Welding Eletrode Issue'!$B$2:$B$5000,$A$2:$A$1048576,'Daily Welding Eletrode Issue'!$G$2:$G$2040)</f>
        <v>0</v>
      </c>
      <c r="D419" s="43">
        <f t="shared" ca="1" si="7"/>
        <v>0</v>
      </c>
    </row>
    <row r="420" spans="1:4" ht="15.75" thickBot="1" x14ac:dyDescent="0.3">
      <c r="A420" s="38">
        <v>43071</v>
      </c>
      <c r="B420" s="41">
        <f ca="1">SUMIF('Daily Welding Eletrode Issue'!$B$2:$B$5000,$A$2:$A$1048576,'Daily Welding Eletrode Issue'!$H$2:$H$2040)</f>
        <v>0</v>
      </c>
      <c r="C420" s="42">
        <f ca="1">SUMIF('Daily Welding Eletrode Issue'!$B$2:$B$5000,$A$2:$A$1048576,'Daily Welding Eletrode Issue'!$G$2:$G$2040)</f>
        <v>0</v>
      </c>
      <c r="D420" s="43">
        <f t="shared" ca="1" si="7"/>
        <v>0</v>
      </c>
    </row>
    <row r="421" spans="1:4" ht="15.75" thickBot="1" x14ac:dyDescent="0.3">
      <c r="A421" s="38">
        <v>43072</v>
      </c>
      <c r="B421" s="41">
        <f ca="1">SUMIF('Daily Welding Eletrode Issue'!$B$2:$B$5000,$A$2:$A$1048576,'Daily Welding Eletrode Issue'!$H$2:$H$2040)</f>
        <v>0</v>
      </c>
      <c r="C421" s="42">
        <f ca="1">SUMIF('Daily Welding Eletrode Issue'!$B$2:$B$5000,$A$2:$A$1048576,'Daily Welding Eletrode Issue'!$G$2:$G$2040)</f>
        <v>0</v>
      </c>
      <c r="D421" s="43">
        <f t="shared" ca="1" si="7"/>
        <v>0</v>
      </c>
    </row>
    <row r="422" spans="1:4" ht="15.75" thickBot="1" x14ac:dyDescent="0.3">
      <c r="A422" s="38">
        <v>43073</v>
      </c>
      <c r="B422" s="41">
        <f ca="1">SUMIF('Daily Welding Eletrode Issue'!$B$2:$B$5000,$A$2:$A$1048576,'Daily Welding Eletrode Issue'!$H$2:$H$2040)</f>
        <v>0</v>
      </c>
      <c r="C422" s="42">
        <f ca="1">SUMIF('Daily Welding Eletrode Issue'!$B$2:$B$5000,$A$2:$A$1048576,'Daily Welding Eletrode Issue'!$G$2:$G$2040)</f>
        <v>0</v>
      </c>
      <c r="D422" s="43">
        <f t="shared" ca="1" si="7"/>
        <v>0</v>
      </c>
    </row>
    <row r="423" spans="1:4" ht="15.75" thickBot="1" x14ac:dyDescent="0.3">
      <c r="A423" s="38">
        <v>43074</v>
      </c>
      <c r="B423" s="41">
        <f ca="1">SUMIF('Daily Welding Eletrode Issue'!$B$2:$B$5000,$A$2:$A$1048576,'Daily Welding Eletrode Issue'!$H$2:$H$2040)</f>
        <v>0</v>
      </c>
      <c r="C423" s="42">
        <f ca="1">SUMIF('Daily Welding Eletrode Issue'!$B$2:$B$5000,$A$2:$A$1048576,'Daily Welding Eletrode Issue'!$G$2:$G$2040)</f>
        <v>0</v>
      </c>
      <c r="D423" s="43">
        <f t="shared" ca="1" si="7"/>
        <v>0</v>
      </c>
    </row>
    <row r="424" spans="1:4" ht="15.75" thickBot="1" x14ac:dyDescent="0.3">
      <c r="A424" s="38">
        <v>43075</v>
      </c>
      <c r="B424" s="41">
        <f ca="1">SUMIF('Daily Welding Eletrode Issue'!$B$2:$B$5000,$A$2:$A$1048576,'Daily Welding Eletrode Issue'!$H$2:$H$2040)</f>
        <v>0</v>
      </c>
      <c r="C424" s="42">
        <f ca="1">SUMIF('Daily Welding Eletrode Issue'!$B$2:$B$5000,$A$2:$A$1048576,'Daily Welding Eletrode Issue'!$G$2:$G$2040)</f>
        <v>0</v>
      </c>
      <c r="D424" s="43">
        <f t="shared" ca="1" si="7"/>
        <v>0</v>
      </c>
    </row>
    <row r="425" spans="1:4" ht="15.75" thickBot="1" x14ac:dyDescent="0.3">
      <c r="A425" s="38">
        <v>43076</v>
      </c>
      <c r="B425" s="41">
        <f ca="1">SUMIF('Daily Welding Eletrode Issue'!$B$2:$B$5000,$A$2:$A$1048576,'Daily Welding Eletrode Issue'!$H$2:$H$2040)</f>
        <v>0</v>
      </c>
      <c r="C425" s="42">
        <f ca="1">SUMIF('Daily Welding Eletrode Issue'!$B$2:$B$5000,$A$2:$A$1048576,'Daily Welding Eletrode Issue'!$G$2:$G$2040)</f>
        <v>0</v>
      </c>
      <c r="D425" s="43">
        <f t="shared" ca="1" si="7"/>
        <v>0</v>
      </c>
    </row>
    <row r="426" spans="1:4" ht="15.75" thickBot="1" x14ac:dyDescent="0.3">
      <c r="A426" s="38">
        <v>43077</v>
      </c>
      <c r="B426" s="41">
        <f ca="1">SUMIF('Daily Welding Eletrode Issue'!$B$2:$B$5000,$A$2:$A$1048576,'Daily Welding Eletrode Issue'!$H$2:$H$2040)</f>
        <v>0</v>
      </c>
      <c r="C426" s="42">
        <f ca="1">SUMIF('Daily Welding Eletrode Issue'!$B$2:$B$5000,$A$2:$A$1048576,'Daily Welding Eletrode Issue'!$G$2:$G$2040)</f>
        <v>0</v>
      </c>
      <c r="D426" s="43">
        <f t="shared" ca="1" si="7"/>
        <v>0</v>
      </c>
    </row>
    <row r="427" spans="1:4" ht="15.75" thickBot="1" x14ac:dyDescent="0.3">
      <c r="A427" s="38">
        <v>43078</v>
      </c>
      <c r="B427" s="41">
        <f ca="1">SUMIF('Daily Welding Eletrode Issue'!$B$2:$B$5000,$A$2:$A$1048576,'Daily Welding Eletrode Issue'!$H$2:$H$2040)</f>
        <v>0</v>
      </c>
      <c r="C427" s="42">
        <f ca="1">SUMIF('Daily Welding Eletrode Issue'!$B$2:$B$5000,$A$2:$A$1048576,'Daily Welding Eletrode Issue'!$G$2:$G$2040)</f>
        <v>0</v>
      </c>
      <c r="D427" s="43">
        <f t="shared" ca="1" si="7"/>
        <v>0</v>
      </c>
    </row>
    <row r="428" spans="1:4" ht="15.75" thickBot="1" x14ac:dyDescent="0.3">
      <c r="A428" s="38">
        <v>43079</v>
      </c>
      <c r="B428" s="41">
        <f ca="1">SUMIF('Daily Welding Eletrode Issue'!$B$2:$B$5000,$A$2:$A$1048576,'Daily Welding Eletrode Issue'!$H$2:$H$2040)</f>
        <v>0</v>
      </c>
      <c r="C428" s="42">
        <f ca="1">SUMIF('Daily Welding Eletrode Issue'!$B$2:$B$5000,$A$2:$A$1048576,'Daily Welding Eletrode Issue'!$G$2:$G$2040)</f>
        <v>0</v>
      </c>
      <c r="D428" s="43">
        <f t="shared" ca="1" si="7"/>
        <v>0</v>
      </c>
    </row>
    <row r="429" spans="1:4" ht="15.75" thickBot="1" x14ac:dyDescent="0.3">
      <c r="A429" s="38">
        <v>43080</v>
      </c>
      <c r="B429" s="41">
        <f ca="1">SUMIF('Daily Welding Eletrode Issue'!$B$2:$B$5000,$A$2:$A$1048576,'Daily Welding Eletrode Issue'!$H$2:$H$2040)</f>
        <v>0</v>
      </c>
      <c r="C429" s="42">
        <f ca="1">SUMIF('Daily Welding Eletrode Issue'!$B$2:$B$5000,$A$2:$A$1048576,'Daily Welding Eletrode Issue'!$G$2:$G$2040)</f>
        <v>0</v>
      </c>
      <c r="D429" s="43">
        <f t="shared" ca="1" si="7"/>
        <v>0</v>
      </c>
    </row>
    <row r="430" spans="1:4" ht="15.75" thickBot="1" x14ac:dyDescent="0.3">
      <c r="A430" s="38">
        <v>43081</v>
      </c>
      <c r="B430" s="41">
        <f ca="1">SUMIF('Daily Welding Eletrode Issue'!$B$2:$B$5000,$A$2:$A$1048576,'Daily Welding Eletrode Issue'!$H$2:$H$2040)</f>
        <v>0</v>
      </c>
      <c r="C430" s="42">
        <f ca="1">SUMIF('Daily Welding Eletrode Issue'!$B$2:$B$5000,$A$2:$A$1048576,'Daily Welding Eletrode Issue'!$G$2:$G$2040)</f>
        <v>0</v>
      </c>
      <c r="D430" s="43">
        <f t="shared" ca="1" si="7"/>
        <v>0</v>
      </c>
    </row>
    <row r="431" spans="1:4" ht="15.75" thickBot="1" x14ac:dyDescent="0.3">
      <c r="A431" s="38">
        <v>43082</v>
      </c>
      <c r="B431" s="41">
        <f ca="1">SUMIF('Daily Welding Eletrode Issue'!$B$2:$B$5000,$A$2:$A$1048576,'Daily Welding Eletrode Issue'!$H$2:$H$2040)</f>
        <v>0</v>
      </c>
      <c r="C431" s="42">
        <f ca="1">SUMIF('Daily Welding Eletrode Issue'!$B$2:$B$5000,$A$2:$A$1048576,'Daily Welding Eletrode Issue'!$G$2:$G$2040)</f>
        <v>0</v>
      </c>
      <c r="D431" s="43">
        <f t="shared" ca="1" si="7"/>
        <v>0</v>
      </c>
    </row>
    <row r="432" spans="1:4" ht="15.75" thickBot="1" x14ac:dyDescent="0.3">
      <c r="A432" s="38">
        <v>43083</v>
      </c>
      <c r="B432" s="41">
        <f ca="1">SUMIF('Daily Welding Eletrode Issue'!$B$2:$B$5000,$A$2:$A$1048576,'Daily Welding Eletrode Issue'!$H$2:$H$2040)</f>
        <v>0</v>
      </c>
      <c r="C432" s="42">
        <f ca="1">SUMIF('Daily Welding Eletrode Issue'!$B$2:$B$5000,$A$2:$A$1048576,'Daily Welding Eletrode Issue'!$G$2:$G$2040)</f>
        <v>0</v>
      </c>
      <c r="D432" s="43">
        <f t="shared" ref="D432:D495" ca="1" si="8">B432+C432</f>
        <v>0</v>
      </c>
    </row>
    <row r="433" spans="1:4" ht="15.75" thickBot="1" x14ac:dyDescent="0.3">
      <c r="A433" s="38">
        <v>43084</v>
      </c>
      <c r="B433" s="41">
        <f ca="1">SUMIF('Daily Welding Eletrode Issue'!$B$2:$B$5000,$A$2:$A$1048576,'Daily Welding Eletrode Issue'!$H$2:$H$2040)</f>
        <v>0</v>
      </c>
      <c r="C433" s="42">
        <f ca="1">SUMIF('Daily Welding Eletrode Issue'!$B$2:$B$5000,$A$2:$A$1048576,'Daily Welding Eletrode Issue'!$G$2:$G$2040)</f>
        <v>0</v>
      </c>
      <c r="D433" s="43">
        <f t="shared" ca="1" si="8"/>
        <v>0</v>
      </c>
    </row>
    <row r="434" spans="1:4" ht="15.75" thickBot="1" x14ac:dyDescent="0.3">
      <c r="A434" s="38">
        <v>43085</v>
      </c>
      <c r="B434" s="41">
        <f ca="1">SUMIF('Daily Welding Eletrode Issue'!$B$2:$B$5000,$A$2:$A$1048576,'Daily Welding Eletrode Issue'!$H$2:$H$2040)</f>
        <v>0</v>
      </c>
      <c r="C434" s="42">
        <f ca="1">SUMIF('Daily Welding Eletrode Issue'!$B$2:$B$5000,$A$2:$A$1048576,'Daily Welding Eletrode Issue'!$G$2:$G$2040)</f>
        <v>0</v>
      </c>
      <c r="D434" s="43">
        <f t="shared" ca="1" si="8"/>
        <v>0</v>
      </c>
    </row>
    <row r="435" spans="1:4" ht="15.75" thickBot="1" x14ac:dyDescent="0.3">
      <c r="A435" s="38">
        <v>43086</v>
      </c>
      <c r="B435" s="41">
        <f ca="1">SUMIF('Daily Welding Eletrode Issue'!$B$2:$B$5000,$A$2:$A$1048576,'Daily Welding Eletrode Issue'!$H$2:$H$2040)</f>
        <v>0</v>
      </c>
      <c r="C435" s="42">
        <f ca="1">SUMIF('Daily Welding Eletrode Issue'!$B$2:$B$5000,$A$2:$A$1048576,'Daily Welding Eletrode Issue'!$G$2:$G$2040)</f>
        <v>0</v>
      </c>
      <c r="D435" s="43">
        <f t="shared" ca="1" si="8"/>
        <v>0</v>
      </c>
    </row>
    <row r="436" spans="1:4" ht="15.75" thickBot="1" x14ac:dyDescent="0.3">
      <c r="A436" s="38">
        <v>43087</v>
      </c>
      <c r="B436" s="41">
        <f ca="1">SUMIF('Daily Welding Eletrode Issue'!$B$2:$B$5000,$A$2:$A$1048576,'Daily Welding Eletrode Issue'!$H$2:$H$2040)</f>
        <v>0</v>
      </c>
      <c r="C436" s="42">
        <f ca="1">SUMIF('Daily Welding Eletrode Issue'!$B$2:$B$5000,$A$2:$A$1048576,'Daily Welding Eletrode Issue'!$G$2:$G$2040)</f>
        <v>0</v>
      </c>
      <c r="D436" s="43">
        <f t="shared" ca="1" si="8"/>
        <v>0</v>
      </c>
    </row>
    <row r="437" spans="1:4" ht="15.75" thickBot="1" x14ac:dyDescent="0.3">
      <c r="A437" s="38">
        <v>43088</v>
      </c>
      <c r="B437" s="41">
        <f ca="1">SUMIF('Daily Welding Eletrode Issue'!$B$2:$B$5000,$A$2:$A$1048576,'Daily Welding Eletrode Issue'!$H$2:$H$2040)</f>
        <v>0</v>
      </c>
      <c r="C437" s="42">
        <f ca="1">SUMIF('Daily Welding Eletrode Issue'!$B$2:$B$5000,$A$2:$A$1048576,'Daily Welding Eletrode Issue'!$G$2:$G$2040)</f>
        <v>0</v>
      </c>
      <c r="D437" s="43">
        <f t="shared" ca="1" si="8"/>
        <v>0</v>
      </c>
    </row>
    <row r="438" spans="1:4" ht="15.75" thickBot="1" x14ac:dyDescent="0.3">
      <c r="A438" s="38">
        <v>43089</v>
      </c>
      <c r="B438" s="41">
        <f ca="1">SUMIF('Daily Welding Eletrode Issue'!$B$2:$B$5000,$A$2:$A$1048576,'Daily Welding Eletrode Issue'!$H$2:$H$2040)</f>
        <v>0</v>
      </c>
      <c r="C438" s="42">
        <f ca="1">SUMIF('Daily Welding Eletrode Issue'!$B$2:$B$5000,$A$2:$A$1048576,'Daily Welding Eletrode Issue'!$G$2:$G$2040)</f>
        <v>0</v>
      </c>
      <c r="D438" s="43">
        <f t="shared" ca="1" si="8"/>
        <v>0</v>
      </c>
    </row>
    <row r="439" spans="1:4" ht="15.75" thickBot="1" x14ac:dyDescent="0.3">
      <c r="A439" s="38">
        <v>43090</v>
      </c>
      <c r="B439" s="41">
        <f ca="1">SUMIF('Daily Welding Eletrode Issue'!$B$2:$B$5000,$A$2:$A$1048576,'Daily Welding Eletrode Issue'!$H$2:$H$2040)</f>
        <v>0</v>
      </c>
      <c r="C439" s="42">
        <f ca="1">SUMIF('Daily Welding Eletrode Issue'!$B$2:$B$5000,$A$2:$A$1048576,'Daily Welding Eletrode Issue'!$G$2:$G$2040)</f>
        <v>0</v>
      </c>
      <c r="D439" s="43">
        <f t="shared" ca="1" si="8"/>
        <v>0</v>
      </c>
    </row>
    <row r="440" spans="1:4" ht="15.75" thickBot="1" x14ac:dyDescent="0.3">
      <c r="A440" s="38">
        <v>43091</v>
      </c>
      <c r="B440" s="41">
        <f ca="1">SUMIF('Daily Welding Eletrode Issue'!$B$2:$B$5000,$A$2:$A$1048576,'Daily Welding Eletrode Issue'!$H$2:$H$2040)</f>
        <v>0</v>
      </c>
      <c r="C440" s="42">
        <f ca="1">SUMIF('Daily Welding Eletrode Issue'!$B$2:$B$5000,$A$2:$A$1048576,'Daily Welding Eletrode Issue'!$G$2:$G$2040)</f>
        <v>0</v>
      </c>
      <c r="D440" s="43">
        <f t="shared" ca="1" si="8"/>
        <v>0</v>
      </c>
    </row>
    <row r="441" spans="1:4" ht="15.75" thickBot="1" x14ac:dyDescent="0.3">
      <c r="A441" s="38">
        <v>43092</v>
      </c>
      <c r="B441" s="41">
        <f ca="1">SUMIF('Daily Welding Eletrode Issue'!$B$2:$B$5000,$A$2:$A$1048576,'Daily Welding Eletrode Issue'!$H$2:$H$2040)</f>
        <v>0</v>
      </c>
      <c r="C441" s="42">
        <f ca="1">SUMIF('Daily Welding Eletrode Issue'!$B$2:$B$5000,$A$2:$A$1048576,'Daily Welding Eletrode Issue'!$G$2:$G$2040)</f>
        <v>0</v>
      </c>
      <c r="D441" s="43">
        <f t="shared" ca="1" si="8"/>
        <v>0</v>
      </c>
    </row>
    <row r="442" spans="1:4" ht="15.75" thickBot="1" x14ac:dyDescent="0.3">
      <c r="A442" s="38">
        <v>43093</v>
      </c>
      <c r="B442" s="41">
        <f ca="1">SUMIF('Daily Welding Eletrode Issue'!$B$2:$B$5000,$A$2:$A$1048576,'Daily Welding Eletrode Issue'!$H$2:$H$2040)</f>
        <v>0</v>
      </c>
      <c r="C442" s="42">
        <f ca="1">SUMIF('Daily Welding Eletrode Issue'!$B$2:$B$5000,$A$2:$A$1048576,'Daily Welding Eletrode Issue'!$G$2:$G$2040)</f>
        <v>0</v>
      </c>
      <c r="D442" s="43">
        <f t="shared" ca="1" si="8"/>
        <v>0</v>
      </c>
    </row>
    <row r="443" spans="1:4" ht="15.75" thickBot="1" x14ac:dyDescent="0.3">
      <c r="A443" s="38">
        <v>43094</v>
      </c>
      <c r="B443" s="41">
        <f ca="1">SUMIF('Daily Welding Eletrode Issue'!$B$2:$B$5000,$A$2:$A$1048576,'Daily Welding Eletrode Issue'!$H$2:$H$2040)</f>
        <v>0</v>
      </c>
      <c r="C443" s="42">
        <f ca="1">SUMIF('Daily Welding Eletrode Issue'!$B$2:$B$5000,$A$2:$A$1048576,'Daily Welding Eletrode Issue'!$G$2:$G$2040)</f>
        <v>0</v>
      </c>
      <c r="D443" s="43">
        <f t="shared" ca="1" si="8"/>
        <v>0</v>
      </c>
    </row>
    <row r="444" spans="1:4" ht="15.75" thickBot="1" x14ac:dyDescent="0.3">
      <c r="A444" s="38">
        <v>43095</v>
      </c>
      <c r="B444" s="41">
        <f ca="1">SUMIF('Daily Welding Eletrode Issue'!$B$2:$B$5000,$A$2:$A$1048576,'Daily Welding Eletrode Issue'!$H$2:$H$2040)</f>
        <v>0</v>
      </c>
      <c r="C444" s="42">
        <f ca="1">SUMIF('Daily Welding Eletrode Issue'!$B$2:$B$5000,$A$2:$A$1048576,'Daily Welding Eletrode Issue'!$G$2:$G$2040)</f>
        <v>0</v>
      </c>
      <c r="D444" s="43">
        <f t="shared" ca="1" si="8"/>
        <v>0</v>
      </c>
    </row>
    <row r="445" spans="1:4" ht="15.75" thickBot="1" x14ac:dyDescent="0.3">
      <c r="A445" s="38">
        <v>43096</v>
      </c>
      <c r="B445" s="41">
        <f ca="1">SUMIF('Daily Welding Eletrode Issue'!$B$2:$B$5000,$A$2:$A$1048576,'Daily Welding Eletrode Issue'!$H$2:$H$2040)</f>
        <v>0</v>
      </c>
      <c r="C445" s="42">
        <f ca="1">SUMIF('Daily Welding Eletrode Issue'!$B$2:$B$5000,$A$2:$A$1048576,'Daily Welding Eletrode Issue'!$G$2:$G$2040)</f>
        <v>0</v>
      </c>
      <c r="D445" s="43">
        <f t="shared" ca="1" si="8"/>
        <v>0</v>
      </c>
    </row>
    <row r="446" spans="1:4" ht="15.75" thickBot="1" x14ac:dyDescent="0.3">
      <c r="A446" s="38">
        <v>43097</v>
      </c>
      <c r="B446" s="41">
        <f ca="1">SUMIF('Daily Welding Eletrode Issue'!$B$2:$B$5000,$A$2:$A$1048576,'Daily Welding Eletrode Issue'!$H$2:$H$2040)</f>
        <v>0</v>
      </c>
      <c r="C446" s="42">
        <f ca="1">SUMIF('Daily Welding Eletrode Issue'!$B$2:$B$5000,$A$2:$A$1048576,'Daily Welding Eletrode Issue'!$G$2:$G$2040)</f>
        <v>0</v>
      </c>
      <c r="D446" s="43">
        <f t="shared" ca="1" si="8"/>
        <v>0</v>
      </c>
    </row>
    <row r="447" spans="1:4" ht="15.75" thickBot="1" x14ac:dyDescent="0.3">
      <c r="A447" s="38">
        <v>43098</v>
      </c>
      <c r="B447" s="41">
        <f ca="1">SUMIF('Daily Welding Eletrode Issue'!$B$2:$B$5000,$A$2:$A$1048576,'Daily Welding Eletrode Issue'!$H$2:$H$2040)</f>
        <v>0</v>
      </c>
      <c r="C447" s="42">
        <f ca="1">SUMIF('Daily Welding Eletrode Issue'!$B$2:$B$5000,$A$2:$A$1048576,'Daily Welding Eletrode Issue'!$G$2:$G$2040)</f>
        <v>0</v>
      </c>
      <c r="D447" s="43">
        <f t="shared" ca="1" si="8"/>
        <v>0</v>
      </c>
    </row>
    <row r="448" spans="1:4" ht="15.75" thickBot="1" x14ac:dyDescent="0.3">
      <c r="A448" s="38">
        <v>43099</v>
      </c>
      <c r="B448" s="41">
        <f ca="1">SUMIF('Daily Welding Eletrode Issue'!$B$2:$B$5000,$A$2:$A$1048576,'Daily Welding Eletrode Issue'!$H$2:$H$2040)</f>
        <v>0</v>
      </c>
      <c r="C448" s="42">
        <f ca="1">SUMIF('Daily Welding Eletrode Issue'!$B$2:$B$5000,$A$2:$A$1048576,'Daily Welding Eletrode Issue'!$G$2:$G$2040)</f>
        <v>0</v>
      </c>
      <c r="D448" s="43">
        <f t="shared" ca="1" si="8"/>
        <v>0</v>
      </c>
    </row>
    <row r="449" spans="1:4" ht="15.75" thickBot="1" x14ac:dyDescent="0.3">
      <c r="A449" s="38">
        <v>43100</v>
      </c>
      <c r="B449" s="41">
        <f ca="1">SUMIF('Daily Welding Eletrode Issue'!$B$2:$B$5000,$A$2:$A$1048576,'Daily Welding Eletrode Issue'!$H$2:$H$2040)</f>
        <v>0</v>
      </c>
      <c r="C449" s="42">
        <f ca="1">SUMIF('Daily Welding Eletrode Issue'!$B$2:$B$5000,$A$2:$A$1048576,'Daily Welding Eletrode Issue'!$G$2:$G$2040)</f>
        <v>0</v>
      </c>
      <c r="D449" s="43">
        <f t="shared" ca="1" si="8"/>
        <v>0</v>
      </c>
    </row>
    <row r="450" spans="1:4" ht="15.75" thickBot="1" x14ac:dyDescent="0.3">
      <c r="A450" s="38">
        <v>43101</v>
      </c>
      <c r="B450" s="41">
        <f ca="1">SUMIF('Daily Welding Eletrode Issue'!$B$2:$B$5000,$A$2:$A$1048576,'Daily Welding Eletrode Issue'!$H$2:$H$2040)</f>
        <v>0</v>
      </c>
      <c r="C450" s="42">
        <f ca="1">SUMIF('Daily Welding Eletrode Issue'!$B$2:$B$5000,$A$2:$A$1048576,'Daily Welding Eletrode Issue'!$G$2:$G$2040)</f>
        <v>0</v>
      </c>
      <c r="D450" s="43">
        <f t="shared" ca="1" si="8"/>
        <v>0</v>
      </c>
    </row>
    <row r="451" spans="1:4" ht="15.75" thickBot="1" x14ac:dyDescent="0.3">
      <c r="A451" s="38">
        <v>43102</v>
      </c>
      <c r="B451" s="41">
        <f ca="1">SUMIF('Daily Welding Eletrode Issue'!$B$2:$B$5000,$A$2:$A$1048576,'Daily Welding Eletrode Issue'!$H$2:$H$2040)</f>
        <v>0</v>
      </c>
      <c r="C451" s="42">
        <f ca="1">SUMIF('Daily Welding Eletrode Issue'!$B$2:$B$5000,$A$2:$A$1048576,'Daily Welding Eletrode Issue'!$G$2:$G$2040)</f>
        <v>0</v>
      </c>
      <c r="D451" s="43">
        <f t="shared" ca="1" si="8"/>
        <v>0</v>
      </c>
    </row>
    <row r="452" spans="1:4" ht="15.75" thickBot="1" x14ac:dyDescent="0.3">
      <c r="A452" s="38">
        <v>43103</v>
      </c>
      <c r="B452" s="41">
        <f ca="1">SUMIF('Daily Welding Eletrode Issue'!$B$2:$B$5000,$A$2:$A$1048576,'Daily Welding Eletrode Issue'!$H$2:$H$2040)</f>
        <v>0</v>
      </c>
      <c r="C452" s="42">
        <f ca="1">SUMIF('Daily Welding Eletrode Issue'!$B$2:$B$5000,$A$2:$A$1048576,'Daily Welding Eletrode Issue'!$G$2:$G$2040)</f>
        <v>0</v>
      </c>
      <c r="D452" s="43">
        <f t="shared" ca="1" si="8"/>
        <v>0</v>
      </c>
    </row>
    <row r="453" spans="1:4" ht="15.75" thickBot="1" x14ac:dyDescent="0.3">
      <c r="A453" s="38">
        <v>43104</v>
      </c>
      <c r="B453" s="41">
        <f ca="1">SUMIF('Daily Welding Eletrode Issue'!$B$2:$B$5000,$A$2:$A$1048576,'Daily Welding Eletrode Issue'!$H$2:$H$2040)</f>
        <v>0</v>
      </c>
      <c r="C453" s="42">
        <f ca="1">SUMIF('Daily Welding Eletrode Issue'!$B$2:$B$5000,$A$2:$A$1048576,'Daily Welding Eletrode Issue'!$G$2:$G$2040)</f>
        <v>0</v>
      </c>
      <c r="D453" s="43">
        <f t="shared" ca="1" si="8"/>
        <v>0</v>
      </c>
    </row>
    <row r="454" spans="1:4" ht="15.75" thickBot="1" x14ac:dyDescent="0.3">
      <c r="A454" s="38">
        <v>43105</v>
      </c>
      <c r="B454" s="41">
        <f ca="1">SUMIF('Daily Welding Eletrode Issue'!$B$2:$B$5000,$A$2:$A$1048576,'Daily Welding Eletrode Issue'!$H$2:$H$2040)</f>
        <v>0</v>
      </c>
      <c r="C454" s="42">
        <f ca="1">SUMIF('Daily Welding Eletrode Issue'!$B$2:$B$5000,$A$2:$A$1048576,'Daily Welding Eletrode Issue'!$G$2:$G$2040)</f>
        <v>0</v>
      </c>
      <c r="D454" s="43">
        <f t="shared" ca="1" si="8"/>
        <v>0</v>
      </c>
    </row>
    <row r="455" spans="1:4" ht="15.75" thickBot="1" x14ac:dyDescent="0.3">
      <c r="A455" s="38">
        <v>43106</v>
      </c>
      <c r="B455" s="41">
        <f ca="1">SUMIF('Daily Welding Eletrode Issue'!$B$2:$B$5000,$A$2:$A$1048576,'Daily Welding Eletrode Issue'!$H$2:$H$2040)</f>
        <v>0</v>
      </c>
      <c r="C455" s="42">
        <f ca="1">SUMIF('Daily Welding Eletrode Issue'!$B$2:$B$5000,$A$2:$A$1048576,'Daily Welding Eletrode Issue'!$G$2:$G$2040)</f>
        <v>0</v>
      </c>
      <c r="D455" s="43">
        <f t="shared" ca="1" si="8"/>
        <v>0</v>
      </c>
    </row>
    <row r="456" spans="1:4" ht="15.75" thickBot="1" x14ac:dyDescent="0.3">
      <c r="A456" s="38">
        <v>43107</v>
      </c>
      <c r="B456" s="41">
        <f ca="1">SUMIF('Daily Welding Eletrode Issue'!$B$2:$B$5000,$A$2:$A$1048576,'Daily Welding Eletrode Issue'!$H$2:$H$2040)</f>
        <v>0</v>
      </c>
      <c r="C456" s="42">
        <f ca="1">SUMIF('Daily Welding Eletrode Issue'!$B$2:$B$5000,$A$2:$A$1048576,'Daily Welding Eletrode Issue'!$G$2:$G$2040)</f>
        <v>0</v>
      </c>
      <c r="D456" s="43">
        <f t="shared" ca="1" si="8"/>
        <v>0</v>
      </c>
    </row>
    <row r="457" spans="1:4" ht="15.75" thickBot="1" x14ac:dyDescent="0.3">
      <c r="A457" s="38">
        <v>43108</v>
      </c>
      <c r="B457" s="41">
        <f ca="1">SUMIF('Daily Welding Eletrode Issue'!$B$2:$B$5000,$A$2:$A$1048576,'Daily Welding Eletrode Issue'!$H$2:$H$2040)</f>
        <v>0</v>
      </c>
      <c r="C457" s="42">
        <f ca="1">SUMIF('Daily Welding Eletrode Issue'!$B$2:$B$5000,$A$2:$A$1048576,'Daily Welding Eletrode Issue'!$G$2:$G$2040)</f>
        <v>0</v>
      </c>
      <c r="D457" s="43">
        <f t="shared" ca="1" si="8"/>
        <v>0</v>
      </c>
    </row>
    <row r="458" spans="1:4" ht="15.75" thickBot="1" x14ac:dyDescent="0.3">
      <c r="A458" s="38">
        <v>43109</v>
      </c>
      <c r="B458" s="41">
        <f ca="1">SUMIF('Daily Welding Eletrode Issue'!$B$2:$B$5000,$A$2:$A$1048576,'Daily Welding Eletrode Issue'!$H$2:$H$2040)</f>
        <v>0</v>
      </c>
      <c r="C458" s="42">
        <f ca="1">SUMIF('Daily Welding Eletrode Issue'!$B$2:$B$5000,$A$2:$A$1048576,'Daily Welding Eletrode Issue'!$G$2:$G$2040)</f>
        <v>0</v>
      </c>
      <c r="D458" s="43">
        <f t="shared" ca="1" si="8"/>
        <v>0</v>
      </c>
    </row>
    <row r="459" spans="1:4" ht="15.75" thickBot="1" x14ac:dyDescent="0.3">
      <c r="A459" s="38">
        <v>43110</v>
      </c>
      <c r="B459" s="41">
        <f ca="1">SUMIF('Daily Welding Eletrode Issue'!$B$2:$B$5000,$A$2:$A$1048576,'Daily Welding Eletrode Issue'!$H$2:$H$2040)</f>
        <v>0</v>
      </c>
      <c r="C459" s="42">
        <f ca="1">SUMIF('Daily Welding Eletrode Issue'!$B$2:$B$5000,$A$2:$A$1048576,'Daily Welding Eletrode Issue'!$G$2:$G$2040)</f>
        <v>0</v>
      </c>
      <c r="D459" s="43">
        <f t="shared" ca="1" si="8"/>
        <v>0</v>
      </c>
    </row>
    <row r="460" spans="1:4" ht="15.75" thickBot="1" x14ac:dyDescent="0.3">
      <c r="A460" s="38">
        <v>43111</v>
      </c>
      <c r="B460" s="41">
        <f ca="1">SUMIF('Daily Welding Eletrode Issue'!$B$2:$B$5000,$A$2:$A$1048576,'Daily Welding Eletrode Issue'!$H$2:$H$2040)</f>
        <v>0</v>
      </c>
      <c r="C460" s="42">
        <f ca="1">SUMIF('Daily Welding Eletrode Issue'!$B$2:$B$5000,$A$2:$A$1048576,'Daily Welding Eletrode Issue'!$G$2:$G$2040)</f>
        <v>0</v>
      </c>
      <c r="D460" s="43">
        <f t="shared" ca="1" si="8"/>
        <v>0</v>
      </c>
    </row>
    <row r="461" spans="1:4" ht="15.75" thickBot="1" x14ac:dyDescent="0.3">
      <c r="A461" s="38">
        <v>43112</v>
      </c>
      <c r="B461" s="41">
        <f ca="1">SUMIF('Daily Welding Eletrode Issue'!$B$2:$B$5000,$A$2:$A$1048576,'Daily Welding Eletrode Issue'!$H$2:$H$2040)</f>
        <v>0</v>
      </c>
      <c r="C461" s="42">
        <f ca="1">SUMIF('Daily Welding Eletrode Issue'!$B$2:$B$5000,$A$2:$A$1048576,'Daily Welding Eletrode Issue'!$G$2:$G$2040)</f>
        <v>0</v>
      </c>
      <c r="D461" s="43">
        <f t="shared" ca="1" si="8"/>
        <v>0</v>
      </c>
    </row>
    <row r="462" spans="1:4" ht="15.75" thickBot="1" x14ac:dyDescent="0.3">
      <c r="A462" s="38">
        <v>43113</v>
      </c>
      <c r="B462" s="41">
        <f ca="1">SUMIF('Daily Welding Eletrode Issue'!$B$2:$B$5000,$A$2:$A$1048576,'Daily Welding Eletrode Issue'!$H$2:$H$2040)</f>
        <v>0</v>
      </c>
      <c r="C462" s="42">
        <f ca="1">SUMIF('Daily Welding Eletrode Issue'!$B$2:$B$5000,$A$2:$A$1048576,'Daily Welding Eletrode Issue'!$G$2:$G$2040)</f>
        <v>0</v>
      </c>
      <c r="D462" s="43">
        <f t="shared" ca="1" si="8"/>
        <v>0</v>
      </c>
    </row>
    <row r="463" spans="1:4" ht="15.75" thickBot="1" x14ac:dyDescent="0.3">
      <c r="A463" s="38">
        <v>43114</v>
      </c>
      <c r="B463" s="41">
        <f ca="1">SUMIF('Daily Welding Eletrode Issue'!$B$2:$B$5000,$A$2:$A$1048576,'Daily Welding Eletrode Issue'!$H$2:$H$2040)</f>
        <v>0</v>
      </c>
      <c r="C463" s="42">
        <f ca="1">SUMIF('Daily Welding Eletrode Issue'!$B$2:$B$5000,$A$2:$A$1048576,'Daily Welding Eletrode Issue'!$G$2:$G$2040)</f>
        <v>0</v>
      </c>
      <c r="D463" s="43">
        <f t="shared" ca="1" si="8"/>
        <v>0</v>
      </c>
    </row>
    <row r="464" spans="1:4" ht="15.75" thickBot="1" x14ac:dyDescent="0.3">
      <c r="A464" s="38">
        <v>43115</v>
      </c>
      <c r="B464" s="41">
        <f ca="1">SUMIF('Daily Welding Eletrode Issue'!$B$2:$B$5000,$A$2:$A$1048576,'Daily Welding Eletrode Issue'!$H$2:$H$2040)</f>
        <v>0</v>
      </c>
      <c r="C464" s="42">
        <f ca="1">SUMIF('Daily Welding Eletrode Issue'!$B$2:$B$5000,$A$2:$A$1048576,'Daily Welding Eletrode Issue'!$G$2:$G$2040)</f>
        <v>0</v>
      </c>
      <c r="D464" s="43">
        <f t="shared" ca="1" si="8"/>
        <v>0</v>
      </c>
    </row>
    <row r="465" spans="1:4" ht="15.75" thickBot="1" x14ac:dyDescent="0.3">
      <c r="A465" s="38">
        <v>43116</v>
      </c>
      <c r="B465" s="41">
        <f ca="1">SUMIF('Daily Welding Eletrode Issue'!$B$2:$B$5000,$A$2:$A$1048576,'Daily Welding Eletrode Issue'!$H$2:$H$2040)</f>
        <v>0</v>
      </c>
      <c r="C465" s="42">
        <f ca="1">SUMIF('Daily Welding Eletrode Issue'!$B$2:$B$5000,$A$2:$A$1048576,'Daily Welding Eletrode Issue'!$G$2:$G$2040)</f>
        <v>0</v>
      </c>
      <c r="D465" s="43">
        <f t="shared" ca="1" si="8"/>
        <v>0</v>
      </c>
    </row>
    <row r="466" spans="1:4" ht="15.75" thickBot="1" x14ac:dyDescent="0.3">
      <c r="A466" s="38">
        <v>43117</v>
      </c>
      <c r="B466" s="41">
        <f ca="1">SUMIF('Daily Welding Eletrode Issue'!$B$2:$B$5000,$A$2:$A$1048576,'Daily Welding Eletrode Issue'!$H$2:$H$2040)</f>
        <v>0</v>
      </c>
      <c r="C466" s="42">
        <f ca="1">SUMIF('Daily Welding Eletrode Issue'!$B$2:$B$5000,$A$2:$A$1048576,'Daily Welding Eletrode Issue'!$G$2:$G$2040)</f>
        <v>0</v>
      </c>
      <c r="D466" s="43">
        <f t="shared" ca="1" si="8"/>
        <v>0</v>
      </c>
    </row>
    <row r="467" spans="1:4" ht="15.75" thickBot="1" x14ac:dyDescent="0.3">
      <c r="A467" s="38">
        <v>43118</v>
      </c>
      <c r="B467" s="41">
        <f ca="1">SUMIF('Daily Welding Eletrode Issue'!$B$2:$B$5000,$A$2:$A$1048576,'Daily Welding Eletrode Issue'!$H$2:$H$2040)</f>
        <v>0</v>
      </c>
      <c r="C467" s="42">
        <f ca="1">SUMIF('Daily Welding Eletrode Issue'!$B$2:$B$5000,$A$2:$A$1048576,'Daily Welding Eletrode Issue'!$G$2:$G$2040)</f>
        <v>0</v>
      </c>
      <c r="D467" s="43">
        <f t="shared" ca="1" si="8"/>
        <v>0</v>
      </c>
    </row>
    <row r="468" spans="1:4" ht="15.75" thickBot="1" x14ac:dyDescent="0.3">
      <c r="A468" s="38">
        <v>43119</v>
      </c>
      <c r="B468" s="41">
        <f ca="1">SUMIF('Daily Welding Eletrode Issue'!$B$2:$B$5000,$A$2:$A$1048576,'Daily Welding Eletrode Issue'!$H$2:$H$2040)</f>
        <v>0</v>
      </c>
      <c r="C468" s="42">
        <f ca="1">SUMIF('Daily Welding Eletrode Issue'!$B$2:$B$5000,$A$2:$A$1048576,'Daily Welding Eletrode Issue'!$G$2:$G$2040)</f>
        <v>0</v>
      </c>
      <c r="D468" s="43">
        <f t="shared" ca="1" si="8"/>
        <v>0</v>
      </c>
    </row>
    <row r="469" spans="1:4" ht="15.75" thickBot="1" x14ac:dyDescent="0.3">
      <c r="A469" s="38">
        <v>43120</v>
      </c>
      <c r="B469" s="41">
        <f ca="1">SUMIF('Daily Welding Eletrode Issue'!$B$2:$B$5000,$A$2:$A$1048576,'Daily Welding Eletrode Issue'!$H$2:$H$2040)</f>
        <v>0</v>
      </c>
      <c r="C469" s="42">
        <f ca="1">SUMIF('Daily Welding Eletrode Issue'!$B$2:$B$5000,$A$2:$A$1048576,'Daily Welding Eletrode Issue'!$G$2:$G$2040)</f>
        <v>0</v>
      </c>
      <c r="D469" s="43">
        <f t="shared" ca="1" si="8"/>
        <v>0</v>
      </c>
    </row>
    <row r="470" spans="1:4" ht="15.75" thickBot="1" x14ac:dyDescent="0.3">
      <c r="A470" s="38">
        <v>43121</v>
      </c>
      <c r="B470" s="41">
        <f ca="1">SUMIF('Daily Welding Eletrode Issue'!$B$2:$B$5000,$A$2:$A$1048576,'Daily Welding Eletrode Issue'!$H$2:$H$2040)</f>
        <v>0</v>
      </c>
      <c r="C470" s="42">
        <f ca="1">SUMIF('Daily Welding Eletrode Issue'!$B$2:$B$5000,$A$2:$A$1048576,'Daily Welding Eletrode Issue'!$G$2:$G$2040)</f>
        <v>0</v>
      </c>
      <c r="D470" s="43">
        <f t="shared" ca="1" si="8"/>
        <v>0</v>
      </c>
    </row>
    <row r="471" spans="1:4" ht="15.75" thickBot="1" x14ac:dyDescent="0.3">
      <c r="A471" s="38">
        <v>43122</v>
      </c>
      <c r="B471" s="41">
        <f ca="1">SUMIF('Daily Welding Eletrode Issue'!$B$2:$B$5000,$A$2:$A$1048576,'Daily Welding Eletrode Issue'!$H$2:$H$2040)</f>
        <v>0</v>
      </c>
      <c r="C471" s="42">
        <f ca="1">SUMIF('Daily Welding Eletrode Issue'!$B$2:$B$5000,$A$2:$A$1048576,'Daily Welding Eletrode Issue'!$G$2:$G$2040)</f>
        <v>0</v>
      </c>
      <c r="D471" s="43">
        <f t="shared" ca="1" si="8"/>
        <v>0</v>
      </c>
    </row>
    <row r="472" spans="1:4" ht="15.75" thickBot="1" x14ac:dyDescent="0.3">
      <c r="A472" s="38">
        <v>43123</v>
      </c>
      <c r="B472" s="41">
        <f ca="1">SUMIF('Daily Welding Eletrode Issue'!$B$2:$B$5000,$A$2:$A$1048576,'Daily Welding Eletrode Issue'!$H$2:$H$2040)</f>
        <v>0</v>
      </c>
      <c r="C472" s="42">
        <f ca="1">SUMIF('Daily Welding Eletrode Issue'!$B$2:$B$5000,$A$2:$A$1048576,'Daily Welding Eletrode Issue'!$G$2:$G$2040)</f>
        <v>0</v>
      </c>
      <c r="D472" s="43">
        <f t="shared" ca="1" si="8"/>
        <v>0</v>
      </c>
    </row>
    <row r="473" spans="1:4" ht="15.75" thickBot="1" x14ac:dyDescent="0.3">
      <c r="A473" s="38">
        <v>43124</v>
      </c>
      <c r="B473" s="41">
        <f ca="1">SUMIF('Daily Welding Eletrode Issue'!$B$2:$B$5000,$A$2:$A$1048576,'Daily Welding Eletrode Issue'!$H$2:$H$2040)</f>
        <v>0</v>
      </c>
      <c r="C473" s="42">
        <f ca="1">SUMIF('Daily Welding Eletrode Issue'!$B$2:$B$5000,$A$2:$A$1048576,'Daily Welding Eletrode Issue'!$G$2:$G$2040)</f>
        <v>0</v>
      </c>
      <c r="D473" s="43">
        <f t="shared" ca="1" si="8"/>
        <v>0</v>
      </c>
    </row>
    <row r="474" spans="1:4" ht="15.75" thickBot="1" x14ac:dyDescent="0.3">
      <c r="A474" s="38">
        <v>43125</v>
      </c>
      <c r="B474" s="41">
        <f ca="1">SUMIF('Daily Welding Eletrode Issue'!$B$2:$B$5000,$A$2:$A$1048576,'Daily Welding Eletrode Issue'!$H$2:$H$2040)</f>
        <v>0</v>
      </c>
      <c r="C474" s="42">
        <f ca="1">SUMIF('Daily Welding Eletrode Issue'!$B$2:$B$5000,$A$2:$A$1048576,'Daily Welding Eletrode Issue'!$G$2:$G$2040)</f>
        <v>0</v>
      </c>
      <c r="D474" s="43">
        <f t="shared" ca="1" si="8"/>
        <v>0</v>
      </c>
    </row>
    <row r="475" spans="1:4" ht="15.75" thickBot="1" x14ac:dyDescent="0.3">
      <c r="A475" s="38">
        <v>43126</v>
      </c>
      <c r="B475" s="41">
        <f ca="1">SUMIF('Daily Welding Eletrode Issue'!$B$2:$B$5000,$A$2:$A$1048576,'Daily Welding Eletrode Issue'!$H$2:$H$2040)</f>
        <v>0</v>
      </c>
      <c r="C475" s="42">
        <f ca="1">SUMIF('Daily Welding Eletrode Issue'!$B$2:$B$5000,$A$2:$A$1048576,'Daily Welding Eletrode Issue'!$G$2:$G$2040)</f>
        <v>0</v>
      </c>
      <c r="D475" s="43">
        <f t="shared" ca="1" si="8"/>
        <v>0</v>
      </c>
    </row>
    <row r="476" spans="1:4" ht="15.75" thickBot="1" x14ac:dyDescent="0.3">
      <c r="A476" s="38">
        <v>43127</v>
      </c>
      <c r="B476" s="41">
        <f ca="1">SUMIF('Daily Welding Eletrode Issue'!$B$2:$B$5000,$A$2:$A$1048576,'Daily Welding Eletrode Issue'!$H$2:$H$2040)</f>
        <v>0</v>
      </c>
      <c r="C476" s="42">
        <f ca="1">SUMIF('Daily Welding Eletrode Issue'!$B$2:$B$5000,$A$2:$A$1048576,'Daily Welding Eletrode Issue'!$G$2:$G$2040)</f>
        <v>0</v>
      </c>
      <c r="D476" s="43">
        <f t="shared" ca="1" si="8"/>
        <v>0</v>
      </c>
    </row>
    <row r="477" spans="1:4" ht="15.75" thickBot="1" x14ac:dyDescent="0.3">
      <c r="A477" s="38">
        <v>43128</v>
      </c>
      <c r="B477" s="41">
        <f ca="1">SUMIF('Daily Welding Eletrode Issue'!$B$2:$B$5000,$A$2:$A$1048576,'Daily Welding Eletrode Issue'!$H$2:$H$2040)</f>
        <v>0</v>
      </c>
      <c r="C477" s="42">
        <f ca="1">SUMIF('Daily Welding Eletrode Issue'!$B$2:$B$5000,$A$2:$A$1048576,'Daily Welding Eletrode Issue'!$G$2:$G$2040)</f>
        <v>0</v>
      </c>
      <c r="D477" s="43">
        <f t="shared" ca="1" si="8"/>
        <v>0</v>
      </c>
    </row>
    <row r="478" spans="1:4" ht="15.75" thickBot="1" x14ac:dyDescent="0.3">
      <c r="A478" s="38">
        <v>43129</v>
      </c>
      <c r="B478" s="41">
        <f ca="1">SUMIF('Daily Welding Eletrode Issue'!$B$2:$B$5000,$A$2:$A$1048576,'Daily Welding Eletrode Issue'!$H$2:$H$2040)</f>
        <v>0</v>
      </c>
      <c r="C478" s="42">
        <f ca="1">SUMIF('Daily Welding Eletrode Issue'!$B$2:$B$5000,$A$2:$A$1048576,'Daily Welding Eletrode Issue'!$G$2:$G$2040)</f>
        <v>0</v>
      </c>
      <c r="D478" s="43">
        <f t="shared" ca="1" si="8"/>
        <v>0</v>
      </c>
    </row>
    <row r="479" spans="1:4" ht="15.75" thickBot="1" x14ac:dyDescent="0.3">
      <c r="A479" s="38">
        <v>43130</v>
      </c>
      <c r="B479" s="41">
        <f ca="1">SUMIF('Daily Welding Eletrode Issue'!$B$2:$B$5000,$A$2:$A$1048576,'Daily Welding Eletrode Issue'!$H$2:$H$2040)</f>
        <v>0</v>
      </c>
      <c r="C479" s="42">
        <f ca="1">SUMIF('Daily Welding Eletrode Issue'!$B$2:$B$5000,$A$2:$A$1048576,'Daily Welding Eletrode Issue'!$G$2:$G$2040)</f>
        <v>0</v>
      </c>
      <c r="D479" s="43">
        <f t="shared" ca="1" si="8"/>
        <v>0</v>
      </c>
    </row>
    <row r="480" spans="1:4" ht="15.75" thickBot="1" x14ac:dyDescent="0.3">
      <c r="A480" s="38">
        <v>43131</v>
      </c>
      <c r="B480" s="41">
        <f ca="1">SUMIF('Daily Welding Eletrode Issue'!$B$2:$B$5000,$A$2:$A$1048576,'Daily Welding Eletrode Issue'!$H$2:$H$2040)</f>
        <v>0</v>
      </c>
      <c r="C480" s="42">
        <f ca="1">SUMIF('Daily Welding Eletrode Issue'!$B$2:$B$5000,$A$2:$A$1048576,'Daily Welding Eletrode Issue'!$G$2:$G$2040)</f>
        <v>0</v>
      </c>
      <c r="D480" s="43">
        <f t="shared" ca="1" si="8"/>
        <v>0</v>
      </c>
    </row>
    <row r="481" spans="1:4" ht="15.75" thickBot="1" x14ac:dyDescent="0.3">
      <c r="A481" s="38">
        <v>43132</v>
      </c>
      <c r="B481" s="41">
        <f ca="1">SUMIF('Daily Welding Eletrode Issue'!$B$2:$B$5000,$A$2:$A$1048576,'Daily Welding Eletrode Issue'!$H$2:$H$2040)</f>
        <v>0</v>
      </c>
      <c r="C481" s="42">
        <f ca="1">SUMIF('Daily Welding Eletrode Issue'!$B$2:$B$5000,$A$2:$A$1048576,'Daily Welding Eletrode Issue'!$G$2:$G$2040)</f>
        <v>0</v>
      </c>
      <c r="D481" s="43">
        <f t="shared" ca="1" si="8"/>
        <v>0</v>
      </c>
    </row>
    <row r="482" spans="1:4" ht="15.75" thickBot="1" x14ac:dyDescent="0.3">
      <c r="A482" s="38">
        <v>43133</v>
      </c>
      <c r="B482" s="41">
        <f ca="1">SUMIF('Daily Welding Eletrode Issue'!$B$2:$B$5000,$A$2:$A$1048576,'Daily Welding Eletrode Issue'!$H$2:$H$2040)</f>
        <v>0</v>
      </c>
      <c r="C482" s="42">
        <f ca="1">SUMIF('Daily Welding Eletrode Issue'!$B$2:$B$5000,$A$2:$A$1048576,'Daily Welding Eletrode Issue'!$G$2:$G$2040)</f>
        <v>0</v>
      </c>
      <c r="D482" s="43">
        <f t="shared" ca="1" si="8"/>
        <v>0</v>
      </c>
    </row>
    <row r="483" spans="1:4" ht="15.75" thickBot="1" x14ac:dyDescent="0.3">
      <c r="A483" s="38">
        <v>43134</v>
      </c>
      <c r="B483" s="41">
        <f ca="1">SUMIF('Daily Welding Eletrode Issue'!$B$2:$B$5000,$A$2:$A$1048576,'Daily Welding Eletrode Issue'!$H$2:$H$2040)</f>
        <v>0</v>
      </c>
      <c r="C483" s="42">
        <f ca="1">SUMIF('Daily Welding Eletrode Issue'!$B$2:$B$5000,$A$2:$A$1048576,'Daily Welding Eletrode Issue'!$G$2:$G$2040)</f>
        <v>0</v>
      </c>
      <c r="D483" s="43">
        <f t="shared" ca="1" si="8"/>
        <v>0</v>
      </c>
    </row>
    <row r="484" spans="1:4" ht="15.75" thickBot="1" x14ac:dyDescent="0.3">
      <c r="A484" s="38">
        <v>43135</v>
      </c>
      <c r="B484" s="41">
        <f ca="1">SUMIF('Daily Welding Eletrode Issue'!$B$2:$B$5000,$A$2:$A$1048576,'Daily Welding Eletrode Issue'!$H$2:$H$2040)</f>
        <v>0</v>
      </c>
      <c r="C484" s="42">
        <f ca="1">SUMIF('Daily Welding Eletrode Issue'!$B$2:$B$5000,$A$2:$A$1048576,'Daily Welding Eletrode Issue'!$G$2:$G$2040)</f>
        <v>0</v>
      </c>
      <c r="D484" s="43">
        <f t="shared" ca="1" si="8"/>
        <v>0</v>
      </c>
    </row>
    <row r="485" spans="1:4" ht="15.75" thickBot="1" x14ac:dyDescent="0.3">
      <c r="A485" s="38">
        <v>43136</v>
      </c>
      <c r="B485" s="41">
        <f ca="1">SUMIF('Daily Welding Eletrode Issue'!$B$2:$B$5000,$A$2:$A$1048576,'Daily Welding Eletrode Issue'!$H$2:$H$2040)</f>
        <v>0</v>
      </c>
      <c r="C485" s="42">
        <f ca="1">SUMIF('Daily Welding Eletrode Issue'!$B$2:$B$5000,$A$2:$A$1048576,'Daily Welding Eletrode Issue'!$G$2:$G$2040)</f>
        <v>0</v>
      </c>
      <c r="D485" s="43">
        <f t="shared" ca="1" si="8"/>
        <v>0</v>
      </c>
    </row>
    <row r="486" spans="1:4" ht="15.75" thickBot="1" x14ac:dyDescent="0.3">
      <c r="A486" s="38">
        <v>43137</v>
      </c>
      <c r="B486" s="41">
        <f ca="1">SUMIF('Daily Welding Eletrode Issue'!$B$2:$B$5000,$A$2:$A$1048576,'Daily Welding Eletrode Issue'!$H$2:$H$2040)</f>
        <v>0</v>
      </c>
      <c r="C486" s="42">
        <f ca="1">SUMIF('Daily Welding Eletrode Issue'!$B$2:$B$5000,$A$2:$A$1048576,'Daily Welding Eletrode Issue'!$G$2:$G$2040)</f>
        <v>0</v>
      </c>
      <c r="D486" s="43">
        <f t="shared" ca="1" si="8"/>
        <v>0</v>
      </c>
    </row>
    <row r="487" spans="1:4" ht="15.75" thickBot="1" x14ac:dyDescent="0.3">
      <c r="A487" s="38">
        <v>43138</v>
      </c>
      <c r="B487" s="41">
        <f ca="1">SUMIF('Daily Welding Eletrode Issue'!$B$2:$B$5000,$A$2:$A$1048576,'Daily Welding Eletrode Issue'!$H$2:$H$2040)</f>
        <v>0</v>
      </c>
      <c r="C487" s="42">
        <f ca="1">SUMIF('Daily Welding Eletrode Issue'!$B$2:$B$5000,$A$2:$A$1048576,'Daily Welding Eletrode Issue'!$G$2:$G$2040)</f>
        <v>0</v>
      </c>
      <c r="D487" s="43">
        <f t="shared" ca="1" si="8"/>
        <v>0</v>
      </c>
    </row>
    <row r="488" spans="1:4" ht="15.75" thickBot="1" x14ac:dyDescent="0.3">
      <c r="A488" s="38">
        <v>43139</v>
      </c>
      <c r="B488" s="41">
        <f ca="1">SUMIF('Daily Welding Eletrode Issue'!$B$2:$B$5000,$A$2:$A$1048576,'Daily Welding Eletrode Issue'!$H$2:$H$2040)</f>
        <v>0</v>
      </c>
      <c r="C488" s="42">
        <f ca="1">SUMIF('Daily Welding Eletrode Issue'!$B$2:$B$5000,$A$2:$A$1048576,'Daily Welding Eletrode Issue'!$G$2:$G$2040)</f>
        <v>0</v>
      </c>
      <c r="D488" s="43">
        <f t="shared" ca="1" si="8"/>
        <v>0</v>
      </c>
    </row>
    <row r="489" spans="1:4" ht="15.75" thickBot="1" x14ac:dyDescent="0.3">
      <c r="A489" s="38">
        <v>43140</v>
      </c>
      <c r="B489" s="41">
        <f ca="1">SUMIF('Daily Welding Eletrode Issue'!$B$2:$B$5000,$A$2:$A$1048576,'Daily Welding Eletrode Issue'!$H$2:$H$2040)</f>
        <v>0</v>
      </c>
      <c r="C489" s="42">
        <f ca="1">SUMIF('Daily Welding Eletrode Issue'!$B$2:$B$5000,$A$2:$A$1048576,'Daily Welding Eletrode Issue'!$G$2:$G$2040)</f>
        <v>0</v>
      </c>
      <c r="D489" s="43">
        <f t="shared" ca="1" si="8"/>
        <v>0</v>
      </c>
    </row>
    <row r="490" spans="1:4" ht="15.75" thickBot="1" x14ac:dyDescent="0.3">
      <c r="A490" s="38">
        <v>43141</v>
      </c>
      <c r="B490" s="41">
        <f ca="1">SUMIF('Daily Welding Eletrode Issue'!$B$2:$B$5000,$A$2:$A$1048576,'Daily Welding Eletrode Issue'!$H$2:$H$2040)</f>
        <v>0</v>
      </c>
      <c r="C490" s="42">
        <f ca="1">SUMIF('Daily Welding Eletrode Issue'!$B$2:$B$5000,$A$2:$A$1048576,'Daily Welding Eletrode Issue'!$G$2:$G$2040)</f>
        <v>0</v>
      </c>
      <c r="D490" s="43">
        <f t="shared" ca="1" si="8"/>
        <v>0</v>
      </c>
    </row>
    <row r="491" spans="1:4" ht="15.75" thickBot="1" x14ac:dyDescent="0.3">
      <c r="A491" s="38">
        <v>43142</v>
      </c>
      <c r="B491" s="41">
        <f ca="1">SUMIF('Daily Welding Eletrode Issue'!$B$2:$B$5000,$A$2:$A$1048576,'Daily Welding Eletrode Issue'!$H$2:$H$2040)</f>
        <v>0</v>
      </c>
      <c r="C491" s="42">
        <f ca="1">SUMIF('Daily Welding Eletrode Issue'!$B$2:$B$5000,$A$2:$A$1048576,'Daily Welding Eletrode Issue'!$G$2:$G$2040)</f>
        <v>0</v>
      </c>
      <c r="D491" s="43">
        <f t="shared" ca="1" si="8"/>
        <v>0</v>
      </c>
    </row>
    <row r="492" spans="1:4" ht="15.75" thickBot="1" x14ac:dyDescent="0.3">
      <c r="A492" s="38">
        <v>43143</v>
      </c>
      <c r="B492" s="41">
        <f ca="1">SUMIF('Daily Welding Eletrode Issue'!$B$2:$B$5000,$A$2:$A$1048576,'Daily Welding Eletrode Issue'!$H$2:$H$2040)</f>
        <v>0</v>
      </c>
      <c r="C492" s="42">
        <f ca="1">SUMIF('Daily Welding Eletrode Issue'!$B$2:$B$5000,$A$2:$A$1048576,'Daily Welding Eletrode Issue'!$G$2:$G$2040)</f>
        <v>0</v>
      </c>
      <c r="D492" s="43">
        <f t="shared" ca="1" si="8"/>
        <v>0</v>
      </c>
    </row>
    <row r="493" spans="1:4" ht="15.75" thickBot="1" x14ac:dyDescent="0.3">
      <c r="A493" s="38">
        <v>43144</v>
      </c>
      <c r="B493" s="41">
        <f ca="1">SUMIF('Daily Welding Eletrode Issue'!$B$2:$B$5000,$A$2:$A$1048576,'Daily Welding Eletrode Issue'!$H$2:$H$2040)</f>
        <v>0</v>
      </c>
      <c r="C493" s="42">
        <f ca="1">SUMIF('Daily Welding Eletrode Issue'!$B$2:$B$5000,$A$2:$A$1048576,'Daily Welding Eletrode Issue'!$G$2:$G$2040)</f>
        <v>0</v>
      </c>
      <c r="D493" s="43">
        <f t="shared" ca="1" si="8"/>
        <v>0</v>
      </c>
    </row>
    <row r="494" spans="1:4" ht="15.75" thickBot="1" x14ac:dyDescent="0.3">
      <c r="A494" s="38">
        <v>43145</v>
      </c>
      <c r="B494" s="41">
        <f ca="1">SUMIF('Daily Welding Eletrode Issue'!$B$2:$B$5000,$A$2:$A$1048576,'Daily Welding Eletrode Issue'!$H$2:$H$2040)</f>
        <v>0</v>
      </c>
      <c r="C494" s="42">
        <f ca="1">SUMIF('Daily Welding Eletrode Issue'!$B$2:$B$5000,$A$2:$A$1048576,'Daily Welding Eletrode Issue'!$G$2:$G$2040)</f>
        <v>0</v>
      </c>
      <c r="D494" s="43">
        <f t="shared" ca="1" si="8"/>
        <v>0</v>
      </c>
    </row>
    <row r="495" spans="1:4" ht="15.75" thickBot="1" x14ac:dyDescent="0.3">
      <c r="A495" s="38">
        <v>43146</v>
      </c>
      <c r="B495" s="41">
        <f ca="1">SUMIF('Daily Welding Eletrode Issue'!$B$2:$B$5000,$A$2:$A$1048576,'Daily Welding Eletrode Issue'!$H$2:$H$2040)</f>
        <v>0</v>
      </c>
      <c r="C495" s="42">
        <f ca="1">SUMIF('Daily Welding Eletrode Issue'!$B$2:$B$5000,$A$2:$A$1048576,'Daily Welding Eletrode Issue'!$G$2:$G$2040)</f>
        <v>0</v>
      </c>
      <c r="D495" s="43">
        <f t="shared" ca="1" si="8"/>
        <v>0</v>
      </c>
    </row>
    <row r="496" spans="1:4" ht="15.75" thickBot="1" x14ac:dyDescent="0.3">
      <c r="A496" s="38">
        <v>43147</v>
      </c>
      <c r="B496" s="41">
        <f ca="1">SUMIF('Daily Welding Eletrode Issue'!$B$2:$B$5000,$A$2:$A$1048576,'Daily Welding Eletrode Issue'!$H$2:$H$2040)</f>
        <v>0</v>
      </c>
      <c r="C496" s="42">
        <f ca="1">SUMIF('Daily Welding Eletrode Issue'!$B$2:$B$5000,$A$2:$A$1048576,'Daily Welding Eletrode Issue'!$G$2:$G$2040)</f>
        <v>0</v>
      </c>
      <c r="D496" s="43">
        <f t="shared" ref="D496:D559" ca="1" si="9">B496+C496</f>
        <v>0</v>
      </c>
    </row>
    <row r="497" spans="1:4" ht="15.75" thickBot="1" x14ac:dyDescent="0.3">
      <c r="A497" s="38">
        <v>43148</v>
      </c>
      <c r="B497" s="41">
        <f ca="1">SUMIF('Daily Welding Eletrode Issue'!$B$2:$B$5000,$A$2:$A$1048576,'Daily Welding Eletrode Issue'!$H$2:$H$2040)</f>
        <v>0</v>
      </c>
      <c r="C497" s="42">
        <f ca="1">SUMIF('Daily Welding Eletrode Issue'!$B$2:$B$5000,$A$2:$A$1048576,'Daily Welding Eletrode Issue'!$G$2:$G$2040)</f>
        <v>0</v>
      </c>
      <c r="D497" s="43">
        <f t="shared" ca="1" si="9"/>
        <v>0</v>
      </c>
    </row>
    <row r="498" spans="1:4" ht="15.75" thickBot="1" x14ac:dyDescent="0.3">
      <c r="A498" s="38">
        <v>43149</v>
      </c>
      <c r="B498" s="41">
        <f ca="1">SUMIF('Daily Welding Eletrode Issue'!$B$2:$B$5000,$A$2:$A$1048576,'Daily Welding Eletrode Issue'!$H$2:$H$2040)</f>
        <v>0</v>
      </c>
      <c r="C498" s="42">
        <f ca="1">SUMIF('Daily Welding Eletrode Issue'!$B$2:$B$5000,$A$2:$A$1048576,'Daily Welding Eletrode Issue'!$G$2:$G$2040)</f>
        <v>0</v>
      </c>
      <c r="D498" s="43">
        <f t="shared" ca="1" si="9"/>
        <v>0</v>
      </c>
    </row>
    <row r="499" spans="1:4" ht="15.75" thickBot="1" x14ac:dyDescent="0.3">
      <c r="A499" s="38">
        <v>43150</v>
      </c>
      <c r="B499" s="41">
        <f ca="1">SUMIF('Daily Welding Eletrode Issue'!$B$2:$B$5000,$A$2:$A$1048576,'Daily Welding Eletrode Issue'!$H$2:$H$2040)</f>
        <v>0</v>
      </c>
      <c r="C499" s="42">
        <f ca="1">SUMIF('Daily Welding Eletrode Issue'!$B$2:$B$5000,$A$2:$A$1048576,'Daily Welding Eletrode Issue'!$G$2:$G$2040)</f>
        <v>0</v>
      </c>
      <c r="D499" s="43">
        <f t="shared" ca="1" si="9"/>
        <v>0</v>
      </c>
    </row>
    <row r="500" spans="1:4" ht="15.75" thickBot="1" x14ac:dyDescent="0.3">
      <c r="A500" s="38">
        <v>43151</v>
      </c>
      <c r="B500" s="41">
        <f ca="1">SUMIF('Daily Welding Eletrode Issue'!$B$2:$B$5000,$A$2:$A$1048576,'Daily Welding Eletrode Issue'!$H$2:$H$2040)</f>
        <v>0</v>
      </c>
      <c r="C500" s="42">
        <f ca="1">SUMIF('Daily Welding Eletrode Issue'!$B$2:$B$5000,$A$2:$A$1048576,'Daily Welding Eletrode Issue'!$G$2:$G$2040)</f>
        <v>0</v>
      </c>
      <c r="D500" s="43">
        <f t="shared" ca="1" si="9"/>
        <v>0</v>
      </c>
    </row>
    <row r="501" spans="1:4" ht="15.75" thickBot="1" x14ac:dyDescent="0.3">
      <c r="A501" s="38">
        <v>43152</v>
      </c>
      <c r="B501" s="41">
        <f ca="1">SUMIF('Daily Welding Eletrode Issue'!$B$2:$B$5000,$A$2:$A$1048576,'Daily Welding Eletrode Issue'!$H$2:$H$2040)</f>
        <v>0</v>
      </c>
      <c r="C501" s="42">
        <f ca="1">SUMIF('Daily Welding Eletrode Issue'!$B$2:$B$5000,$A$2:$A$1048576,'Daily Welding Eletrode Issue'!$G$2:$G$2040)</f>
        <v>0</v>
      </c>
      <c r="D501" s="43">
        <f t="shared" ca="1" si="9"/>
        <v>0</v>
      </c>
    </row>
    <row r="502" spans="1:4" ht="15.75" thickBot="1" x14ac:dyDescent="0.3">
      <c r="A502" s="38">
        <v>43153</v>
      </c>
      <c r="B502" s="41">
        <f ca="1">SUMIF('Daily Welding Eletrode Issue'!$B$2:$B$5000,$A$2:$A$1048576,'Daily Welding Eletrode Issue'!$H$2:$H$2040)</f>
        <v>0</v>
      </c>
      <c r="C502" s="42">
        <f ca="1">SUMIF('Daily Welding Eletrode Issue'!$B$2:$B$5000,$A$2:$A$1048576,'Daily Welding Eletrode Issue'!$G$2:$G$2040)</f>
        <v>0</v>
      </c>
      <c r="D502" s="43">
        <f t="shared" ca="1" si="9"/>
        <v>0</v>
      </c>
    </row>
    <row r="503" spans="1:4" ht="15.75" thickBot="1" x14ac:dyDescent="0.3">
      <c r="A503" s="38">
        <v>43154</v>
      </c>
      <c r="B503" s="41">
        <f ca="1">SUMIF('Daily Welding Eletrode Issue'!$B$2:$B$5000,$A$2:$A$1048576,'Daily Welding Eletrode Issue'!$H$2:$H$2040)</f>
        <v>0</v>
      </c>
      <c r="C503" s="42">
        <f ca="1">SUMIF('Daily Welding Eletrode Issue'!$B$2:$B$5000,$A$2:$A$1048576,'Daily Welding Eletrode Issue'!$G$2:$G$2040)</f>
        <v>0</v>
      </c>
      <c r="D503" s="43">
        <f t="shared" ca="1" si="9"/>
        <v>0</v>
      </c>
    </row>
    <row r="504" spans="1:4" ht="15.75" thickBot="1" x14ac:dyDescent="0.3">
      <c r="A504" s="38">
        <v>43155</v>
      </c>
      <c r="B504" s="41">
        <f ca="1">SUMIF('Daily Welding Eletrode Issue'!$B$2:$B$5000,$A$2:$A$1048576,'Daily Welding Eletrode Issue'!$H$2:$H$2040)</f>
        <v>0</v>
      </c>
      <c r="C504" s="42">
        <f ca="1">SUMIF('Daily Welding Eletrode Issue'!$B$2:$B$5000,$A$2:$A$1048576,'Daily Welding Eletrode Issue'!$G$2:$G$2040)</f>
        <v>0</v>
      </c>
      <c r="D504" s="43">
        <f t="shared" ca="1" si="9"/>
        <v>0</v>
      </c>
    </row>
    <row r="505" spans="1:4" ht="15.75" thickBot="1" x14ac:dyDescent="0.3">
      <c r="A505" s="38">
        <v>43156</v>
      </c>
      <c r="B505" s="41">
        <f ca="1">SUMIF('Daily Welding Eletrode Issue'!$B$2:$B$5000,$A$2:$A$1048576,'Daily Welding Eletrode Issue'!$H$2:$H$2040)</f>
        <v>0</v>
      </c>
      <c r="C505" s="42">
        <f ca="1">SUMIF('Daily Welding Eletrode Issue'!$B$2:$B$5000,$A$2:$A$1048576,'Daily Welding Eletrode Issue'!$G$2:$G$2040)</f>
        <v>0</v>
      </c>
      <c r="D505" s="43">
        <f t="shared" ca="1" si="9"/>
        <v>0</v>
      </c>
    </row>
    <row r="506" spans="1:4" ht="15.75" thickBot="1" x14ac:dyDescent="0.3">
      <c r="A506" s="38">
        <v>43157</v>
      </c>
      <c r="B506" s="41">
        <f ca="1">SUMIF('Daily Welding Eletrode Issue'!$B$2:$B$5000,$A$2:$A$1048576,'Daily Welding Eletrode Issue'!$H$2:$H$2040)</f>
        <v>0</v>
      </c>
      <c r="C506" s="42">
        <f ca="1">SUMIF('Daily Welding Eletrode Issue'!$B$2:$B$5000,$A$2:$A$1048576,'Daily Welding Eletrode Issue'!$G$2:$G$2040)</f>
        <v>0</v>
      </c>
      <c r="D506" s="43">
        <f t="shared" ca="1" si="9"/>
        <v>0</v>
      </c>
    </row>
    <row r="507" spans="1:4" ht="15.75" thickBot="1" x14ac:dyDescent="0.3">
      <c r="A507" s="38">
        <v>43158</v>
      </c>
      <c r="B507" s="41">
        <f ca="1">SUMIF('Daily Welding Eletrode Issue'!$B$2:$B$5000,$A$2:$A$1048576,'Daily Welding Eletrode Issue'!$H$2:$H$2040)</f>
        <v>0</v>
      </c>
      <c r="C507" s="42">
        <f ca="1">SUMIF('Daily Welding Eletrode Issue'!$B$2:$B$5000,$A$2:$A$1048576,'Daily Welding Eletrode Issue'!$G$2:$G$2040)</f>
        <v>0</v>
      </c>
      <c r="D507" s="43">
        <f t="shared" ca="1" si="9"/>
        <v>0</v>
      </c>
    </row>
    <row r="508" spans="1:4" ht="15.75" thickBot="1" x14ac:dyDescent="0.3">
      <c r="A508" s="38">
        <v>43159</v>
      </c>
      <c r="B508" s="41">
        <f ca="1">SUMIF('Daily Welding Eletrode Issue'!$B$2:$B$5000,$A$2:$A$1048576,'Daily Welding Eletrode Issue'!$H$2:$H$2040)</f>
        <v>0</v>
      </c>
      <c r="C508" s="42">
        <f ca="1">SUMIF('Daily Welding Eletrode Issue'!$B$2:$B$5000,$A$2:$A$1048576,'Daily Welding Eletrode Issue'!$G$2:$G$2040)</f>
        <v>0</v>
      </c>
      <c r="D508" s="43">
        <f t="shared" ca="1" si="9"/>
        <v>0</v>
      </c>
    </row>
    <row r="509" spans="1:4" ht="15.75" thickBot="1" x14ac:dyDescent="0.3">
      <c r="A509" s="38">
        <v>43160</v>
      </c>
      <c r="B509" s="41">
        <f ca="1">SUMIF('Daily Welding Eletrode Issue'!$B$2:$B$5000,$A$2:$A$1048576,'Daily Welding Eletrode Issue'!$H$2:$H$2040)</f>
        <v>0</v>
      </c>
      <c r="C509" s="42">
        <f ca="1">SUMIF('Daily Welding Eletrode Issue'!$B$2:$B$5000,$A$2:$A$1048576,'Daily Welding Eletrode Issue'!$G$2:$G$2040)</f>
        <v>0</v>
      </c>
      <c r="D509" s="43">
        <f t="shared" ca="1" si="9"/>
        <v>0</v>
      </c>
    </row>
    <row r="510" spans="1:4" ht="15.75" thickBot="1" x14ac:dyDescent="0.3">
      <c r="A510" s="38">
        <v>43161</v>
      </c>
      <c r="B510" s="41">
        <f ca="1">SUMIF('Daily Welding Eletrode Issue'!$B$2:$B$5000,$A$2:$A$1048576,'Daily Welding Eletrode Issue'!$H$2:$H$2040)</f>
        <v>0</v>
      </c>
      <c r="C510" s="42">
        <f ca="1">SUMIF('Daily Welding Eletrode Issue'!$B$2:$B$5000,$A$2:$A$1048576,'Daily Welding Eletrode Issue'!$G$2:$G$2040)</f>
        <v>0</v>
      </c>
      <c r="D510" s="43">
        <f t="shared" ca="1" si="9"/>
        <v>0</v>
      </c>
    </row>
    <row r="511" spans="1:4" ht="15.75" thickBot="1" x14ac:dyDescent="0.3">
      <c r="A511" s="38">
        <v>43162</v>
      </c>
      <c r="B511" s="41">
        <f ca="1">SUMIF('Daily Welding Eletrode Issue'!$B$2:$B$5000,$A$2:$A$1048576,'Daily Welding Eletrode Issue'!$H$2:$H$2040)</f>
        <v>0</v>
      </c>
      <c r="C511" s="42">
        <f ca="1">SUMIF('Daily Welding Eletrode Issue'!$B$2:$B$5000,$A$2:$A$1048576,'Daily Welding Eletrode Issue'!$G$2:$G$2040)</f>
        <v>0</v>
      </c>
      <c r="D511" s="43">
        <f t="shared" ca="1" si="9"/>
        <v>0</v>
      </c>
    </row>
    <row r="512" spans="1:4" ht="15.75" thickBot="1" x14ac:dyDescent="0.3">
      <c r="A512" s="38">
        <v>43163</v>
      </c>
      <c r="B512" s="41">
        <f ca="1">SUMIF('Daily Welding Eletrode Issue'!$B$2:$B$5000,$A$2:$A$1048576,'Daily Welding Eletrode Issue'!$H$2:$H$2040)</f>
        <v>0</v>
      </c>
      <c r="C512" s="42">
        <f ca="1">SUMIF('Daily Welding Eletrode Issue'!$B$2:$B$5000,$A$2:$A$1048576,'Daily Welding Eletrode Issue'!$G$2:$G$2040)</f>
        <v>0</v>
      </c>
      <c r="D512" s="43">
        <f t="shared" ca="1" si="9"/>
        <v>0</v>
      </c>
    </row>
    <row r="513" spans="1:4" ht="15.75" thickBot="1" x14ac:dyDescent="0.3">
      <c r="A513" s="38">
        <v>43164</v>
      </c>
      <c r="B513" s="41">
        <f ca="1">SUMIF('Daily Welding Eletrode Issue'!$B$2:$B$5000,$A$2:$A$1048576,'Daily Welding Eletrode Issue'!$H$2:$H$2040)</f>
        <v>0</v>
      </c>
      <c r="C513" s="42">
        <f ca="1">SUMIF('Daily Welding Eletrode Issue'!$B$2:$B$5000,$A$2:$A$1048576,'Daily Welding Eletrode Issue'!$G$2:$G$2040)</f>
        <v>0</v>
      </c>
      <c r="D513" s="43">
        <f t="shared" ca="1" si="9"/>
        <v>0</v>
      </c>
    </row>
    <row r="514" spans="1:4" ht="15.75" thickBot="1" x14ac:dyDescent="0.3">
      <c r="A514" s="38">
        <v>43165</v>
      </c>
      <c r="B514" s="41">
        <f ca="1">SUMIF('Daily Welding Eletrode Issue'!$B$2:$B$5000,$A$2:$A$1048576,'Daily Welding Eletrode Issue'!$H$2:$H$2040)</f>
        <v>0</v>
      </c>
      <c r="C514" s="42">
        <f ca="1">SUMIF('Daily Welding Eletrode Issue'!$B$2:$B$5000,$A$2:$A$1048576,'Daily Welding Eletrode Issue'!$G$2:$G$2040)</f>
        <v>0</v>
      </c>
      <c r="D514" s="43">
        <f t="shared" ca="1" si="9"/>
        <v>0</v>
      </c>
    </row>
    <row r="515" spans="1:4" ht="15.75" thickBot="1" x14ac:dyDescent="0.3">
      <c r="A515" s="38">
        <v>43166</v>
      </c>
      <c r="B515" s="41">
        <f ca="1">SUMIF('Daily Welding Eletrode Issue'!$B$2:$B$5000,$A$2:$A$1048576,'Daily Welding Eletrode Issue'!$H$2:$H$2040)</f>
        <v>0</v>
      </c>
      <c r="C515" s="42">
        <f ca="1">SUMIF('Daily Welding Eletrode Issue'!$B$2:$B$5000,$A$2:$A$1048576,'Daily Welding Eletrode Issue'!$G$2:$G$2040)</f>
        <v>0</v>
      </c>
      <c r="D515" s="43">
        <f t="shared" ca="1" si="9"/>
        <v>0</v>
      </c>
    </row>
    <row r="516" spans="1:4" ht="15.75" thickBot="1" x14ac:dyDescent="0.3">
      <c r="A516" s="38">
        <v>43167</v>
      </c>
      <c r="B516" s="41">
        <f ca="1">SUMIF('Daily Welding Eletrode Issue'!$B$2:$B$5000,$A$2:$A$1048576,'Daily Welding Eletrode Issue'!$H$2:$H$2040)</f>
        <v>0</v>
      </c>
      <c r="C516" s="42">
        <f ca="1">SUMIF('Daily Welding Eletrode Issue'!$B$2:$B$5000,$A$2:$A$1048576,'Daily Welding Eletrode Issue'!$G$2:$G$2040)</f>
        <v>0</v>
      </c>
      <c r="D516" s="43">
        <f t="shared" ca="1" si="9"/>
        <v>0</v>
      </c>
    </row>
    <row r="517" spans="1:4" ht="15.75" thickBot="1" x14ac:dyDescent="0.3">
      <c r="A517" s="38">
        <v>43168</v>
      </c>
      <c r="B517" s="41">
        <f ca="1">SUMIF('Daily Welding Eletrode Issue'!$B$2:$B$5000,$A$2:$A$1048576,'Daily Welding Eletrode Issue'!$H$2:$H$2040)</f>
        <v>0</v>
      </c>
      <c r="C517" s="42">
        <f ca="1">SUMIF('Daily Welding Eletrode Issue'!$B$2:$B$5000,$A$2:$A$1048576,'Daily Welding Eletrode Issue'!$G$2:$G$2040)</f>
        <v>0</v>
      </c>
      <c r="D517" s="43">
        <f t="shared" ca="1" si="9"/>
        <v>0</v>
      </c>
    </row>
    <row r="518" spans="1:4" ht="15.75" thickBot="1" x14ac:dyDescent="0.3">
      <c r="A518" s="38">
        <v>43169</v>
      </c>
      <c r="B518" s="41">
        <f ca="1">SUMIF('Daily Welding Eletrode Issue'!$B$2:$B$5000,$A$2:$A$1048576,'Daily Welding Eletrode Issue'!$H$2:$H$2040)</f>
        <v>0</v>
      </c>
      <c r="C518" s="42">
        <f ca="1">SUMIF('Daily Welding Eletrode Issue'!$B$2:$B$5000,$A$2:$A$1048576,'Daily Welding Eletrode Issue'!$G$2:$G$2040)</f>
        <v>0</v>
      </c>
      <c r="D518" s="43">
        <f t="shared" ca="1" si="9"/>
        <v>0</v>
      </c>
    </row>
    <row r="519" spans="1:4" ht="15.75" thickBot="1" x14ac:dyDescent="0.3">
      <c r="A519" s="38">
        <v>43170</v>
      </c>
      <c r="B519" s="41">
        <f ca="1">SUMIF('Daily Welding Eletrode Issue'!$B$2:$B$5000,$A$2:$A$1048576,'Daily Welding Eletrode Issue'!$H$2:$H$2040)</f>
        <v>0</v>
      </c>
      <c r="C519" s="42">
        <f ca="1">SUMIF('Daily Welding Eletrode Issue'!$B$2:$B$5000,$A$2:$A$1048576,'Daily Welding Eletrode Issue'!$G$2:$G$2040)</f>
        <v>0</v>
      </c>
      <c r="D519" s="43">
        <f t="shared" ca="1" si="9"/>
        <v>0</v>
      </c>
    </row>
    <row r="520" spans="1:4" ht="15.75" thickBot="1" x14ac:dyDescent="0.3">
      <c r="A520" s="38">
        <v>43171</v>
      </c>
      <c r="B520" s="41">
        <f ca="1">SUMIF('Daily Welding Eletrode Issue'!$B$2:$B$5000,$A$2:$A$1048576,'Daily Welding Eletrode Issue'!$H$2:$H$2040)</f>
        <v>0</v>
      </c>
      <c r="C520" s="42">
        <f ca="1">SUMIF('Daily Welding Eletrode Issue'!$B$2:$B$5000,$A$2:$A$1048576,'Daily Welding Eletrode Issue'!$G$2:$G$2040)</f>
        <v>0</v>
      </c>
      <c r="D520" s="43">
        <f t="shared" ca="1" si="9"/>
        <v>0</v>
      </c>
    </row>
    <row r="521" spans="1:4" ht="15.75" thickBot="1" x14ac:dyDescent="0.3">
      <c r="A521" s="38">
        <v>43172</v>
      </c>
      <c r="B521" s="41">
        <f ca="1">SUMIF('Daily Welding Eletrode Issue'!$B$2:$B$5000,$A$2:$A$1048576,'Daily Welding Eletrode Issue'!$H$2:$H$2040)</f>
        <v>0</v>
      </c>
      <c r="C521" s="42">
        <f ca="1">SUMIF('Daily Welding Eletrode Issue'!$B$2:$B$5000,$A$2:$A$1048576,'Daily Welding Eletrode Issue'!$G$2:$G$2040)</f>
        <v>0</v>
      </c>
      <c r="D521" s="43">
        <f t="shared" ca="1" si="9"/>
        <v>0</v>
      </c>
    </row>
    <row r="522" spans="1:4" ht="15.75" thickBot="1" x14ac:dyDescent="0.3">
      <c r="A522" s="38">
        <v>43173</v>
      </c>
      <c r="B522" s="41">
        <f ca="1">SUMIF('Daily Welding Eletrode Issue'!$B$2:$B$5000,$A$2:$A$1048576,'Daily Welding Eletrode Issue'!$H$2:$H$2040)</f>
        <v>0</v>
      </c>
      <c r="C522" s="42">
        <f ca="1">SUMIF('Daily Welding Eletrode Issue'!$B$2:$B$5000,$A$2:$A$1048576,'Daily Welding Eletrode Issue'!$G$2:$G$2040)</f>
        <v>0</v>
      </c>
      <c r="D522" s="43">
        <f t="shared" ca="1" si="9"/>
        <v>0</v>
      </c>
    </row>
    <row r="523" spans="1:4" ht="15.75" thickBot="1" x14ac:dyDescent="0.3">
      <c r="A523" s="38">
        <v>43174</v>
      </c>
      <c r="B523" s="41">
        <f ca="1">SUMIF('Daily Welding Eletrode Issue'!$B$2:$B$5000,$A$2:$A$1048576,'Daily Welding Eletrode Issue'!$H$2:$H$2040)</f>
        <v>0</v>
      </c>
      <c r="C523" s="42">
        <f ca="1">SUMIF('Daily Welding Eletrode Issue'!$B$2:$B$5000,$A$2:$A$1048576,'Daily Welding Eletrode Issue'!$G$2:$G$2040)</f>
        <v>0</v>
      </c>
      <c r="D523" s="43">
        <f t="shared" ca="1" si="9"/>
        <v>0</v>
      </c>
    </row>
    <row r="524" spans="1:4" ht="15.75" thickBot="1" x14ac:dyDescent="0.3">
      <c r="A524" s="38">
        <v>43175</v>
      </c>
      <c r="B524" s="41">
        <f ca="1">SUMIF('Daily Welding Eletrode Issue'!$B$2:$B$5000,$A$2:$A$1048576,'Daily Welding Eletrode Issue'!$H$2:$H$2040)</f>
        <v>0</v>
      </c>
      <c r="C524" s="42">
        <f ca="1">SUMIF('Daily Welding Eletrode Issue'!$B$2:$B$5000,$A$2:$A$1048576,'Daily Welding Eletrode Issue'!$G$2:$G$2040)</f>
        <v>0</v>
      </c>
      <c r="D524" s="43">
        <f t="shared" ca="1" si="9"/>
        <v>0</v>
      </c>
    </row>
    <row r="525" spans="1:4" ht="15.75" thickBot="1" x14ac:dyDescent="0.3">
      <c r="A525" s="38">
        <v>43176</v>
      </c>
      <c r="B525" s="41">
        <f ca="1">SUMIF('Daily Welding Eletrode Issue'!$B$2:$B$5000,$A$2:$A$1048576,'Daily Welding Eletrode Issue'!$H$2:$H$2040)</f>
        <v>0</v>
      </c>
      <c r="C525" s="42">
        <f ca="1">SUMIF('Daily Welding Eletrode Issue'!$B$2:$B$5000,$A$2:$A$1048576,'Daily Welding Eletrode Issue'!$G$2:$G$2040)</f>
        <v>0</v>
      </c>
      <c r="D525" s="43">
        <f t="shared" ca="1" si="9"/>
        <v>0</v>
      </c>
    </row>
    <row r="526" spans="1:4" ht="15.75" thickBot="1" x14ac:dyDescent="0.3">
      <c r="A526" s="38">
        <v>43177</v>
      </c>
      <c r="B526" s="41">
        <f ca="1">SUMIF('Daily Welding Eletrode Issue'!$B$2:$B$5000,$A$2:$A$1048576,'Daily Welding Eletrode Issue'!$H$2:$H$2040)</f>
        <v>0</v>
      </c>
      <c r="C526" s="42">
        <f ca="1">SUMIF('Daily Welding Eletrode Issue'!$B$2:$B$5000,$A$2:$A$1048576,'Daily Welding Eletrode Issue'!$G$2:$G$2040)</f>
        <v>0</v>
      </c>
      <c r="D526" s="43">
        <f t="shared" ca="1" si="9"/>
        <v>0</v>
      </c>
    </row>
    <row r="527" spans="1:4" ht="15.75" thickBot="1" x14ac:dyDescent="0.3">
      <c r="A527" s="38">
        <v>43178</v>
      </c>
      <c r="B527" s="41">
        <f ca="1">SUMIF('Daily Welding Eletrode Issue'!$B$2:$B$5000,$A$2:$A$1048576,'Daily Welding Eletrode Issue'!$H$2:$H$2040)</f>
        <v>0</v>
      </c>
      <c r="C527" s="42">
        <f ca="1">SUMIF('Daily Welding Eletrode Issue'!$B$2:$B$5000,$A$2:$A$1048576,'Daily Welding Eletrode Issue'!$G$2:$G$2040)</f>
        <v>0</v>
      </c>
      <c r="D527" s="43">
        <f t="shared" ca="1" si="9"/>
        <v>0</v>
      </c>
    </row>
    <row r="528" spans="1:4" ht="15.75" thickBot="1" x14ac:dyDescent="0.3">
      <c r="A528" s="38">
        <v>43179</v>
      </c>
      <c r="B528" s="41">
        <f ca="1">SUMIF('Daily Welding Eletrode Issue'!$B$2:$B$5000,$A$2:$A$1048576,'Daily Welding Eletrode Issue'!$H$2:$H$2040)</f>
        <v>0</v>
      </c>
      <c r="C528" s="42">
        <f ca="1">SUMIF('Daily Welding Eletrode Issue'!$B$2:$B$5000,$A$2:$A$1048576,'Daily Welding Eletrode Issue'!$G$2:$G$2040)</f>
        <v>0</v>
      </c>
      <c r="D528" s="43">
        <f t="shared" ca="1" si="9"/>
        <v>0</v>
      </c>
    </row>
    <row r="529" spans="1:4" ht="15.75" thickBot="1" x14ac:dyDescent="0.3">
      <c r="A529" s="38">
        <v>43180</v>
      </c>
      <c r="B529" s="41">
        <f ca="1">SUMIF('Daily Welding Eletrode Issue'!$B$2:$B$5000,$A$2:$A$1048576,'Daily Welding Eletrode Issue'!$H$2:$H$2040)</f>
        <v>0</v>
      </c>
      <c r="C529" s="42">
        <f ca="1">SUMIF('Daily Welding Eletrode Issue'!$B$2:$B$5000,$A$2:$A$1048576,'Daily Welding Eletrode Issue'!$G$2:$G$2040)</f>
        <v>0</v>
      </c>
      <c r="D529" s="43">
        <f t="shared" ca="1" si="9"/>
        <v>0</v>
      </c>
    </row>
    <row r="530" spans="1:4" ht="15.75" thickBot="1" x14ac:dyDescent="0.3">
      <c r="A530" s="38">
        <v>43181</v>
      </c>
      <c r="B530" s="41">
        <f ca="1">SUMIF('Daily Welding Eletrode Issue'!$B$2:$B$5000,$A$2:$A$1048576,'Daily Welding Eletrode Issue'!$H$2:$H$2040)</f>
        <v>0</v>
      </c>
      <c r="C530" s="42">
        <f ca="1">SUMIF('Daily Welding Eletrode Issue'!$B$2:$B$5000,$A$2:$A$1048576,'Daily Welding Eletrode Issue'!$G$2:$G$2040)</f>
        <v>0</v>
      </c>
      <c r="D530" s="43">
        <f t="shared" ca="1" si="9"/>
        <v>0</v>
      </c>
    </row>
    <row r="531" spans="1:4" ht="15.75" thickBot="1" x14ac:dyDescent="0.3">
      <c r="A531" s="38">
        <v>43182</v>
      </c>
      <c r="B531" s="41">
        <f ca="1">SUMIF('Daily Welding Eletrode Issue'!$B$2:$B$5000,$A$2:$A$1048576,'Daily Welding Eletrode Issue'!$H$2:$H$2040)</f>
        <v>0</v>
      </c>
      <c r="C531" s="42">
        <f ca="1">SUMIF('Daily Welding Eletrode Issue'!$B$2:$B$5000,$A$2:$A$1048576,'Daily Welding Eletrode Issue'!$G$2:$G$2040)</f>
        <v>0</v>
      </c>
      <c r="D531" s="43">
        <f t="shared" ca="1" si="9"/>
        <v>0</v>
      </c>
    </row>
    <row r="532" spans="1:4" ht="15.75" thickBot="1" x14ac:dyDescent="0.3">
      <c r="A532" s="38">
        <v>43183</v>
      </c>
      <c r="B532" s="41">
        <f ca="1">SUMIF('Daily Welding Eletrode Issue'!$B$2:$B$5000,$A$2:$A$1048576,'Daily Welding Eletrode Issue'!$H$2:$H$2040)</f>
        <v>0</v>
      </c>
      <c r="C532" s="42">
        <f ca="1">SUMIF('Daily Welding Eletrode Issue'!$B$2:$B$5000,$A$2:$A$1048576,'Daily Welding Eletrode Issue'!$G$2:$G$2040)</f>
        <v>0</v>
      </c>
      <c r="D532" s="43">
        <f t="shared" ca="1" si="9"/>
        <v>0</v>
      </c>
    </row>
    <row r="533" spans="1:4" ht="15.75" thickBot="1" x14ac:dyDescent="0.3">
      <c r="A533" s="38">
        <v>43184</v>
      </c>
      <c r="B533" s="41">
        <f ca="1">SUMIF('Daily Welding Eletrode Issue'!$B$2:$B$5000,$A$2:$A$1048576,'Daily Welding Eletrode Issue'!$H$2:$H$2040)</f>
        <v>0</v>
      </c>
      <c r="C533" s="42">
        <f ca="1">SUMIF('Daily Welding Eletrode Issue'!$B$2:$B$5000,$A$2:$A$1048576,'Daily Welding Eletrode Issue'!$G$2:$G$2040)</f>
        <v>0</v>
      </c>
      <c r="D533" s="43">
        <f t="shared" ca="1" si="9"/>
        <v>0</v>
      </c>
    </row>
    <row r="534" spans="1:4" ht="15.75" thickBot="1" x14ac:dyDescent="0.3">
      <c r="A534" s="38">
        <v>43185</v>
      </c>
      <c r="B534" s="41">
        <f ca="1">SUMIF('Daily Welding Eletrode Issue'!$B$2:$B$5000,$A$2:$A$1048576,'Daily Welding Eletrode Issue'!$H$2:$H$2040)</f>
        <v>0</v>
      </c>
      <c r="C534" s="42">
        <f ca="1">SUMIF('Daily Welding Eletrode Issue'!$B$2:$B$5000,$A$2:$A$1048576,'Daily Welding Eletrode Issue'!$G$2:$G$2040)</f>
        <v>0</v>
      </c>
      <c r="D534" s="43">
        <f t="shared" ca="1" si="9"/>
        <v>0</v>
      </c>
    </row>
    <row r="535" spans="1:4" ht="15.75" thickBot="1" x14ac:dyDescent="0.3">
      <c r="A535" s="38">
        <v>43186</v>
      </c>
      <c r="B535" s="41">
        <f ca="1">SUMIF('Daily Welding Eletrode Issue'!$B$2:$B$5000,$A$2:$A$1048576,'Daily Welding Eletrode Issue'!$H$2:$H$2040)</f>
        <v>0</v>
      </c>
      <c r="C535" s="42">
        <f ca="1">SUMIF('Daily Welding Eletrode Issue'!$B$2:$B$5000,$A$2:$A$1048576,'Daily Welding Eletrode Issue'!$G$2:$G$2040)</f>
        <v>0</v>
      </c>
      <c r="D535" s="43">
        <f t="shared" ca="1" si="9"/>
        <v>0</v>
      </c>
    </row>
    <row r="536" spans="1:4" ht="15.75" thickBot="1" x14ac:dyDescent="0.3">
      <c r="A536" s="38">
        <v>43187</v>
      </c>
      <c r="B536" s="41">
        <f ca="1">SUMIF('Daily Welding Eletrode Issue'!$B$2:$B$5000,$A$2:$A$1048576,'Daily Welding Eletrode Issue'!$H$2:$H$2040)</f>
        <v>0</v>
      </c>
      <c r="C536" s="42">
        <f ca="1">SUMIF('Daily Welding Eletrode Issue'!$B$2:$B$5000,$A$2:$A$1048576,'Daily Welding Eletrode Issue'!$G$2:$G$2040)</f>
        <v>0</v>
      </c>
      <c r="D536" s="43">
        <f t="shared" ca="1" si="9"/>
        <v>0</v>
      </c>
    </row>
    <row r="537" spans="1:4" ht="15.75" thickBot="1" x14ac:dyDescent="0.3">
      <c r="A537" s="38">
        <v>43188</v>
      </c>
      <c r="B537" s="41">
        <f ca="1">SUMIF('Daily Welding Eletrode Issue'!$B$2:$B$5000,$A$2:$A$1048576,'Daily Welding Eletrode Issue'!$H$2:$H$2040)</f>
        <v>0</v>
      </c>
      <c r="C537" s="42">
        <f ca="1">SUMIF('Daily Welding Eletrode Issue'!$B$2:$B$5000,$A$2:$A$1048576,'Daily Welding Eletrode Issue'!$G$2:$G$2040)</f>
        <v>0</v>
      </c>
      <c r="D537" s="43">
        <f t="shared" ca="1" si="9"/>
        <v>0</v>
      </c>
    </row>
    <row r="538" spans="1:4" ht="15.75" thickBot="1" x14ac:dyDescent="0.3">
      <c r="A538" s="38">
        <v>43189</v>
      </c>
      <c r="B538" s="41">
        <f ca="1">SUMIF('Daily Welding Eletrode Issue'!$B$2:$B$5000,$A$2:$A$1048576,'Daily Welding Eletrode Issue'!$H$2:$H$2040)</f>
        <v>0</v>
      </c>
      <c r="C538" s="42">
        <f ca="1">SUMIF('Daily Welding Eletrode Issue'!$B$2:$B$5000,$A$2:$A$1048576,'Daily Welding Eletrode Issue'!$G$2:$G$2040)</f>
        <v>0</v>
      </c>
      <c r="D538" s="43">
        <f t="shared" ca="1" si="9"/>
        <v>0</v>
      </c>
    </row>
    <row r="539" spans="1:4" ht="15.75" thickBot="1" x14ac:dyDescent="0.3">
      <c r="A539" s="38">
        <v>43190</v>
      </c>
      <c r="B539" s="41">
        <f ca="1">SUMIF('Daily Welding Eletrode Issue'!$B$2:$B$5000,$A$2:$A$1048576,'Daily Welding Eletrode Issue'!$H$2:$H$2040)</f>
        <v>0</v>
      </c>
      <c r="C539" s="42">
        <f ca="1">SUMIF('Daily Welding Eletrode Issue'!$B$2:$B$5000,$A$2:$A$1048576,'Daily Welding Eletrode Issue'!$G$2:$G$2040)</f>
        <v>0</v>
      </c>
      <c r="D539" s="43">
        <f t="shared" ca="1" si="9"/>
        <v>0</v>
      </c>
    </row>
    <row r="540" spans="1:4" ht="15.75" thickBot="1" x14ac:dyDescent="0.3">
      <c r="A540" s="38">
        <v>43191</v>
      </c>
      <c r="B540" s="41">
        <f ca="1">SUMIF('Daily Welding Eletrode Issue'!$B$2:$B$5000,$A$2:$A$1048576,'Daily Welding Eletrode Issue'!$H$2:$H$2040)</f>
        <v>0</v>
      </c>
      <c r="C540" s="42">
        <f ca="1">SUMIF('Daily Welding Eletrode Issue'!$B$2:$B$5000,$A$2:$A$1048576,'Daily Welding Eletrode Issue'!$G$2:$G$2040)</f>
        <v>0</v>
      </c>
      <c r="D540" s="43">
        <f t="shared" ca="1" si="9"/>
        <v>0</v>
      </c>
    </row>
    <row r="541" spans="1:4" ht="15.75" thickBot="1" x14ac:dyDescent="0.3">
      <c r="A541" s="38">
        <v>43192</v>
      </c>
      <c r="B541" s="41">
        <f ca="1">SUMIF('Daily Welding Eletrode Issue'!$B$2:$B$5000,$A$2:$A$1048576,'Daily Welding Eletrode Issue'!$H$2:$H$2040)</f>
        <v>0</v>
      </c>
      <c r="C541" s="42">
        <f ca="1">SUMIF('Daily Welding Eletrode Issue'!$B$2:$B$5000,$A$2:$A$1048576,'Daily Welding Eletrode Issue'!$G$2:$G$2040)</f>
        <v>0</v>
      </c>
      <c r="D541" s="43">
        <f t="shared" ca="1" si="9"/>
        <v>0</v>
      </c>
    </row>
    <row r="542" spans="1:4" ht="15.75" thickBot="1" x14ac:dyDescent="0.3">
      <c r="A542" s="38">
        <v>43193</v>
      </c>
      <c r="B542" s="41">
        <f ca="1">SUMIF('Daily Welding Eletrode Issue'!$B$2:$B$5000,$A$2:$A$1048576,'Daily Welding Eletrode Issue'!$H$2:$H$2040)</f>
        <v>0</v>
      </c>
      <c r="C542" s="42">
        <f ca="1">SUMIF('Daily Welding Eletrode Issue'!$B$2:$B$5000,$A$2:$A$1048576,'Daily Welding Eletrode Issue'!$G$2:$G$2040)</f>
        <v>0</v>
      </c>
      <c r="D542" s="43">
        <f t="shared" ca="1" si="9"/>
        <v>0</v>
      </c>
    </row>
    <row r="543" spans="1:4" ht="15.75" thickBot="1" x14ac:dyDescent="0.3">
      <c r="A543" s="38">
        <v>43194</v>
      </c>
      <c r="B543" s="41">
        <f ca="1">SUMIF('Daily Welding Eletrode Issue'!$B$2:$B$5000,$A$2:$A$1048576,'Daily Welding Eletrode Issue'!$H$2:$H$2040)</f>
        <v>0</v>
      </c>
      <c r="C543" s="42">
        <f ca="1">SUMIF('Daily Welding Eletrode Issue'!$B$2:$B$5000,$A$2:$A$1048576,'Daily Welding Eletrode Issue'!$G$2:$G$2040)</f>
        <v>0</v>
      </c>
      <c r="D543" s="43">
        <f t="shared" ca="1" si="9"/>
        <v>0</v>
      </c>
    </row>
    <row r="544" spans="1:4" ht="15.75" thickBot="1" x14ac:dyDescent="0.3">
      <c r="A544" s="38">
        <v>43195</v>
      </c>
      <c r="B544" s="41">
        <f ca="1">SUMIF('Daily Welding Eletrode Issue'!$B$2:$B$5000,$A$2:$A$1048576,'Daily Welding Eletrode Issue'!$H$2:$H$2040)</f>
        <v>0</v>
      </c>
      <c r="C544" s="42">
        <f ca="1">SUMIF('Daily Welding Eletrode Issue'!$B$2:$B$5000,$A$2:$A$1048576,'Daily Welding Eletrode Issue'!$G$2:$G$2040)</f>
        <v>0</v>
      </c>
      <c r="D544" s="43">
        <f t="shared" ca="1" si="9"/>
        <v>0</v>
      </c>
    </row>
    <row r="545" spans="1:4" ht="15.75" thickBot="1" x14ac:dyDescent="0.3">
      <c r="A545" s="38">
        <v>43196</v>
      </c>
      <c r="B545" s="41">
        <f ca="1">SUMIF('Daily Welding Eletrode Issue'!$B$2:$B$5000,$A$2:$A$1048576,'Daily Welding Eletrode Issue'!$H$2:$H$2040)</f>
        <v>0</v>
      </c>
      <c r="C545" s="42">
        <f ca="1">SUMIF('Daily Welding Eletrode Issue'!$B$2:$B$5000,$A$2:$A$1048576,'Daily Welding Eletrode Issue'!$G$2:$G$2040)</f>
        <v>0</v>
      </c>
      <c r="D545" s="43">
        <f t="shared" ca="1" si="9"/>
        <v>0</v>
      </c>
    </row>
    <row r="546" spans="1:4" ht="15.75" thickBot="1" x14ac:dyDescent="0.3">
      <c r="A546" s="38">
        <v>43197</v>
      </c>
      <c r="B546" s="41">
        <f ca="1">SUMIF('Daily Welding Eletrode Issue'!$B$2:$B$5000,$A$2:$A$1048576,'Daily Welding Eletrode Issue'!$H$2:$H$2040)</f>
        <v>0</v>
      </c>
      <c r="C546" s="42">
        <f ca="1">SUMIF('Daily Welding Eletrode Issue'!$B$2:$B$5000,$A$2:$A$1048576,'Daily Welding Eletrode Issue'!$G$2:$G$2040)</f>
        <v>0</v>
      </c>
      <c r="D546" s="43">
        <f t="shared" ca="1" si="9"/>
        <v>0</v>
      </c>
    </row>
    <row r="547" spans="1:4" ht="15.75" thickBot="1" x14ac:dyDescent="0.3">
      <c r="A547" s="38">
        <v>43198</v>
      </c>
      <c r="B547" s="41">
        <f ca="1">SUMIF('Daily Welding Eletrode Issue'!$B$2:$B$5000,$A$2:$A$1048576,'Daily Welding Eletrode Issue'!$H$2:$H$2040)</f>
        <v>0</v>
      </c>
      <c r="C547" s="42">
        <f ca="1">SUMIF('Daily Welding Eletrode Issue'!$B$2:$B$5000,$A$2:$A$1048576,'Daily Welding Eletrode Issue'!$G$2:$G$2040)</f>
        <v>0</v>
      </c>
      <c r="D547" s="43">
        <f t="shared" ca="1" si="9"/>
        <v>0</v>
      </c>
    </row>
    <row r="548" spans="1:4" ht="15.75" thickBot="1" x14ac:dyDescent="0.3">
      <c r="A548" s="38">
        <v>43199</v>
      </c>
      <c r="B548" s="41">
        <f ca="1">SUMIF('Daily Welding Eletrode Issue'!$B$2:$B$5000,$A$2:$A$1048576,'Daily Welding Eletrode Issue'!$H$2:$H$2040)</f>
        <v>0</v>
      </c>
      <c r="C548" s="42">
        <f ca="1">SUMIF('Daily Welding Eletrode Issue'!$B$2:$B$5000,$A$2:$A$1048576,'Daily Welding Eletrode Issue'!$G$2:$G$2040)</f>
        <v>0</v>
      </c>
      <c r="D548" s="43">
        <f t="shared" ca="1" si="9"/>
        <v>0</v>
      </c>
    </row>
    <row r="549" spans="1:4" ht="15.75" thickBot="1" x14ac:dyDescent="0.3">
      <c r="A549" s="38">
        <v>43200</v>
      </c>
      <c r="B549" s="41">
        <f ca="1">SUMIF('Daily Welding Eletrode Issue'!$B$2:$B$5000,$A$2:$A$1048576,'Daily Welding Eletrode Issue'!$H$2:$H$2040)</f>
        <v>0</v>
      </c>
      <c r="C549" s="42">
        <f ca="1">SUMIF('Daily Welding Eletrode Issue'!$B$2:$B$5000,$A$2:$A$1048576,'Daily Welding Eletrode Issue'!$G$2:$G$2040)</f>
        <v>0</v>
      </c>
      <c r="D549" s="43">
        <f t="shared" ca="1" si="9"/>
        <v>0</v>
      </c>
    </row>
    <row r="550" spans="1:4" ht="15.75" thickBot="1" x14ac:dyDescent="0.3">
      <c r="A550" s="38">
        <v>43201</v>
      </c>
      <c r="B550" s="41">
        <f ca="1">SUMIF('Daily Welding Eletrode Issue'!$B$2:$B$5000,$A$2:$A$1048576,'Daily Welding Eletrode Issue'!$H$2:$H$2040)</f>
        <v>0</v>
      </c>
      <c r="C550" s="42">
        <f ca="1">SUMIF('Daily Welding Eletrode Issue'!$B$2:$B$5000,$A$2:$A$1048576,'Daily Welding Eletrode Issue'!$G$2:$G$2040)</f>
        <v>0</v>
      </c>
      <c r="D550" s="43">
        <f t="shared" ca="1" si="9"/>
        <v>0</v>
      </c>
    </row>
    <row r="551" spans="1:4" ht="15.75" thickBot="1" x14ac:dyDescent="0.3">
      <c r="A551" s="38">
        <v>43202</v>
      </c>
      <c r="B551" s="41">
        <f ca="1">SUMIF('Daily Welding Eletrode Issue'!$B$2:$B$5000,$A$2:$A$1048576,'Daily Welding Eletrode Issue'!$H$2:$H$2040)</f>
        <v>0</v>
      </c>
      <c r="C551" s="42">
        <f ca="1">SUMIF('Daily Welding Eletrode Issue'!$B$2:$B$5000,$A$2:$A$1048576,'Daily Welding Eletrode Issue'!$G$2:$G$2040)</f>
        <v>0</v>
      </c>
      <c r="D551" s="43">
        <f t="shared" ca="1" si="9"/>
        <v>0</v>
      </c>
    </row>
    <row r="552" spans="1:4" ht="15.75" thickBot="1" x14ac:dyDescent="0.3">
      <c r="A552" s="38">
        <v>43203</v>
      </c>
      <c r="B552" s="41">
        <f ca="1">SUMIF('Daily Welding Eletrode Issue'!$B$2:$B$5000,$A$2:$A$1048576,'Daily Welding Eletrode Issue'!$H$2:$H$2040)</f>
        <v>0</v>
      </c>
      <c r="C552" s="42">
        <f ca="1">SUMIF('Daily Welding Eletrode Issue'!$B$2:$B$5000,$A$2:$A$1048576,'Daily Welding Eletrode Issue'!$G$2:$G$2040)</f>
        <v>0</v>
      </c>
      <c r="D552" s="43">
        <f t="shared" ca="1" si="9"/>
        <v>0</v>
      </c>
    </row>
    <row r="553" spans="1:4" ht="15.75" thickBot="1" x14ac:dyDescent="0.3">
      <c r="A553" s="38">
        <v>43204</v>
      </c>
      <c r="B553" s="41">
        <f ca="1">SUMIF('Daily Welding Eletrode Issue'!$B$2:$B$5000,$A$2:$A$1048576,'Daily Welding Eletrode Issue'!$H$2:$H$2040)</f>
        <v>0</v>
      </c>
      <c r="C553" s="42">
        <f ca="1">SUMIF('Daily Welding Eletrode Issue'!$B$2:$B$5000,$A$2:$A$1048576,'Daily Welding Eletrode Issue'!$G$2:$G$2040)</f>
        <v>0</v>
      </c>
      <c r="D553" s="43">
        <f t="shared" ca="1" si="9"/>
        <v>0</v>
      </c>
    </row>
    <row r="554" spans="1:4" ht="15.75" thickBot="1" x14ac:dyDescent="0.3">
      <c r="A554" s="38">
        <v>43205</v>
      </c>
      <c r="B554" s="41">
        <f ca="1">SUMIF('Daily Welding Eletrode Issue'!$B$2:$B$5000,$A$2:$A$1048576,'Daily Welding Eletrode Issue'!$H$2:$H$2040)</f>
        <v>0</v>
      </c>
      <c r="C554" s="42">
        <f ca="1">SUMIF('Daily Welding Eletrode Issue'!$B$2:$B$5000,$A$2:$A$1048576,'Daily Welding Eletrode Issue'!$G$2:$G$2040)</f>
        <v>0</v>
      </c>
      <c r="D554" s="43">
        <f t="shared" ca="1" si="9"/>
        <v>0</v>
      </c>
    </row>
    <row r="555" spans="1:4" ht="15.75" thickBot="1" x14ac:dyDescent="0.3">
      <c r="A555" s="38">
        <v>43206</v>
      </c>
      <c r="B555" s="41">
        <f ca="1">SUMIF('Daily Welding Eletrode Issue'!$B$2:$B$5000,$A$2:$A$1048576,'Daily Welding Eletrode Issue'!$H$2:$H$2040)</f>
        <v>0</v>
      </c>
      <c r="C555" s="42">
        <f ca="1">SUMIF('Daily Welding Eletrode Issue'!$B$2:$B$5000,$A$2:$A$1048576,'Daily Welding Eletrode Issue'!$G$2:$G$2040)</f>
        <v>0</v>
      </c>
      <c r="D555" s="43">
        <f t="shared" ca="1" si="9"/>
        <v>0</v>
      </c>
    </row>
    <row r="556" spans="1:4" ht="15.75" thickBot="1" x14ac:dyDescent="0.3">
      <c r="A556" s="38">
        <v>43207</v>
      </c>
      <c r="B556" s="41">
        <f ca="1">SUMIF('Daily Welding Eletrode Issue'!$B$2:$B$5000,$A$2:$A$1048576,'Daily Welding Eletrode Issue'!$H$2:$H$2040)</f>
        <v>0</v>
      </c>
      <c r="C556" s="42">
        <f ca="1">SUMIF('Daily Welding Eletrode Issue'!$B$2:$B$5000,$A$2:$A$1048576,'Daily Welding Eletrode Issue'!$G$2:$G$2040)</f>
        <v>0</v>
      </c>
      <c r="D556" s="43">
        <f t="shared" ca="1" si="9"/>
        <v>0</v>
      </c>
    </row>
    <row r="557" spans="1:4" ht="15.75" thickBot="1" x14ac:dyDescent="0.3">
      <c r="A557" s="38">
        <v>43208</v>
      </c>
      <c r="B557" s="41">
        <f ca="1">SUMIF('Daily Welding Eletrode Issue'!$B$2:$B$5000,$A$2:$A$1048576,'Daily Welding Eletrode Issue'!$H$2:$H$2040)</f>
        <v>0</v>
      </c>
      <c r="C557" s="42">
        <f ca="1">SUMIF('Daily Welding Eletrode Issue'!$B$2:$B$5000,$A$2:$A$1048576,'Daily Welding Eletrode Issue'!$G$2:$G$2040)</f>
        <v>0</v>
      </c>
      <c r="D557" s="43">
        <f t="shared" ca="1" si="9"/>
        <v>0</v>
      </c>
    </row>
    <row r="558" spans="1:4" ht="15.75" thickBot="1" x14ac:dyDescent="0.3">
      <c r="A558" s="38">
        <v>43209</v>
      </c>
      <c r="B558" s="41">
        <f ca="1">SUMIF('Daily Welding Eletrode Issue'!$B$2:$B$5000,$A$2:$A$1048576,'Daily Welding Eletrode Issue'!$H$2:$H$2040)</f>
        <v>0</v>
      </c>
      <c r="C558" s="42">
        <f ca="1">SUMIF('Daily Welding Eletrode Issue'!$B$2:$B$5000,$A$2:$A$1048576,'Daily Welding Eletrode Issue'!$G$2:$G$2040)</f>
        <v>0</v>
      </c>
      <c r="D558" s="43">
        <f t="shared" ca="1" si="9"/>
        <v>0</v>
      </c>
    </row>
    <row r="559" spans="1:4" ht="15.75" thickBot="1" x14ac:dyDescent="0.3">
      <c r="A559" s="38">
        <v>43210</v>
      </c>
      <c r="B559" s="41">
        <f ca="1">SUMIF('Daily Welding Eletrode Issue'!$B$2:$B$5000,$A$2:$A$1048576,'Daily Welding Eletrode Issue'!$H$2:$H$2040)</f>
        <v>0</v>
      </c>
      <c r="C559" s="42">
        <f ca="1">SUMIF('Daily Welding Eletrode Issue'!$B$2:$B$5000,$A$2:$A$1048576,'Daily Welding Eletrode Issue'!$G$2:$G$2040)</f>
        <v>0</v>
      </c>
      <c r="D559" s="43">
        <f t="shared" ca="1" si="9"/>
        <v>0</v>
      </c>
    </row>
    <row r="560" spans="1:4" ht="15.75" thickBot="1" x14ac:dyDescent="0.3">
      <c r="A560" s="38">
        <v>43211</v>
      </c>
      <c r="B560" s="41">
        <f ca="1">SUMIF('Daily Welding Eletrode Issue'!$B$2:$B$5000,$A$2:$A$1048576,'Daily Welding Eletrode Issue'!$H$2:$H$2040)</f>
        <v>0</v>
      </c>
      <c r="C560" s="42">
        <f ca="1">SUMIF('Daily Welding Eletrode Issue'!$B$2:$B$5000,$A$2:$A$1048576,'Daily Welding Eletrode Issue'!$G$2:$G$2040)</f>
        <v>0</v>
      </c>
      <c r="D560" s="43">
        <f t="shared" ref="D560:D623" ca="1" si="10">B560+C560</f>
        <v>0</v>
      </c>
    </row>
    <row r="561" spans="1:4" ht="15.75" thickBot="1" x14ac:dyDescent="0.3">
      <c r="A561" s="38">
        <v>43212</v>
      </c>
      <c r="B561" s="41">
        <f ca="1">SUMIF('Daily Welding Eletrode Issue'!$B$2:$B$5000,$A$2:$A$1048576,'Daily Welding Eletrode Issue'!$H$2:$H$2040)</f>
        <v>0</v>
      </c>
      <c r="C561" s="42">
        <f ca="1">SUMIF('Daily Welding Eletrode Issue'!$B$2:$B$5000,$A$2:$A$1048576,'Daily Welding Eletrode Issue'!$G$2:$G$2040)</f>
        <v>0</v>
      </c>
      <c r="D561" s="43">
        <f t="shared" ca="1" si="10"/>
        <v>0</v>
      </c>
    </row>
    <row r="562" spans="1:4" ht="15.75" thickBot="1" x14ac:dyDescent="0.3">
      <c r="A562" s="38">
        <v>43213</v>
      </c>
      <c r="B562" s="41">
        <f ca="1">SUMIF('Daily Welding Eletrode Issue'!$B$2:$B$5000,$A$2:$A$1048576,'Daily Welding Eletrode Issue'!$H$2:$H$2040)</f>
        <v>0</v>
      </c>
      <c r="C562" s="42">
        <f ca="1">SUMIF('Daily Welding Eletrode Issue'!$B$2:$B$5000,$A$2:$A$1048576,'Daily Welding Eletrode Issue'!$G$2:$G$2040)</f>
        <v>0</v>
      </c>
      <c r="D562" s="43">
        <f t="shared" ca="1" si="10"/>
        <v>0</v>
      </c>
    </row>
    <row r="563" spans="1:4" ht="15.75" thickBot="1" x14ac:dyDescent="0.3">
      <c r="A563" s="38">
        <v>43214</v>
      </c>
      <c r="B563" s="41">
        <f ca="1">SUMIF('Daily Welding Eletrode Issue'!$B$2:$B$5000,$A$2:$A$1048576,'Daily Welding Eletrode Issue'!$H$2:$H$2040)</f>
        <v>0</v>
      </c>
      <c r="C563" s="42">
        <f ca="1">SUMIF('Daily Welding Eletrode Issue'!$B$2:$B$5000,$A$2:$A$1048576,'Daily Welding Eletrode Issue'!$G$2:$G$2040)</f>
        <v>0</v>
      </c>
      <c r="D563" s="43">
        <f t="shared" ca="1" si="10"/>
        <v>0</v>
      </c>
    </row>
    <row r="564" spans="1:4" ht="15.75" thickBot="1" x14ac:dyDescent="0.3">
      <c r="A564" s="38">
        <v>43215</v>
      </c>
      <c r="B564" s="41">
        <f ca="1">SUMIF('Daily Welding Eletrode Issue'!$B$2:$B$5000,$A$2:$A$1048576,'Daily Welding Eletrode Issue'!$H$2:$H$2040)</f>
        <v>0</v>
      </c>
      <c r="C564" s="42">
        <f ca="1">SUMIF('Daily Welding Eletrode Issue'!$B$2:$B$5000,$A$2:$A$1048576,'Daily Welding Eletrode Issue'!$G$2:$G$2040)</f>
        <v>0</v>
      </c>
      <c r="D564" s="43">
        <f t="shared" ca="1" si="10"/>
        <v>0</v>
      </c>
    </row>
    <row r="565" spans="1:4" ht="15.75" thickBot="1" x14ac:dyDescent="0.3">
      <c r="A565" s="38">
        <v>43216</v>
      </c>
      <c r="B565" s="41">
        <f ca="1">SUMIF('Daily Welding Eletrode Issue'!$B$2:$B$5000,$A$2:$A$1048576,'Daily Welding Eletrode Issue'!$H$2:$H$2040)</f>
        <v>0</v>
      </c>
      <c r="C565" s="42">
        <f ca="1">SUMIF('Daily Welding Eletrode Issue'!$B$2:$B$5000,$A$2:$A$1048576,'Daily Welding Eletrode Issue'!$G$2:$G$2040)</f>
        <v>0</v>
      </c>
      <c r="D565" s="43">
        <f t="shared" ca="1" si="10"/>
        <v>0</v>
      </c>
    </row>
    <row r="566" spans="1:4" ht="15.75" thickBot="1" x14ac:dyDescent="0.3">
      <c r="A566" s="38">
        <v>43217</v>
      </c>
      <c r="B566" s="41">
        <f ca="1">SUMIF('Daily Welding Eletrode Issue'!$B$2:$B$5000,$A$2:$A$1048576,'Daily Welding Eletrode Issue'!$H$2:$H$2040)</f>
        <v>0</v>
      </c>
      <c r="C566" s="42">
        <f ca="1">SUMIF('Daily Welding Eletrode Issue'!$B$2:$B$5000,$A$2:$A$1048576,'Daily Welding Eletrode Issue'!$G$2:$G$2040)</f>
        <v>0</v>
      </c>
      <c r="D566" s="43">
        <f t="shared" ca="1" si="10"/>
        <v>0</v>
      </c>
    </row>
    <row r="567" spans="1:4" ht="15.75" thickBot="1" x14ac:dyDescent="0.3">
      <c r="A567" s="38">
        <v>43218</v>
      </c>
      <c r="B567" s="41">
        <f ca="1">SUMIF('Daily Welding Eletrode Issue'!$B$2:$B$5000,$A$2:$A$1048576,'Daily Welding Eletrode Issue'!$H$2:$H$2040)</f>
        <v>0</v>
      </c>
      <c r="C567" s="42">
        <f ca="1">SUMIF('Daily Welding Eletrode Issue'!$B$2:$B$5000,$A$2:$A$1048576,'Daily Welding Eletrode Issue'!$G$2:$G$2040)</f>
        <v>0</v>
      </c>
      <c r="D567" s="43">
        <f t="shared" ca="1" si="10"/>
        <v>0</v>
      </c>
    </row>
    <row r="568" spans="1:4" ht="15.75" thickBot="1" x14ac:dyDescent="0.3">
      <c r="A568" s="38">
        <v>43219</v>
      </c>
      <c r="B568" s="41">
        <f ca="1">SUMIF('Daily Welding Eletrode Issue'!$B$2:$B$5000,$A$2:$A$1048576,'Daily Welding Eletrode Issue'!$H$2:$H$2040)</f>
        <v>0</v>
      </c>
      <c r="C568" s="42">
        <f ca="1">SUMIF('Daily Welding Eletrode Issue'!$B$2:$B$5000,$A$2:$A$1048576,'Daily Welding Eletrode Issue'!$G$2:$G$2040)</f>
        <v>0</v>
      </c>
      <c r="D568" s="43">
        <f t="shared" ca="1" si="10"/>
        <v>0</v>
      </c>
    </row>
    <row r="569" spans="1:4" ht="15.75" thickBot="1" x14ac:dyDescent="0.3">
      <c r="A569" s="38">
        <v>43220</v>
      </c>
      <c r="B569" s="41">
        <f ca="1">SUMIF('Daily Welding Eletrode Issue'!$B$2:$B$5000,$A$2:$A$1048576,'Daily Welding Eletrode Issue'!$H$2:$H$2040)</f>
        <v>0</v>
      </c>
      <c r="C569" s="42">
        <f ca="1">SUMIF('Daily Welding Eletrode Issue'!$B$2:$B$5000,$A$2:$A$1048576,'Daily Welding Eletrode Issue'!$G$2:$G$2040)</f>
        <v>0</v>
      </c>
      <c r="D569" s="43">
        <f t="shared" ca="1" si="10"/>
        <v>0</v>
      </c>
    </row>
    <row r="570" spans="1:4" ht="15.75" thickBot="1" x14ac:dyDescent="0.3">
      <c r="A570" s="38">
        <v>43221</v>
      </c>
      <c r="B570" s="41">
        <f ca="1">SUMIF('Daily Welding Eletrode Issue'!$B$2:$B$5000,$A$2:$A$1048576,'Daily Welding Eletrode Issue'!$H$2:$H$2040)</f>
        <v>0</v>
      </c>
      <c r="C570" s="42">
        <f ca="1">SUMIF('Daily Welding Eletrode Issue'!$B$2:$B$5000,$A$2:$A$1048576,'Daily Welding Eletrode Issue'!$G$2:$G$2040)</f>
        <v>0</v>
      </c>
      <c r="D570" s="43">
        <f t="shared" ca="1" si="10"/>
        <v>0</v>
      </c>
    </row>
    <row r="571" spans="1:4" ht="15.75" thickBot="1" x14ac:dyDescent="0.3">
      <c r="A571" s="38">
        <v>43222</v>
      </c>
      <c r="B571" s="41">
        <f ca="1">SUMIF('Daily Welding Eletrode Issue'!$B$2:$B$5000,$A$2:$A$1048576,'Daily Welding Eletrode Issue'!$H$2:$H$2040)</f>
        <v>0</v>
      </c>
      <c r="C571" s="42">
        <f ca="1">SUMIF('Daily Welding Eletrode Issue'!$B$2:$B$5000,$A$2:$A$1048576,'Daily Welding Eletrode Issue'!$G$2:$G$2040)</f>
        <v>0</v>
      </c>
      <c r="D571" s="43">
        <f t="shared" ca="1" si="10"/>
        <v>0</v>
      </c>
    </row>
    <row r="572" spans="1:4" ht="15.75" thickBot="1" x14ac:dyDescent="0.3">
      <c r="A572" s="38">
        <v>43223</v>
      </c>
      <c r="B572" s="41">
        <f ca="1">SUMIF('Daily Welding Eletrode Issue'!$B$2:$B$5000,$A$2:$A$1048576,'Daily Welding Eletrode Issue'!$H$2:$H$2040)</f>
        <v>0</v>
      </c>
      <c r="C572" s="42">
        <f ca="1">SUMIF('Daily Welding Eletrode Issue'!$B$2:$B$5000,$A$2:$A$1048576,'Daily Welding Eletrode Issue'!$G$2:$G$2040)</f>
        <v>0</v>
      </c>
      <c r="D572" s="43">
        <f t="shared" ca="1" si="10"/>
        <v>0</v>
      </c>
    </row>
    <row r="573" spans="1:4" ht="15.75" thickBot="1" x14ac:dyDescent="0.3">
      <c r="A573" s="38">
        <v>43224</v>
      </c>
      <c r="B573" s="41">
        <f ca="1">SUMIF('Daily Welding Eletrode Issue'!$B$2:$B$5000,$A$2:$A$1048576,'Daily Welding Eletrode Issue'!$H$2:$H$2040)</f>
        <v>0</v>
      </c>
      <c r="C573" s="42">
        <f ca="1">SUMIF('Daily Welding Eletrode Issue'!$B$2:$B$5000,$A$2:$A$1048576,'Daily Welding Eletrode Issue'!$G$2:$G$2040)</f>
        <v>0</v>
      </c>
      <c r="D573" s="43">
        <f t="shared" ca="1" si="10"/>
        <v>0</v>
      </c>
    </row>
    <row r="574" spans="1:4" ht="15.75" thickBot="1" x14ac:dyDescent="0.3">
      <c r="A574" s="38">
        <v>43225</v>
      </c>
      <c r="B574" s="41">
        <f ca="1">SUMIF('Daily Welding Eletrode Issue'!$B$2:$B$5000,$A$2:$A$1048576,'Daily Welding Eletrode Issue'!$H$2:$H$2040)</f>
        <v>0</v>
      </c>
      <c r="C574" s="42">
        <f ca="1">SUMIF('Daily Welding Eletrode Issue'!$B$2:$B$5000,$A$2:$A$1048576,'Daily Welding Eletrode Issue'!$G$2:$G$2040)</f>
        <v>0</v>
      </c>
      <c r="D574" s="43">
        <f t="shared" ca="1" si="10"/>
        <v>0</v>
      </c>
    </row>
    <row r="575" spans="1:4" ht="15.75" thickBot="1" x14ac:dyDescent="0.3">
      <c r="A575" s="38">
        <v>43226</v>
      </c>
      <c r="B575" s="41">
        <f ca="1">SUMIF('Daily Welding Eletrode Issue'!$B$2:$B$5000,$A$2:$A$1048576,'Daily Welding Eletrode Issue'!$H$2:$H$2040)</f>
        <v>0</v>
      </c>
      <c r="C575" s="42">
        <f ca="1">SUMIF('Daily Welding Eletrode Issue'!$B$2:$B$5000,$A$2:$A$1048576,'Daily Welding Eletrode Issue'!$G$2:$G$2040)</f>
        <v>0</v>
      </c>
      <c r="D575" s="43">
        <f t="shared" ca="1" si="10"/>
        <v>0</v>
      </c>
    </row>
    <row r="576" spans="1:4" ht="15.75" thickBot="1" x14ac:dyDescent="0.3">
      <c r="A576" s="38">
        <v>43227</v>
      </c>
      <c r="B576" s="41">
        <f ca="1">SUMIF('Daily Welding Eletrode Issue'!$B$2:$B$5000,$A$2:$A$1048576,'Daily Welding Eletrode Issue'!$H$2:$H$2040)</f>
        <v>0</v>
      </c>
      <c r="C576" s="42">
        <f ca="1">SUMIF('Daily Welding Eletrode Issue'!$B$2:$B$5000,$A$2:$A$1048576,'Daily Welding Eletrode Issue'!$G$2:$G$2040)</f>
        <v>0</v>
      </c>
      <c r="D576" s="43">
        <f t="shared" ca="1" si="10"/>
        <v>0</v>
      </c>
    </row>
    <row r="577" spans="1:4" ht="15.75" thickBot="1" x14ac:dyDescent="0.3">
      <c r="A577" s="38">
        <v>43228</v>
      </c>
      <c r="B577" s="41">
        <f ca="1">SUMIF('Daily Welding Eletrode Issue'!$B$2:$B$5000,$A$2:$A$1048576,'Daily Welding Eletrode Issue'!$H$2:$H$2040)</f>
        <v>0</v>
      </c>
      <c r="C577" s="42">
        <f ca="1">SUMIF('Daily Welding Eletrode Issue'!$B$2:$B$5000,$A$2:$A$1048576,'Daily Welding Eletrode Issue'!$G$2:$G$2040)</f>
        <v>0</v>
      </c>
      <c r="D577" s="43">
        <f t="shared" ca="1" si="10"/>
        <v>0</v>
      </c>
    </row>
    <row r="578" spans="1:4" ht="15.75" thickBot="1" x14ac:dyDescent="0.3">
      <c r="A578" s="38">
        <v>43229</v>
      </c>
      <c r="B578" s="41">
        <f ca="1">SUMIF('Daily Welding Eletrode Issue'!$B$2:$B$5000,$A$2:$A$1048576,'Daily Welding Eletrode Issue'!$H$2:$H$2040)</f>
        <v>0</v>
      </c>
      <c r="C578" s="42">
        <f ca="1">SUMIF('Daily Welding Eletrode Issue'!$B$2:$B$5000,$A$2:$A$1048576,'Daily Welding Eletrode Issue'!$G$2:$G$2040)</f>
        <v>0</v>
      </c>
      <c r="D578" s="43">
        <f t="shared" ca="1" si="10"/>
        <v>0</v>
      </c>
    </row>
    <row r="579" spans="1:4" ht="15.75" thickBot="1" x14ac:dyDescent="0.3">
      <c r="A579" s="38">
        <v>43230</v>
      </c>
      <c r="B579" s="41">
        <f ca="1">SUMIF('Daily Welding Eletrode Issue'!$B$2:$B$5000,$A$2:$A$1048576,'Daily Welding Eletrode Issue'!$H$2:$H$2040)</f>
        <v>0</v>
      </c>
      <c r="C579" s="42">
        <f ca="1">SUMIF('Daily Welding Eletrode Issue'!$B$2:$B$5000,$A$2:$A$1048576,'Daily Welding Eletrode Issue'!$G$2:$G$2040)</f>
        <v>0</v>
      </c>
      <c r="D579" s="43">
        <f t="shared" ca="1" si="10"/>
        <v>0</v>
      </c>
    </row>
    <row r="580" spans="1:4" ht="15.75" thickBot="1" x14ac:dyDescent="0.3">
      <c r="A580" s="38">
        <v>43231</v>
      </c>
      <c r="B580" s="41">
        <f ca="1">SUMIF('Daily Welding Eletrode Issue'!$B$2:$B$5000,$A$2:$A$1048576,'Daily Welding Eletrode Issue'!$H$2:$H$2040)</f>
        <v>0</v>
      </c>
      <c r="C580" s="42">
        <f ca="1">SUMIF('Daily Welding Eletrode Issue'!$B$2:$B$5000,$A$2:$A$1048576,'Daily Welding Eletrode Issue'!$G$2:$G$2040)</f>
        <v>0</v>
      </c>
      <c r="D580" s="43">
        <f t="shared" ca="1" si="10"/>
        <v>0</v>
      </c>
    </row>
    <row r="581" spans="1:4" ht="15.75" thickBot="1" x14ac:dyDescent="0.3">
      <c r="A581" s="38">
        <v>43232</v>
      </c>
      <c r="B581" s="41">
        <f ca="1">SUMIF('Daily Welding Eletrode Issue'!$B$2:$B$5000,$A$2:$A$1048576,'Daily Welding Eletrode Issue'!$H$2:$H$2040)</f>
        <v>0</v>
      </c>
      <c r="C581" s="42">
        <f ca="1">SUMIF('Daily Welding Eletrode Issue'!$B$2:$B$5000,$A$2:$A$1048576,'Daily Welding Eletrode Issue'!$G$2:$G$2040)</f>
        <v>0</v>
      </c>
      <c r="D581" s="43">
        <f t="shared" ca="1" si="10"/>
        <v>0</v>
      </c>
    </row>
    <row r="582" spans="1:4" ht="15.75" thickBot="1" x14ac:dyDescent="0.3">
      <c r="A582" s="38">
        <v>43233</v>
      </c>
      <c r="B582" s="41">
        <f ca="1">SUMIF('Daily Welding Eletrode Issue'!$B$2:$B$5000,$A$2:$A$1048576,'Daily Welding Eletrode Issue'!$H$2:$H$2040)</f>
        <v>0</v>
      </c>
      <c r="C582" s="42">
        <f ca="1">SUMIF('Daily Welding Eletrode Issue'!$B$2:$B$5000,$A$2:$A$1048576,'Daily Welding Eletrode Issue'!$G$2:$G$2040)</f>
        <v>0</v>
      </c>
      <c r="D582" s="43">
        <f t="shared" ca="1" si="10"/>
        <v>0</v>
      </c>
    </row>
    <row r="583" spans="1:4" ht="15.75" thickBot="1" x14ac:dyDescent="0.3">
      <c r="A583" s="38">
        <v>43234</v>
      </c>
      <c r="B583" s="41">
        <f ca="1">SUMIF('Daily Welding Eletrode Issue'!$B$2:$B$5000,$A$2:$A$1048576,'Daily Welding Eletrode Issue'!$H$2:$H$2040)</f>
        <v>0</v>
      </c>
      <c r="C583" s="42">
        <f ca="1">SUMIF('Daily Welding Eletrode Issue'!$B$2:$B$5000,$A$2:$A$1048576,'Daily Welding Eletrode Issue'!$G$2:$G$2040)</f>
        <v>0</v>
      </c>
      <c r="D583" s="43">
        <f t="shared" ca="1" si="10"/>
        <v>0</v>
      </c>
    </row>
    <row r="584" spans="1:4" ht="15.75" thickBot="1" x14ac:dyDescent="0.3">
      <c r="A584" s="38">
        <v>43235</v>
      </c>
      <c r="B584" s="41">
        <f ca="1">SUMIF('Daily Welding Eletrode Issue'!$B$2:$B$5000,$A$2:$A$1048576,'Daily Welding Eletrode Issue'!$H$2:$H$2040)</f>
        <v>0</v>
      </c>
      <c r="C584" s="42">
        <f ca="1">SUMIF('Daily Welding Eletrode Issue'!$B$2:$B$5000,$A$2:$A$1048576,'Daily Welding Eletrode Issue'!$G$2:$G$2040)</f>
        <v>0</v>
      </c>
      <c r="D584" s="43">
        <f t="shared" ca="1" si="10"/>
        <v>0</v>
      </c>
    </row>
    <row r="585" spans="1:4" ht="15.75" thickBot="1" x14ac:dyDescent="0.3">
      <c r="A585" s="38">
        <v>43236</v>
      </c>
      <c r="B585" s="41">
        <f ca="1">SUMIF('Daily Welding Eletrode Issue'!$B$2:$B$5000,$A$2:$A$1048576,'Daily Welding Eletrode Issue'!$H$2:$H$2040)</f>
        <v>0</v>
      </c>
      <c r="C585" s="42">
        <f ca="1">SUMIF('Daily Welding Eletrode Issue'!$B$2:$B$5000,$A$2:$A$1048576,'Daily Welding Eletrode Issue'!$G$2:$G$2040)</f>
        <v>0</v>
      </c>
      <c r="D585" s="43">
        <f t="shared" ca="1" si="10"/>
        <v>0</v>
      </c>
    </row>
    <row r="586" spans="1:4" ht="15.75" thickBot="1" x14ac:dyDescent="0.3">
      <c r="A586" s="38">
        <v>43237</v>
      </c>
      <c r="B586" s="41">
        <f ca="1">SUMIF('Daily Welding Eletrode Issue'!$B$2:$B$5000,$A$2:$A$1048576,'Daily Welding Eletrode Issue'!$H$2:$H$2040)</f>
        <v>0</v>
      </c>
      <c r="C586" s="42">
        <f ca="1">SUMIF('Daily Welding Eletrode Issue'!$B$2:$B$5000,$A$2:$A$1048576,'Daily Welding Eletrode Issue'!$G$2:$G$2040)</f>
        <v>0</v>
      </c>
      <c r="D586" s="43">
        <f t="shared" ca="1" si="10"/>
        <v>0</v>
      </c>
    </row>
    <row r="587" spans="1:4" ht="15.75" thickBot="1" x14ac:dyDescent="0.3">
      <c r="A587" s="38">
        <v>43238</v>
      </c>
      <c r="B587" s="41">
        <f ca="1">SUMIF('Daily Welding Eletrode Issue'!$B$2:$B$5000,$A$2:$A$1048576,'Daily Welding Eletrode Issue'!$H$2:$H$2040)</f>
        <v>0</v>
      </c>
      <c r="C587" s="42">
        <f ca="1">SUMIF('Daily Welding Eletrode Issue'!$B$2:$B$5000,$A$2:$A$1048576,'Daily Welding Eletrode Issue'!$G$2:$G$2040)</f>
        <v>0</v>
      </c>
      <c r="D587" s="43">
        <f t="shared" ca="1" si="10"/>
        <v>0</v>
      </c>
    </row>
    <row r="588" spans="1:4" ht="15.75" thickBot="1" x14ac:dyDescent="0.3">
      <c r="A588" s="38">
        <v>43239</v>
      </c>
      <c r="B588" s="41">
        <f ca="1">SUMIF('Daily Welding Eletrode Issue'!$B$2:$B$5000,$A$2:$A$1048576,'Daily Welding Eletrode Issue'!$H$2:$H$2040)</f>
        <v>0</v>
      </c>
      <c r="C588" s="42">
        <f ca="1">SUMIF('Daily Welding Eletrode Issue'!$B$2:$B$5000,$A$2:$A$1048576,'Daily Welding Eletrode Issue'!$G$2:$G$2040)</f>
        <v>0</v>
      </c>
      <c r="D588" s="43">
        <f t="shared" ca="1" si="10"/>
        <v>0</v>
      </c>
    </row>
    <row r="589" spans="1:4" ht="15.75" thickBot="1" x14ac:dyDescent="0.3">
      <c r="A589" s="38">
        <v>43240</v>
      </c>
      <c r="B589" s="41">
        <f ca="1">SUMIF('Daily Welding Eletrode Issue'!$B$2:$B$5000,$A$2:$A$1048576,'Daily Welding Eletrode Issue'!$H$2:$H$2040)</f>
        <v>0</v>
      </c>
      <c r="C589" s="42">
        <f ca="1">SUMIF('Daily Welding Eletrode Issue'!$B$2:$B$5000,$A$2:$A$1048576,'Daily Welding Eletrode Issue'!$G$2:$G$2040)</f>
        <v>0</v>
      </c>
      <c r="D589" s="43">
        <f t="shared" ca="1" si="10"/>
        <v>0</v>
      </c>
    </row>
    <row r="590" spans="1:4" ht="15.75" thickBot="1" x14ac:dyDescent="0.3">
      <c r="A590" s="38">
        <v>43241</v>
      </c>
      <c r="B590" s="41">
        <f ca="1">SUMIF('Daily Welding Eletrode Issue'!$B$2:$B$5000,$A$2:$A$1048576,'Daily Welding Eletrode Issue'!$H$2:$H$2040)</f>
        <v>0</v>
      </c>
      <c r="C590" s="42">
        <f ca="1">SUMIF('Daily Welding Eletrode Issue'!$B$2:$B$5000,$A$2:$A$1048576,'Daily Welding Eletrode Issue'!$G$2:$G$2040)</f>
        <v>0</v>
      </c>
      <c r="D590" s="43">
        <f t="shared" ca="1" si="10"/>
        <v>0</v>
      </c>
    </row>
    <row r="591" spans="1:4" ht="15.75" thickBot="1" x14ac:dyDescent="0.3">
      <c r="A591" s="38">
        <v>43242</v>
      </c>
      <c r="B591" s="41">
        <f ca="1">SUMIF('Daily Welding Eletrode Issue'!$B$2:$B$5000,$A$2:$A$1048576,'Daily Welding Eletrode Issue'!$H$2:$H$2040)</f>
        <v>0</v>
      </c>
      <c r="C591" s="42">
        <f ca="1">SUMIF('Daily Welding Eletrode Issue'!$B$2:$B$5000,$A$2:$A$1048576,'Daily Welding Eletrode Issue'!$G$2:$G$2040)</f>
        <v>0</v>
      </c>
      <c r="D591" s="43">
        <f t="shared" ca="1" si="10"/>
        <v>0</v>
      </c>
    </row>
    <row r="592" spans="1:4" ht="15.75" thickBot="1" x14ac:dyDescent="0.3">
      <c r="A592" s="38">
        <v>43243</v>
      </c>
      <c r="B592" s="41">
        <f ca="1">SUMIF('Daily Welding Eletrode Issue'!$B$2:$B$5000,$A$2:$A$1048576,'Daily Welding Eletrode Issue'!$H$2:$H$2040)</f>
        <v>0</v>
      </c>
      <c r="C592" s="42">
        <f ca="1">SUMIF('Daily Welding Eletrode Issue'!$B$2:$B$5000,$A$2:$A$1048576,'Daily Welding Eletrode Issue'!$G$2:$G$2040)</f>
        <v>0</v>
      </c>
      <c r="D592" s="43">
        <f t="shared" ca="1" si="10"/>
        <v>0</v>
      </c>
    </row>
    <row r="593" spans="1:4" ht="15.75" thickBot="1" x14ac:dyDescent="0.3">
      <c r="A593" s="38">
        <v>43244</v>
      </c>
      <c r="B593" s="41">
        <f ca="1">SUMIF('Daily Welding Eletrode Issue'!$B$2:$B$5000,$A$2:$A$1048576,'Daily Welding Eletrode Issue'!$H$2:$H$2040)</f>
        <v>0</v>
      </c>
      <c r="C593" s="42">
        <f ca="1">SUMIF('Daily Welding Eletrode Issue'!$B$2:$B$5000,$A$2:$A$1048576,'Daily Welding Eletrode Issue'!$G$2:$G$2040)</f>
        <v>0</v>
      </c>
      <c r="D593" s="43">
        <f t="shared" ca="1" si="10"/>
        <v>0</v>
      </c>
    </row>
    <row r="594" spans="1:4" ht="15.75" thickBot="1" x14ac:dyDescent="0.3">
      <c r="A594" s="38">
        <v>43245</v>
      </c>
      <c r="B594" s="41">
        <f ca="1">SUMIF('Daily Welding Eletrode Issue'!$B$2:$B$5000,$A$2:$A$1048576,'Daily Welding Eletrode Issue'!$H$2:$H$2040)</f>
        <v>0</v>
      </c>
      <c r="C594" s="42">
        <f ca="1">SUMIF('Daily Welding Eletrode Issue'!$B$2:$B$5000,$A$2:$A$1048576,'Daily Welding Eletrode Issue'!$G$2:$G$2040)</f>
        <v>0</v>
      </c>
      <c r="D594" s="43">
        <f t="shared" ca="1" si="10"/>
        <v>0</v>
      </c>
    </row>
    <row r="595" spans="1:4" ht="15.75" thickBot="1" x14ac:dyDescent="0.3">
      <c r="A595" s="38">
        <v>43246</v>
      </c>
      <c r="B595" s="41">
        <f ca="1">SUMIF('Daily Welding Eletrode Issue'!$B$2:$B$5000,$A$2:$A$1048576,'Daily Welding Eletrode Issue'!$H$2:$H$2040)</f>
        <v>0</v>
      </c>
      <c r="C595" s="42">
        <f ca="1">SUMIF('Daily Welding Eletrode Issue'!$B$2:$B$5000,$A$2:$A$1048576,'Daily Welding Eletrode Issue'!$G$2:$G$2040)</f>
        <v>0</v>
      </c>
      <c r="D595" s="43">
        <f t="shared" ca="1" si="10"/>
        <v>0</v>
      </c>
    </row>
    <row r="596" spans="1:4" ht="15.75" thickBot="1" x14ac:dyDescent="0.3">
      <c r="A596" s="38">
        <v>43247</v>
      </c>
      <c r="B596" s="41">
        <f ca="1">SUMIF('Daily Welding Eletrode Issue'!$B$2:$B$5000,$A$2:$A$1048576,'Daily Welding Eletrode Issue'!$H$2:$H$2040)</f>
        <v>0</v>
      </c>
      <c r="C596" s="42">
        <f ca="1">SUMIF('Daily Welding Eletrode Issue'!$B$2:$B$5000,$A$2:$A$1048576,'Daily Welding Eletrode Issue'!$G$2:$G$2040)</f>
        <v>0</v>
      </c>
      <c r="D596" s="43">
        <f t="shared" ca="1" si="10"/>
        <v>0</v>
      </c>
    </row>
    <row r="597" spans="1:4" ht="15.75" thickBot="1" x14ac:dyDescent="0.3">
      <c r="A597" s="38">
        <v>43248</v>
      </c>
      <c r="B597" s="41">
        <f ca="1">SUMIF('Daily Welding Eletrode Issue'!$B$2:$B$5000,$A$2:$A$1048576,'Daily Welding Eletrode Issue'!$H$2:$H$2040)</f>
        <v>0</v>
      </c>
      <c r="C597" s="42">
        <f ca="1">SUMIF('Daily Welding Eletrode Issue'!$B$2:$B$5000,$A$2:$A$1048576,'Daily Welding Eletrode Issue'!$G$2:$G$2040)</f>
        <v>0</v>
      </c>
      <c r="D597" s="43">
        <f t="shared" ca="1" si="10"/>
        <v>0</v>
      </c>
    </row>
    <row r="598" spans="1:4" ht="15.75" thickBot="1" x14ac:dyDescent="0.3">
      <c r="A598" s="38">
        <v>43249</v>
      </c>
      <c r="B598" s="41">
        <f ca="1">SUMIF('Daily Welding Eletrode Issue'!$B$2:$B$5000,$A$2:$A$1048576,'Daily Welding Eletrode Issue'!$H$2:$H$2040)</f>
        <v>0</v>
      </c>
      <c r="C598" s="42">
        <f ca="1">SUMIF('Daily Welding Eletrode Issue'!$B$2:$B$5000,$A$2:$A$1048576,'Daily Welding Eletrode Issue'!$G$2:$G$2040)</f>
        <v>0</v>
      </c>
      <c r="D598" s="43">
        <f t="shared" ca="1" si="10"/>
        <v>0</v>
      </c>
    </row>
    <row r="599" spans="1:4" ht="15.75" thickBot="1" x14ac:dyDescent="0.3">
      <c r="A599" s="38">
        <v>43250</v>
      </c>
      <c r="B599" s="41">
        <f ca="1">SUMIF('Daily Welding Eletrode Issue'!$B$2:$B$5000,$A$2:$A$1048576,'Daily Welding Eletrode Issue'!$H$2:$H$2040)</f>
        <v>0</v>
      </c>
      <c r="C599" s="42">
        <f ca="1">SUMIF('Daily Welding Eletrode Issue'!$B$2:$B$5000,$A$2:$A$1048576,'Daily Welding Eletrode Issue'!$G$2:$G$2040)</f>
        <v>0</v>
      </c>
      <c r="D599" s="43">
        <f t="shared" ca="1" si="10"/>
        <v>0</v>
      </c>
    </row>
    <row r="600" spans="1:4" ht="15.75" thickBot="1" x14ac:dyDescent="0.3">
      <c r="A600" s="38">
        <v>43251</v>
      </c>
      <c r="B600" s="41">
        <f ca="1">SUMIF('Daily Welding Eletrode Issue'!$B$2:$B$5000,$A$2:$A$1048576,'Daily Welding Eletrode Issue'!$H$2:$H$2040)</f>
        <v>0</v>
      </c>
      <c r="C600" s="42">
        <f ca="1">SUMIF('Daily Welding Eletrode Issue'!$B$2:$B$5000,$A$2:$A$1048576,'Daily Welding Eletrode Issue'!$G$2:$G$2040)</f>
        <v>0</v>
      </c>
      <c r="D600" s="43">
        <f t="shared" ca="1" si="10"/>
        <v>0</v>
      </c>
    </row>
    <row r="601" spans="1:4" ht="15.75" thickBot="1" x14ac:dyDescent="0.3">
      <c r="A601" s="38">
        <v>43252</v>
      </c>
      <c r="B601" s="41">
        <f ca="1">SUMIF('Daily Welding Eletrode Issue'!$B$2:$B$5000,$A$2:$A$1048576,'Daily Welding Eletrode Issue'!$H$2:$H$2040)</f>
        <v>0</v>
      </c>
      <c r="C601" s="42">
        <f ca="1">SUMIF('Daily Welding Eletrode Issue'!$B$2:$B$5000,$A$2:$A$1048576,'Daily Welding Eletrode Issue'!$G$2:$G$2040)</f>
        <v>0</v>
      </c>
      <c r="D601" s="43">
        <f t="shared" ca="1" si="10"/>
        <v>0</v>
      </c>
    </row>
    <row r="602" spans="1:4" ht="15.75" thickBot="1" x14ac:dyDescent="0.3">
      <c r="A602" s="38">
        <v>43253</v>
      </c>
      <c r="B602" s="41">
        <f ca="1">SUMIF('Daily Welding Eletrode Issue'!$B$2:$B$5000,$A$2:$A$1048576,'Daily Welding Eletrode Issue'!$H$2:$H$2040)</f>
        <v>0</v>
      </c>
      <c r="C602" s="42">
        <f ca="1">SUMIF('Daily Welding Eletrode Issue'!$B$2:$B$5000,$A$2:$A$1048576,'Daily Welding Eletrode Issue'!$G$2:$G$2040)</f>
        <v>0</v>
      </c>
      <c r="D602" s="43">
        <f t="shared" ca="1" si="10"/>
        <v>0</v>
      </c>
    </row>
    <row r="603" spans="1:4" ht="15.75" thickBot="1" x14ac:dyDescent="0.3">
      <c r="A603" s="38">
        <v>43254</v>
      </c>
      <c r="B603" s="41">
        <f ca="1">SUMIF('Daily Welding Eletrode Issue'!$B$2:$B$5000,$A$2:$A$1048576,'Daily Welding Eletrode Issue'!$H$2:$H$2040)</f>
        <v>0</v>
      </c>
      <c r="C603" s="42">
        <f ca="1">SUMIF('Daily Welding Eletrode Issue'!$B$2:$B$5000,$A$2:$A$1048576,'Daily Welding Eletrode Issue'!$G$2:$G$2040)</f>
        <v>0</v>
      </c>
      <c r="D603" s="43">
        <f t="shared" ca="1" si="10"/>
        <v>0</v>
      </c>
    </row>
    <row r="604" spans="1:4" ht="15.75" thickBot="1" x14ac:dyDescent="0.3">
      <c r="A604" s="38">
        <v>43255</v>
      </c>
      <c r="B604" s="41">
        <f ca="1">SUMIF('Daily Welding Eletrode Issue'!$B$2:$B$5000,$A$2:$A$1048576,'Daily Welding Eletrode Issue'!$H$2:$H$2040)</f>
        <v>0</v>
      </c>
      <c r="C604" s="42">
        <f ca="1">SUMIF('Daily Welding Eletrode Issue'!$B$2:$B$5000,$A$2:$A$1048576,'Daily Welding Eletrode Issue'!$G$2:$G$2040)</f>
        <v>0</v>
      </c>
      <c r="D604" s="43">
        <f t="shared" ca="1" si="10"/>
        <v>0</v>
      </c>
    </row>
    <row r="605" spans="1:4" ht="15.75" thickBot="1" x14ac:dyDescent="0.3">
      <c r="A605" s="38">
        <v>43256</v>
      </c>
      <c r="B605" s="41">
        <f ca="1">SUMIF('Daily Welding Eletrode Issue'!$B$2:$B$5000,$A$2:$A$1048576,'Daily Welding Eletrode Issue'!$H$2:$H$2040)</f>
        <v>0</v>
      </c>
      <c r="C605" s="42">
        <f ca="1">SUMIF('Daily Welding Eletrode Issue'!$B$2:$B$5000,$A$2:$A$1048576,'Daily Welding Eletrode Issue'!$G$2:$G$2040)</f>
        <v>0</v>
      </c>
      <c r="D605" s="43">
        <f t="shared" ca="1" si="10"/>
        <v>0</v>
      </c>
    </row>
    <row r="606" spans="1:4" ht="15.75" thickBot="1" x14ac:dyDescent="0.3">
      <c r="A606" s="38">
        <v>43257</v>
      </c>
      <c r="B606" s="41">
        <f ca="1">SUMIF('Daily Welding Eletrode Issue'!$B$2:$B$5000,$A$2:$A$1048576,'Daily Welding Eletrode Issue'!$H$2:$H$2040)</f>
        <v>0</v>
      </c>
      <c r="C606" s="42">
        <f ca="1">SUMIF('Daily Welding Eletrode Issue'!$B$2:$B$5000,$A$2:$A$1048576,'Daily Welding Eletrode Issue'!$G$2:$G$2040)</f>
        <v>0</v>
      </c>
      <c r="D606" s="43">
        <f t="shared" ca="1" si="10"/>
        <v>0</v>
      </c>
    </row>
    <row r="607" spans="1:4" ht="15.75" thickBot="1" x14ac:dyDescent="0.3">
      <c r="A607" s="38">
        <v>43258</v>
      </c>
      <c r="B607" s="41">
        <f ca="1">SUMIF('Daily Welding Eletrode Issue'!$B$2:$B$5000,$A$2:$A$1048576,'Daily Welding Eletrode Issue'!$H$2:$H$2040)</f>
        <v>0</v>
      </c>
      <c r="C607" s="42">
        <f ca="1">SUMIF('Daily Welding Eletrode Issue'!$B$2:$B$5000,$A$2:$A$1048576,'Daily Welding Eletrode Issue'!$G$2:$G$2040)</f>
        <v>0</v>
      </c>
      <c r="D607" s="43">
        <f t="shared" ca="1" si="10"/>
        <v>0</v>
      </c>
    </row>
    <row r="608" spans="1:4" ht="15.75" thickBot="1" x14ac:dyDescent="0.3">
      <c r="A608" s="38">
        <v>43259</v>
      </c>
      <c r="B608" s="41">
        <f ca="1">SUMIF('Daily Welding Eletrode Issue'!$B$2:$B$5000,$A$2:$A$1048576,'Daily Welding Eletrode Issue'!$H$2:$H$2040)</f>
        <v>0</v>
      </c>
      <c r="C608" s="42">
        <f ca="1">SUMIF('Daily Welding Eletrode Issue'!$B$2:$B$5000,$A$2:$A$1048576,'Daily Welding Eletrode Issue'!$G$2:$G$2040)</f>
        <v>0</v>
      </c>
      <c r="D608" s="43">
        <f t="shared" ca="1" si="10"/>
        <v>0</v>
      </c>
    </row>
    <row r="609" spans="1:4" ht="15.75" thickBot="1" x14ac:dyDescent="0.3">
      <c r="A609" s="38">
        <v>43260</v>
      </c>
      <c r="B609" s="41">
        <f ca="1">SUMIF('Daily Welding Eletrode Issue'!$B$2:$B$5000,$A$2:$A$1048576,'Daily Welding Eletrode Issue'!$H$2:$H$2040)</f>
        <v>0</v>
      </c>
      <c r="C609" s="42">
        <f ca="1">SUMIF('Daily Welding Eletrode Issue'!$B$2:$B$5000,$A$2:$A$1048576,'Daily Welding Eletrode Issue'!$G$2:$G$2040)</f>
        <v>0</v>
      </c>
      <c r="D609" s="43">
        <f t="shared" ca="1" si="10"/>
        <v>0</v>
      </c>
    </row>
    <row r="610" spans="1:4" ht="15.75" thickBot="1" x14ac:dyDescent="0.3">
      <c r="A610" s="38">
        <v>43261</v>
      </c>
      <c r="B610" s="41">
        <f ca="1">SUMIF('Daily Welding Eletrode Issue'!$B$2:$B$5000,$A$2:$A$1048576,'Daily Welding Eletrode Issue'!$H$2:$H$2040)</f>
        <v>0</v>
      </c>
      <c r="C610" s="42">
        <f ca="1">SUMIF('Daily Welding Eletrode Issue'!$B$2:$B$5000,$A$2:$A$1048576,'Daily Welding Eletrode Issue'!$G$2:$G$2040)</f>
        <v>0</v>
      </c>
      <c r="D610" s="43">
        <f t="shared" ca="1" si="10"/>
        <v>0</v>
      </c>
    </row>
    <row r="611" spans="1:4" ht="15.75" thickBot="1" x14ac:dyDescent="0.3">
      <c r="A611" s="38">
        <v>43262</v>
      </c>
      <c r="B611" s="41">
        <f ca="1">SUMIF('Daily Welding Eletrode Issue'!$B$2:$B$5000,$A$2:$A$1048576,'Daily Welding Eletrode Issue'!$H$2:$H$2040)</f>
        <v>0</v>
      </c>
      <c r="C611" s="42">
        <f ca="1">SUMIF('Daily Welding Eletrode Issue'!$B$2:$B$5000,$A$2:$A$1048576,'Daily Welding Eletrode Issue'!$G$2:$G$2040)</f>
        <v>0</v>
      </c>
      <c r="D611" s="43">
        <f t="shared" ca="1" si="10"/>
        <v>0</v>
      </c>
    </row>
    <row r="612" spans="1:4" ht="15.75" thickBot="1" x14ac:dyDescent="0.3">
      <c r="A612" s="38">
        <v>43263</v>
      </c>
      <c r="B612" s="41">
        <f ca="1">SUMIF('Daily Welding Eletrode Issue'!$B$2:$B$5000,$A$2:$A$1048576,'Daily Welding Eletrode Issue'!$H$2:$H$2040)</f>
        <v>0</v>
      </c>
      <c r="C612" s="42">
        <f ca="1">SUMIF('Daily Welding Eletrode Issue'!$B$2:$B$5000,$A$2:$A$1048576,'Daily Welding Eletrode Issue'!$G$2:$G$2040)</f>
        <v>0</v>
      </c>
      <c r="D612" s="43">
        <f t="shared" ca="1" si="10"/>
        <v>0</v>
      </c>
    </row>
    <row r="613" spans="1:4" ht="15.75" thickBot="1" x14ac:dyDescent="0.3">
      <c r="A613" s="38">
        <v>43264</v>
      </c>
      <c r="B613" s="41">
        <f ca="1">SUMIF('Daily Welding Eletrode Issue'!$B$2:$B$5000,$A$2:$A$1048576,'Daily Welding Eletrode Issue'!$H$2:$H$2040)</f>
        <v>0</v>
      </c>
      <c r="C613" s="42">
        <f ca="1">SUMIF('Daily Welding Eletrode Issue'!$B$2:$B$5000,$A$2:$A$1048576,'Daily Welding Eletrode Issue'!$G$2:$G$2040)</f>
        <v>0</v>
      </c>
      <c r="D613" s="43">
        <f t="shared" ca="1" si="10"/>
        <v>0</v>
      </c>
    </row>
    <row r="614" spans="1:4" ht="15.75" thickBot="1" x14ac:dyDescent="0.3">
      <c r="A614" s="38">
        <v>43265</v>
      </c>
      <c r="B614" s="41">
        <f ca="1">SUMIF('Daily Welding Eletrode Issue'!$B$2:$B$5000,$A$2:$A$1048576,'Daily Welding Eletrode Issue'!$H$2:$H$2040)</f>
        <v>0</v>
      </c>
      <c r="C614" s="42">
        <f ca="1">SUMIF('Daily Welding Eletrode Issue'!$B$2:$B$5000,$A$2:$A$1048576,'Daily Welding Eletrode Issue'!$G$2:$G$2040)</f>
        <v>0</v>
      </c>
      <c r="D614" s="43">
        <f t="shared" ca="1" si="10"/>
        <v>0</v>
      </c>
    </row>
    <row r="615" spans="1:4" ht="15.75" thickBot="1" x14ac:dyDescent="0.3">
      <c r="A615" s="38">
        <v>43266</v>
      </c>
      <c r="B615" s="41">
        <f ca="1">SUMIF('Daily Welding Eletrode Issue'!$B$2:$B$5000,$A$2:$A$1048576,'Daily Welding Eletrode Issue'!$H$2:$H$2040)</f>
        <v>0</v>
      </c>
      <c r="C615" s="42">
        <f ca="1">SUMIF('Daily Welding Eletrode Issue'!$B$2:$B$5000,$A$2:$A$1048576,'Daily Welding Eletrode Issue'!$G$2:$G$2040)</f>
        <v>0</v>
      </c>
      <c r="D615" s="43">
        <f t="shared" ca="1" si="10"/>
        <v>0</v>
      </c>
    </row>
    <row r="616" spans="1:4" ht="15.75" thickBot="1" x14ac:dyDescent="0.3">
      <c r="A616" s="38">
        <v>43267</v>
      </c>
      <c r="B616" s="41">
        <f ca="1">SUMIF('Daily Welding Eletrode Issue'!$B$2:$B$5000,$A$2:$A$1048576,'Daily Welding Eletrode Issue'!$H$2:$H$2040)</f>
        <v>0</v>
      </c>
      <c r="C616" s="42">
        <f ca="1">SUMIF('Daily Welding Eletrode Issue'!$B$2:$B$5000,$A$2:$A$1048576,'Daily Welding Eletrode Issue'!$G$2:$G$2040)</f>
        <v>0</v>
      </c>
      <c r="D616" s="43">
        <f t="shared" ca="1" si="10"/>
        <v>0</v>
      </c>
    </row>
    <row r="617" spans="1:4" ht="15.75" thickBot="1" x14ac:dyDescent="0.3">
      <c r="A617" s="38">
        <v>43268</v>
      </c>
      <c r="B617" s="41">
        <f ca="1">SUMIF('Daily Welding Eletrode Issue'!$B$2:$B$5000,$A$2:$A$1048576,'Daily Welding Eletrode Issue'!$H$2:$H$2040)</f>
        <v>0</v>
      </c>
      <c r="C617" s="42">
        <f ca="1">SUMIF('Daily Welding Eletrode Issue'!$B$2:$B$5000,$A$2:$A$1048576,'Daily Welding Eletrode Issue'!$G$2:$G$2040)</f>
        <v>0</v>
      </c>
      <c r="D617" s="43">
        <f t="shared" ca="1" si="10"/>
        <v>0</v>
      </c>
    </row>
    <row r="618" spans="1:4" ht="15.75" thickBot="1" x14ac:dyDescent="0.3">
      <c r="A618" s="38">
        <v>43269</v>
      </c>
      <c r="B618" s="41">
        <f ca="1">SUMIF('Daily Welding Eletrode Issue'!$B$2:$B$5000,$A$2:$A$1048576,'Daily Welding Eletrode Issue'!$H$2:$H$2040)</f>
        <v>0</v>
      </c>
      <c r="C618" s="42">
        <f ca="1">SUMIF('Daily Welding Eletrode Issue'!$B$2:$B$5000,$A$2:$A$1048576,'Daily Welding Eletrode Issue'!$G$2:$G$2040)</f>
        <v>0</v>
      </c>
      <c r="D618" s="43">
        <f t="shared" ca="1" si="10"/>
        <v>0</v>
      </c>
    </row>
    <row r="619" spans="1:4" ht="15.75" thickBot="1" x14ac:dyDescent="0.3">
      <c r="A619" s="38">
        <v>43270</v>
      </c>
      <c r="B619" s="41">
        <f ca="1">SUMIF('Daily Welding Eletrode Issue'!$B$2:$B$5000,$A$2:$A$1048576,'Daily Welding Eletrode Issue'!$H$2:$H$2040)</f>
        <v>0</v>
      </c>
      <c r="C619" s="42">
        <f ca="1">SUMIF('Daily Welding Eletrode Issue'!$B$2:$B$5000,$A$2:$A$1048576,'Daily Welding Eletrode Issue'!$G$2:$G$2040)</f>
        <v>0</v>
      </c>
      <c r="D619" s="43">
        <f t="shared" ca="1" si="10"/>
        <v>0</v>
      </c>
    </row>
    <row r="620" spans="1:4" ht="15.75" thickBot="1" x14ac:dyDescent="0.3">
      <c r="A620" s="38">
        <v>43271</v>
      </c>
      <c r="B620" s="41">
        <f ca="1">SUMIF('Daily Welding Eletrode Issue'!$B$2:$B$5000,$A$2:$A$1048576,'Daily Welding Eletrode Issue'!$H$2:$H$2040)</f>
        <v>0</v>
      </c>
      <c r="C620" s="42">
        <f ca="1">SUMIF('Daily Welding Eletrode Issue'!$B$2:$B$5000,$A$2:$A$1048576,'Daily Welding Eletrode Issue'!$G$2:$G$2040)</f>
        <v>0</v>
      </c>
      <c r="D620" s="43">
        <f t="shared" ca="1" si="10"/>
        <v>0</v>
      </c>
    </row>
    <row r="621" spans="1:4" ht="15.75" thickBot="1" x14ac:dyDescent="0.3">
      <c r="A621" s="38">
        <v>43272</v>
      </c>
      <c r="B621" s="41">
        <f ca="1">SUMIF('Daily Welding Eletrode Issue'!$B$2:$B$5000,$A$2:$A$1048576,'Daily Welding Eletrode Issue'!$H$2:$H$2040)</f>
        <v>0</v>
      </c>
      <c r="C621" s="42">
        <f ca="1">SUMIF('Daily Welding Eletrode Issue'!$B$2:$B$5000,$A$2:$A$1048576,'Daily Welding Eletrode Issue'!$G$2:$G$2040)</f>
        <v>0</v>
      </c>
      <c r="D621" s="43">
        <f t="shared" ca="1" si="10"/>
        <v>0</v>
      </c>
    </row>
    <row r="622" spans="1:4" ht="15.75" thickBot="1" x14ac:dyDescent="0.3">
      <c r="A622" s="38">
        <v>43273</v>
      </c>
      <c r="B622" s="41">
        <f ca="1">SUMIF('Daily Welding Eletrode Issue'!$B$2:$B$5000,$A$2:$A$1048576,'Daily Welding Eletrode Issue'!$H$2:$H$2040)</f>
        <v>0</v>
      </c>
      <c r="C622" s="42">
        <f ca="1">SUMIF('Daily Welding Eletrode Issue'!$B$2:$B$5000,$A$2:$A$1048576,'Daily Welding Eletrode Issue'!$G$2:$G$2040)</f>
        <v>0</v>
      </c>
      <c r="D622" s="43">
        <f t="shared" ca="1" si="10"/>
        <v>0</v>
      </c>
    </row>
    <row r="623" spans="1:4" ht="15.75" thickBot="1" x14ac:dyDescent="0.3">
      <c r="A623" s="38">
        <v>43274</v>
      </c>
      <c r="B623" s="41">
        <f ca="1">SUMIF('Daily Welding Eletrode Issue'!$B$2:$B$5000,$A$2:$A$1048576,'Daily Welding Eletrode Issue'!$H$2:$H$2040)</f>
        <v>0</v>
      </c>
      <c r="C623" s="42">
        <f ca="1">SUMIF('Daily Welding Eletrode Issue'!$B$2:$B$5000,$A$2:$A$1048576,'Daily Welding Eletrode Issue'!$G$2:$G$2040)</f>
        <v>0</v>
      </c>
      <c r="D623" s="43">
        <f t="shared" ca="1" si="10"/>
        <v>0</v>
      </c>
    </row>
    <row r="624" spans="1:4" ht="15.75" thickBot="1" x14ac:dyDescent="0.3">
      <c r="A624" s="38">
        <v>43275</v>
      </c>
      <c r="B624" s="41">
        <f ca="1">SUMIF('Daily Welding Eletrode Issue'!$B$2:$B$5000,$A$2:$A$1048576,'Daily Welding Eletrode Issue'!$H$2:$H$2040)</f>
        <v>0</v>
      </c>
      <c r="C624" s="42">
        <f ca="1">SUMIF('Daily Welding Eletrode Issue'!$B$2:$B$5000,$A$2:$A$1048576,'Daily Welding Eletrode Issue'!$G$2:$G$2040)</f>
        <v>0</v>
      </c>
      <c r="D624" s="43">
        <f t="shared" ref="D624:D687" ca="1" si="11">B624+C624</f>
        <v>0</v>
      </c>
    </row>
    <row r="625" spans="1:4" ht="15.75" thickBot="1" x14ac:dyDescent="0.3">
      <c r="A625" s="38">
        <v>43276</v>
      </c>
      <c r="B625" s="41">
        <f ca="1">SUMIF('Daily Welding Eletrode Issue'!$B$2:$B$5000,$A$2:$A$1048576,'Daily Welding Eletrode Issue'!$H$2:$H$2040)</f>
        <v>0</v>
      </c>
      <c r="C625" s="42">
        <f ca="1">SUMIF('Daily Welding Eletrode Issue'!$B$2:$B$5000,$A$2:$A$1048576,'Daily Welding Eletrode Issue'!$G$2:$G$2040)</f>
        <v>0</v>
      </c>
      <c r="D625" s="43">
        <f t="shared" ca="1" si="11"/>
        <v>0</v>
      </c>
    </row>
    <row r="626" spans="1:4" ht="15.75" thickBot="1" x14ac:dyDescent="0.3">
      <c r="A626" s="38">
        <v>43277</v>
      </c>
      <c r="B626" s="41">
        <f ca="1">SUMIF('Daily Welding Eletrode Issue'!$B$2:$B$5000,$A$2:$A$1048576,'Daily Welding Eletrode Issue'!$H$2:$H$2040)</f>
        <v>0</v>
      </c>
      <c r="C626" s="42">
        <f ca="1">SUMIF('Daily Welding Eletrode Issue'!$B$2:$B$5000,$A$2:$A$1048576,'Daily Welding Eletrode Issue'!$G$2:$G$2040)</f>
        <v>0</v>
      </c>
      <c r="D626" s="43">
        <f t="shared" ca="1" si="11"/>
        <v>0</v>
      </c>
    </row>
    <row r="627" spans="1:4" ht="15.75" thickBot="1" x14ac:dyDescent="0.3">
      <c r="A627" s="38">
        <v>43278</v>
      </c>
      <c r="B627" s="41">
        <f ca="1">SUMIF('Daily Welding Eletrode Issue'!$B$2:$B$5000,$A$2:$A$1048576,'Daily Welding Eletrode Issue'!$H$2:$H$2040)</f>
        <v>0</v>
      </c>
      <c r="C627" s="42">
        <f ca="1">SUMIF('Daily Welding Eletrode Issue'!$B$2:$B$5000,$A$2:$A$1048576,'Daily Welding Eletrode Issue'!$G$2:$G$2040)</f>
        <v>0</v>
      </c>
      <c r="D627" s="43">
        <f t="shared" ca="1" si="11"/>
        <v>0</v>
      </c>
    </row>
    <row r="628" spans="1:4" ht="15.75" thickBot="1" x14ac:dyDescent="0.3">
      <c r="A628" s="38">
        <v>43279</v>
      </c>
      <c r="B628" s="41">
        <f ca="1">SUMIF('Daily Welding Eletrode Issue'!$B$2:$B$5000,$A$2:$A$1048576,'Daily Welding Eletrode Issue'!$H$2:$H$2040)</f>
        <v>0</v>
      </c>
      <c r="C628" s="42">
        <f ca="1">SUMIF('Daily Welding Eletrode Issue'!$B$2:$B$5000,$A$2:$A$1048576,'Daily Welding Eletrode Issue'!$G$2:$G$2040)</f>
        <v>0</v>
      </c>
      <c r="D628" s="43">
        <f t="shared" ca="1" si="11"/>
        <v>0</v>
      </c>
    </row>
    <row r="629" spans="1:4" ht="15.75" thickBot="1" x14ac:dyDescent="0.3">
      <c r="A629" s="38">
        <v>43280</v>
      </c>
      <c r="B629" s="41">
        <f ca="1">SUMIF('Daily Welding Eletrode Issue'!$B$2:$B$5000,$A$2:$A$1048576,'Daily Welding Eletrode Issue'!$H$2:$H$2040)</f>
        <v>0</v>
      </c>
      <c r="C629" s="42">
        <f ca="1">SUMIF('Daily Welding Eletrode Issue'!$B$2:$B$5000,$A$2:$A$1048576,'Daily Welding Eletrode Issue'!$G$2:$G$2040)</f>
        <v>0</v>
      </c>
      <c r="D629" s="43">
        <f t="shared" ca="1" si="11"/>
        <v>0</v>
      </c>
    </row>
    <row r="630" spans="1:4" ht="15.75" thickBot="1" x14ac:dyDescent="0.3">
      <c r="A630" s="38">
        <v>43281</v>
      </c>
      <c r="B630" s="41">
        <f ca="1">SUMIF('Daily Welding Eletrode Issue'!$B$2:$B$5000,$A$2:$A$1048576,'Daily Welding Eletrode Issue'!$H$2:$H$2040)</f>
        <v>0</v>
      </c>
      <c r="C630" s="42">
        <f ca="1">SUMIF('Daily Welding Eletrode Issue'!$B$2:$B$5000,$A$2:$A$1048576,'Daily Welding Eletrode Issue'!$G$2:$G$2040)</f>
        <v>0</v>
      </c>
      <c r="D630" s="43">
        <f t="shared" ca="1" si="11"/>
        <v>0</v>
      </c>
    </row>
    <row r="631" spans="1:4" ht="15.75" thickBot="1" x14ac:dyDescent="0.3">
      <c r="A631" s="38">
        <v>43282</v>
      </c>
      <c r="B631" s="41">
        <f ca="1">SUMIF('Daily Welding Eletrode Issue'!$B$2:$B$5000,$A$2:$A$1048576,'Daily Welding Eletrode Issue'!$H$2:$H$2040)</f>
        <v>0</v>
      </c>
      <c r="C631" s="42">
        <f ca="1">SUMIF('Daily Welding Eletrode Issue'!$B$2:$B$5000,$A$2:$A$1048576,'Daily Welding Eletrode Issue'!$G$2:$G$2040)</f>
        <v>0</v>
      </c>
      <c r="D631" s="43">
        <f t="shared" ca="1" si="11"/>
        <v>0</v>
      </c>
    </row>
    <row r="632" spans="1:4" ht="15.75" thickBot="1" x14ac:dyDescent="0.3">
      <c r="A632" s="38">
        <v>43283</v>
      </c>
      <c r="B632" s="41">
        <f ca="1">SUMIF('Daily Welding Eletrode Issue'!$B$2:$B$5000,$A$2:$A$1048576,'Daily Welding Eletrode Issue'!$H$2:$H$2040)</f>
        <v>0</v>
      </c>
      <c r="C632" s="42">
        <f ca="1">SUMIF('Daily Welding Eletrode Issue'!$B$2:$B$5000,$A$2:$A$1048576,'Daily Welding Eletrode Issue'!$G$2:$G$2040)</f>
        <v>0</v>
      </c>
      <c r="D632" s="43">
        <f t="shared" ca="1" si="11"/>
        <v>0</v>
      </c>
    </row>
    <row r="633" spans="1:4" ht="15.75" thickBot="1" x14ac:dyDescent="0.3">
      <c r="A633" s="38">
        <v>43284</v>
      </c>
      <c r="B633" s="41">
        <f ca="1">SUMIF('Daily Welding Eletrode Issue'!$B$2:$B$5000,$A$2:$A$1048576,'Daily Welding Eletrode Issue'!$H$2:$H$2040)</f>
        <v>0</v>
      </c>
      <c r="C633" s="42">
        <f ca="1">SUMIF('Daily Welding Eletrode Issue'!$B$2:$B$5000,$A$2:$A$1048576,'Daily Welding Eletrode Issue'!$G$2:$G$2040)</f>
        <v>0</v>
      </c>
      <c r="D633" s="43">
        <f t="shared" ca="1" si="11"/>
        <v>0</v>
      </c>
    </row>
    <row r="634" spans="1:4" ht="15.75" thickBot="1" x14ac:dyDescent="0.3">
      <c r="A634" s="38">
        <v>43285</v>
      </c>
      <c r="B634" s="41">
        <f ca="1">SUMIF('Daily Welding Eletrode Issue'!$B$2:$B$5000,$A$2:$A$1048576,'Daily Welding Eletrode Issue'!$H$2:$H$2040)</f>
        <v>0</v>
      </c>
      <c r="C634" s="42">
        <f ca="1">SUMIF('Daily Welding Eletrode Issue'!$B$2:$B$5000,$A$2:$A$1048576,'Daily Welding Eletrode Issue'!$G$2:$G$2040)</f>
        <v>0</v>
      </c>
      <c r="D634" s="43">
        <f t="shared" ca="1" si="11"/>
        <v>0</v>
      </c>
    </row>
    <row r="635" spans="1:4" ht="15.75" thickBot="1" x14ac:dyDescent="0.3">
      <c r="A635" s="38">
        <v>43286</v>
      </c>
      <c r="B635" s="41">
        <f ca="1">SUMIF('Daily Welding Eletrode Issue'!$B$2:$B$5000,$A$2:$A$1048576,'Daily Welding Eletrode Issue'!$H$2:$H$2040)</f>
        <v>0</v>
      </c>
      <c r="C635" s="42">
        <f ca="1">SUMIF('Daily Welding Eletrode Issue'!$B$2:$B$5000,$A$2:$A$1048576,'Daily Welding Eletrode Issue'!$G$2:$G$2040)</f>
        <v>0</v>
      </c>
      <c r="D635" s="43">
        <f t="shared" ca="1" si="11"/>
        <v>0</v>
      </c>
    </row>
    <row r="636" spans="1:4" ht="15.75" thickBot="1" x14ac:dyDescent="0.3">
      <c r="A636" s="38">
        <v>43287</v>
      </c>
      <c r="B636" s="41">
        <f ca="1">SUMIF('Daily Welding Eletrode Issue'!$B$2:$B$5000,$A$2:$A$1048576,'Daily Welding Eletrode Issue'!$H$2:$H$2040)</f>
        <v>0</v>
      </c>
      <c r="C636" s="42">
        <f ca="1">SUMIF('Daily Welding Eletrode Issue'!$B$2:$B$5000,$A$2:$A$1048576,'Daily Welding Eletrode Issue'!$G$2:$G$2040)</f>
        <v>0</v>
      </c>
      <c r="D636" s="43">
        <f t="shared" ca="1" si="11"/>
        <v>0</v>
      </c>
    </row>
    <row r="637" spans="1:4" ht="15.75" thickBot="1" x14ac:dyDescent="0.3">
      <c r="A637" s="38">
        <v>43288</v>
      </c>
      <c r="B637" s="41">
        <f ca="1">SUMIF('Daily Welding Eletrode Issue'!$B$2:$B$5000,$A$2:$A$1048576,'Daily Welding Eletrode Issue'!$H$2:$H$2040)</f>
        <v>0</v>
      </c>
      <c r="C637" s="42">
        <f ca="1">SUMIF('Daily Welding Eletrode Issue'!$B$2:$B$5000,$A$2:$A$1048576,'Daily Welding Eletrode Issue'!$G$2:$G$2040)</f>
        <v>0</v>
      </c>
      <c r="D637" s="43">
        <f t="shared" ca="1" si="11"/>
        <v>0</v>
      </c>
    </row>
    <row r="638" spans="1:4" ht="15.75" thickBot="1" x14ac:dyDescent="0.3">
      <c r="A638" s="38">
        <v>43289</v>
      </c>
      <c r="B638" s="41">
        <f ca="1">SUMIF('Daily Welding Eletrode Issue'!$B$2:$B$5000,$A$2:$A$1048576,'Daily Welding Eletrode Issue'!$H$2:$H$2040)</f>
        <v>0</v>
      </c>
      <c r="C638" s="42">
        <f ca="1">SUMIF('Daily Welding Eletrode Issue'!$B$2:$B$5000,$A$2:$A$1048576,'Daily Welding Eletrode Issue'!$G$2:$G$2040)</f>
        <v>0</v>
      </c>
      <c r="D638" s="43">
        <f t="shared" ca="1" si="11"/>
        <v>0</v>
      </c>
    </row>
    <row r="639" spans="1:4" ht="15.75" thickBot="1" x14ac:dyDescent="0.3">
      <c r="A639" s="38">
        <v>43290</v>
      </c>
      <c r="B639" s="41">
        <f ca="1">SUMIF('Daily Welding Eletrode Issue'!$B$2:$B$5000,$A$2:$A$1048576,'Daily Welding Eletrode Issue'!$H$2:$H$2040)</f>
        <v>0</v>
      </c>
      <c r="C639" s="42">
        <f ca="1">SUMIF('Daily Welding Eletrode Issue'!$B$2:$B$5000,$A$2:$A$1048576,'Daily Welding Eletrode Issue'!$G$2:$G$2040)</f>
        <v>0</v>
      </c>
      <c r="D639" s="43">
        <f t="shared" ca="1" si="11"/>
        <v>0</v>
      </c>
    </row>
    <row r="640" spans="1:4" ht="15.75" thickBot="1" x14ac:dyDescent="0.3">
      <c r="A640" s="38">
        <v>43291</v>
      </c>
      <c r="B640" s="41">
        <f ca="1">SUMIF('Daily Welding Eletrode Issue'!$B$2:$B$5000,$A$2:$A$1048576,'Daily Welding Eletrode Issue'!$H$2:$H$2040)</f>
        <v>0</v>
      </c>
      <c r="C640" s="42">
        <f ca="1">SUMIF('Daily Welding Eletrode Issue'!$B$2:$B$5000,$A$2:$A$1048576,'Daily Welding Eletrode Issue'!$G$2:$G$2040)</f>
        <v>0</v>
      </c>
      <c r="D640" s="43">
        <f t="shared" ca="1" si="11"/>
        <v>0</v>
      </c>
    </row>
    <row r="641" spans="1:4" ht="15.75" thickBot="1" x14ac:dyDescent="0.3">
      <c r="A641" s="38">
        <v>43292</v>
      </c>
      <c r="B641" s="41">
        <f ca="1">SUMIF('Daily Welding Eletrode Issue'!$B$2:$B$5000,$A$2:$A$1048576,'Daily Welding Eletrode Issue'!$H$2:$H$2040)</f>
        <v>0</v>
      </c>
      <c r="C641" s="42">
        <f ca="1">SUMIF('Daily Welding Eletrode Issue'!$B$2:$B$5000,$A$2:$A$1048576,'Daily Welding Eletrode Issue'!$G$2:$G$2040)</f>
        <v>0</v>
      </c>
      <c r="D641" s="43">
        <f t="shared" ca="1" si="11"/>
        <v>0</v>
      </c>
    </row>
    <row r="642" spans="1:4" ht="15.75" thickBot="1" x14ac:dyDescent="0.3">
      <c r="A642" s="38">
        <v>43293</v>
      </c>
      <c r="B642" s="41">
        <f ca="1">SUMIF('Daily Welding Eletrode Issue'!$B$2:$B$5000,$A$2:$A$1048576,'Daily Welding Eletrode Issue'!$H$2:$H$2040)</f>
        <v>0</v>
      </c>
      <c r="C642" s="42">
        <f ca="1">SUMIF('Daily Welding Eletrode Issue'!$B$2:$B$5000,$A$2:$A$1048576,'Daily Welding Eletrode Issue'!$G$2:$G$2040)</f>
        <v>0</v>
      </c>
      <c r="D642" s="43">
        <f t="shared" ca="1" si="11"/>
        <v>0</v>
      </c>
    </row>
    <row r="643" spans="1:4" ht="15.75" thickBot="1" x14ac:dyDescent="0.3">
      <c r="A643" s="38">
        <v>43294</v>
      </c>
      <c r="B643" s="41">
        <f ca="1">SUMIF('Daily Welding Eletrode Issue'!$B$2:$B$5000,$A$2:$A$1048576,'Daily Welding Eletrode Issue'!$H$2:$H$2040)</f>
        <v>0</v>
      </c>
      <c r="C643" s="42">
        <f ca="1">SUMIF('Daily Welding Eletrode Issue'!$B$2:$B$5000,$A$2:$A$1048576,'Daily Welding Eletrode Issue'!$G$2:$G$2040)</f>
        <v>0</v>
      </c>
      <c r="D643" s="43">
        <f t="shared" ca="1" si="11"/>
        <v>0</v>
      </c>
    </row>
    <row r="644" spans="1:4" ht="15.75" thickBot="1" x14ac:dyDescent="0.3">
      <c r="A644" s="38">
        <v>43295</v>
      </c>
      <c r="B644" s="41">
        <f ca="1">SUMIF('Daily Welding Eletrode Issue'!$B$2:$B$5000,$A$2:$A$1048576,'Daily Welding Eletrode Issue'!$H$2:$H$2040)</f>
        <v>0</v>
      </c>
      <c r="C644" s="42">
        <f ca="1">SUMIF('Daily Welding Eletrode Issue'!$B$2:$B$5000,$A$2:$A$1048576,'Daily Welding Eletrode Issue'!$G$2:$G$2040)</f>
        <v>0</v>
      </c>
      <c r="D644" s="43">
        <f t="shared" ca="1" si="11"/>
        <v>0</v>
      </c>
    </row>
    <row r="645" spans="1:4" ht="15.75" thickBot="1" x14ac:dyDescent="0.3">
      <c r="A645" s="38">
        <v>43296</v>
      </c>
      <c r="B645" s="41">
        <f ca="1">SUMIF('Daily Welding Eletrode Issue'!$B$2:$B$5000,$A$2:$A$1048576,'Daily Welding Eletrode Issue'!$H$2:$H$2040)</f>
        <v>0</v>
      </c>
      <c r="C645" s="42">
        <f ca="1">SUMIF('Daily Welding Eletrode Issue'!$B$2:$B$5000,$A$2:$A$1048576,'Daily Welding Eletrode Issue'!$G$2:$G$2040)</f>
        <v>0</v>
      </c>
      <c r="D645" s="43">
        <f t="shared" ca="1" si="11"/>
        <v>0</v>
      </c>
    </row>
    <row r="646" spans="1:4" ht="15.75" thickBot="1" x14ac:dyDescent="0.3">
      <c r="A646" s="38">
        <v>43297</v>
      </c>
      <c r="B646" s="41">
        <f ca="1">SUMIF('Daily Welding Eletrode Issue'!$B$2:$B$5000,$A$2:$A$1048576,'Daily Welding Eletrode Issue'!$H$2:$H$2040)</f>
        <v>0</v>
      </c>
      <c r="C646" s="42">
        <f ca="1">SUMIF('Daily Welding Eletrode Issue'!$B$2:$B$5000,$A$2:$A$1048576,'Daily Welding Eletrode Issue'!$G$2:$G$2040)</f>
        <v>0</v>
      </c>
      <c r="D646" s="43">
        <f t="shared" ca="1" si="11"/>
        <v>0</v>
      </c>
    </row>
    <row r="647" spans="1:4" ht="15.75" thickBot="1" x14ac:dyDescent="0.3">
      <c r="A647" s="38">
        <v>43298</v>
      </c>
      <c r="B647" s="41">
        <f ca="1">SUMIF('Daily Welding Eletrode Issue'!$B$2:$B$5000,$A$2:$A$1048576,'Daily Welding Eletrode Issue'!$H$2:$H$2040)</f>
        <v>0</v>
      </c>
      <c r="C647" s="42">
        <f ca="1">SUMIF('Daily Welding Eletrode Issue'!$B$2:$B$5000,$A$2:$A$1048576,'Daily Welding Eletrode Issue'!$G$2:$G$2040)</f>
        <v>0</v>
      </c>
      <c r="D647" s="43">
        <f t="shared" ca="1" si="11"/>
        <v>0</v>
      </c>
    </row>
    <row r="648" spans="1:4" ht="15.75" thickBot="1" x14ac:dyDescent="0.3">
      <c r="A648" s="38">
        <v>43299</v>
      </c>
      <c r="B648" s="41">
        <f ca="1">SUMIF('Daily Welding Eletrode Issue'!$B$2:$B$5000,$A$2:$A$1048576,'Daily Welding Eletrode Issue'!$H$2:$H$2040)</f>
        <v>0</v>
      </c>
      <c r="C648" s="42">
        <f ca="1">SUMIF('Daily Welding Eletrode Issue'!$B$2:$B$5000,$A$2:$A$1048576,'Daily Welding Eletrode Issue'!$G$2:$G$2040)</f>
        <v>0</v>
      </c>
      <c r="D648" s="43">
        <f t="shared" ca="1" si="11"/>
        <v>0</v>
      </c>
    </row>
    <row r="649" spans="1:4" ht="15.75" thickBot="1" x14ac:dyDescent="0.3">
      <c r="A649" s="38">
        <v>43300</v>
      </c>
      <c r="B649" s="41">
        <f ca="1">SUMIF('Daily Welding Eletrode Issue'!$B$2:$B$5000,$A$2:$A$1048576,'Daily Welding Eletrode Issue'!$H$2:$H$2040)</f>
        <v>0</v>
      </c>
      <c r="C649" s="42">
        <f ca="1">SUMIF('Daily Welding Eletrode Issue'!$B$2:$B$5000,$A$2:$A$1048576,'Daily Welding Eletrode Issue'!$G$2:$G$2040)</f>
        <v>0</v>
      </c>
      <c r="D649" s="43">
        <f t="shared" ca="1" si="11"/>
        <v>0</v>
      </c>
    </row>
    <row r="650" spans="1:4" ht="15.75" thickBot="1" x14ac:dyDescent="0.3">
      <c r="A650" s="38">
        <v>43301</v>
      </c>
      <c r="B650" s="41">
        <f ca="1">SUMIF('Daily Welding Eletrode Issue'!$B$2:$B$5000,$A$2:$A$1048576,'Daily Welding Eletrode Issue'!$H$2:$H$2040)</f>
        <v>0</v>
      </c>
      <c r="C650" s="42">
        <f ca="1">SUMIF('Daily Welding Eletrode Issue'!$B$2:$B$5000,$A$2:$A$1048576,'Daily Welding Eletrode Issue'!$G$2:$G$2040)</f>
        <v>0</v>
      </c>
      <c r="D650" s="43">
        <f t="shared" ca="1" si="11"/>
        <v>0</v>
      </c>
    </row>
    <row r="651" spans="1:4" ht="15.75" thickBot="1" x14ac:dyDescent="0.3">
      <c r="A651" s="38">
        <v>43302</v>
      </c>
      <c r="B651" s="41">
        <f ca="1">SUMIF('Daily Welding Eletrode Issue'!$B$2:$B$5000,$A$2:$A$1048576,'Daily Welding Eletrode Issue'!$H$2:$H$2040)</f>
        <v>0</v>
      </c>
      <c r="C651" s="42">
        <f ca="1">SUMIF('Daily Welding Eletrode Issue'!$B$2:$B$5000,$A$2:$A$1048576,'Daily Welding Eletrode Issue'!$G$2:$G$2040)</f>
        <v>0</v>
      </c>
      <c r="D651" s="43">
        <f t="shared" ca="1" si="11"/>
        <v>0</v>
      </c>
    </row>
    <row r="652" spans="1:4" ht="15.75" thickBot="1" x14ac:dyDescent="0.3">
      <c r="A652" s="38">
        <v>43303</v>
      </c>
      <c r="B652" s="41">
        <f ca="1">SUMIF('Daily Welding Eletrode Issue'!$B$2:$B$5000,$A$2:$A$1048576,'Daily Welding Eletrode Issue'!$H$2:$H$2040)</f>
        <v>0</v>
      </c>
      <c r="C652" s="42">
        <f ca="1">SUMIF('Daily Welding Eletrode Issue'!$B$2:$B$5000,$A$2:$A$1048576,'Daily Welding Eletrode Issue'!$G$2:$G$2040)</f>
        <v>0</v>
      </c>
      <c r="D652" s="43">
        <f t="shared" ca="1" si="11"/>
        <v>0</v>
      </c>
    </row>
    <row r="653" spans="1:4" ht="15.75" thickBot="1" x14ac:dyDescent="0.3">
      <c r="A653" s="38">
        <v>43304</v>
      </c>
      <c r="B653" s="41">
        <f ca="1">SUMIF('Daily Welding Eletrode Issue'!$B$2:$B$5000,$A$2:$A$1048576,'Daily Welding Eletrode Issue'!$H$2:$H$2040)</f>
        <v>0</v>
      </c>
      <c r="C653" s="42">
        <f ca="1">SUMIF('Daily Welding Eletrode Issue'!$B$2:$B$5000,$A$2:$A$1048576,'Daily Welding Eletrode Issue'!$G$2:$G$2040)</f>
        <v>0</v>
      </c>
      <c r="D653" s="43">
        <f t="shared" ca="1" si="11"/>
        <v>0</v>
      </c>
    </row>
    <row r="654" spans="1:4" ht="15.75" thickBot="1" x14ac:dyDescent="0.3">
      <c r="A654" s="38">
        <v>43305</v>
      </c>
      <c r="B654" s="41">
        <f ca="1">SUMIF('Daily Welding Eletrode Issue'!$B$2:$B$5000,$A$2:$A$1048576,'Daily Welding Eletrode Issue'!$H$2:$H$2040)</f>
        <v>0</v>
      </c>
      <c r="C654" s="42">
        <f ca="1">SUMIF('Daily Welding Eletrode Issue'!$B$2:$B$5000,$A$2:$A$1048576,'Daily Welding Eletrode Issue'!$G$2:$G$2040)</f>
        <v>0</v>
      </c>
      <c r="D654" s="43">
        <f t="shared" ca="1" si="11"/>
        <v>0</v>
      </c>
    </row>
    <row r="655" spans="1:4" ht="15.75" thickBot="1" x14ac:dyDescent="0.3">
      <c r="A655" s="38">
        <v>43306</v>
      </c>
      <c r="B655" s="41">
        <f ca="1">SUMIF('Daily Welding Eletrode Issue'!$B$2:$B$5000,$A$2:$A$1048576,'Daily Welding Eletrode Issue'!$H$2:$H$2040)</f>
        <v>0</v>
      </c>
      <c r="C655" s="42">
        <f ca="1">SUMIF('Daily Welding Eletrode Issue'!$B$2:$B$5000,$A$2:$A$1048576,'Daily Welding Eletrode Issue'!$G$2:$G$2040)</f>
        <v>0</v>
      </c>
      <c r="D655" s="43">
        <f t="shared" ca="1" si="11"/>
        <v>0</v>
      </c>
    </row>
    <row r="656" spans="1:4" ht="15.75" thickBot="1" x14ac:dyDescent="0.3">
      <c r="A656" s="38">
        <v>43307</v>
      </c>
      <c r="B656" s="41">
        <f ca="1">SUMIF('Daily Welding Eletrode Issue'!$B$2:$B$5000,$A$2:$A$1048576,'Daily Welding Eletrode Issue'!$H$2:$H$2040)</f>
        <v>0</v>
      </c>
      <c r="C656" s="42">
        <f ca="1">SUMIF('Daily Welding Eletrode Issue'!$B$2:$B$5000,$A$2:$A$1048576,'Daily Welding Eletrode Issue'!$G$2:$G$2040)</f>
        <v>0</v>
      </c>
      <c r="D656" s="43">
        <f t="shared" ca="1" si="11"/>
        <v>0</v>
      </c>
    </row>
    <row r="657" spans="1:4" ht="15.75" thickBot="1" x14ac:dyDescent="0.3">
      <c r="A657" s="38">
        <v>43308</v>
      </c>
      <c r="B657" s="41">
        <f ca="1">SUMIF('Daily Welding Eletrode Issue'!$B$2:$B$5000,$A$2:$A$1048576,'Daily Welding Eletrode Issue'!$H$2:$H$2040)</f>
        <v>0</v>
      </c>
      <c r="C657" s="42">
        <f ca="1">SUMIF('Daily Welding Eletrode Issue'!$B$2:$B$5000,$A$2:$A$1048576,'Daily Welding Eletrode Issue'!$G$2:$G$2040)</f>
        <v>0</v>
      </c>
      <c r="D657" s="43">
        <f t="shared" ca="1" si="11"/>
        <v>0</v>
      </c>
    </row>
    <row r="658" spans="1:4" ht="15.75" thickBot="1" x14ac:dyDescent="0.3">
      <c r="A658" s="38">
        <v>43309</v>
      </c>
      <c r="B658" s="41">
        <f ca="1">SUMIF('Daily Welding Eletrode Issue'!$B$2:$B$5000,$A$2:$A$1048576,'Daily Welding Eletrode Issue'!$H$2:$H$2040)</f>
        <v>0</v>
      </c>
      <c r="C658" s="42">
        <f ca="1">SUMIF('Daily Welding Eletrode Issue'!$B$2:$B$5000,$A$2:$A$1048576,'Daily Welding Eletrode Issue'!$G$2:$G$2040)</f>
        <v>0</v>
      </c>
      <c r="D658" s="43">
        <f t="shared" ca="1" si="11"/>
        <v>0</v>
      </c>
    </row>
    <row r="659" spans="1:4" ht="15.75" thickBot="1" x14ac:dyDescent="0.3">
      <c r="A659" s="38">
        <v>43310</v>
      </c>
      <c r="B659" s="41">
        <f ca="1">SUMIF('Daily Welding Eletrode Issue'!$B$2:$B$5000,$A$2:$A$1048576,'Daily Welding Eletrode Issue'!$H$2:$H$2040)</f>
        <v>0</v>
      </c>
      <c r="C659" s="42">
        <f ca="1">SUMIF('Daily Welding Eletrode Issue'!$B$2:$B$5000,$A$2:$A$1048576,'Daily Welding Eletrode Issue'!$G$2:$G$2040)</f>
        <v>0</v>
      </c>
      <c r="D659" s="43">
        <f t="shared" ca="1" si="11"/>
        <v>0</v>
      </c>
    </row>
    <row r="660" spans="1:4" ht="15.75" thickBot="1" x14ac:dyDescent="0.3">
      <c r="A660" s="38">
        <v>43311</v>
      </c>
      <c r="B660" s="41">
        <f ca="1">SUMIF('Daily Welding Eletrode Issue'!$B$2:$B$5000,$A$2:$A$1048576,'Daily Welding Eletrode Issue'!$H$2:$H$2040)</f>
        <v>0</v>
      </c>
      <c r="C660" s="42">
        <f ca="1">SUMIF('Daily Welding Eletrode Issue'!$B$2:$B$5000,$A$2:$A$1048576,'Daily Welding Eletrode Issue'!$G$2:$G$2040)</f>
        <v>0</v>
      </c>
      <c r="D660" s="43">
        <f t="shared" ca="1" si="11"/>
        <v>0</v>
      </c>
    </row>
    <row r="661" spans="1:4" ht="15.75" thickBot="1" x14ac:dyDescent="0.3">
      <c r="A661" s="38">
        <v>43312</v>
      </c>
      <c r="B661" s="41">
        <f ca="1">SUMIF('Daily Welding Eletrode Issue'!$B$2:$B$5000,$A$2:$A$1048576,'Daily Welding Eletrode Issue'!$H$2:$H$2040)</f>
        <v>0</v>
      </c>
      <c r="C661" s="42">
        <f ca="1">SUMIF('Daily Welding Eletrode Issue'!$B$2:$B$5000,$A$2:$A$1048576,'Daily Welding Eletrode Issue'!$G$2:$G$2040)</f>
        <v>0</v>
      </c>
      <c r="D661" s="43">
        <f t="shared" ca="1" si="11"/>
        <v>0</v>
      </c>
    </row>
    <row r="662" spans="1:4" ht="15.75" thickBot="1" x14ac:dyDescent="0.3">
      <c r="A662" s="38">
        <v>43313</v>
      </c>
      <c r="B662" s="41">
        <f ca="1">SUMIF('Daily Welding Eletrode Issue'!$B$2:$B$5000,$A$2:$A$1048576,'Daily Welding Eletrode Issue'!$H$2:$H$2040)</f>
        <v>0</v>
      </c>
      <c r="C662" s="42">
        <f ca="1">SUMIF('Daily Welding Eletrode Issue'!$B$2:$B$5000,$A$2:$A$1048576,'Daily Welding Eletrode Issue'!$G$2:$G$2040)</f>
        <v>0</v>
      </c>
      <c r="D662" s="43">
        <f t="shared" ca="1" si="11"/>
        <v>0</v>
      </c>
    </row>
    <row r="663" spans="1:4" ht="15.75" thickBot="1" x14ac:dyDescent="0.3">
      <c r="A663" s="38">
        <v>43314</v>
      </c>
      <c r="B663" s="41">
        <f ca="1">SUMIF('Daily Welding Eletrode Issue'!$B$2:$B$5000,$A$2:$A$1048576,'Daily Welding Eletrode Issue'!$H$2:$H$2040)</f>
        <v>0</v>
      </c>
      <c r="C663" s="42">
        <f ca="1">SUMIF('Daily Welding Eletrode Issue'!$B$2:$B$5000,$A$2:$A$1048576,'Daily Welding Eletrode Issue'!$G$2:$G$2040)</f>
        <v>0</v>
      </c>
      <c r="D663" s="43">
        <f t="shared" ca="1" si="11"/>
        <v>0</v>
      </c>
    </row>
    <row r="664" spans="1:4" ht="15.75" thickBot="1" x14ac:dyDescent="0.3">
      <c r="A664" s="38">
        <v>43315</v>
      </c>
      <c r="B664" s="41">
        <f ca="1">SUMIF('Daily Welding Eletrode Issue'!$B$2:$B$5000,$A$2:$A$1048576,'Daily Welding Eletrode Issue'!$H$2:$H$2040)</f>
        <v>0</v>
      </c>
      <c r="C664" s="42">
        <f ca="1">SUMIF('Daily Welding Eletrode Issue'!$B$2:$B$5000,$A$2:$A$1048576,'Daily Welding Eletrode Issue'!$G$2:$G$2040)</f>
        <v>0</v>
      </c>
      <c r="D664" s="43">
        <f t="shared" ca="1" si="11"/>
        <v>0</v>
      </c>
    </row>
    <row r="665" spans="1:4" ht="15.75" thickBot="1" x14ac:dyDescent="0.3">
      <c r="A665" s="38">
        <v>43316</v>
      </c>
      <c r="B665" s="41">
        <f ca="1">SUMIF('Daily Welding Eletrode Issue'!$B$2:$B$5000,$A$2:$A$1048576,'Daily Welding Eletrode Issue'!$H$2:$H$2040)</f>
        <v>0</v>
      </c>
      <c r="C665" s="42">
        <f ca="1">SUMIF('Daily Welding Eletrode Issue'!$B$2:$B$5000,$A$2:$A$1048576,'Daily Welding Eletrode Issue'!$G$2:$G$2040)</f>
        <v>0</v>
      </c>
      <c r="D665" s="43">
        <f t="shared" ca="1" si="11"/>
        <v>0</v>
      </c>
    </row>
    <row r="666" spans="1:4" ht="15.75" thickBot="1" x14ac:dyDescent="0.3">
      <c r="A666" s="38">
        <v>43317</v>
      </c>
      <c r="B666" s="41">
        <f ca="1">SUMIF('Daily Welding Eletrode Issue'!$B$2:$B$5000,$A$2:$A$1048576,'Daily Welding Eletrode Issue'!$H$2:$H$2040)</f>
        <v>0</v>
      </c>
      <c r="C666" s="42">
        <f ca="1">SUMIF('Daily Welding Eletrode Issue'!$B$2:$B$5000,$A$2:$A$1048576,'Daily Welding Eletrode Issue'!$G$2:$G$2040)</f>
        <v>0</v>
      </c>
      <c r="D666" s="43">
        <f t="shared" ca="1" si="11"/>
        <v>0</v>
      </c>
    </row>
    <row r="667" spans="1:4" ht="15.75" thickBot="1" x14ac:dyDescent="0.3">
      <c r="A667" s="38">
        <v>43318</v>
      </c>
      <c r="B667" s="41">
        <f ca="1">SUMIF('Daily Welding Eletrode Issue'!$B$2:$B$5000,$A$2:$A$1048576,'Daily Welding Eletrode Issue'!$H$2:$H$2040)</f>
        <v>0</v>
      </c>
      <c r="C667" s="42">
        <f ca="1">SUMIF('Daily Welding Eletrode Issue'!$B$2:$B$5000,$A$2:$A$1048576,'Daily Welding Eletrode Issue'!$G$2:$G$2040)</f>
        <v>0</v>
      </c>
      <c r="D667" s="43">
        <f t="shared" ca="1" si="11"/>
        <v>0</v>
      </c>
    </row>
    <row r="668" spans="1:4" ht="15.75" thickBot="1" x14ac:dyDescent="0.3">
      <c r="A668" s="38">
        <v>43319</v>
      </c>
      <c r="B668" s="41">
        <f ca="1">SUMIF('Daily Welding Eletrode Issue'!$B$2:$B$5000,$A$2:$A$1048576,'Daily Welding Eletrode Issue'!$H$2:$H$2040)</f>
        <v>0</v>
      </c>
      <c r="C668" s="42">
        <f ca="1">SUMIF('Daily Welding Eletrode Issue'!$B$2:$B$5000,$A$2:$A$1048576,'Daily Welding Eletrode Issue'!$G$2:$G$2040)</f>
        <v>0</v>
      </c>
      <c r="D668" s="43">
        <f t="shared" ca="1" si="11"/>
        <v>0</v>
      </c>
    </row>
    <row r="669" spans="1:4" ht="15.75" thickBot="1" x14ac:dyDescent="0.3">
      <c r="A669" s="38">
        <v>43320</v>
      </c>
      <c r="B669" s="41">
        <f ca="1">SUMIF('Daily Welding Eletrode Issue'!$B$2:$B$5000,$A$2:$A$1048576,'Daily Welding Eletrode Issue'!$H$2:$H$2040)</f>
        <v>0</v>
      </c>
      <c r="C669" s="42">
        <f ca="1">SUMIF('Daily Welding Eletrode Issue'!$B$2:$B$5000,$A$2:$A$1048576,'Daily Welding Eletrode Issue'!$G$2:$G$2040)</f>
        <v>0</v>
      </c>
      <c r="D669" s="43">
        <f t="shared" ca="1" si="11"/>
        <v>0</v>
      </c>
    </row>
    <row r="670" spans="1:4" ht="15.75" thickBot="1" x14ac:dyDescent="0.3">
      <c r="A670" s="38">
        <v>43321</v>
      </c>
      <c r="B670" s="41">
        <f ca="1">SUMIF('Daily Welding Eletrode Issue'!$B$2:$B$5000,$A$2:$A$1048576,'Daily Welding Eletrode Issue'!$H$2:$H$2040)</f>
        <v>0</v>
      </c>
      <c r="C670" s="42">
        <f ca="1">SUMIF('Daily Welding Eletrode Issue'!$B$2:$B$5000,$A$2:$A$1048576,'Daily Welding Eletrode Issue'!$G$2:$G$2040)</f>
        <v>0</v>
      </c>
      <c r="D670" s="43">
        <f t="shared" ca="1" si="11"/>
        <v>0</v>
      </c>
    </row>
    <row r="671" spans="1:4" ht="15.75" thickBot="1" x14ac:dyDescent="0.3">
      <c r="A671" s="38">
        <v>43322</v>
      </c>
      <c r="B671" s="41">
        <f ca="1">SUMIF('Daily Welding Eletrode Issue'!$B$2:$B$5000,$A$2:$A$1048576,'Daily Welding Eletrode Issue'!$H$2:$H$2040)</f>
        <v>0</v>
      </c>
      <c r="C671" s="42">
        <f ca="1">SUMIF('Daily Welding Eletrode Issue'!$B$2:$B$5000,$A$2:$A$1048576,'Daily Welding Eletrode Issue'!$G$2:$G$2040)</f>
        <v>0</v>
      </c>
      <c r="D671" s="43">
        <f t="shared" ca="1" si="11"/>
        <v>0</v>
      </c>
    </row>
    <row r="672" spans="1:4" ht="15.75" thickBot="1" x14ac:dyDescent="0.3">
      <c r="A672" s="38">
        <v>43323</v>
      </c>
      <c r="B672" s="41">
        <f ca="1">SUMIF('Daily Welding Eletrode Issue'!$B$2:$B$5000,$A$2:$A$1048576,'Daily Welding Eletrode Issue'!$H$2:$H$2040)</f>
        <v>0</v>
      </c>
      <c r="C672" s="42">
        <f ca="1">SUMIF('Daily Welding Eletrode Issue'!$B$2:$B$5000,$A$2:$A$1048576,'Daily Welding Eletrode Issue'!$G$2:$G$2040)</f>
        <v>0</v>
      </c>
      <c r="D672" s="43">
        <f t="shared" ca="1" si="11"/>
        <v>0</v>
      </c>
    </row>
    <row r="673" spans="1:4" ht="15.75" thickBot="1" x14ac:dyDescent="0.3">
      <c r="A673" s="38">
        <v>43324</v>
      </c>
      <c r="B673" s="41">
        <f ca="1">SUMIF('Daily Welding Eletrode Issue'!$B$2:$B$5000,$A$2:$A$1048576,'Daily Welding Eletrode Issue'!$H$2:$H$2040)</f>
        <v>0</v>
      </c>
      <c r="C673" s="42">
        <f ca="1">SUMIF('Daily Welding Eletrode Issue'!$B$2:$B$5000,$A$2:$A$1048576,'Daily Welding Eletrode Issue'!$G$2:$G$2040)</f>
        <v>0</v>
      </c>
      <c r="D673" s="43">
        <f t="shared" ca="1" si="11"/>
        <v>0</v>
      </c>
    </row>
    <row r="674" spans="1:4" ht="15.75" thickBot="1" x14ac:dyDescent="0.3">
      <c r="A674" s="38">
        <v>43325</v>
      </c>
      <c r="B674" s="41">
        <f ca="1">SUMIF('Daily Welding Eletrode Issue'!$B$2:$B$5000,$A$2:$A$1048576,'Daily Welding Eletrode Issue'!$H$2:$H$2040)</f>
        <v>0</v>
      </c>
      <c r="C674" s="42">
        <f ca="1">SUMIF('Daily Welding Eletrode Issue'!$B$2:$B$5000,$A$2:$A$1048576,'Daily Welding Eletrode Issue'!$G$2:$G$2040)</f>
        <v>0</v>
      </c>
      <c r="D674" s="43">
        <f t="shared" ca="1" si="11"/>
        <v>0</v>
      </c>
    </row>
    <row r="675" spans="1:4" ht="15.75" thickBot="1" x14ac:dyDescent="0.3">
      <c r="A675" s="38">
        <v>43326</v>
      </c>
      <c r="B675" s="41">
        <f ca="1">SUMIF('Daily Welding Eletrode Issue'!$B$2:$B$5000,$A$2:$A$1048576,'Daily Welding Eletrode Issue'!$H$2:$H$2040)</f>
        <v>0</v>
      </c>
      <c r="C675" s="42">
        <f ca="1">SUMIF('Daily Welding Eletrode Issue'!$B$2:$B$5000,$A$2:$A$1048576,'Daily Welding Eletrode Issue'!$G$2:$G$2040)</f>
        <v>0</v>
      </c>
      <c r="D675" s="43">
        <f t="shared" ca="1" si="11"/>
        <v>0</v>
      </c>
    </row>
    <row r="676" spans="1:4" ht="15.75" thickBot="1" x14ac:dyDescent="0.3">
      <c r="A676" s="38">
        <v>43327</v>
      </c>
      <c r="B676" s="41">
        <f ca="1">SUMIF('Daily Welding Eletrode Issue'!$B$2:$B$5000,$A$2:$A$1048576,'Daily Welding Eletrode Issue'!$H$2:$H$2040)</f>
        <v>0</v>
      </c>
      <c r="C676" s="42">
        <f ca="1">SUMIF('Daily Welding Eletrode Issue'!$B$2:$B$5000,$A$2:$A$1048576,'Daily Welding Eletrode Issue'!$G$2:$G$2040)</f>
        <v>0</v>
      </c>
      <c r="D676" s="43">
        <f t="shared" ca="1" si="11"/>
        <v>0</v>
      </c>
    </row>
    <row r="677" spans="1:4" ht="15.75" thickBot="1" x14ac:dyDescent="0.3">
      <c r="A677" s="38">
        <v>43328</v>
      </c>
      <c r="B677" s="41">
        <f ca="1">SUMIF('Daily Welding Eletrode Issue'!$B$2:$B$5000,$A$2:$A$1048576,'Daily Welding Eletrode Issue'!$H$2:$H$2040)</f>
        <v>0</v>
      </c>
      <c r="C677" s="42">
        <f ca="1">SUMIF('Daily Welding Eletrode Issue'!$B$2:$B$5000,$A$2:$A$1048576,'Daily Welding Eletrode Issue'!$G$2:$G$2040)</f>
        <v>0</v>
      </c>
      <c r="D677" s="43">
        <f t="shared" ca="1" si="11"/>
        <v>0</v>
      </c>
    </row>
    <row r="678" spans="1:4" ht="15.75" thickBot="1" x14ac:dyDescent="0.3">
      <c r="A678" s="38">
        <v>43329</v>
      </c>
      <c r="B678" s="41">
        <f ca="1">SUMIF('Daily Welding Eletrode Issue'!$B$2:$B$5000,$A$2:$A$1048576,'Daily Welding Eletrode Issue'!$H$2:$H$2040)</f>
        <v>0</v>
      </c>
      <c r="C678" s="42">
        <f ca="1">SUMIF('Daily Welding Eletrode Issue'!$B$2:$B$5000,$A$2:$A$1048576,'Daily Welding Eletrode Issue'!$G$2:$G$2040)</f>
        <v>0</v>
      </c>
      <c r="D678" s="43">
        <f t="shared" ca="1" si="11"/>
        <v>0</v>
      </c>
    </row>
    <row r="679" spans="1:4" ht="15.75" thickBot="1" x14ac:dyDescent="0.3">
      <c r="A679" s="38">
        <v>43330</v>
      </c>
      <c r="B679" s="41">
        <f ca="1">SUMIF('Daily Welding Eletrode Issue'!$B$2:$B$5000,$A$2:$A$1048576,'Daily Welding Eletrode Issue'!$H$2:$H$2040)</f>
        <v>0</v>
      </c>
      <c r="C679" s="42">
        <f ca="1">SUMIF('Daily Welding Eletrode Issue'!$B$2:$B$5000,$A$2:$A$1048576,'Daily Welding Eletrode Issue'!$G$2:$G$2040)</f>
        <v>0</v>
      </c>
      <c r="D679" s="43">
        <f t="shared" ca="1" si="11"/>
        <v>0</v>
      </c>
    </row>
    <row r="680" spans="1:4" ht="15.75" thickBot="1" x14ac:dyDescent="0.3">
      <c r="A680" s="38">
        <v>43331</v>
      </c>
      <c r="B680" s="41">
        <f ca="1">SUMIF('Daily Welding Eletrode Issue'!$B$2:$B$5000,$A$2:$A$1048576,'Daily Welding Eletrode Issue'!$H$2:$H$2040)</f>
        <v>0</v>
      </c>
      <c r="C680" s="42">
        <f ca="1">SUMIF('Daily Welding Eletrode Issue'!$B$2:$B$5000,$A$2:$A$1048576,'Daily Welding Eletrode Issue'!$G$2:$G$2040)</f>
        <v>0</v>
      </c>
      <c r="D680" s="43">
        <f t="shared" ca="1" si="11"/>
        <v>0</v>
      </c>
    </row>
    <row r="681" spans="1:4" ht="15.75" thickBot="1" x14ac:dyDescent="0.3">
      <c r="A681" s="38">
        <v>43332</v>
      </c>
      <c r="B681" s="41">
        <f ca="1">SUMIF('Daily Welding Eletrode Issue'!$B$2:$B$5000,$A$2:$A$1048576,'Daily Welding Eletrode Issue'!$H$2:$H$2040)</f>
        <v>0</v>
      </c>
      <c r="C681" s="42">
        <f ca="1">SUMIF('Daily Welding Eletrode Issue'!$B$2:$B$5000,$A$2:$A$1048576,'Daily Welding Eletrode Issue'!$G$2:$G$2040)</f>
        <v>0</v>
      </c>
      <c r="D681" s="43">
        <f t="shared" ca="1" si="11"/>
        <v>0</v>
      </c>
    </row>
    <row r="682" spans="1:4" ht="15.75" thickBot="1" x14ac:dyDescent="0.3">
      <c r="A682" s="38">
        <v>43333</v>
      </c>
      <c r="B682" s="41">
        <f ca="1">SUMIF('Daily Welding Eletrode Issue'!$B$2:$B$5000,$A$2:$A$1048576,'Daily Welding Eletrode Issue'!$H$2:$H$2040)</f>
        <v>0</v>
      </c>
      <c r="C682" s="42">
        <f ca="1">SUMIF('Daily Welding Eletrode Issue'!$B$2:$B$5000,$A$2:$A$1048576,'Daily Welding Eletrode Issue'!$G$2:$G$2040)</f>
        <v>0</v>
      </c>
      <c r="D682" s="43">
        <f t="shared" ca="1" si="11"/>
        <v>0</v>
      </c>
    </row>
    <row r="683" spans="1:4" ht="15.75" thickBot="1" x14ac:dyDescent="0.3">
      <c r="A683" s="38">
        <v>43334</v>
      </c>
      <c r="B683" s="41">
        <f ca="1">SUMIF('Daily Welding Eletrode Issue'!$B$2:$B$5000,$A$2:$A$1048576,'Daily Welding Eletrode Issue'!$H$2:$H$2040)</f>
        <v>0</v>
      </c>
      <c r="C683" s="42">
        <f ca="1">SUMIF('Daily Welding Eletrode Issue'!$B$2:$B$5000,$A$2:$A$1048576,'Daily Welding Eletrode Issue'!$G$2:$G$2040)</f>
        <v>0</v>
      </c>
      <c r="D683" s="43">
        <f t="shared" ca="1" si="11"/>
        <v>0</v>
      </c>
    </row>
    <row r="684" spans="1:4" ht="15.75" thickBot="1" x14ac:dyDescent="0.3">
      <c r="A684" s="38">
        <v>43335</v>
      </c>
      <c r="B684" s="41">
        <f ca="1">SUMIF('Daily Welding Eletrode Issue'!$B$2:$B$5000,$A$2:$A$1048576,'Daily Welding Eletrode Issue'!$H$2:$H$2040)</f>
        <v>0</v>
      </c>
      <c r="C684" s="42">
        <f ca="1">SUMIF('Daily Welding Eletrode Issue'!$B$2:$B$5000,$A$2:$A$1048576,'Daily Welding Eletrode Issue'!$G$2:$G$2040)</f>
        <v>0</v>
      </c>
      <c r="D684" s="43">
        <f t="shared" ca="1" si="11"/>
        <v>0</v>
      </c>
    </row>
    <row r="685" spans="1:4" ht="15.75" thickBot="1" x14ac:dyDescent="0.3">
      <c r="A685" s="38">
        <v>43336</v>
      </c>
      <c r="B685" s="41">
        <f ca="1">SUMIF('Daily Welding Eletrode Issue'!$B$2:$B$5000,$A$2:$A$1048576,'Daily Welding Eletrode Issue'!$H$2:$H$2040)</f>
        <v>0</v>
      </c>
      <c r="C685" s="42">
        <f ca="1">SUMIF('Daily Welding Eletrode Issue'!$B$2:$B$5000,$A$2:$A$1048576,'Daily Welding Eletrode Issue'!$G$2:$G$2040)</f>
        <v>0</v>
      </c>
      <c r="D685" s="43">
        <f t="shared" ca="1" si="11"/>
        <v>0</v>
      </c>
    </row>
    <row r="686" spans="1:4" ht="15.75" thickBot="1" x14ac:dyDescent="0.3">
      <c r="A686" s="38">
        <v>43337</v>
      </c>
      <c r="B686" s="41">
        <f ca="1">SUMIF('Daily Welding Eletrode Issue'!$B$2:$B$5000,$A$2:$A$1048576,'Daily Welding Eletrode Issue'!$H$2:$H$2040)</f>
        <v>0</v>
      </c>
      <c r="C686" s="42">
        <f ca="1">SUMIF('Daily Welding Eletrode Issue'!$B$2:$B$5000,$A$2:$A$1048576,'Daily Welding Eletrode Issue'!$G$2:$G$2040)</f>
        <v>0</v>
      </c>
      <c r="D686" s="43">
        <f t="shared" ca="1" si="11"/>
        <v>0</v>
      </c>
    </row>
    <row r="687" spans="1:4" ht="15.75" thickBot="1" x14ac:dyDescent="0.3">
      <c r="A687" s="38">
        <v>43338</v>
      </c>
      <c r="B687" s="41">
        <f ca="1">SUMIF('Daily Welding Eletrode Issue'!$B$2:$B$5000,$A$2:$A$1048576,'Daily Welding Eletrode Issue'!$H$2:$H$2040)</f>
        <v>0</v>
      </c>
      <c r="C687" s="42">
        <f ca="1">SUMIF('Daily Welding Eletrode Issue'!$B$2:$B$5000,$A$2:$A$1048576,'Daily Welding Eletrode Issue'!$G$2:$G$2040)</f>
        <v>0</v>
      </c>
      <c r="D687" s="43">
        <f t="shared" ca="1" si="11"/>
        <v>0</v>
      </c>
    </row>
    <row r="688" spans="1:4" ht="15.75" thickBot="1" x14ac:dyDescent="0.3">
      <c r="A688" s="38">
        <v>43339</v>
      </c>
      <c r="B688" s="41">
        <f ca="1">SUMIF('Daily Welding Eletrode Issue'!$B$2:$B$5000,$A$2:$A$1048576,'Daily Welding Eletrode Issue'!$H$2:$H$2040)</f>
        <v>0</v>
      </c>
      <c r="C688" s="42">
        <f ca="1">SUMIF('Daily Welding Eletrode Issue'!$B$2:$B$5000,$A$2:$A$1048576,'Daily Welding Eletrode Issue'!$G$2:$G$2040)</f>
        <v>0</v>
      </c>
      <c r="D688" s="43">
        <f t="shared" ref="D688:D741" ca="1" si="12">B688+C688</f>
        <v>0</v>
      </c>
    </row>
    <row r="689" spans="1:4" ht="15.75" thickBot="1" x14ac:dyDescent="0.3">
      <c r="A689" s="38">
        <v>43340</v>
      </c>
      <c r="B689" s="41">
        <f ca="1">SUMIF('Daily Welding Eletrode Issue'!$B$2:$B$5000,$A$2:$A$1048576,'Daily Welding Eletrode Issue'!$H$2:$H$2040)</f>
        <v>0</v>
      </c>
      <c r="C689" s="42">
        <f ca="1">SUMIF('Daily Welding Eletrode Issue'!$B$2:$B$5000,$A$2:$A$1048576,'Daily Welding Eletrode Issue'!$G$2:$G$2040)</f>
        <v>0</v>
      </c>
      <c r="D689" s="43">
        <f t="shared" ca="1" si="12"/>
        <v>0</v>
      </c>
    </row>
    <row r="690" spans="1:4" ht="15.75" thickBot="1" x14ac:dyDescent="0.3">
      <c r="A690" s="38">
        <v>43341</v>
      </c>
      <c r="B690" s="41">
        <f ca="1">SUMIF('Daily Welding Eletrode Issue'!$B$2:$B$5000,$A$2:$A$1048576,'Daily Welding Eletrode Issue'!$H$2:$H$2040)</f>
        <v>0</v>
      </c>
      <c r="C690" s="42">
        <f ca="1">SUMIF('Daily Welding Eletrode Issue'!$B$2:$B$5000,$A$2:$A$1048576,'Daily Welding Eletrode Issue'!$G$2:$G$2040)</f>
        <v>0</v>
      </c>
      <c r="D690" s="43">
        <f t="shared" ca="1" si="12"/>
        <v>0</v>
      </c>
    </row>
    <row r="691" spans="1:4" ht="15.75" thickBot="1" x14ac:dyDescent="0.3">
      <c r="A691" s="38">
        <v>43342</v>
      </c>
      <c r="B691" s="41">
        <f ca="1">SUMIF('Daily Welding Eletrode Issue'!$B$2:$B$5000,$A$2:$A$1048576,'Daily Welding Eletrode Issue'!$H$2:$H$2040)</f>
        <v>0</v>
      </c>
      <c r="C691" s="42">
        <f ca="1">SUMIF('Daily Welding Eletrode Issue'!$B$2:$B$5000,$A$2:$A$1048576,'Daily Welding Eletrode Issue'!$G$2:$G$2040)</f>
        <v>0</v>
      </c>
      <c r="D691" s="43">
        <f t="shared" ca="1" si="12"/>
        <v>0</v>
      </c>
    </row>
    <row r="692" spans="1:4" ht="15.75" thickBot="1" x14ac:dyDescent="0.3">
      <c r="A692" s="38">
        <v>43343</v>
      </c>
      <c r="B692" s="41">
        <f ca="1">SUMIF('Daily Welding Eletrode Issue'!$B$2:$B$5000,$A$2:$A$1048576,'Daily Welding Eletrode Issue'!$H$2:$H$2040)</f>
        <v>0</v>
      </c>
      <c r="C692" s="42">
        <f ca="1">SUMIF('Daily Welding Eletrode Issue'!$B$2:$B$5000,$A$2:$A$1048576,'Daily Welding Eletrode Issue'!$G$2:$G$2040)</f>
        <v>0</v>
      </c>
      <c r="D692" s="43">
        <f t="shared" ca="1" si="12"/>
        <v>0</v>
      </c>
    </row>
    <row r="693" spans="1:4" ht="15.75" thickBot="1" x14ac:dyDescent="0.3">
      <c r="A693" s="38">
        <v>43344</v>
      </c>
      <c r="B693" s="41">
        <f ca="1">SUMIF('Daily Welding Eletrode Issue'!$B$2:$B$5000,$A$2:$A$1048576,'Daily Welding Eletrode Issue'!$H$2:$H$2040)</f>
        <v>0</v>
      </c>
      <c r="C693" s="42">
        <f ca="1">SUMIF('Daily Welding Eletrode Issue'!$B$2:$B$5000,$A$2:$A$1048576,'Daily Welding Eletrode Issue'!$G$2:$G$2040)</f>
        <v>0</v>
      </c>
      <c r="D693" s="43">
        <f t="shared" ca="1" si="12"/>
        <v>0</v>
      </c>
    </row>
    <row r="694" spans="1:4" ht="15.75" thickBot="1" x14ac:dyDescent="0.3">
      <c r="A694" s="38">
        <v>43345</v>
      </c>
      <c r="B694" s="41">
        <f ca="1">SUMIF('Daily Welding Eletrode Issue'!$B$2:$B$5000,$A$2:$A$1048576,'Daily Welding Eletrode Issue'!$H$2:$H$2040)</f>
        <v>0</v>
      </c>
      <c r="C694" s="42">
        <f ca="1">SUMIF('Daily Welding Eletrode Issue'!$B$2:$B$5000,$A$2:$A$1048576,'Daily Welding Eletrode Issue'!$G$2:$G$2040)</f>
        <v>0</v>
      </c>
      <c r="D694" s="43">
        <f t="shared" ca="1" si="12"/>
        <v>0</v>
      </c>
    </row>
    <row r="695" spans="1:4" ht="15.75" thickBot="1" x14ac:dyDescent="0.3">
      <c r="A695" s="38">
        <v>43346</v>
      </c>
      <c r="B695" s="41">
        <f ca="1">SUMIF('Daily Welding Eletrode Issue'!$B$2:$B$5000,$A$2:$A$1048576,'Daily Welding Eletrode Issue'!$H$2:$H$2040)</f>
        <v>0</v>
      </c>
      <c r="C695" s="42">
        <f ca="1">SUMIF('Daily Welding Eletrode Issue'!$B$2:$B$5000,$A$2:$A$1048576,'Daily Welding Eletrode Issue'!$G$2:$G$2040)</f>
        <v>0</v>
      </c>
      <c r="D695" s="43">
        <f t="shared" ca="1" si="12"/>
        <v>0</v>
      </c>
    </row>
    <row r="696" spans="1:4" ht="15.75" thickBot="1" x14ac:dyDescent="0.3">
      <c r="A696" s="38">
        <v>43347</v>
      </c>
      <c r="B696" s="41">
        <f ca="1">SUMIF('Daily Welding Eletrode Issue'!$B$2:$B$5000,$A$2:$A$1048576,'Daily Welding Eletrode Issue'!$H$2:$H$2040)</f>
        <v>0</v>
      </c>
      <c r="C696" s="42">
        <f ca="1">SUMIF('Daily Welding Eletrode Issue'!$B$2:$B$5000,$A$2:$A$1048576,'Daily Welding Eletrode Issue'!$G$2:$G$2040)</f>
        <v>0</v>
      </c>
      <c r="D696" s="43">
        <f t="shared" ca="1" si="12"/>
        <v>0</v>
      </c>
    </row>
    <row r="697" spans="1:4" ht="15.75" thickBot="1" x14ac:dyDescent="0.3">
      <c r="A697" s="38">
        <v>43348</v>
      </c>
      <c r="B697" s="41">
        <f ca="1">SUMIF('Daily Welding Eletrode Issue'!$B$2:$B$5000,$A$2:$A$1048576,'Daily Welding Eletrode Issue'!$H$2:$H$2040)</f>
        <v>0</v>
      </c>
      <c r="C697" s="42">
        <f ca="1">SUMIF('Daily Welding Eletrode Issue'!$B$2:$B$5000,$A$2:$A$1048576,'Daily Welding Eletrode Issue'!$G$2:$G$2040)</f>
        <v>0</v>
      </c>
      <c r="D697" s="43">
        <f t="shared" ca="1" si="12"/>
        <v>0</v>
      </c>
    </row>
    <row r="698" spans="1:4" ht="15.75" thickBot="1" x14ac:dyDescent="0.3">
      <c r="A698" s="38">
        <v>43349</v>
      </c>
      <c r="B698" s="41">
        <f ca="1">SUMIF('Daily Welding Eletrode Issue'!$B$2:$B$5000,$A$2:$A$1048576,'Daily Welding Eletrode Issue'!$H$2:$H$2040)</f>
        <v>0</v>
      </c>
      <c r="C698" s="42">
        <f ca="1">SUMIF('Daily Welding Eletrode Issue'!$B$2:$B$5000,$A$2:$A$1048576,'Daily Welding Eletrode Issue'!$G$2:$G$2040)</f>
        <v>0</v>
      </c>
      <c r="D698" s="43">
        <f t="shared" ca="1" si="12"/>
        <v>0</v>
      </c>
    </row>
    <row r="699" spans="1:4" ht="15.75" thickBot="1" x14ac:dyDescent="0.3">
      <c r="A699" s="38">
        <v>43350</v>
      </c>
      <c r="B699" s="41">
        <f ca="1">SUMIF('Daily Welding Eletrode Issue'!$B$2:$B$5000,$A$2:$A$1048576,'Daily Welding Eletrode Issue'!$H$2:$H$2040)</f>
        <v>0</v>
      </c>
      <c r="C699" s="42">
        <f ca="1">SUMIF('Daily Welding Eletrode Issue'!$B$2:$B$5000,$A$2:$A$1048576,'Daily Welding Eletrode Issue'!$G$2:$G$2040)</f>
        <v>0</v>
      </c>
      <c r="D699" s="43">
        <f t="shared" ca="1" si="12"/>
        <v>0</v>
      </c>
    </row>
    <row r="700" spans="1:4" ht="15.75" thickBot="1" x14ac:dyDescent="0.3">
      <c r="A700" s="38">
        <v>43351</v>
      </c>
      <c r="B700" s="41">
        <f ca="1">SUMIF('Daily Welding Eletrode Issue'!$B$2:$B$5000,$A$2:$A$1048576,'Daily Welding Eletrode Issue'!$H$2:$H$2040)</f>
        <v>0</v>
      </c>
      <c r="C700" s="42">
        <f ca="1">SUMIF('Daily Welding Eletrode Issue'!$B$2:$B$5000,$A$2:$A$1048576,'Daily Welding Eletrode Issue'!$G$2:$G$2040)</f>
        <v>0</v>
      </c>
      <c r="D700" s="43">
        <f t="shared" ca="1" si="12"/>
        <v>0</v>
      </c>
    </row>
    <row r="701" spans="1:4" ht="15.75" thickBot="1" x14ac:dyDescent="0.3">
      <c r="A701" s="38">
        <v>43352</v>
      </c>
      <c r="B701" s="41">
        <f ca="1">SUMIF('Daily Welding Eletrode Issue'!$B$2:$B$5000,$A$2:$A$1048576,'Daily Welding Eletrode Issue'!$H$2:$H$2040)</f>
        <v>0</v>
      </c>
      <c r="C701" s="42">
        <f ca="1">SUMIF('Daily Welding Eletrode Issue'!$B$2:$B$5000,$A$2:$A$1048576,'Daily Welding Eletrode Issue'!$G$2:$G$2040)</f>
        <v>0</v>
      </c>
      <c r="D701" s="43">
        <f t="shared" ca="1" si="12"/>
        <v>0</v>
      </c>
    </row>
    <row r="702" spans="1:4" ht="15.75" thickBot="1" x14ac:dyDescent="0.3">
      <c r="A702" s="38">
        <v>43353</v>
      </c>
      <c r="B702" s="41">
        <f ca="1">SUMIF('Daily Welding Eletrode Issue'!$B$2:$B$5000,$A$2:$A$1048576,'Daily Welding Eletrode Issue'!$H$2:$H$2040)</f>
        <v>0</v>
      </c>
      <c r="C702" s="42">
        <f ca="1">SUMIF('Daily Welding Eletrode Issue'!$B$2:$B$5000,$A$2:$A$1048576,'Daily Welding Eletrode Issue'!$G$2:$G$2040)</f>
        <v>0</v>
      </c>
      <c r="D702" s="43">
        <f t="shared" ca="1" si="12"/>
        <v>0</v>
      </c>
    </row>
    <row r="703" spans="1:4" ht="15.75" thickBot="1" x14ac:dyDescent="0.3">
      <c r="A703" s="38">
        <v>43354</v>
      </c>
      <c r="B703" s="41">
        <f ca="1">SUMIF('Daily Welding Eletrode Issue'!$B$2:$B$5000,$A$2:$A$1048576,'Daily Welding Eletrode Issue'!$H$2:$H$2040)</f>
        <v>0</v>
      </c>
      <c r="C703" s="42">
        <f ca="1">SUMIF('Daily Welding Eletrode Issue'!$B$2:$B$5000,$A$2:$A$1048576,'Daily Welding Eletrode Issue'!$G$2:$G$2040)</f>
        <v>0</v>
      </c>
      <c r="D703" s="43">
        <f t="shared" ca="1" si="12"/>
        <v>0</v>
      </c>
    </row>
    <row r="704" spans="1:4" ht="15.75" thickBot="1" x14ac:dyDescent="0.3">
      <c r="A704" s="38">
        <v>43355</v>
      </c>
      <c r="B704" s="41">
        <f ca="1">SUMIF('Daily Welding Eletrode Issue'!$B$2:$B$5000,$A$2:$A$1048576,'Daily Welding Eletrode Issue'!$H$2:$H$2040)</f>
        <v>0</v>
      </c>
      <c r="C704" s="42">
        <f ca="1">SUMIF('Daily Welding Eletrode Issue'!$B$2:$B$5000,$A$2:$A$1048576,'Daily Welding Eletrode Issue'!$G$2:$G$2040)</f>
        <v>0</v>
      </c>
      <c r="D704" s="43">
        <f t="shared" ca="1" si="12"/>
        <v>0</v>
      </c>
    </row>
    <row r="705" spans="1:4" ht="15.75" thickBot="1" x14ac:dyDescent="0.3">
      <c r="A705" s="38">
        <v>43356</v>
      </c>
      <c r="B705" s="41">
        <f ca="1">SUMIF('Daily Welding Eletrode Issue'!$B$2:$B$5000,$A$2:$A$1048576,'Daily Welding Eletrode Issue'!$H$2:$H$2040)</f>
        <v>0</v>
      </c>
      <c r="C705" s="42">
        <f ca="1">SUMIF('Daily Welding Eletrode Issue'!$B$2:$B$5000,$A$2:$A$1048576,'Daily Welding Eletrode Issue'!$G$2:$G$2040)</f>
        <v>0</v>
      </c>
      <c r="D705" s="43">
        <f t="shared" ca="1" si="12"/>
        <v>0</v>
      </c>
    </row>
    <row r="706" spans="1:4" ht="15.75" thickBot="1" x14ac:dyDescent="0.3">
      <c r="A706" s="38">
        <v>43357</v>
      </c>
      <c r="B706" s="41">
        <f ca="1">SUMIF('Daily Welding Eletrode Issue'!$B$2:$B$5000,$A$2:$A$1048576,'Daily Welding Eletrode Issue'!$H$2:$H$2040)</f>
        <v>0</v>
      </c>
      <c r="C706" s="42">
        <f ca="1">SUMIF('Daily Welding Eletrode Issue'!$B$2:$B$5000,$A$2:$A$1048576,'Daily Welding Eletrode Issue'!$G$2:$G$2040)</f>
        <v>0</v>
      </c>
      <c r="D706" s="43">
        <f t="shared" ca="1" si="12"/>
        <v>0</v>
      </c>
    </row>
    <row r="707" spans="1:4" ht="15.75" thickBot="1" x14ac:dyDescent="0.3">
      <c r="A707" s="38">
        <v>43358</v>
      </c>
      <c r="B707" s="41">
        <f ca="1">SUMIF('Daily Welding Eletrode Issue'!$B$2:$B$5000,$A$2:$A$1048576,'Daily Welding Eletrode Issue'!$H$2:$H$2040)</f>
        <v>0</v>
      </c>
      <c r="C707" s="42">
        <f ca="1">SUMIF('Daily Welding Eletrode Issue'!$B$2:$B$5000,$A$2:$A$1048576,'Daily Welding Eletrode Issue'!$G$2:$G$2040)</f>
        <v>0</v>
      </c>
      <c r="D707" s="43">
        <f t="shared" ca="1" si="12"/>
        <v>0</v>
      </c>
    </row>
    <row r="708" spans="1:4" ht="15.75" thickBot="1" x14ac:dyDescent="0.3">
      <c r="A708" s="38">
        <v>43359</v>
      </c>
      <c r="B708" s="41">
        <f ca="1">SUMIF('Daily Welding Eletrode Issue'!$B$2:$B$5000,$A$2:$A$1048576,'Daily Welding Eletrode Issue'!$H$2:$H$2040)</f>
        <v>0</v>
      </c>
      <c r="C708" s="42">
        <f ca="1">SUMIF('Daily Welding Eletrode Issue'!$B$2:$B$5000,$A$2:$A$1048576,'Daily Welding Eletrode Issue'!$G$2:$G$2040)</f>
        <v>0</v>
      </c>
      <c r="D708" s="43">
        <f t="shared" ca="1" si="12"/>
        <v>0</v>
      </c>
    </row>
    <row r="709" spans="1:4" ht="15.75" thickBot="1" x14ac:dyDescent="0.3">
      <c r="A709" s="38">
        <v>43360</v>
      </c>
      <c r="B709" s="41">
        <f ca="1">SUMIF('Daily Welding Eletrode Issue'!$B$2:$B$5000,$A$2:$A$1048576,'Daily Welding Eletrode Issue'!$H$2:$H$2040)</f>
        <v>0</v>
      </c>
      <c r="C709" s="42">
        <f ca="1">SUMIF('Daily Welding Eletrode Issue'!$B$2:$B$5000,$A$2:$A$1048576,'Daily Welding Eletrode Issue'!$G$2:$G$2040)</f>
        <v>0</v>
      </c>
      <c r="D709" s="43">
        <f t="shared" ca="1" si="12"/>
        <v>0</v>
      </c>
    </row>
    <row r="710" spans="1:4" ht="15.75" thickBot="1" x14ac:dyDescent="0.3">
      <c r="A710" s="38">
        <v>43361</v>
      </c>
      <c r="B710" s="41">
        <f ca="1">SUMIF('Daily Welding Eletrode Issue'!$B$2:$B$5000,$A$2:$A$1048576,'Daily Welding Eletrode Issue'!$H$2:$H$2040)</f>
        <v>0</v>
      </c>
      <c r="C710" s="42">
        <f ca="1">SUMIF('Daily Welding Eletrode Issue'!$B$2:$B$5000,$A$2:$A$1048576,'Daily Welding Eletrode Issue'!$G$2:$G$2040)</f>
        <v>0</v>
      </c>
      <c r="D710" s="43">
        <f t="shared" ca="1" si="12"/>
        <v>0</v>
      </c>
    </row>
    <row r="711" spans="1:4" ht="15.75" thickBot="1" x14ac:dyDescent="0.3">
      <c r="A711" s="38">
        <v>43362</v>
      </c>
      <c r="B711" s="41">
        <f ca="1">SUMIF('Daily Welding Eletrode Issue'!$B$2:$B$5000,$A$2:$A$1048576,'Daily Welding Eletrode Issue'!$H$2:$H$2040)</f>
        <v>0</v>
      </c>
      <c r="C711" s="42">
        <f ca="1">SUMIF('Daily Welding Eletrode Issue'!$B$2:$B$5000,$A$2:$A$1048576,'Daily Welding Eletrode Issue'!$G$2:$G$2040)</f>
        <v>0</v>
      </c>
      <c r="D711" s="43">
        <f t="shared" ca="1" si="12"/>
        <v>0</v>
      </c>
    </row>
    <row r="712" spans="1:4" ht="15.75" thickBot="1" x14ac:dyDescent="0.3">
      <c r="A712" s="38">
        <v>43363</v>
      </c>
      <c r="B712" s="41">
        <f ca="1">SUMIF('Daily Welding Eletrode Issue'!$B$2:$B$5000,$A$2:$A$1048576,'Daily Welding Eletrode Issue'!$H$2:$H$2040)</f>
        <v>0</v>
      </c>
      <c r="C712" s="42">
        <f ca="1">SUMIF('Daily Welding Eletrode Issue'!$B$2:$B$5000,$A$2:$A$1048576,'Daily Welding Eletrode Issue'!$G$2:$G$2040)</f>
        <v>0</v>
      </c>
      <c r="D712" s="43">
        <f t="shared" ca="1" si="12"/>
        <v>0</v>
      </c>
    </row>
    <row r="713" spans="1:4" ht="15.75" thickBot="1" x14ac:dyDescent="0.3">
      <c r="A713" s="38">
        <v>43364</v>
      </c>
      <c r="B713" s="41">
        <f ca="1">SUMIF('Daily Welding Eletrode Issue'!$B$2:$B$5000,$A$2:$A$1048576,'Daily Welding Eletrode Issue'!$H$2:$H$2040)</f>
        <v>0</v>
      </c>
      <c r="C713" s="42">
        <f ca="1">SUMIF('Daily Welding Eletrode Issue'!$B$2:$B$5000,$A$2:$A$1048576,'Daily Welding Eletrode Issue'!$G$2:$G$2040)</f>
        <v>0</v>
      </c>
      <c r="D713" s="43">
        <f t="shared" ca="1" si="12"/>
        <v>0</v>
      </c>
    </row>
    <row r="714" spans="1:4" ht="15.75" thickBot="1" x14ac:dyDescent="0.3">
      <c r="A714" s="38">
        <v>43365</v>
      </c>
      <c r="B714" s="41">
        <f ca="1">SUMIF('Daily Welding Eletrode Issue'!$B$2:$B$5000,$A$2:$A$1048576,'Daily Welding Eletrode Issue'!$H$2:$H$2040)</f>
        <v>0</v>
      </c>
      <c r="C714" s="42">
        <f ca="1">SUMIF('Daily Welding Eletrode Issue'!$B$2:$B$5000,$A$2:$A$1048576,'Daily Welding Eletrode Issue'!$G$2:$G$2040)</f>
        <v>0</v>
      </c>
      <c r="D714" s="43">
        <f t="shared" ca="1" si="12"/>
        <v>0</v>
      </c>
    </row>
    <row r="715" spans="1:4" ht="15.75" thickBot="1" x14ac:dyDescent="0.3">
      <c r="A715" s="38">
        <v>43366</v>
      </c>
      <c r="B715" s="41">
        <f ca="1">SUMIF('Daily Welding Eletrode Issue'!$B$2:$B$5000,$A$2:$A$1048576,'Daily Welding Eletrode Issue'!$H$2:$H$2040)</f>
        <v>0</v>
      </c>
      <c r="C715" s="42">
        <f ca="1">SUMIF('Daily Welding Eletrode Issue'!$B$2:$B$5000,$A$2:$A$1048576,'Daily Welding Eletrode Issue'!$G$2:$G$2040)</f>
        <v>0</v>
      </c>
      <c r="D715" s="43">
        <f t="shared" ca="1" si="12"/>
        <v>0</v>
      </c>
    </row>
    <row r="716" spans="1:4" ht="15.75" thickBot="1" x14ac:dyDescent="0.3">
      <c r="A716" s="38">
        <v>43367</v>
      </c>
      <c r="B716" s="41">
        <f ca="1">SUMIF('Daily Welding Eletrode Issue'!$B$2:$B$5000,$A$2:$A$1048576,'Daily Welding Eletrode Issue'!$H$2:$H$2040)</f>
        <v>0</v>
      </c>
      <c r="C716" s="42">
        <f ca="1">SUMIF('Daily Welding Eletrode Issue'!$B$2:$B$5000,$A$2:$A$1048576,'Daily Welding Eletrode Issue'!$G$2:$G$2040)</f>
        <v>0</v>
      </c>
      <c r="D716" s="43">
        <f t="shared" ca="1" si="12"/>
        <v>0</v>
      </c>
    </row>
    <row r="717" spans="1:4" ht="15.75" thickBot="1" x14ac:dyDescent="0.3">
      <c r="A717" s="38">
        <v>43368</v>
      </c>
      <c r="B717" s="41">
        <f ca="1">SUMIF('Daily Welding Eletrode Issue'!$B$2:$B$5000,$A$2:$A$1048576,'Daily Welding Eletrode Issue'!$H$2:$H$2040)</f>
        <v>0</v>
      </c>
      <c r="C717" s="42">
        <f ca="1">SUMIF('Daily Welding Eletrode Issue'!$B$2:$B$5000,$A$2:$A$1048576,'Daily Welding Eletrode Issue'!$G$2:$G$2040)</f>
        <v>0</v>
      </c>
      <c r="D717" s="43">
        <f t="shared" ca="1" si="12"/>
        <v>0</v>
      </c>
    </row>
    <row r="718" spans="1:4" ht="15.75" thickBot="1" x14ac:dyDescent="0.3">
      <c r="A718" s="38">
        <v>43369</v>
      </c>
      <c r="B718" s="41">
        <f ca="1">SUMIF('Daily Welding Eletrode Issue'!$B$2:$B$5000,$A$2:$A$1048576,'Daily Welding Eletrode Issue'!$H$2:$H$2040)</f>
        <v>0</v>
      </c>
      <c r="C718" s="42">
        <f ca="1">SUMIF('Daily Welding Eletrode Issue'!$B$2:$B$5000,$A$2:$A$1048576,'Daily Welding Eletrode Issue'!$G$2:$G$2040)</f>
        <v>0</v>
      </c>
      <c r="D718" s="43">
        <f t="shared" ca="1" si="12"/>
        <v>0</v>
      </c>
    </row>
    <row r="719" spans="1:4" ht="15.75" thickBot="1" x14ac:dyDescent="0.3">
      <c r="A719" s="38">
        <v>43370</v>
      </c>
      <c r="B719" s="41">
        <f ca="1">SUMIF('Daily Welding Eletrode Issue'!$B$2:$B$5000,$A$2:$A$1048576,'Daily Welding Eletrode Issue'!$H$2:$H$2040)</f>
        <v>0</v>
      </c>
      <c r="C719" s="42">
        <f ca="1">SUMIF('Daily Welding Eletrode Issue'!$B$2:$B$5000,$A$2:$A$1048576,'Daily Welding Eletrode Issue'!$G$2:$G$2040)</f>
        <v>0</v>
      </c>
      <c r="D719" s="43">
        <f t="shared" ca="1" si="12"/>
        <v>0</v>
      </c>
    </row>
    <row r="720" spans="1:4" ht="15.75" thickBot="1" x14ac:dyDescent="0.3">
      <c r="A720" s="38">
        <v>43371</v>
      </c>
      <c r="B720" s="41">
        <f ca="1">SUMIF('Daily Welding Eletrode Issue'!$B$2:$B$5000,$A$2:$A$1048576,'Daily Welding Eletrode Issue'!$H$2:$H$2040)</f>
        <v>0</v>
      </c>
      <c r="C720" s="42">
        <f ca="1">SUMIF('Daily Welding Eletrode Issue'!$B$2:$B$5000,$A$2:$A$1048576,'Daily Welding Eletrode Issue'!$G$2:$G$2040)</f>
        <v>0</v>
      </c>
      <c r="D720" s="43">
        <f t="shared" ca="1" si="12"/>
        <v>0</v>
      </c>
    </row>
    <row r="721" spans="1:4" ht="15.75" thickBot="1" x14ac:dyDescent="0.3">
      <c r="A721" s="38">
        <v>43372</v>
      </c>
      <c r="B721" s="41">
        <f ca="1">SUMIF('Daily Welding Eletrode Issue'!$B$2:$B$5000,$A$2:$A$1048576,'Daily Welding Eletrode Issue'!$H$2:$H$2040)</f>
        <v>0</v>
      </c>
      <c r="C721" s="42">
        <f ca="1">SUMIF('Daily Welding Eletrode Issue'!$B$2:$B$5000,$A$2:$A$1048576,'Daily Welding Eletrode Issue'!$G$2:$G$2040)</f>
        <v>0</v>
      </c>
      <c r="D721" s="43">
        <f t="shared" ca="1" si="12"/>
        <v>0</v>
      </c>
    </row>
    <row r="722" spans="1:4" ht="15.75" thickBot="1" x14ac:dyDescent="0.3">
      <c r="A722" s="38">
        <v>43373</v>
      </c>
      <c r="B722" s="41">
        <f ca="1">SUMIF('Daily Welding Eletrode Issue'!$B$2:$B$5000,$A$2:$A$1048576,'Daily Welding Eletrode Issue'!$H$2:$H$2040)</f>
        <v>0</v>
      </c>
      <c r="C722" s="42">
        <f ca="1">SUMIF('Daily Welding Eletrode Issue'!$B$2:$B$5000,$A$2:$A$1048576,'Daily Welding Eletrode Issue'!$G$2:$G$2040)</f>
        <v>0</v>
      </c>
      <c r="D722" s="43">
        <f t="shared" ca="1" si="12"/>
        <v>0</v>
      </c>
    </row>
    <row r="723" spans="1:4" ht="15.75" thickBot="1" x14ac:dyDescent="0.3">
      <c r="A723" s="38">
        <v>43374</v>
      </c>
      <c r="B723" s="41">
        <f ca="1">SUMIF('Daily Welding Eletrode Issue'!$B$2:$B$5000,$A$2:$A$1048576,'Daily Welding Eletrode Issue'!$H$2:$H$2040)</f>
        <v>0</v>
      </c>
      <c r="C723" s="42">
        <f ca="1">SUMIF('Daily Welding Eletrode Issue'!$B$2:$B$5000,$A$2:$A$1048576,'Daily Welding Eletrode Issue'!$G$2:$G$2040)</f>
        <v>0</v>
      </c>
      <c r="D723" s="43">
        <f t="shared" ca="1" si="12"/>
        <v>0</v>
      </c>
    </row>
    <row r="724" spans="1:4" ht="15.75" thickBot="1" x14ac:dyDescent="0.3">
      <c r="A724" s="38">
        <v>43375</v>
      </c>
      <c r="B724" s="41">
        <f ca="1">SUMIF('Daily Welding Eletrode Issue'!$B$2:$B$5000,$A$2:$A$1048576,'Daily Welding Eletrode Issue'!$H$2:$H$2040)</f>
        <v>0</v>
      </c>
      <c r="C724" s="42">
        <f ca="1">SUMIF('Daily Welding Eletrode Issue'!$B$2:$B$5000,$A$2:$A$1048576,'Daily Welding Eletrode Issue'!$G$2:$G$2040)</f>
        <v>0</v>
      </c>
      <c r="D724" s="43">
        <f t="shared" ca="1" si="12"/>
        <v>0</v>
      </c>
    </row>
    <row r="725" spans="1:4" ht="15.75" thickBot="1" x14ac:dyDescent="0.3">
      <c r="A725" s="38">
        <v>43376</v>
      </c>
      <c r="B725" s="41">
        <f ca="1">SUMIF('Daily Welding Eletrode Issue'!$B$2:$B$5000,$A$2:$A$1048576,'Daily Welding Eletrode Issue'!$H$2:$H$2040)</f>
        <v>0</v>
      </c>
      <c r="C725" s="42">
        <f ca="1">SUMIF('Daily Welding Eletrode Issue'!$B$2:$B$5000,$A$2:$A$1048576,'Daily Welding Eletrode Issue'!$G$2:$G$2040)</f>
        <v>0</v>
      </c>
      <c r="D725" s="43">
        <f t="shared" ca="1" si="12"/>
        <v>0</v>
      </c>
    </row>
    <row r="726" spans="1:4" ht="15.75" thickBot="1" x14ac:dyDescent="0.3">
      <c r="A726" s="38">
        <v>43377</v>
      </c>
      <c r="B726" s="41">
        <f ca="1">SUMIF('Daily Welding Eletrode Issue'!$B$2:$B$5000,$A$2:$A$1048576,'Daily Welding Eletrode Issue'!$H$2:$H$2040)</f>
        <v>0</v>
      </c>
      <c r="C726" s="42">
        <f ca="1">SUMIF('Daily Welding Eletrode Issue'!$B$2:$B$5000,$A$2:$A$1048576,'Daily Welding Eletrode Issue'!$G$2:$G$2040)</f>
        <v>0</v>
      </c>
      <c r="D726" s="43">
        <f t="shared" ca="1" si="12"/>
        <v>0</v>
      </c>
    </row>
    <row r="727" spans="1:4" ht="15.75" thickBot="1" x14ac:dyDescent="0.3">
      <c r="A727" s="38">
        <v>43378</v>
      </c>
      <c r="B727" s="41">
        <f ca="1">SUMIF('Daily Welding Eletrode Issue'!$B$2:$B$5000,$A$2:$A$1048576,'Daily Welding Eletrode Issue'!$H$2:$H$2040)</f>
        <v>0</v>
      </c>
      <c r="C727" s="42">
        <f ca="1">SUMIF('Daily Welding Eletrode Issue'!$B$2:$B$5000,$A$2:$A$1048576,'Daily Welding Eletrode Issue'!$G$2:$G$2040)</f>
        <v>0</v>
      </c>
      <c r="D727" s="43">
        <f t="shared" ca="1" si="12"/>
        <v>0</v>
      </c>
    </row>
    <row r="728" spans="1:4" ht="15.75" thickBot="1" x14ac:dyDescent="0.3">
      <c r="A728" s="38">
        <v>43379</v>
      </c>
      <c r="B728" s="41">
        <f ca="1">SUMIF('Daily Welding Eletrode Issue'!$B$2:$B$5000,$A$2:$A$1048576,'Daily Welding Eletrode Issue'!$H$2:$H$2040)</f>
        <v>0</v>
      </c>
      <c r="C728" s="42">
        <f ca="1">SUMIF('Daily Welding Eletrode Issue'!$B$2:$B$5000,$A$2:$A$1048576,'Daily Welding Eletrode Issue'!$G$2:$G$2040)</f>
        <v>0</v>
      </c>
      <c r="D728" s="43">
        <f t="shared" ca="1" si="12"/>
        <v>0</v>
      </c>
    </row>
    <row r="729" spans="1:4" ht="15.75" thickBot="1" x14ac:dyDescent="0.3">
      <c r="A729" s="38">
        <v>43380</v>
      </c>
      <c r="B729" s="41">
        <f ca="1">SUMIF('Daily Welding Eletrode Issue'!$B$2:$B$5000,$A$2:$A$1048576,'Daily Welding Eletrode Issue'!$H$2:$H$2040)</f>
        <v>0</v>
      </c>
      <c r="C729" s="42">
        <f ca="1">SUMIF('Daily Welding Eletrode Issue'!$B$2:$B$5000,$A$2:$A$1048576,'Daily Welding Eletrode Issue'!$G$2:$G$2040)</f>
        <v>0</v>
      </c>
      <c r="D729" s="43">
        <f t="shared" ca="1" si="12"/>
        <v>0</v>
      </c>
    </row>
    <row r="730" spans="1:4" ht="15.75" thickBot="1" x14ac:dyDescent="0.3">
      <c r="A730" s="38">
        <v>43381</v>
      </c>
      <c r="B730" s="41">
        <f ca="1">SUMIF('Daily Welding Eletrode Issue'!$B$2:$B$5000,$A$2:$A$1048576,'Daily Welding Eletrode Issue'!$H$2:$H$2040)</f>
        <v>0</v>
      </c>
      <c r="C730" s="42">
        <f ca="1">SUMIF('Daily Welding Eletrode Issue'!$B$2:$B$5000,$A$2:$A$1048576,'Daily Welding Eletrode Issue'!$G$2:$G$2040)</f>
        <v>0</v>
      </c>
      <c r="D730" s="43">
        <f t="shared" ca="1" si="12"/>
        <v>0</v>
      </c>
    </row>
    <row r="731" spans="1:4" ht="15.75" thickBot="1" x14ac:dyDescent="0.3">
      <c r="A731" s="38">
        <v>43382</v>
      </c>
      <c r="B731" s="41">
        <f ca="1">SUMIF('Daily Welding Eletrode Issue'!$B$2:$B$5000,$A$2:$A$1048576,'Daily Welding Eletrode Issue'!$H$2:$H$2040)</f>
        <v>0</v>
      </c>
      <c r="C731" s="42">
        <f ca="1">SUMIF('Daily Welding Eletrode Issue'!$B$2:$B$5000,$A$2:$A$1048576,'Daily Welding Eletrode Issue'!$G$2:$G$2040)</f>
        <v>0</v>
      </c>
      <c r="D731" s="43">
        <f t="shared" ca="1" si="12"/>
        <v>0</v>
      </c>
    </row>
    <row r="732" spans="1:4" ht="15.75" thickBot="1" x14ac:dyDescent="0.3">
      <c r="A732" s="38">
        <v>43383</v>
      </c>
      <c r="B732" s="41">
        <f ca="1">SUMIF('Daily Welding Eletrode Issue'!$B$2:$B$5000,$A$2:$A$1048576,'Daily Welding Eletrode Issue'!$H$2:$H$2040)</f>
        <v>0</v>
      </c>
      <c r="C732" s="42">
        <f ca="1">SUMIF('Daily Welding Eletrode Issue'!$B$2:$B$5000,$A$2:$A$1048576,'Daily Welding Eletrode Issue'!$G$2:$G$2040)</f>
        <v>0</v>
      </c>
      <c r="D732" s="43">
        <f t="shared" ca="1" si="12"/>
        <v>0</v>
      </c>
    </row>
    <row r="733" spans="1:4" ht="15.75" thickBot="1" x14ac:dyDescent="0.3">
      <c r="A733" s="38">
        <v>43384</v>
      </c>
      <c r="B733" s="41">
        <f ca="1">SUMIF('Daily Welding Eletrode Issue'!$B$2:$B$5000,$A$2:$A$1048576,'Daily Welding Eletrode Issue'!$H$2:$H$2040)</f>
        <v>0</v>
      </c>
      <c r="C733" s="42">
        <f ca="1">SUMIF('Daily Welding Eletrode Issue'!$B$2:$B$5000,$A$2:$A$1048576,'Daily Welding Eletrode Issue'!$G$2:$G$2040)</f>
        <v>0</v>
      </c>
      <c r="D733" s="43">
        <f t="shared" ca="1" si="12"/>
        <v>0</v>
      </c>
    </row>
    <row r="734" spans="1:4" ht="15.75" thickBot="1" x14ac:dyDescent="0.3">
      <c r="A734" s="38">
        <v>43385</v>
      </c>
      <c r="B734" s="41">
        <f ca="1">SUMIF('Daily Welding Eletrode Issue'!$B$2:$B$5000,$A$2:$A$1048576,'Daily Welding Eletrode Issue'!$H$2:$H$2040)</f>
        <v>0</v>
      </c>
      <c r="C734" s="42">
        <f ca="1">SUMIF('Daily Welding Eletrode Issue'!$B$2:$B$5000,$A$2:$A$1048576,'Daily Welding Eletrode Issue'!$G$2:$G$2040)</f>
        <v>0</v>
      </c>
      <c r="D734" s="43">
        <f t="shared" ca="1" si="12"/>
        <v>0</v>
      </c>
    </row>
    <row r="735" spans="1:4" ht="15.75" thickBot="1" x14ac:dyDescent="0.3">
      <c r="A735" s="38">
        <v>43386</v>
      </c>
      <c r="B735" s="41">
        <f ca="1">SUMIF('Daily Welding Eletrode Issue'!$B$2:$B$5000,$A$2:$A$1048576,'Daily Welding Eletrode Issue'!$H$2:$H$2040)</f>
        <v>0</v>
      </c>
      <c r="C735" s="42">
        <f ca="1">SUMIF('Daily Welding Eletrode Issue'!$B$2:$B$5000,$A$2:$A$1048576,'Daily Welding Eletrode Issue'!$G$2:$G$2040)</f>
        <v>0</v>
      </c>
      <c r="D735" s="43">
        <f t="shared" ca="1" si="12"/>
        <v>0</v>
      </c>
    </row>
    <row r="736" spans="1:4" ht="15.75" thickBot="1" x14ac:dyDescent="0.3">
      <c r="A736" s="38">
        <v>43387</v>
      </c>
      <c r="B736" s="41">
        <f ca="1">SUMIF('Daily Welding Eletrode Issue'!$B$2:$B$5000,$A$2:$A$1048576,'Daily Welding Eletrode Issue'!$H$2:$H$2040)</f>
        <v>0</v>
      </c>
      <c r="C736" s="42">
        <f ca="1">SUMIF('Daily Welding Eletrode Issue'!$B$2:$B$5000,$A$2:$A$1048576,'Daily Welding Eletrode Issue'!$G$2:$G$2040)</f>
        <v>0</v>
      </c>
      <c r="D736" s="43">
        <f t="shared" ca="1" si="12"/>
        <v>0</v>
      </c>
    </row>
    <row r="737" spans="1:4" ht="15.75" thickBot="1" x14ac:dyDescent="0.3">
      <c r="A737" s="38">
        <v>43388</v>
      </c>
      <c r="B737" s="41">
        <f ca="1">SUMIF('Daily Welding Eletrode Issue'!$B$2:$B$5000,$A$2:$A$1048576,'Daily Welding Eletrode Issue'!$H$2:$H$2040)</f>
        <v>0</v>
      </c>
      <c r="C737" s="42">
        <f ca="1">SUMIF('Daily Welding Eletrode Issue'!$B$2:$B$5000,$A$2:$A$1048576,'Daily Welding Eletrode Issue'!$G$2:$G$2040)</f>
        <v>0</v>
      </c>
      <c r="D737" s="43">
        <f t="shared" ca="1" si="12"/>
        <v>0</v>
      </c>
    </row>
    <row r="738" spans="1:4" ht="15.75" thickBot="1" x14ac:dyDescent="0.3">
      <c r="A738" s="38">
        <v>43389</v>
      </c>
      <c r="B738" s="41">
        <f ca="1">SUMIF('Daily Welding Eletrode Issue'!$B$2:$B$5000,$A$2:$A$1048576,'Daily Welding Eletrode Issue'!$H$2:$H$2040)</f>
        <v>0</v>
      </c>
      <c r="C738" s="42">
        <f ca="1">SUMIF('Daily Welding Eletrode Issue'!$B$2:$B$5000,$A$2:$A$1048576,'Daily Welding Eletrode Issue'!$G$2:$G$2040)</f>
        <v>0</v>
      </c>
      <c r="D738" s="43">
        <f t="shared" ca="1" si="12"/>
        <v>0</v>
      </c>
    </row>
    <row r="739" spans="1:4" ht="15.75" thickBot="1" x14ac:dyDescent="0.3">
      <c r="A739" s="38">
        <v>43390</v>
      </c>
      <c r="B739" s="41">
        <f ca="1">SUMIF('Daily Welding Eletrode Issue'!$B$2:$B$5000,$A$2:$A$1048576,'Daily Welding Eletrode Issue'!$H$2:$H$2040)</f>
        <v>0</v>
      </c>
      <c r="C739" s="42">
        <f ca="1">SUMIF('Daily Welding Eletrode Issue'!$B$2:$B$5000,$A$2:$A$1048576,'Daily Welding Eletrode Issue'!$G$2:$G$2040)</f>
        <v>0</v>
      </c>
      <c r="D739" s="43">
        <f t="shared" ca="1" si="12"/>
        <v>0</v>
      </c>
    </row>
    <row r="740" spans="1:4" ht="15.75" thickBot="1" x14ac:dyDescent="0.3">
      <c r="A740" s="38">
        <v>43391</v>
      </c>
      <c r="B740" s="41">
        <f ca="1">SUMIF('Daily Welding Eletrode Issue'!$B$2:$B$5000,$A$2:$A$1048576,'Daily Welding Eletrode Issue'!$H$2:$H$2040)</f>
        <v>0</v>
      </c>
      <c r="C740" s="42">
        <f ca="1">SUMIF('Daily Welding Eletrode Issue'!$B$2:$B$5000,$A$2:$A$1048576,'Daily Welding Eletrode Issue'!$G$2:$G$2040)</f>
        <v>0</v>
      </c>
      <c r="D740" s="43">
        <f t="shared" ca="1" si="12"/>
        <v>0</v>
      </c>
    </row>
    <row r="741" spans="1:4" ht="15.75" thickBot="1" x14ac:dyDescent="0.3">
      <c r="A741" s="38">
        <v>43392</v>
      </c>
      <c r="B741" s="41">
        <f ca="1">SUMIF('Daily Welding Eletrode Issue'!$B$2:$B$5000,$A$2:$A$1048576,'Daily Welding Eletrode Issue'!$H$2:$H$2040)</f>
        <v>0</v>
      </c>
      <c r="C741" s="42">
        <f ca="1">SUMIF('Daily Welding Eletrode Issue'!$B$2:$B$5000,$A$2:$A$1048576,'Daily Welding Eletrode Issue'!$G$2:$G$2040)</f>
        <v>0</v>
      </c>
      <c r="D741" s="43">
        <f t="shared" ca="1" si="12"/>
        <v>0</v>
      </c>
    </row>
  </sheetData>
  <mergeCells count="4">
    <mergeCell ref="A1:K1"/>
    <mergeCell ref="E3:E113"/>
    <mergeCell ref="A2:XFD2"/>
    <mergeCell ref="J3:L1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Tools List</vt:lpstr>
      <vt:lpstr>Daily Tools Issued</vt:lpstr>
      <vt:lpstr>Perm. Tools Issued</vt:lpstr>
      <vt:lpstr>Daily Welding Eletrode Issue</vt:lpstr>
      <vt:lpstr>Welding Eletrode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GTG Army</dc:creator>
  <cp:lastModifiedBy>GTG Army</cp:lastModifiedBy>
  <dcterms:created xsi:type="dcterms:W3CDTF">2016-10-06T13:23:16Z</dcterms:created>
  <dcterms:modified xsi:type="dcterms:W3CDTF">2016-10-14T10:07:51Z</dcterms:modified>
</cp:coreProperties>
</file>