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 tabRatio="331" activeTab="2"/>
  </bookViews>
  <sheets>
    <sheet name="MASTER Tools List" sheetId="3" r:id="rId1"/>
    <sheet name="Consume Tools Recd" sheetId="1" r:id="rId2"/>
    <sheet name="Tools Issued" sheetId="2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1" l="1"/>
  <c r="F5" i="3" l="1"/>
  <c r="G5" i="3"/>
  <c r="K210" i="3"/>
  <c r="K210" i="1"/>
  <c r="J6" i="1"/>
  <c r="D6" i="1"/>
  <c r="C6" i="1"/>
  <c r="I7" i="1" s="1"/>
  <c r="G6" i="3" l="1"/>
  <c r="G7" i="3" s="1"/>
  <c r="G8" i="3" s="1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H5" i="3"/>
  <c r="D7" i="1"/>
  <c r="F6" i="3"/>
  <c r="F7" i="3" s="1"/>
  <c r="F8" i="3" s="1"/>
  <c r="F9" i="3" s="1"/>
  <c r="F10" i="3" s="1"/>
  <c r="C7" i="1"/>
  <c r="I8" i="1" s="1"/>
  <c r="J5" i="3"/>
  <c r="G37" i="3" l="1"/>
  <c r="G38" i="3" s="1"/>
  <c r="G39" i="3" s="1"/>
  <c r="G40" i="3" s="1"/>
  <c r="G41" i="3" s="1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G106" i="3" s="1"/>
  <c r="G107" i="3" s="1"/>
  <c r="G108" i="3" s="1"/>
  <c r="G109" i="3" s="1"/>
  <c r="G110" i="3" s="1"/>
  <c r="G111" i="3" s="1"/>
  <c r="G112" i="3" s="1"/>
  <c r="G113" i="3" s="1"/>
  <c r="G114" i="3" s="1"/>
  <c r="G115" i="3" s="1"/>
  <c r="G116" i="3" s="1"/>
  <c r="G117" i="3" s="1"/>
  <c r="G118" i="3" s="1"/>
  <c r="G119" i="3" s="1"/>
  <c r="G120" i="3" s="1"/>
  <c r="G121" i="3" s="1"/>
  <c r="G122" i="3" s="1"/>
  <c r="G123" i="3" s="1"/>
  <c r="G124" i="3" s="1"/>
  <c r="G125" i="3" s="1"/>
  <c r="G126" i="3" s="1"/>
  <c r="G127" i="3" s="1"/>
  <c r="G128" i="3" s="1"/>
  <c r="G129" i="3" s="1"/>
  <c r="G130" i="3" s="1"/>
  <c r="G131" i="3" s="1"/>
  <c r="G132" i="3" s="1"/>
  <c r="G133" i="3" s="1"/>
  <c r="G134" i="3" s="1"/>
  <c r="G135" i="3" s="1"/>
  <c r="G136" i="3" s="1"/>
  <c r="G137" i="3" s="1"/>
  <c r="G138" i="3" s="1"/>
  <c r="G139" i="3" s="1"/>
  <c r="G140" i="3" s="1"/>
  <c r="G141" i="3" s="1"/>
  <c r="G142" i="3" s="1"/>
  <c r="G143" i="3" s="1"/>
  <c r="G144" i="3" s="1"/>
  <c r="G145" i="3" s="1"/>
  <c r="G146" i="3" s="1"/>
  <c r="G147" i="3" s="1"/>
  <c r="G148" i="3" s="1"/>
  <c r="G149" i="3" s="1"/>
  <c r="G150" i="3" s="1"/>
  <c r="G151" i="3" s="1"/>
  <c r="G152" i="3" s="1"/>
  <c r="G153" i="3" s="1"/>
  <c r="G154" i="3" s="1"/>
  <c r="G155" i="3" s="1"/>
  <c r="G156" i="3" s="1"/>
  <c r="G157" i="3" s="1"/>
  <c r="G158" i="3" s="1"/>
  <c r="G159" i="3" s="1"/>
  <c r="G160" i="3" s="1"/>
  <c r="G161" i="3" s="1"/>
  <c r="G162" i="3" s="1"/>
  <c r="G163" i="3" s="1"/>
  <c r="G164" i="3" s="1"/>
  <c r="G165" i="3" s="1"/>
  <c r="G166" i="3" s="1"/>
  <c r="G167" i="3" s="1"/>
  <c r="G168" i="3" s="1"/>
  <c r="G169" i="3" s="1"/>
  <c r="G170" i="3" s="1"/>
  <c r="G171" i="3" s="1"/>
  <c r="G172" i="3" s="1"/>
  <c r="G173" i="3" s="1"/>
  <c r="G174" i="3" s="1"/>
  <c r="G175" i="3" s="1"/>
  <c r="G176" i="3" s="1"/>
  <c r="G177" i="3" s="1"/>
  <c r="G178" i="3" s="1"/>
  <c r="G179" i="3" s="1"/>
  <c r="G180" i="3" s="1"/>
  <c r="G181" i="3" s="1"/>
  <c r="G182" i="3" s="1"/>
  <c r="G183" i="3" s="1"/>
  <c r="G184" i="3" s="1"/>
  <c r="G185" i="3" s="1"/>
  <c r="G186" i="3" s="1"/>
  <c r="G187" i="3" s="1"/>
  <c r="G188" i="3" s="1"/>
  <c r="G189" i="3" s="1"/>
  <c r="G190" i="3" s="1"/>
  <c r="G191" i="3" s="1"/>
  <c r="G192" i="3" s="1"/>
  <c r="G193" i="3" s="1"/>
  <c r="G194" i="3" s="1"/>
  <c r="G195" i="3" s="1"/>
  <c r="G196" i="3" s="1"/>
  <c r="G197" i="3" s="1"/>
  <c r="G198" i="3" s="1"/>
  <c r="G199" i="3" s="1"/>
  <c r="G200" i="3" s="1"/>
  <c r="G201" i="3" s="1"/>
  <c r="G202" i="3" s="1"/>
  <c r="G203" i="3" s="1"/>
  <c r="G204" i="3" s="1"/>
  <c r="G205" i="3" s="1"/>
  <c r="G206" i="3" s="1"/>
  <c r="G207" i="3" s="1"/>
  <c r="G208" i="3" s="1"/>
  <c r="G209" i="3" s="1"/>
  <c r="J6" i="3"/>
  <c r="J7" i="3" s="1"/>
  <c r="H6" i="3"/>
  <c r="H7" i="3" s="1"/>
  <c r="H8" i="3" s="1"/>
  <c r="H9" i="3" s="1"/>
  <c r="H10" i="3" s="1"/>
  <c r="C8" i="1"/>
  <c r="I9" i="1" s="1"/>
  <c r="F11" i="3"/>
  <c r="D8" i="1"/>
  <c r="H11" i="3" l="1"/>
  <c r="C9" i="1"/>
  <c r="I10" i="1" s="1"/>
  <c r="D23" i="1"/>
  <c r="D9" i="1"/>
  <c r="C23" i="1"/>
  <c r="I24" i="1" s="1"/>
  <c r="F12" i="3"/>
  <c r="J8" i="3"/>
  <c r="C121" i="1" l="1"/>
  <c r="I122" i="1" s="1"/>
  <c r="J122" i="1" s="1"/>
  <c r="C93" i="1"/>
  <c r="C205" i="1"/>
  <c r="C206" i="1" s="1"/>
  <c r="I207" i="1" s="1"/>
  <c r="C37" i="1"/>
  <c r="D38" i="1" s="1"/>
  <c r="C107" i="1"/>
  <c r="C108" i="1" s="1"/>
  <c r="D177" i="1"/>
  <c r="D65" i="1"/>
  <c r="D51" i="1"/>
  <c r="C79" i="1"/>
  <c r="D80" i="1" s="1"/>
  <c r="D93" i="1"/>
  <c r="D163" i="1"/>
  <c r="D191" i="1"/>
  <c r="C149" i="1"/>
  <c r="I150" i="1" s="1"/>
  <c r="J150" i="1" s="1"/>
  <c r="D107" i="1"/>
  <c r="D135" i="1"/>
  <c r="D37" i="1"/>
  <c r="C135" i="1"/>
  <c r="D136" i="1" s="1"/>
  <c r="D79" i="1"/>
  <c r="C51" i="1"/>
  <c r="C52" i="1" s="1"/>
  <c r="I53" i="1" s="1"/>
  <c r="J53" i="1" s="1"/>
  <c r="C65" i="1"/>
  <c r="D66" i="1" s="1"/>
  <c r="C177" i="1"/>
  <c r="C178" i="1" s="1"/>
  <c r="C179" i="1" s="1"/>
  <c r="I180" i="1" s="1"/>
  <c r="D149" i="1"/>
  <c r="C191" i="1"/>
  <c r="I192" i="1" s="1"/>
  <c r="J192" i="1" s="1"/>
  <c r="D121" i="1"/>
  <c r="C163" i="1"/>
  <c r="C164" i="1" s="1"/>
  <c r="I165" i="1" s="1"/>
  <c r="J165" i="1" s="1"/>
  <c r="D205" i="1"/>
  <c r="I52" i="1"/>
  <c r="J52" i="1" s="1"/>
  <c r="I66" i="1"/>
  <c r="J66" i="1" s="1"/>
  <c r="I178" i="1"/>
  <c r="J178" i="1" s="1"/>
  <c r="I94" i="1"/>
  <c r="J94" i="1" s="1"/>
  <c r="I206" i="1"/>
  <c r="J206" i="1" s="1"/>
  <c r="I38" i="1"/>
  <c r="J38" i="1" s="1"/>
  <c r="D108" i="1"/>
  <c r="H12" i="3"/>
  <c r="D94" i="1"/>
  <c r="C94" i="1"/>
  <c r="C10" i="1"/>
  <c r="D10" i="1"/>
  <c r="D122" i="1"/>
  <c r="D24" i="1"/>
  <c r="C122" i="1"/>
  <c r="C24" i="1"/>
  <c r="I25" i="1" s="1"/>
  <c r="J9" i="3"/>
  <c r="J10" i="3" s="1"/>
  <c r="J11" i="3" s="1"/>
  <c r="F13" i="3"/>
  <c r="D206" i="1" l="1"/>
  <c r="D192" i="1"/>
  <c r="C38" i="1"/>
  <c r="C66" i="1"/>
  <c r="I67" i="1" s="1"/>
  <c r="J67" i="1" s="1"/>
  <c r="D52" i="1"/>
  <c r="C150" i="1"/>
  <c r="C136" i="1"/>
  <c r="C80" i="1"/>
  <c r="I81" i="1" s="1"/>
  <c r="J81" i="1" s="1"/>
  <c r="I108" i="1"/>
  <c r="J108" i="1" s="1"/>
  <c r="I136" i="1"/>
  <c r="J136" i="1" s="1"/>
  <c r="D178" i="1"/>
  <c r="I80" i="1"/>
  <c r="J80" i="1" s="1"/>
  <c r="D150" i="1"/>
  <c r="D164" i="1"/>
  <c r="I164" i="1"/>
  <c r="J164" i="1" s="1"/>
  <c r="C192" i="1"/>
  <c r="D193" i="1" s="1"/>
  <c r="D53" i="1"/>
  <c r="C53" i="1"/>
  <c r="I54" i="1" s="1"/>
  <c r="J25" i="1"/>
  <c r="I109" i="1"/>
  <c r="J109" i="1" s="1"/>
  <c r="I179" i="1"/>
  <c r="J179" i="1" s="1"/>
  <c r="I95" i="1"/>
  <c r="J95" i="1" s="1"/>
  <c r="I11" i="1"/>
  <c r="J11" i="1" s="1"/>
  <c r="I39" i="1"/>
  <c r="J39" i="1" s="1"/>
  <c r="I123" i="1"/>
  <c r="J123" i="1" s="1"/>
  <c r="I151" i="1"/>
  <c r="J151" i="1" s="1"/>
  <c r="I137" i="1"/>
  <c r="J137" i="1" s="1"/>
  <c r="J12" i="3"/>
  <c r="J9" i="1" s="1"/>
  <c r="J8" i="1"/>
  <c r="J24" i="1"/>
  <c r="D165" i="1"/>
  <c r="C165" i="1"/>
  <c r="D179" i="1"/>
  <c r="J207" i="1"/>
  <c r="C137" i="1"/>
  <c r="D39" i="1"/>
  <c r="C207" i="1"/>
  <c r="D207" i="1"/>
  <c r="D137" i="1"/>
  <c r="C109" i="1"/>
  <c r="D109" i="1"/>
  <c r="C39" i="1"/>
  <c r="D40" i="1" s="1"/>
  <c r="D11" i="1"/>
  <c r="C11" i="1"/>
  <c r="C25" i="1"/>
  <c r="D95" i="1"/>
  <c r="C95" i="1"/>
  <c r="H13" i="3"/>
  <c r="C151" i="1"/>
  <c r="D151" i="1"/>
  <c r="D25" i="1"/>
  <c r="C123" i="1"/>
  <c r="D123" i="1"/>
  <c r="J54" i="1"/>
  <c r="D180" i="1"/>
  <c r="C180" i="1"/>
  <c r="I181" i="1" s="1"/>
  <c r="J180" i="1"/>
  <c r="F14" i="3"/>
  <c r="C193" i="1" l="1"/>
  <c r="I194" i="1" s="1"/>
  <c r="J194" i="1" s="1"/>
  <c r="I193" i="1"/>
  <c r="J193" i="1" s="1"/>
  <c r="D67" i="1"/>
  <c r="C67" i="1"/>
  <c r="C68" i="1" s="1"/>
  <c r="I69" i="1" s="1"/>
  <c r="C81" i="1"/>
  <c r="I82" i="1" s="1"/>
  <c r="J82" i="1" s="1"/>
  <c r="D81" i="1"/>
  <c r="J13" i="3"/>
  <c r="J14" i="3" s="1"/>
  <c r="D54" i="1"/>
  <c r="C54" i="1"/>
  <c r="I55" i="1" s="1"/>
  <c r="J55" i="1" s="1"/>
  <c r="I40" i="1"/>
  <c r="J40" i="1" s="1"/>
  <c r="I96" i="1"/>
  <c r="J96" i="1" s="1"/>
  <c r="I110" i="1"/>
  <c r="J110" i="1" s="1"/>
  <c r="I68" i="1"/>
  <c r="J68" i="1" s="1"/>
  <c r="I124" i="1"/>
  <c r="J124" i="1" s="1"/>
  <c r="I12" i="1"/>
  <c r="J12" i="1" s="1"/>
  <c r="I208" i="1"/>
  <c r="J208" i="1" s="1"/>
  <c r="I152" i="1"/>
  <c r="J152" i="1" s="1"/>
  <c r="I138" i="1"/>
  <c r="J138" i="1" s="1"/>
  <c r="I166" i="1"/>
  <c r="J166" i="1" s="1"/>
  <c r="D166" i="1"/>
  <c r="C166" i="1"/>
  <c r="I167" i="1" s="1"/>
  <c r="J167" i="1" s="1"/>
  <c r="D68" i="1"/>
  <c r="C138" i="1"/>
  <c r="I139" i="1" s="1"/>
  <c r="J139" i="1" s="1"/>
  <c r="D138" i="1"/>
  <c r="C110" i="1"/>
  <c r="D110" i="1"/>
  <c r="D12" i="1"/>
  <c r="D208" i="1"/>
  <c r="C208" i="1"/>
  <c r="C12" i="1"/>
  <c r="I13" i="1" s="1"/>
  <c r="C40" i="1"/>
  <c r="C96" i="1"/>
  <c r="D152" i="1"/>
  <c r="D96" i="1"/>
  <c r="C152" i="1"/>
  <c r="H14" i="3"/>
  <c r="C124" i="1"/>
  <c r="D124" i="1"/>
  <c r="D5" i="2"/>
  <c r="C5" i="2"/>
  <c r="C55" i="1"/>
  <c r="I56" i="1" s="1"/>
  <c r="C69" i="1"/>
  <c r="I70" i="1" s="1"/>
  <c r="J69" i="1"/>
  <c r="D69" i="1"/>
  <c r="C181" i="1"/>
  <c r="I182" i="1" s="1"/>
  <c r="J181" i="1"/>
  <c r="D181" i="1"/>
  <c r="F15" i="3"/>
  <c r="D194" i="1" l="1"/>
  <c r="C194" i="1"/>
  <c r="C82" i="1"/>
  <c r="D83" i="1" s="1"/>
  <c r="D82" i="1"/>
  <c r="D55" i="1"/>
  <c r="D167" i="1"/>
  <c r="C167" i="1"/>
  <c r="I168" i="1" s="1"/>
  <c r="J168" i="1" s="1"/>
  <c r="D195" i="1"/>
  <c r="I41" i="1"/>
  <c r="J41" i="1" s="1"/>
  <c r="I153" i="1"/>
  <c r="J153" i="1" s="1"/>
  <c r="I97" i="1"/>
  <c r="J97" i="1" s="1"/>
  <c r="I209" i="1"/>
  <c r="J209" i="1" s="1"/>
  <c r="I111" i="1"/>
  <c r="J111" i="1" s="1"/>
  <c r="I125" i="1"/>
  <c r="J125" i="1" s="1"/>
  <c r="D139" i="1"/>
  <c r="C139" i="1"/>
  <c r="I140" i="1" s="1"/>
  <c r="J140" i="1" s="1"/>
  <c r="C41" i="1"/>
  <c r="C111" i="1"/>
  <c r="D41" i="1"/>
  <c r="C209" i="1"/>
  <c r="D111" i="1"/>
  <c r="D209" i="1"/>
  <c r="D13" i="1"/>
  <c r="C125" i="1"/>
  <c r="I126" i="1" s="1"/>
  <c r="J126" i="1" s="1"/>
  <c r="C97" i="1"/>
  <c r="D153" i="1"/>
  <c r="D97" i="1"/>
  <c r="C13" i="1"/>
  <c r="I14" i="1" s="1"/>
  <c r="D125" i="1"/>
  <c r="C153" i="1"/>
  <c r="H15" i="3"/>
  <c r="C6" i="2"/>
  <c r="D6" i="2"/>
  <c r="C56" i="1"/>
  <c r="I57" i="1" s="1"/>
  <c r="J56" i="1"/>
  <c r="D56" i="1"/>
  <c r="C70" i="1"/>
  <c r="I71" i="1" s="1"/>
  <c r="J70" i="1"/>
  <c r="D70" i="1"/>
  <c r="C168" i="1"/>
  <c r="I169" i="1" s="1"/>
  <c r="C182" i="1"/>
  <c r="I183" i="1" s="1"/>
  <c r="J182" i="1"/>
  <c r="D182" i="1"/>
  <c r="F16" i="3"/>
  <c r="J15" i="3"/>
  <c r="I195" i="1" l="1"/>
  <c r="J195" i="1" s="1"/>
  <c r="C195" i="1"/>
  <c r="I83" i="1"/>
  <c r="J83" i="1" s="1"/>
  <c r="C83" i="1"/>
  <c r="D168" i="1"/>
  <c r="C7" i="2"/>
  <c r="D7" i="2"/>
  <c r="I154" i="1"/>
  <c r="J154" i="1" s="1"/>
  <c r="I42" i="1"/>
  <c r="J42" i="1" s="1"/>
  <c r="I98" i="1"/>
  <c r="J98" i="1" s="1"/>
  <c r="I112" i="1"/>
  <c r="J112" i="1" s="1"/>
  <c r="C112" i="1"/>
  <c r="I113" i="1" s="1"/>
  <c r="J113" i="1" s="1"/>
  <c r="D112" i="1"/>
  <c r="C140" i="1"/>
  <c r="I141" i="1" s="1"/>
  <c r="J141" i="1" s="1"/>
  <c r="D140" i="1"/>
  <c r="C42" i="1"/>
  <c r="D43" i="1" s="1"/>
  <c r="D42" i="1"/>
  <c r="D126" i="1"/>
  <c r="C126" i="1"/>
  <c r="C98" i="1"/>
  <c r="D98" i="1"/>
  <c r="C14" i="1"/>
  <c r="D15" i="1" s="1"/>
  <c r="D14" i="1"/>
  <c r="D154" i="1"/>
  <c r="C154" i="1"/>
  <c r="I155" i="1" s="1"/>
  <c r="J155" i="1" s="1"/>
  <c r="H16" i="3"/>
  <c r="D57" i="1"/>
  <c r="C57" i="1"/>
  <c r="I58" i="1" s="1"/>
  <c r="J57" i="1"/>
  <c r="D71" i="1"/>
  <c r="C71" i="1"/>
  <c r="I72" i="1" s="1"/>
  <c r="J71" i="1"/>
  <c r="D169" i="1"/>
  <c r="C169" i="1"/>
  <c r="I170" i="1" s="1"/>
  <c r="J169" i="1"/>
  <c r="D183" i="1"/>
  <c r="C183" i="1"/>
  <c r="I184" i="1" s="1"/>
  <c r="J183" i="1"/>
  <c r="J16" i="3"/>
  <c r="F17" i="3"/>
  <c r="I196" i="1" l="1"/>
  <c r="J196" i="1" s="1"/>
  <c r="D196" i="1"/>
  <c r="C196" i="1"/>
  <c r="D8" i="2"/>
  <c r="C8" i="2"/>
  <c r="C9" i="2" s="1"/>
  <c r="I84" i="1"/>
  <c r="J84" i="1" s="1"/>
  <c r="D84" i="1"/>
  <c r="C84" i="1"/>
  <c r="D113" i="1"/>
  <c r="C113" i="1"/>
  <c r="I114" i="1" s="1"/>
  <c r="J114" i="1" s="1"/>
  <c r="D141" i="1"/>
  <c r="C141" i="1"/>
  <c r="I142" i="1" s="1"/>
  <c r="J142" i="1" s="1"/>
  <c r="I15" i="1"/>
  <c r="J15" i="1" s="1"/>
  <c r="I43" i="1"/>
  <c r="J43" i="1" s="1"/>
  <c r="I127" i="1"/>
  <c r="J127" i="1" s="1"/>
  <c r="I99" i="1"/>
  <c r="J99" i="1" s="1"/>
  <c r="C43" i="1"/>
  <c r="D44" i="1" s="1"/>
  <c r="D127" i="1"/>
  <c r="C127" i="1"/>
  <c r="I128" i="1" s="1"/>
  <c r="J128" i="1" s="1"/>
  <c r="C99" i="1"/>
  <c r="I100" i="1" s="1"/>
  <c r="J100" i="1" s="1"/>
  <c r="C155" i="1"/>
  <c r="D155" i="1"/>
  <c r="D99" i="1"/>
  <c r="C15" i="1"/>
  <c r="C16" i="1" s="1"/>
  <c r="I17" i="1" s="1"/>
  <c r="H17" i="3"/>
  <c r="D58" i="1"/>
  <c r="C58" i="1"/>
  <c r="I59" i="1" s="1"/>
  <c r="J58" i="1"/>
  <c r="C72" i="1"/>
  <c r="I73" i="1" s="1"/>
  <c r="D72" i="1"/>
  <c r="J72" i="1"/>
  <c r="C170" i="1"/>
  <c r="I171" i="1" s="1"/>
  <c r="D170" i="1"/>
  <c r="J170" i="1"/>
  <c r="D184" i="1"/>
  <c r="C184" i="1"/>
  <c r="I185" i="1" s="1"/>
  <c r="J184" i="1"/>
  <c r="F18" i="3"/>
  <c r="J17" i="3"/>
  <c r="D9" i="2" l="1"/>
  <c r="I197" i="1"/>
  <c r="J197" i="1" s="1"/>
  <c r="D197" i="1"/>
  <c r="C197" i="1"/>
  <c r="I85" i="1"/>
  <c r="J85" i="1" s="1"/>
  <c r="D85" i="1"/>
  <c r="C85" i="1"/>
  <c r="D114" i="1"/>
  <c r="C114" i="1"/>
  <c r="I115" i="1" s="1"/>
  <c r="J115" i="1" s="1"/>
  <c r="C142" i="1"/>
  <c r="I143" i="1" s="1"/>
  <c r="J143" i="1" s="1"/>
  <c r="D142" i="1"/>
  <c r="I16" i="1"/>
  <c r="J16" i="1" s="1"/>
  <c r="I156" i="1"/>
  <c r="J156" i="1" s="1"/>
  <c r="I44" i="1"/>
  <c r="J44" i="1" s="1"/>
  <c r="C128" i="1"/>
  <c r="I129" i="1" s="1"/>
  <c r="J129" i="1" s="1"/>
  <c r="D128" i="1"/>
  <c r="C44" i="1"/>
  <c r="D100" i="1"/>
  <c r="D156" i="1"/>
  <c r="C100" i="1"/>
  <c r="I101" i="1" s="1"/>
  <c r="J101" i="1" s="1"/>
  <c r="D16" i="1"/>
  <c r="C156" i="1"/>
  <c r="H18" i="3"/>
  <c r="D10" i="2"/>
  <c r="C10" i="2"/>
  <c r="C17" i="1"/>
  <c r="I18" i="1" s="1"/>
  <c r="J17" i="1"/>
  <c r="D17" i="1"/>
  <c r="C59" i="1"/>
  <c r="I60" i="1" s="1"/>
  <c r="J59" i="1"/>
  <c r="D59" i="1"/>
  <c r="C73" i="1"/>
  <c r="I74" i="1" s="1"/>
  <c r="J73" i="1"/>
  <c r="D73" i="1"/>
  <c r="C129" i="1"/>
  <c r="I130" i="1" s="1"/>
  <c r="C171" i="1"/>
  <c r="I172" i="1" s="1"/>
  <c r="J171" i="1"/>
  <c r="D171" i="1"/>
  <c r="C185" i="1"/>
  <c r="I186" i="1" s="1"/>
  <c r="J185" i="1"/>
  <c r="D185" i="1"/>
  <c r="J18" i="3"/>
  <c r="F19" i="3"/>
  <c r="D129" i="1" l="1"/>
  <c r="I198" i="1"/>
  <c r="J198" i="1" s="1"/>
  <c r="C198" i="1"/>
  <c r="D198" i="1"/>
  <c r="I86" i="1"/>
  <c r="J86" i="1" s="1"/>
  <c r="D86" i="1"/>
  <c r="C86" i="1"/>
  <c r="D115" i="1"/>
  <c r="C115" i="1"/>
  <c r="I116" i="1" s="1"/>
  <c r="J116" i="1" s="1"/>
  <c r="C143" i="1"/>
  <c r="I144" i="1" s="1"/>
  <c r="J144" i="1" s="1"/>
  <c r="D143" i="1"/>
  <c r="C101" i="1"/>
  <c r="I102" i="1" s="1"/>
  <c r="J102" i="1" s="1"/>
  <c r="D101" i="1"/>
  <c r="I45" i="1"/>
  <c r="J45" i="1" s="1"/>
  <c r="I157" i="1"/>
  <c r="J157" i="1" s="1"/>
  <c r="D45" i="1"/>
  <c r="C45" i="1"/>
  <c r="C46" i="1" s="1"/>
  <c r="I47" i="1" s="1"/>
  <c r="D157" i="1"/>
  <c r="C157" i="1"/>
  <c r="I158" i="1" s="1"/>
  <c r="J158" i="1" s="1"/>
  <c r="H19" i="3"/>
  <c r="C11" i="2"/>
  <c r="D11" i="2"/>
  <c r="D18" i="1"/>
  <c r="C18" i="1"/>
  <c r="I19" i="1" s="1"/>
  <c r="J18" i="1"/>
  <c r="C60" i="1"/>
  <c r="I61" i="1" s="1"/>
  <c r="J60" i="1"/>
  <c r="D60" i="1"/>
  <c r="C74" i="1"/>
  <c r="I75" i="1" s="1"/>
  <c r="J74" i="1"/>
  <c r="D74" i="1"/>
  <c r="D130" i="1"/>
  <c r="C130" i="1"/>
  <c r="I131" i="1" s="1"/>
  <c r="J130" i="1"/>
  <c r="C144" i="1"/>
  <c r="I145" i="1" s="1"/>
  <c r="C172" i="1"/>
  <c r="I173" i="1" s="1"/>
  <c r="J172" i="1"/>
  <c r="D172" i="1"/>
  <c r="C186" i="1"/>
  <c r="I187" i="1" s="1"/>
  <c r="J186" i="1"/>
  <c r="D186" i="1"/>
  <c r="F20" i="3"/>
  <c r="J19" i="3"/>
  <c r="J14" i="1" s="1"/>
  <c r="D116" i="1" l="1"/>
  <c r="C116" i="1"/>
  <c r="I117" i="1" s="1"/>
  <c r="I199" i="1"/>
  <c r="J199" i="1" s="1"/>
  <c r="D199" i="1"/>
  <c r="C199" i="1"/>
  <c r="I87" i="1"/>
  <c r="J87" i="1" s="1"/>
  <c r="D87" i="1"/>
  <c r="C87" i="1"/>
  <c r="D144" i="1"/>
  <c r="C158" i="1"/>
  <c r="I159" i="1" s="1"/>
  <c r="J159" i="1" s="1"/>
  <c r="D158" i="1"/>
  <c r="D102" i="1"/>
  <c r="C102" i="1"/>
  <c r="I103" i="1" s="1"/>
  <c r="J103" i="1" s="1"/>
  <c r="I46" i="1"/>
  <c r="J46" i="1" s="1"/>
  <c r="D46" i="1"/>
  <c r="H20" i="3"/>
  <c r="C12" i="2"/>
  <c r="D12" i="2"/>
  <c r="D19" i="1"/>
  <c r="C19" i="1"/>
  <c r="I20" i="1" s="1"/>
  <c r="D47" i="1"/>
  <c r="C47" i="1"/>
  <c r="I48" i="1" s="1"/>
  <c r="J47" i="1"/>
  <c r="D61" i="1"/>
  <c r="C61" i="1"/>
  <c r="I62" i="1" s="1"/>
  <c r="J61" i="1"/>
  <c r="D75" i="1"/>
  <c r="C75" i="1"/>
  <c r="I76" i="1" s="1"/>
  <c r="J75" i="1"/>
  <c r="D117" i="1"/>
  <c r="C117" i="1"/>
  <c r="I118" i="1" s="1"/>
  <c r="J117" i="1"/>
  <c r="D131" i="1"/>
  <c r="C131" i="1"/>
  <c r="I132" i="1" s="1"/>
  <c r="J131" i="1"/>
  <c r="D145" i="1"/>
  <c r="C145" i="1"/>
  <c r="I146" i="1" s="1"/>
  <c r="J145" i="1"/>
  <c r="D173" i="1"/>
  <c r="C173" i="1"/>
  <c r="I174" i="1" s="1"/>
  <c r="J173" i="1"/>
  <c r="D187" i="1"/>
  <c r="C187" i="1"/>
  <c r="I188" i="1" s="1"/>
  <c r="J187" i="1"/>
  <c r="J20" i="3"/>
  <c r="F21" i="3"/>
  <c r="I200" i="1" l="1"/>
  <c r="J200" i="1" s="1"/>
  <c r="D200" i="1"/>
  <c r="C200" i="1"/>
  <c r="I88" i="1"/>
  <c r="J88" i="1" s="1"/>
  <c r="D88" i="1"/>
  <c r="C88" i="1"/>
  <c r="C103" i="1"/>
  <c r="I104" i="1" s="1"/>
  <c r="J104" i="1" s="1"/>
  <c r="D103" i="1"/>
  <c r="D159" i="1"/>
  <c r="C159" i="1"/>
  <c r="I160" i="1" s="1"/>
  <c r="J160" i="1" s="1"/>
  <c r="H21" i="3"/>
  <c r="D13" i="2"/>
  <c r="C13" i="2"/>
  <c r="C20" i="1"/>
  <c r="J20" i="1"/>
  <c r="D20" i="1"/>
  <c r="D48" i="1"/>
  <c r="C48" i="1"/>
  <c r="I49" i="1" s="1"/>
  <c r="J48" i="1"/>
  <c r="C62" i="1"/>
  <c r="I63" i="1" s="1"/>
  <c r="J62" i="1"/>
  <c r="D62" i="1"/>
  <c r="J76" i="1"/>
  <c r="D76" i="1"/>
  <c r="C76" i="1"/>
  <c r="I77" i="1" s="1"/>
  <c r="D104" i="1"/>
  <c r="C104" i="1"/>
  <c r="I105" i="1" s="1"/>
  <c r="D118" i="1"/>
  <c r="C118" i="1"/>
  <c r="I119" i="1" s="1"/>
  <c r="J118" i="1"/>
  <c r="C132" i="1"/>
  <c r="I133" i="1" s="1"/>
  <c r="D132" i="1"/>
  <c r="J132" i="1"/>
  <c r="C146" i="1"/>
  <c r="I147" i="1" s="1"/>
  <c r="D146" i="1"/>
  <c r="J146" i="1"/>
  <c r="D174" i="1"/>
  <c r="C174" i="1"/>
  <c r="I175" i="1" s="1"/>
  <c r="J174" i="1"/>
  <c r="D188" i="1"/>
  <c r="C188" i="1"/>
  <c r="I189" i="1" s="1"/>
  <c r="J188" i="1"/>
  <c r="J21" i="3"/>
  <c r="F22" i="3"/>
  <c r="I201" i="1" l="1"/>
  <c r="J201" i="1" s="1"/>
  <c r="D201" i="1"/>
  <c r="C201" i="1"/>
  <c r="I89" i="1"/>
  <c r="J89" i="1" s="1"/>
  <c r="D89" i="1"/>
  <c r="C89" i="1"/>
  <c r="I26" i="1"/>
  <c r="J26" i="1" s="1"/>
  <c r="C26" i="1"/>
  <c r="D26" i="1"/>
  <c r="I21" i="1"/>
  <c r="J21" i="1" s="1"/>
  <c r="C21" i="1"/>
  <c r="I22" i="1" s="1"/>
  <c r="C160" i="1"/>
  <c r="I161" i="1" s="1"/>
  <c r="J161" i="1" s="1"/>
  <c r="D160" i="1"/>
  <c r="H22" i="3"/>
  <c r="D14" i="2"/>
  <c r="C14" i="2"/>
  <c r="D21" i="1"/>
  <c r="C49" i="1"/>
  <c r="I50" i="1" s="1"/>
  <c r="J49" i="1"/>
  <c r="D49" i="1"/>
  <c r="C63" i="1"/>
  <c r="I64" i="1" s="1"/>
  <c r="J63" i="1"/>
  <c r="D63" i="1"/>
  <c r="C77" i="1"/>
  <c r="I78" i="1" s="1"/>
  <c r="J77" i="1"/>
  <c r="D77" i="1"/>
  <c r="C105" i="1"/>
  <c r="I106" i="1" s="1"/>
  <c r="J105" i="1"/>
  <c r="D105" i="1"/>
  <c r="C119" i="1"/>
  <c r="I120" i="1" s="1"/>
  <c r="J119" i="1"/>
  <c r="D119" i="1"/>
  <c r="C133" i="1"/>
  <c r="I134" i="1" s="1"/>
  <c r="J133" i="1"/>
  <c r="D133" i="1"/>
  <c r="C147" i="1"/>
  <c r="I148" i="1" s="1"/>
  <c r="J147" i="1"/>
  <c r="D147" i="1"/>
  <c r="C175" i="1"/>
  <c r="I176" i="1" s="1"/>
  <c r="J175" i="1"/>
  <c r="D175" i="1"/>
  <c r="C189" i="1"/>
  <c r="I190" i="1" s="1"/>
  <c r="J189" i="1"/>
  <c r="D189" i="1"/>
  <c r="J22" i="3"/>
  <c r="F23" i="3"/>
  <c r="I202" i="1" l="1"/>
  <c r="J202" i="1" s="1"/>
  <c r="C202" i="1"/>
  <c r="D202" i="1"/>
  <c r="I90" i="1"/>
  <c r="J90" i="1" s="1"/>
  <c r="D90" i="1"/>
  <c r="C90" i="1"/>
  <c r="I27" i="1"/>
  <c r="C27" i="1"/>
  <c r="D27" i="1"/>
  <c r="D161" i="1"/>
  <c r="C161" i="1"/>
  <c r="I162" i="1" s="1"/>
  <c r="J162" i="1" s="1"/>
  <c r="H23" i="3"/>
  <c r="C15" i="2"/>
  <c r="D15" i="2"/>
  <c r="D22" i="1"/>
  <c r="C22" i="1"/>
  <c r="C50" i="1"/>
  <c r="J50" i="1"/>
  <c r="D50" i="1"/>
  <c r="D64" i="1"/>
  <c r="C64" i="1"/>
  <c r="J64" i="1"/>
  <c r="C78" i="1"/>
  <c r="J78" i="1"/>
  <c r="D78" i="1"/>
  <c r="D106" i="1"/>
  <c r="C106" i="1"/>
  <c r="J106" i="1"/>
  <c r="D120" i="1"/>
  <c r="C120" i="1"/>
  <c r="J120" i="1"/>
  <c r="C134" i="1"/>
  <c r="J134" i="1"/>
  <c r="D134" i="1"/>
  <c r="C148" i="1"/>
  <c r="J148" i="1"/>
  <c r="D148" i="1"/>
  <c r="D176" i="1"/>
  <c r="C176" i="1"/>
  <c r="J176" i="1"/>
  <c r="C190" i="1"/>
  <c r="J190" i="1"/>
  <c r="D190" i="1"/>
  <c r="J23" i="3"/>
  <c r="F24" i="3"/>
  <c r="I203" i="1" l="1"/>
  <c r="J203" i="1" s="1"/>
  <c r="C203" i="1"/>
  <c r="D203" i="1"/>
  <c r="C16" i="2"/>
  <c r="D16" i="2"/>
  <c r="I91" i="1"/>
  <c r="J91" i="1" s="1"/>
  <c r="D91" i="1"/>
  <c r="C91" i="1"/>
  <c r="C162" i="1"/>
  <c r="I163" i="1" s="1"/>
  <c r="J163" i="1" s="1"/>
  <c r="D162" i="1"/>
  <c r="I28" i="1"/>
  <c r="C28" i="1"/>
  <c r="D28" i="1"/>
  <c r="I121" i="1"/>
  <c r="J121" i="1" s="1"/>
  <c r="I65" i="1"/>
  <c r="J65" i="1" s="1"/>
  <c r="I51" i="1"/>
  <c r="J51" i="1" s="1"/>
  <c r="I23" i="1"/>
  <c r="J23" i="1" s="1"/>
  <c r="I149" i="1"/>
  <c r="J149" i="1" s="1"/>
  <c r="I107" i="1"/>
  <c r="J107" i="1" s="1"/>
  <c r="I177" i="1"/>
  <c r="J177" i="1" s="1"/>
  <c r="I191" i="1"/>
  <c r="J191" i="1" s="1"/>
  <c r="I135" i="1"/>
  <c r="J135" i="1" s="1"/>
  <c r="I79" i="1"/>
  <c r="J79" i="1" s="1"/>
  <c r="H24" i="3"/>
  <c r="J24" i="3"/>
  <c r="F25" i="3"/>
  <c r="I204" i="1" l="1"/>
  <c r="J204" i="1" s="1"/>
  <c r="C204" i="1"/>
  <c r="I205" i="1" s="1"/>
  <c r="J205" i="1" s="1"/>
  <c r="D204" i="1"/>
  <c r="D17" i="2"/>
  <c r="C17" i="2"/>
  <c r="I92" i="1"/>
  <c r="J92" i="1" s="1"/>
  <c r="D92" i="1"/>
  <c r="C92" i="1"/>
  <c r="I93" i="1" s="1"/>
  <c r="J93" i="1" s="1"/>
  <c r="I29" i="1"/>
  <c r="D29" i="1"/>
  <c r="C29" i="1"/>
  <c r="H25" i="3"/>
  <c r="F26" i="3"/>
  <c r="J25" i="3"/>
  <c r="D18" i="2" l="1"/>
  <c r="C18" i="2"/>
  <c r="I30" i="1"/>
  <c r="J30" i="1" s="1"/>
  <c r="C30" i="1"/>
  <c r="D30" i="1"/>
  <c r="H26" i="3"/>
  <c r="J26" i="3"/>
  <c r="F27" i="3"/>
  <c r="C19" i="2" l="1"/>
  <c r="D19" i="2"/>
  <c r="I31" i="1"/>
  <c r="J31" i="1" s="1"/>
  <c r="C31" i="1"/>
  <c r="D31" i="1"/>
  <c r="H27" i="3"/>
  <c r="F28" i="3"/>
  <c r="J27" i="3"/>
  <c r="C20" i="2" l="1"/>
  <c r="D20" i="2"/>
  <c r="I32" i="1"/>
  <c r="J32" i="1" s="1"/>
  <c r="D32" i="1"/>
  <c r="C32" i="1"/>
  <c r="H28" i="3"/>
  <c r="F29" i="3"/>
  <c r="J28" i="3"/>
  <c r="J13" i="1" s="1"/>
  <c r="C21" i="2" l="1"/>
  <c r="D21" i="2"/>
  <c r="I33" i="1"/>
  <c r="J33" i="1" s="1"/>
  <c r="D33" i="1"/>
  <c r="C33" i="1"/>
  <c r="H29" i="3"/>
  <c r="J29" i="3"/>
  <c r="F30" i="3"/>
  <c r="D22" i="2" l="1"/>
  <c r="C22" i="2"/>
  <c r="I34" i="1"/>
  <c r="J34" i="1" s="1"/>
  <c r="D34" i="1"/>
  <c r="C34" i="1"/>
  <c r="J7" i="1"/>
  <c r="J28" i="1"/>
  <c r="H30" i="3"/>
  <c r="J30" i="3"/>
  <c r="J27" i="1" s="1"/>
  <c r="F31" i="3"/>
  <c r="D23" i="2" l="1"/>
  <c r="C23" i="2"/>
  <c r="I35" i="1"/>
  <c r="J35" i="1" s="1"/>
  <c r="C35" i="1"/>
  <c r="D35" i="1"/>
  <c r="H31" i="3"/>
  <c r="J31" i="3"/>
  <c r="F32" i="3"/>
  <c r="D24" i="2" l="1"/>
  <c r="C24" i="2"/>
  <c r="I36" i="1"/>
  <c r="J36" i="1" s="1"/>
  <c r="D36" i="1"/>
  <c r="C36" i="1"/>
  <c r="I37" i="1" s="1"/>
  <c r="J37" i="1" s="1"/>
  <c r="H32" i="3"/>
  <c r="J32" i="3"/>
  <c r="J10" i="1" s="1"/>
  <c r="F33" i="3"/>
  <c r="D25" i="2" l="1"/>
  <c r="C25" i="2"/>
  <c r="H33" i="3"/>
  <c r="J33" i="3"/>
  <c r="J19" i="1" s="1"/>
  <c r="F34" i="3"/>
  <c r="D26" i="2" l="1"/>
  <c r="C26" i="2"/>
  <c r="H34" i="3"/>
  <c r="J34" i="3"/>
  <c r="J22" i="1" s="1"/>
  <c r="F35" i="3"/>
  <c r="C27" i="2" l="1"/>
  <c r="D27" i="2"/>
  <c r="H35" i="3"/>
  <c r="J35" i="3"/>
  <c r="F36" i="3"/>
  <c r="F37" i="3" s="1"/>
  <c r="F38" i="3" s="1"/>
  <c r="F39" i="3" s="1"/>
  <c r="C28" i="2" l="1"/>
  <c r="D28" i="2"/>
  <c r="H36" i="3"/>
  <c r="H37" i="3" s="1"/>
  <c r="H38" i="3" s="1"/>
  <c r="H39" i="3" s="1"/>
  <c r="J36" i="3"/>
  <c r="C29" i="2" l="1"/>
  <c r="D29" i="2"/>
  <c r="J29" i="1"/>
  <c r="J210" i="1" s="1"/>
  <c r="J212" i="1" s="1"/>
  <c r="J37" i="3"/>
  <c r="J38" i="3" s="1"/>
  <c r="J39" i="3" s="1"/>
  <c r="F40" i="3"/>
  <c r="D30" i="2" l="1"/>
  <c r="C30" i="2"/>
  <c r="H40" i="3"/>
  <c r="J40" i="3"/>
  <c r="F41" i="3"/>
  <c r="C31" i="2" l="1"/>
  <c r="D31" i="2"/>
  <c r="H41" i="3"/>
  <c r="J41" i="3"/>
  <c r="F42" i="3"/>
  <c r="D32" i="2" l="1"/>
  <c r="C32" i="2"/>
  <c r="H42" i="3"/>
  <c r="J42" i="3"/>
  <c r="F43" i="3"/>
  <c r="C33" i="2" l="1"/>
  <c r="D33" i="2"/>
  <c r="H43" i="3"/>
  <c r="J43" i="3"/>
  <c r="F44" i="3"/>
  <c r="D34" i="2" l="1"/>
  <c r="C34" i="2"/>
  <c r="H44" i="3"/>
  <c r="J44" i="3"/>
  <c r="F45" i="3"/>
  <c r="D35" i="2" l="1"/>
  <c r="C35" i="2"/>
  <c r="H45" i="3"/>
  <c r="J45" i="3"/>
  <c r="F46" i="3"/>
  <c r="D36" i="2" l="1"/>
  <c r="C36" i="2"/>
  <c r="H46" i="3"/>
  <c r="J46" i="3"/>
  <c r="F47" i="3"/>
  <c r="C37" i="2" l="1"/>
  <c r="D37" i="2"/>
  <c r="H47" i="3"/>
  <c r="J47" i="3"/>
  <c r="F48" i="3"/>
  <c r="D38" i="2" l="1"/>
  <c r="C38" i="2"/>
  <c r="H48" i="3"/>
  <c r="J48" i="3"/>
  <c r="F49" i="3"/>
  <c r="D39" i="2" l="1"/>
  <c r="C39" i="2"/>
  <c r="H49" i="3"/>
  <c r="J49" i="3"/>
  <c r="F50" i="3"/>
  <c r="C40" i="2" l="1"/>
  <c r="D40" i="2"/>
  <c r="H50" i="3"/>
  <c r="J50" i="3"/>
  <c r="F51" i="3"/>
  <c r="C41" i="2" l="1"/>
  <c r="D41" i="2"/>
  <c r="H51" i="3"/>
  <c r="J51" i="3"/>
  <c r="F52" i="3"/>
  <c r="D42" i="2" l="1"/>
  <c r="C42" i="2"/>
  <c r="H52" i="3"/>
  <c r="J52" i="3"/>
  <c r="F53" i="3"/>
  <c r="D43" i="2" l="1"/>
  <c r="C43" i="2"/>
  <c r="H53" i="3"/>
  <c r="J53" i="3"/>
  <c r="F54" i="3"/>
  <c r="D44" i="2" l="1"/>
  <c r="C44" i="2"/>
  <c r="H54" i="3"/>
  <c r="J54" i="3"/>
  <c r="F55" i="3"/>
  <c r="C45" i="2" l="1"/>
  <c r="D45" i="2"/>
  <c r="H55" i="3"/>
  <c r="J55" i="3"/>
  <c r="F56" i="3"/>
  <c r="D46" i="2" l="1"/>
  <c r="C46" i="2"/>
  <c r="H56" i="3"/>
  <c r="J56" i="3"/>
  <c r="F57" i="3"/>
  <c r="C47" i="2" l="1"/>
  <c r="D47" i="2"/>
  <c r="H57" i="3"/>
  <c r="J57" i="3"/>
  <c r="F58" i="3"/>
  <c r="D48" i="2" l="1"/>
  <c r="C48" i="2"/>
  <c r="H58" i="3"/>
  <c r="J58" i="3"/>
  <c r="F59" i="3"/>
  <c r="D49" i="2" l="1"/>
  <c r="C49" i="2"/>
  <c r="H59" i="3"/>
  <c r="J59" i="3"/>
  <c r="F60" i="3"/>
  <c r="D50" i="2" l="1"/>
  <c r="C50" i="2"/>
  <c r="H60" i="3"/>
  <c r="J60" i="3"/>
  <c r="F61" i="3"/>
  <c r="C51" i="2" l="1"/>
  <c r="D51" i="2"/>
  <c r="H61" i="3"/>
  <c r="J61" i="3"/>
  <c r="F62" i="3"/>
  <c r="C52" i="2" l="1"/>
  <c r="D52" i="2"/>
  <c r="H62" i="3"/>
  <c r="J62" i="3"/>
  <c r="F63" i="3"/>
  <c r="D53" i="2" l="1"/>
  <c r="C53" i="2"/>
  <c r="H63" i="3"/>
  <c r="J63" i="3"/>
  <c r="F64" i="3"/>
  <c r="D54" i="2" l="1"/>
  <c r="C54" i="2"/>
  <c r="H64" i="3"/>
  <c r="J64" i="3"/>
  <c r="F65" i="3"/>
  <c r="C55" i="2" l="1"/>
  <c r="D55" i="2"/>
  <c r="H65" i="3"/>
  <c r="J65" i="3"/>
  <c r="F66" i="3"/>
  <c r="D56" i="2" l="1"/>
  <c r="C56" i="2"/>
  <c r="H66" i="3"/>
  <c r="J66" i="3"/>
  <c r="F67" i="3"/>
  <c r="C57" i="2" l="1"/>
  <c r="D57" i="2"/>
  <c r="H67" i="3"/>
  <c r="J67" i="3"/>
  <c r="F68" i="3"/>
  <c r="C58" i="2" l="1"/>
  <c r="D58" i="2"/>
  <c r="H68" i="3"/>
  <c r="J68" i="3"/>
  <c r="F69" i="3"/>
  <c r="D59" i="2" l="1"/>
  <c r="C59" i="2"/>
  <c r="H69" i="3"/>
  <c r="J69" i="3"/>
  <c r="F70" i="3"/>
  <c r="C60" i="2" l="1"/>
  <c r="D60" i="2"/>
  <c r="H70" i="3"/>
  <c r="J70" i="3"/>
  <c r="F71" i="3"/>
  <c r="D61" i="2" l="1"/>
  <c r="C61" i="2"/>
  <c r="H71" i="3"/>
  <c r="J71" i="3"/>
  <c r="F72" i="3"/>
  <c r="D62" i="2" l="1"/>
  <c r="C62" i="2"/>
  <c r="H72" i="3"/>
  <c r="J72" i="3"/>
  <c r="F73" i="3"/>
  <c r="D63" i="2" l="1"/>
  <c r="C63" i="2"/>
  <c r="H73" i="3"/>
  <c r="J73" i="3"/>
  <c r="F74" i="3"/>
  <c r="D64" i="2" l="1"/>
  <c r="C64" i="2"/>
  <c r="H74" i="3"/>
  <c r="J74" i="3"/>
  <c r="F75" i="3"/>
  <c r="C65" i="2" l="1"/>
  <c r="D65" i="2"/>
  <c r="H75" i="3"/>
  <c r="J75" i="3"/>
  <c r="F76" i="3"/>
  <c r="D66" i="2" l="1"/>
  <c r="C66" i="2"/>
  <c r="H76" i="3"/>
  <c r="J76" i="3"/>
  <c r="F77" i="3"/>
  <c r="C67" i="2" l="1"/>
  <c r="D67" i="2"/>
  <c r="H77" i="3"/>
  <c r="J77" i="3"/>
  <c r="F78" i="3"/>
  <c r="D68" i="2" l="1"/>
  <c r="C68" i="2"/>
  <c r="H78" i="3"/>
  <c r="J78" i="3"/>
  <c r="F79" i="3"/>
  <c r="D69" i="2" l="1"/>
  <c r="C69" i="2"/>
  <c r="H79" i="3"/>
  <c r="J79" i="3"/>
  <c r="F80" i="3"/>
  <c r="C70" i="2" l="1"/>
  <c r="D70" i="2"/>
  <c r="H80" i="3"/>
  <c r="J80" i="3"/>
  <c r="F81" i="3"/>
  <c r="D71" i="2" l="1"/>
  <c r="C71" i="2"/>
  <c r="H81" i="3"/>
  <c r="J81" i="3"/>
  <c r="F82" i="3"/>
  <c r="C72" i="2" l="1"/>
  <c r="D72" i="2"/>
  <c r="H82" i="3"/>
  <c r="J82" i="3"/>
  <c r="F83" i="3"/>
  <c r="D73" i="2" l="1"/>
  <c r="C73" i="2"/>
  <c r="H83" i="3"/>
  <c r="J83" i="3"/>
  <c r="F84" i="3"/>
  <c r="C74" i="2" l="1"/>
  <c r="D74" i="2"/>
  <c r="H84" i="3"/>
  <c r="J84" i="3"/>
  <c r="F85" i="3"/>
  <c r="D75" i="2" l="1"/>
  <c r="C75" i="2"/>
  <c r="H85" i="3"/>
  <c r="J85" i="3"/>
  <c r="F86" i="3"/>
  <c r="C76" i="2" l="1"/>
  <c r="D76" i="2"/>
  <c r="H86" i="3"/>
  <c r="J86" i="3"/>
  <c r="F87" i="3"/>
  <c r="C77" i="2" l="1"/>
  <c r="D77" i="2"/>
  <c r="H87" i="3"/>
  <c r="J87" i="3"/>
  <c r="F88" i="3"/>
  <c r="C78" i="2" l="1"/>
  <c r="D78" i="2"/>
  <c r="H88" i="3"/>
  <c r="J88" i="3"/>
  <c r="F89" i="3"/>
  <c r="C79" i="2" l="1"/>
  <c r="D79" i="2"/>
  <c r="H89" i="3"/>
  <c r="J89" i="3"/>
  <c r="F90" i="3"/>
  <c r="C80" i="2" l="1"/>
  <c r="D80" i="2"/>
  <c r="H90" i="3"/>
  <c r="J90" i="3"/>
  <c r="F91" i="3"/>
  <c r="D81" i="2" l="1"/>
  <c r="C81" i="2"/>
  <c r="H91" i="3"/>
  <c r="J91" i="3"/>
  <c r="F92" i="3"/>
  <c r="D82" i="2" l="1"/>
  <c r="C82" i="2"/>
  <c r="H92" i="3"/>
  <c r="J92" i="3"/>
  <c r="F93" i="3"/>
  <c r="C83" i="2" l="1"/>
  <c r="D83" i="2"/>
  <c r="H93" i="3"/>
  <c r="J93" i="3"/>
  <c r="F94" i="3"/>
  <c r="D84" i="2" l="1"/>
  <c r="C84" i="2"/>
  <c r="H94" i="3"/>
  <c r="J94" i="3"/>
  <c r="F95" i="3"/>
  <c r="D85" i="2" l="1"/>
  <c r="C85" i="2"/>
  <c r="H95" i="3"/>
  <c r="J95" i="3"/>
  <c r="F96" i="3"/>
  <c r="D86" i="2" l="1"/>
  <c r="C86" i="2"/>
  <c r="H96" i="3"/>
  <c r="J96" i="3"/>
  <c r="F97" i="3"/>
  <c r="C87" i="2" l="1"/>
  <c r="D87" i="2"/>
  <c r="H97" i="3"/>
  <c r="J97" i="3"/>
  <c r="F98" i="3"/>
  <c r="D88" i="2" l="1"/>
  <c r="C88" i="2"/>
  <c r="H98" i="3"/>
  <c r="J98" i="3"/>
  <c r="F99" i="3"/>
  <c r="D89" i="2" l="1"/>
  <c r="C89" i="2"/>
  <c r="H99" i="3"/>
  <c r="J99" i="3"/>
  <c r="F100" i="3"/>
  <c r="D90" i="2" l="1"/>
  <c r="C90" i="2"/>
  <c r="H100" i="3"/>
  <c r="J100" i="3"/>
  <c r="F101" i="3"/>
  <c r="D91" i="2" l="1"/>
  <c r="C91" i="2"/>
  <c r="H101" i="3"/>
  <c r="J101" i="3"/>
  <c r="F102" i="3"/>
  <c r="D92" i="2" l="1"/>
  <c r="C92" i="2"/>
  <c r="H102" i="3"/>
  <c r="J102" i="3"/>
  <c r="F103" i="3"/>
  <c r="C93" i="2" l="1"/>
  <c r="D93" i="2"/>
  <c r="H103" i="3"/>
  <c r="J103" i="3"/>
  <c r="F104" i="3"/>
  <c r="D94" i="2" l="1"/>
  <c r="C94" i="2"/>
  <c r="H104" i="3"/>
  <c r="J104" i="3"/>
  <c r="F105" i="3"/>
  <c r="D95" i="2" l="1"/>
  <c r="C95" i="2"/>
  <c r="H105" i="3"/>
  <c r="J105" i="3"/>
  <c r="F106" i="3"/>
  <c r="D96" i="2" l="1"/>
  <c r="C96" i="2"/>
  <c r="H106" i="3"/>
  <c r="J106" i="3"/>
  <c r="F107" i="3"/>
  <c r="C97" i="2" l="1"/>
  <c r="D97" i="2"/>
  <c r="H107" i="3"/>
  <c r="J107" i="3"/>
  <c r="F108" i="3"/>
  <c r="C98" i="2" l="1"/>
  <c r="D98" i="2"/>
  <c r="H108" i="3"/>
  <c r="J108" i="3"/>
  <c r="F109" i="3"/>
  <c r="D99" i="2" l="1"/>
  <c r="C99" i="2"/>
  <c r="H109" i="3"/>
  <c r="J109" i="3"/>
  <c r="F110" i="3"/>
  <c r="D100" i="2" l="1"/>
  <c r="C100" i="2"/>
  <c r="H110" i="3"/>
  <c r="J110" i="3"/>
  <c r="F111" i="3"/>
  <c r="C101" i="2" l="1"/>
  <c r="D101" i="2"/>
  <c r="J111" i="3"/>
  <c r="H111" i="3"/>
  <c r="F112" i="3"/>
  <c r="D102" i="2" l="1"/>
  <c r="C102" i="2"/>
  <c r="J112" i="3"/>
  <c r="H112" i="3"/>
  <c r="F113" i="3"/>
  <c r="D103" i="2" l="1"/>
  <c r="C103" i="2"/>
  <c r="J113" i="3"/>
  <c r="H113" i="3"/>
  <c r="F114" i="3"/>
  <c r="D104" i="2" l="1"/>
  <c r="C104" i="2"/>
  <c r="J114" i="3"/>
  <c r="H114" i="3"/>
  <c r="F115" i="3"/>
  <c r="C105" i="2" l="1"/>
  <c r="D105" i="2"/>
  <c r="J115" i="3"/>
  <c r="H115" i="3"/>
  <c r="F116" i="3"/>
  <c r="D106" i="2" l="1"/>
  <c r="C106" i="2"/>
  <c r="J116" i="3"/>
  <c r="H116" i="3"/>
  <c r="F117" i="3"/>
  <c r="C107" i="2" l="1"/>
  <c r="D107" i="2"/>
  <c r="J117" i="3"/>
  <c r="H117" i="3"/>
  <c r="F118" i="3"/>
  <c r="C108" i="2" l="1"/>
  <c r="D108" i="2"/>
  <c r="J118" i="3"/>
  <c r="H118" i="3"/>
  <c r="F119" i="3"/>
  <c r="C109" i="2" l="1"/>
  <c r="D109" i="2"/>
  <c r="J119" i="3"/>
  <c r="H119" i="3"/>
  <c r="F120" i="3"/>
  <c r="C110" i="2" l="1"/>
  <c r="D110" i="2"/>
  <c r="J120" i="3"/>
  <c r="H120" i="3"/>
  <c r="F121" i="3"/>
  <c r="C111" i="2" l="1"/>
  <c r="D111" i="2"/>
  <c r="J121" i="3"/>
  <c r="H121" i="3"/>
  <c r="F122" i="3"/>
  <c r="C112" i="2" l="1"/>
  <c r="D112" i="2"/>
  <c r="J122" i="3"/>
  <c r="H122" i="3"/>
  <c r="F123" i="3"/>
  <c r="D113" i="2" l="1"/>
  <c r="C113" i="2"/>
  <c r="J123" i="3"/>
  <c r="H123" i="3"/>
  <c r="F124" i="3"/>
  <c r="D114" i="2" l="1"/>
  <c r="C114" i="2"/>
  <c r="J124" i="3"/>
  <c r="H124" i="3"/>
  <c r="F125" i="3"/>
  <c r="D115" i="2" l="1"/>
  <c r="C115" i="2"/>
  <c r="J125" i="3"/>
  <c r="H125" i="3"/>
  <c r="F126" i="3"/>
  <c r="C116" i="2" l="1"/>
  <c r="D116" i="2"/>
  <c r="J126" i="3"/>
  <c r="H126" i="3"/>
  <c r="F127" i="3"/>
  <c r="C117" i="2" l="1"/>
  <c r="D117" i="2"/>
  <c r="J127" i="3"/>
  <c r="H127" i="3"/>
  <c r="F128" i="3"/>
  <c r="C118" i="2" l="1"/>
  <c r="D118" i="2"/>
  <c r="J128" i="3"/>
  <c r="H128" i="3"/>
  <c r="F129" i="3"/>
  <c r="C119" i="2" l="1"/>
  <c r="D119" i="2"/>
  <c r="J129" i="3"/>
  <c r="H129" i="3"/>
  <c r="F130" i="3"/>
  <c r="C120" i="2" l="1"/>
  <c r="D120" i="2"/>
  <c r="J130" i="3"/>
  <c r="H130" i="3"/>
  <c r="F131" i="3"/>
  <c r="D121" i="2" l="1"/>
  <c r="C121" i="2"/>
  <c r="J131" i="3"/>
  <c r="H131" i="3"/>
  <c r="F132" i="3"/>
  <c r="D122" i="2" l="1"/>
  <c r="C122" i="2"/>
  <c r="J132" i="3"/>
  <c r="H132" i="3"/>
  <c r="F133" i="3"/>
  <c r="D123" i="2" l="1"/>
  <c r="C123" i="2"/>
  <c r="J133" i="3"/>
  <c r="H133" i="3"/>
  <c r="F134" i="3"/>
  <c r="D124" i="2" l="1"/>
  <c r="C124" i="2"/>
  <c r="J134" i="3"/>
  <c r="H134" i="3"/>
  <c r="F135" i="3"/>
  <c r="C125" i="2" l="1"/>
  <c r="D125" i="2"/>
  <c r="J135" i="3"/>
  <c r="H135" i="3"/>
  <c r="F136" i="3"/>
  <c r="D126" i="2" l="1"/>
  <c r="C126" i="2"/>
  <c r="J136" i="3"/>
  <c r="H136" i="3"/>
  <c r="F137" i="3"/>
  <c r="C127" i="2" l="1"/>
  <c r="D127" i="2"/>
  <c r="J137" i="3"/>
  <c r="H137" i="3"/>
  <c r="F138" i="3"/>
  <c r="C128" i="2" l="1"/>
  <c r="D128" i="2"/>
  <c r="J138" i="3"/>
  <c r="H138" i="3"/>
  <c r="F139" i="3"/>
  <c r="C129" i="2" l="1"/>
  <c r="D129" i="2"/>
  <c r="J139" i="3"/>
  <c r="H139" i="3"/>
  <c r="F140" i="3"/>
  <c r="C130" i="2" l="1"/>
  <c r="D130" i="2"/>
  <c r="J140" i="3"/>
  <c r="H140" i="3"/>
  <c r="F141" i="3"/>
  <c r="C131" i="2" l="1"/>
  <c r="D131" i="2"/>
  <c r="J141" i="3"/>
  <c r="H141" i="3"/>
  <c r="F142" i="3"/>
  <c r="D132" i="2" l="1"/>
  <c r="C132" i="2"/>
  <c r="J142" i="3"/>
  <c r="H142" i="3"/>
  <c r="F143" i="3"/>
  <c r="C133" i="2" l="1"/>
  <c r="D133" i="2"/>
  <c r="J143" i="3"/>
  <c r="H143" i="3"/>
  <c r="F144" i="3"/>
  <c r="D134" i="2" l="1"/>
  <c r="C134" i="2"/>
  <c r="J144" i="3"/>
  <c r="H144" i="3"/>
  <c r="F145" i="3"/>
  <c r="D135" i="2" l="1"/>
  <c r="C135" i="2"/>
  <c r="J145" i="3"/>
  <c r="H145" i="3"/>
  <c r="F146" i="3"/>
  <c r="C136" i="2" l="1"/>
  <c r="D136" i="2"/>
  <c r="J146" i="3"/>
  <c r="H146" i="3"/>
  <c r="F147" i="3"/>
  <c r="D137" i="2" l="1"/>
  <c r="C137" i="2"/>
  <c r="J147" i="3"/>
  <c r="H147" i="3"/>
  <c r="F148" i="3"/>
  <c r="D138" i="2" l="1"/>
  <c r="C138" i="2"/>
  <c r="J148" i="3"/>
  <c r="H148" i="3"/>
  <c r="F149" i="3"/>
  <c r="C139" i="2" l="1"/>
  <c r="D139" i="2"/>
  <c r="J149" i="3"/>
  <c r="H149" i="3"/>
  <c r="F150" i="3"/>
  <c r="D140" i="2" l="1"/>
  <c r="C140" i="2"/>
  <c r="J150" i="3"/>
  <c r="H150" i="3"/>
  <c r="F151" i="3"/>
  <c r="C141" i="2" l="1"/>
  <c r="D141" i="2"/>
  <c r="J151" i="3"/>
  <c r="H151" i="3"/>
  <c r="F152" i="3"/>
  <c r="D142" i="2" l="1"/>
  <c r="C142" i="2"/>
  <c r="J152" i="3"/>
  <c r="H152" i="3"/>
  <c r="F153" i="3"/>
  <c r="C143" i="2" l="1"/>
  <c r="D143" i="2"/>
  <c r="J153" i="3"/>
  <c r="H153" i="3"/>
  <c r="F154" i="3"/>
  <c r="D144" i="2" l="1"/>
  <c r="C144" i="2"/>
  <c r="H154" i="3"/>
  <c r="J154" i="3"/>
  <c r="F155" i="3"/>
  <c r="C145" i="2" l="1"/>
  <c r="D145" i="2"/>
  <c r="H155" i="3"/>
  <c r="J155" i="3"/>
  <c r="F156" i="3"/>
  <c r="D146" i="2" l="1"/>
  <c r="C146" i="2"/>
  <c r="H156" i="3"/>
  <c r="J156" i="3"/>
  <c r="F157" i="3"/>
  <c r="D147" i="2" l="1"/>
  <c r="C147" i="2"/>
  <c r="H157" i="3"/>
  <c r="J157" i="3"/>
  <c r="F158" i="3"/>
  <c r="C148" i="2" l="1"/>
  <c r="D148" i="2"/>
  <c r="H158" i="3"/>
  <c r="J158" i="3"/>
  <c r="F159" i="3"/>
  <c r="D149" i="2" l="1"/>
  <c r="C149" i="2"/>
  <c r="H159" i="3"/>
  <c r="J159" i="3"/>
  <c r="F160" i="3"/>
  <c r="D150" i="2" l="1"/>
  <c r="C150" i="2"/>
  <c r="H160" i="3"/>
  <c r="J160" i="3"/>
  <c r="F161" i="3"/>
  <c r="C151" i="2" l="1"/>
  <c r="D151" i="2"/>
  <c r="H161" i="3"/>
  <c r="J161" i="3"/>
  <c r="F162" i="3"/>
  <c r="D152" i="2" l="1"/>
  <c r="C152" i="2"/>
  <c r="H162" i="3"/>
  <c r="J162" i="3"/>
  <c r="F163" i="3"/>
  <c r="D153" i="2" l="1"/>
  <c r="C153" i="2"/>
  <c r="H163" i="3"/>
  <c r="J163" i="3"/>
  <c r="F164" i="3"/>
  <c r="D154" i="2" l="1"/>
  <c r="C154" i="2"/>
  <c r="H164" i="3"/>
  <c r="J164" i="3"/>
  <c r="F165" i="3"/>
  <c r="C155" i="2" l="1"/>
  <c r="D155" i="2"/>
  <c r="H165" i="3"/>
  <c r="J165" i="3"/>
  <c r="F166" i="3"/>
  <c r="C156" i="2" l="1"/>
  <c r="D156" i="2"/>
  <c r="H166" i="3"/>
  <c r="J166" i="3"/>
  <c r="F167" i="3"/>
  <c r="D157" i="2" l="1"/>
  <c r="C157" i="2"/>
  <c r="H167" i="3"/>
  <c r="J167" i="3"/>
  <c r="F168" i="3"/>
  <c r="C158" i="2" l="1"/>
  <c r="D158" i="2"/>
  <c r="H168" i="3"/>
  <c r="J168" i="3"/>
  <c r="F169" i="3"/>
  <c r="C159" i="2" l="1"/>
  <c r="D159" i="2"/>
  <c r="H169" i="3"/>
  <c r="J169" i="3"/>
  <c r="F170" i="3"/>
  <c r="C160" i="2" l="1"/>
  <c r="D160" i="2"/>
  <c r="H170" i="3"/>
  <c r="J170" i="3"/>
  <c r="F171" i="3"/>
  <c r="D161" i="2" l="1"/>
  <c r="C161" i="2"/>
  <c r="H171" i="3"/>
  <c r="J171" i="3"/>
  <c r="F172" i="3"/>
  <c r="D162" i="2" l="1"/>
  <c r="C162" i="2"/>
  <c r="H172" i="3"/>
  <c r="J172" i="3"/>
  <c r="F173" i="3"/>
  <c r="D163" i="2" l="1"/>
  <c r="C163" i="2"/>
  <c r="H173" i="3"/>
  <c r="J173" i="3"/>
  <c r="F174" i="3"/>
  <c r="D164" i="2" l="1"/>
  <c r="C164" i="2"/>
  <c r="H174" i="3"/>
  <c r="J174" i="3"/>
  <c r="F175" i="3"/>
  <c r="D165" i="2" l="1"/>
  <c r="C165" i="2"/>
  <c r="H175" i="3"/>
  <c r="J175" i="3"/>
  <c r="F176" i="3"/>
  <c r="C166" i="2" l="1"/>
  <c r="D166" i="2"/>
  <c r="H176" i="3"/>
  <c r="J176" i="3"/>
  <c r="F177" i="3"/>
  <c r="D167" i="2" l="1"/>
  <c r="C167" i="2"/>
  <c r="H177" i="3"/>
  <c r="J177" i="3"/>
  <c r="F178" i="3"/>
  <c r="D168" i="2" l="1"/>
  <c r="C168" i="2"/>
  <c r="H178" i="3"/>
  <c r="J178" i="3"/>
  <c r="F179" i="3"/>
  <c r="D169" i="2" l="1"/>
  <c r="C169" i="2"/>
  <c r="H179" i="3"/>
  <c r="J179" i="3"/>
  <c r="F180" i="3"/>
  <c r="C170" i="2" l="1"/>
  <c r="D170" i="2"/>
  <c r="H180" i="3"/>
  <c r="J180" i="3"/>
  <c r="F181" i="3"/>
  <c r="D171" i="2" l="1"/>
  <c r="C171" i="2"/>
  <c r="H181" i="3"/>
  <c r="J181" i="3"/>
  <c r="F182" i="3"/>
  <c r="D172" i="2" l="1"/>
  <c r="C172" i="2"/>
  <c r="H182" i="3"/>
  <c r="J182" i="3"/>
  <c r="F183" i="3"/>
  <c r="C173" i="2" l="1"/>
  <c r="D173" i="2"/>
  <c r="H183" i="3"/>
  <c r="J183" i="3"/>
  <c r="F184" i="3"/>
  <c r="D174" i="2" l="1"/>
  <c r="C174" i="2"/>
  <c r="H184" i="3"/>
  <c r="J184" i="3"/>
  <c r="F185" i="3"/>
  <c r="C175" i="2" l="1"/>
  <c r="D175" i="2"/>
  <c r="H185" i="3"/>
  <c r="J185" i="3"/>
  <c r="F186" i="3"/>
  <c r="D176" i="2" l="1"/>
  <c r="C176" i="2"/>
  <c r="H186" i="3"/>
  <c r="J186" i="3"/>
  <c r="F187" i="3"/>
  <c r="C177" i="2" l="1"/>
  <c r="D177" i="2"/>
  <c r="H187" i="3"/>
  <c r="J187" i="3"/>
  <c r="F188" i="3"/>
  <c r="C178" i="2" l="1"/>
  <c r="D178" i="2"/>
  <c r="H188" i="3"/>
  <c r="J188" i="3"/>
  <c r="F189" i="3"/>
  <c r="D179" i="2" l="1"/>
  <c r="C179" i="2"/>
  <c r="H189" i="3"/>
  <c r="J189" i="3"/>
  <c r="F190" i="3"/>
  <c r="C180" i="2" l="1"/>
  <c r="D180" i="2"/>
  <c r="H190" i="3"/>
  <c r="J190" i="3"/>
  <c r="F191" i="3"/>
  <c r="D181" i="2" l="1"/>
  <c r="C181" i="2"/>
  <c r="H191" i="3"/>
  <c r="J191" i="3"/>
  <c r="F192" i="3"/>
  <c r="C182" i="2" l="1"/>
  <c r="D182" i="2"/>
  <c r="H192" i="3"/>
  <c r="J192" i="3"/>
  <c r="F193" i="3"/>
  <c r="D183" i="2" l="1"/>
  <c r="C183" i="2"/>
  <c r="H193" i="3"/>
  <c r="J193" i="3"/>
  <c r="F194" i="3"/>
  <c r="C184" i="2" l="1"/>
  <c r="D184" i="2"/>
  <c r="H194" i="3"/>
  <c r="J194" i="3"/>
  <c r="F195" i="3"/>
  <c r="C185" i="2" l="1"/>
  <c r="D185" i="2"/>
  <c r="H195" i="3"/>
  <c r="J195" i="3"/>
  <c r="F196" i="3"/>
  <c r="C186" i="2" l="1"/>
  <c r="D186" i="2"/>
  <c r="H196" i="3"/>
  <c r="J196" i="3"/>
  <c r="F197" i="3"/>
  <c r="C187" i="2" l="1"/>
  <c r="D187" i="2"/>
  <c r="H197" i="3"/>
  <c r="J197" i="3"/>
  <c r="F198" i="3"/>
  <c r="C188" i="2" l="1"/>
  <c r="D188" i="2"/>
  <c r="H198" i="3"/>
  <c r="J198" i="3"/>
  <c r="F199" i="3"/>
  <c r="C189" i="2" l="1"/>
  <c r="D189" i="2"/>
  <c r="H199" i="3"/>
  <c r="J199" i="3"/>
  <c r="F200" i="3"/>
  <c r="C190" i="2" l="1"/>
  <c r="D190" i="2"/>
  <c r="H200" i="3"/>
  <c r="J200" i="3"/>
  <c r="F201" i="3"/>
  <c r="D191" i="2" l="1"/>
  <c r="C191" i="2"/>
  <c r="H201" i="3"/>
  <c r="J201" i="3"/>
  <c r="F202" i="3"/>
  <c r="D192" i="2" l="1"/>
  <c r="C192" i="2"/>
  <c r="H202" i="3"/>
  <c r="J202" i="3"/>
  <c r="F203" i="3"/>
  <c r="C193" i="2" l="1"/>
  <c r="D193" i="2"/>
  <c r="H203" i="3"/>
  <c r="J203" i="3"/>
  <c r="F204" i="3"/>
  <c r="D194" i="2" l="1"/>
  <c r="C194" i="2"/>
  <c r="H204" i="3"/>
  <c r="J204" i="3"/>
  <c r="F205" i="3"/>
  <c r="D195" i="2" l="1"/>
  <c r="C195" i="2"/>
  <c r="H205" i="3"/>
  <c r="J205" i="3"/>
  <c r="F206" i="3"/>
  <c r="C196" i="2" l="1"/>
  <c r="D196" i="2"/>
  <c r="H206" i="3"/>
  <c r="J206" i="3"/>
  <c r="F207" i="3"/>
  <c r="C197" i="2" l="1"/>
  <c r="D197" i="2"/>
  <c r="H207" i="3"/>
  <c r="F208" i="3"/>
  <c r="F209" i="3" s="1"/>
  <c r="J207" i="3"/>
  <c r="C198" i="2" l="1"/>
  <c r="D198" i="2"/>
  <c r="H208" i="3"/>
  <c r="H209" i="3" s="1"/>
  <c r="J208" i="3"/>
  <c r="J209" i="3" s="1"/>
  <c r="D199" i="2" l="1"/>
  <c r="C199" i="2"/>
  <c r="J210" i="3"/>
  <c r="J212" i="3" s="1"/>
  <c r="C200" i="2" l="1"/>
  <c r="D200" i="2"/>
  <c r="D201" i="2" l="1"/>
  <c r="C201" i="2"/>
  <c r="D202" i="2" l="1"/>
  <c r="C202" i="2"/>
  <c r="C203" i="2" l="1"/>
  <c r="D203" i="2"/>
  <c r="C204" i="2" l="1"/>
  <c r="D204" i="2"/>
  <c r="D205" i="2" l="1"/>
  <c r="C205" i="2"/>
  <c r="D206" i="2" l="1"/>
  <c r="C206" i="2"/>
  <c r="D207" i="2" l="1"/>
  <c r="C207" i="2"/>
  <c r="C208" i="2" l="1"/>
  <c r="D208" i="2"/>
  <c r="D209" i="2" l="1"/>
  <c r="C209" i="2"/>
  <c r="D210" i="2" l="1"/>
  <c r="C210" i="2"/>
</calcChain>
</file>

<file path=xl/sharedStrings.xml><?xml version="1.0" encoding="utf-8"?>
<sst xmlns="http://schemas.openxmlformats.org/spreadsheetml/2006/main" count="371" uniqueCount="150">
  <si>
    <t xml:space="preserve"> AP BAVA ENGINEERING FZ. LLC</t>
  </si>
  <si>
    <t>Sl No.</t>
  </si>
  <si>
    <t>Remarks</t>
  </si>
  <si>
    <t>Tools Code</t>
  </si>
  <si>
    <t>Material Description</t>
  </si>
  <si>
    <t>UOM</t>
  </si>
  <si>
    <t>MR Slip No.</t>
  </si>
  <si>
    <t>Unit Price (MWK)</t>
  </si>
  <si>
    <t>Total Cost (MWK)</t>
  </si>
  <si>
    <t>Received Qty</t>
  </si>
  <si>
    <t>ReceivedDate</t>
  </si>
  <si>
    <t>Issued Date</t>
  </si>
  <si>
    <t>PR Slip No/ Date</t>
  </si>
  <si>
    <t>Issued Qty</t>
  </si>
  <si>
    <t>LIVE STOCK</t>
  </si>
  <si>
    <t>Total</t>
  </si>
  <si>
    <t>OPENING STOCK</t>
  </si>
  <si>
    <t>Oxygen Gas</t>
  </si>
  <si>
    <t>Acetylene Gas</t>
  </si>
  <si>
    <t>Cyl</t>
  </si>
  <si>
    <t>Oxygen Gas - Refilling</t>
  </si>
  <si>
    <t>LPG Cylinder</t>
  </si>
  <si>
    <t>Diesel</t>
  </si>
  <si>
    <t>Ltr</t>
  </si>
  <si>
    <t>Welding Holder 600 AMPS</t>
  </si>
  <si>
    <t>Kg</t>
  </si>
  <si>
    <t>Disc-Grinding Disc AG-9</t>
  </si>
  <si>
    <t>Disc-Grinding Disc AG-4.5</t>
  </si>
  <si>
    <t>Disc-Grinding Disc AG-4</t>
  </si>
  <si>
    <t>Leather Gloves</t>
  </si>
  <si>
    <t>Welding Helmet</t>
  </si>
  <si>
    <t>Spark Lighter</t>
  </si>
  <si>
    <t>Pair</t>
  </si>
  <si>
    <t>Cutting Nozzle 1 X 16 mm</t>
  </si>
  <si>
    <t>Cutting Nozzle 1 X 32 mm</t>
  </si>
  <si>
    <t>Cutting Nozzle 3 X 64 mm</t>
  </si>
  <si>
    <t>Cutting Nozzle 3 X 32 mm</t>
  </si>
  <si>
    <t>OG100</t>
  </si>
  <si>
    <t>AG100</t>
  </si>
  <si>
    <t>OG101</t>
  </si>
  <si>
    <t>LP100</t>
  </si>
  <si>
    <t>LP101</t>
  </si>
  <si>
    <t>WR100</t>
  </si>
  <si>
    <t>WR101</t>
  </si>
  <si>
    <t>WH100</t>
  </si>
  <si>
    <t>GD100</t>
  </si>
  <si>
    <t>GD101</t>
  </si>
  <si>
    <t>GD102</t>
  </si>
  <si>
    <t>LG100</t>
  </si>
  <si>
    <t>SL100</t>
  </si>
  <si>
    <t>CN100</t>
  </si>
  <si>
    <t>CN101</t>
  </si>
  <si>
    <t>CN102</t>
  </si>
  <si>
    <t>CN103</t>
  </si>
  <si>
    <t>DL100</t>
  </si>
  <si>
    <t>CL100</t>
  </si>
  <si>
    <t>Cable Leg</t>
  </si>
  <si>
    <t>SG100</t>
  </si>
  <si>
    <t>SG101</t>
  </si>
  <si>
    <t>WB100</t>
  </si>
  <si>
    <t>Wire Brush</t>
  </si>
  <si>
    <t>SB100</t>
  </si>
  <si>
    <t>Sweeping Broom</t>
  </si>
  <si>
    <t>RO100</t>
  </si>
  <si>
    <t>Paint Red Oxide Primer</t>
  </si>
  <si>
    <t>Paint-Roller Brush</t>
  </si>
  <si>
    <t>RB100</t>
  </si>
  <si>
    <t>LPG Cylinder  45Kg Capacity</t>
  </si>
  <si>
    <t>Black Welding Glass</t>
  </si>
  <si>
    <t>BWG100</t>
  </si>
  <si>
    <t>FF100</t>
  </si>
  <si>
    <t>Flat File with fastener</t>
  </si>
  <si>
    <t>HB100</t>
  </si>
  <si>
    <t>Hard Cover Book A4</t>
  </si>
  <si>
    <t>CB100</t>
  </si>
  <si>
    <t>Carbon Brush for Makita Model</t>
  </si>
  <si>
    <t>Window Clear Glass 440X285</t>
  </si>
  <si>
    <t>WCG100</t>
  </si>
  <si>
    <t>TH100</t>
  </si>
  <si>
    <t>Thinner</t>
  </si>
  <si>
    <t>PB100</t>
  </si>
  <si>
    <t>Project: Shayona Cement Corporation. MALAWI.</t>
  </si>
  <si>
    <t>PB101</t>
  </si>
  <si>
    <t>AG101</t>
  </si>
  <si>
    <t>HB101</t>
  </si>
  <si>
    <t>Hard Cover Book A5</t>
  </si>
  <si>
    <t>Painting Brush 2''</t>
  </si>
  <si>
    <t>Painting Brush 6""</t>
  </si>
  <si>
    <t>WP100</t>
  </si>
  <si>
    <t>Paint-Under Coat White 5Ltrs</t>
  </si>
  <si>
    <r>
      <t>Consume Tools Received From APBE</t>
    </r>
    <r>
      <rPr>
        <b/>
        <sz val="14"/>
        <color rgb="FF7030A0"/>
        <rFont val="Wide Latin"/>
        <family val="1"/>
      </rPr>
      <t xml:space="preserve"> SEPTEMBER-2016</t>
    </r>
  </si>
  <si>
    <r>
      <t>Consume Tools Received From APBE</t>
    </r>
    <r>
      <rPr>
        <b/>
        <sz val="9"/>
        <color rgb="FF7030A0"/>
        <rFont val="Wide Latin"/>
        <family val="1"/>
      </rPr>
      <t xml:space="preserve"> SEPTEMBER-2016</t>
    </r>
  </si>
  <si>
    <t>Safety Goggle White</t>
  </si>
  <si>
    <t>Safety Goggle black</t>
  </si>
  <si>
    <t>PO-APBE-104-180516-002</t>
  </si>
  <si>
    <t>CA100</t>
  </si>
  <si>
    <t>Coverall - diif sizes- Poly cotton</t>
  </si>
  <si>
    <t>PCS</t>
  </si>
  <si>
    <t>CA101</t>
  </si>
  <si>
    <t>Coverall - diif sizes- cotton</t>
  </si>
  <si>
    <t>EP100</t>
  </si>
  <si>
    <t>Ear Plug</t>
  </si>
  <si>
    <t>WH101</t>
  </si>
  <si>
    <t>Welding Electrode E 6013 - 4mm</t>
  </si>
  <si>
    <t>WR102</t>
  </si>
  <si>
    <t>Welding Electrode E 7018 - 4mm</t>
  </si>
  <si>
    <t>WR103</t>
  </si>
  <si>
    <t>WR104</t>
  </si>
  <si>
    <t>Welding Electrode E 7018 - 2.5mm</t>
  </si>
  <si>
    <t>Welding Electrode E 7018 - 3.2mm</t>
  </si>
  <si>
    <t>WR105</t>
  </si>
  <si>
    <t>Welding Electrode E 6013 - 2.5mm</t>
  </si>
  <si>
    <t>Welding Electrode E 6013 - 3.2mm</t>
  </si>
  <si>
    <t>13454-A</t>
  </si>
  <si>
    <t>13454-B</t>
  </si>
  <si>
    <t>CNL100</t>
  </si>
  <si>
    <t>CNL101</t>
  </si>
  <si>
    <t>CNL102</t>
  </si>
  <si>
    <t>LPG Cutting Nozzle 1/16</t>
  </si>
  <si>
    <t>LPG Cutting Nozzle 1/32</t>
  </si>
  <si>
    <t>LPG Cutting Nozzle 3/64</t>
  </si>
  <si>
    <t>CHALLAN-MUMBAI</t>
  </si>
  <si>
    <t>HC100</t>
  </si>
  <si>
    <t>Hose Clamb</t>
  </si>
  <si>
    <t>LD100</t>
  </si>
  <si>
    <t>Linedoori</t>
  </si>
  <si>
    <t>Pkts</t>
  </si>
  <si>
    <t>CHALLAN-ORISSA</t>
  </si>
  <si>
    <t>PW100</t>
  </si>
  <si>
    <t>Piano Wire</t>
  </si>
  <si>
    <t>SPS100</t>
  </si>
  <si>
    <t>Spark Lighter Stone</t>
  </si>
  <si>
    <t>SP100</t>
  </si>
  <si>
    <t>Spark Ligter</t>
  </si>
  <si>
    <t>MP100</t>
  </si>
  <si>
    <t>Marking Pencil</t>
  </si>
  <si>
    <t>Box</t>
  </si>
  <si>
    <t>Our Store</t>
  </si>
  <si>
    <t>13455-B</t>
  </si>
  <si>
    <t>003-B</t>
  </si>
  <si>
    <t>005-B</t>
  </si>
  <si>
    <t>007-B</t>
  </si>
  <si>
    <t>009-A</t>
  </si>
  <si>
    <t>009-B</t>
  </si>
  <si>
    <t>Gathered un-issued record</t>
  </si>
  <si>
    <t>010-A</t>
  </si>
  <si>
    <t>Mal Emp. No: 131</t>
  </si>
  <si>
    <t>010-B</t>
  </si>
  <si>
    <t>011</t>
  </si>
  <si>
    <t>011-B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</si>
</sst>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4" tint="-0.499984740745262"/>
      <name val="Wide Latin"/>
      <family val="1"/>
    </font>
    <font>
      <b/>
      <sz val="14"/>
      <color rgb="FFFF0000"/>
      <name val="Wide Latin"/>
      <family val="1"/>
    </font>
    <font>
      <b/>
      <sz val="14"/>
      <color rgb="FF7030A0"/>
      <name val="Wide Latin"/>
      <family val="1"/>
    </font>
    <font>
      <b/>
      <sz val="9"/>
      <color rgb="FFFF0000"/>
      <name val="Wide Latin"/>
      <family val="1"/>
    </font>
    <font>
      <b/>
      <sz val="9"/>
      <color rgb="FF7030A0"/>
      <name val="Wide Lati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7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0" fillId="0" borderId="5" xfId="0" applyBorder="1" applyAlignment="1" applyProtection="1">
      <alignment horizontal="left" vertical="center"/>
      <protection hidden="1"/>
    </xf>
    <xf numFmtId="0" fontId="0" fillId="0" borderId="5" xfId="0" applyBorder="1" applyAlignment="1" applyProtection="1">
      <alignment horizontal="center" vertical="center"/>
      <protection hidden="1"/>
    </xf>
    <xf numFmtId="0" fontId="0" fillId="2" borderId="9" xfId="0" applyFill="1" applyBorder="1" applyAlignment="1" applyProtection="1">
      <alignment horizontal="center" vertical="center"/>
      <protection hidden="1"/>
    </xf>
    <xf numFmtId="0" fontId="0" fillId="0" borderId="2" xfId="0" applyBorder="1" applyAlignment="1" applyProtection="1">
      <alignment horizontal="center" vertical="center"/>
      <protection hidden="1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Protection="1"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6" xfId="0" applyBorder="1" applyProtection="1">
      <protection locked="0"/>
    </xf>
    <xf numFmtId="0" fontId="0" fillId="0" borderId="7" xfId="0" applyBorder="1" applyProtection="1">
      <protection locked="0"/>
    </xf>
    <xf numFmtId="0" fontId="0" fillId="2" borderId="8" xfId="0" applyFill="1" applyBorder="1" applyAlignment="1" applyProtection="1">
      <alignment horizontal="center" vertical="center"/>
      <protection locked="0"/>
    </xf>
    <xf numFmtId="0" fontId="0" fillId="2" borderId="9" xfId="0" applyFill="1" applyBorder="1" applyAlignment="1" applyProtection="1">
      <alignment horizontal="left" vertical="center"/>
      <protection locked="0"/>
    </xf>
    <xf numFmtId="0" fontId="0" fillId="2" borderId="10" xfId="0" applyFill="1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2" borderId="9" xfId="0" applyFill="1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2" borderId="9" xfId="0" applyFill="1" applyBorder="1" applyAlignment="1" applyProtection="1">
      <alignment horizontal="left" vertical="center"/>
      <protection locked="0" hidden="1"/>
    </xf>
    <xf numFmtId="0" fontId="0" fillId="2" borderId="9" xfId="0" applyFill="1" applyBorder="1" applyAlignment="1" applyProtection="1">
      <alignment horizontal="center" vertical="center"/>
      <protection locked="0" hidden="1"/>
    </xf>
    <xf numFmtId="0" fontId="0" fillId="0" borderId="2" xfId="0" applyBorder="1" applyAlignment="1" applyProtection="1">
      <alignment horizontal="center" vertical="center"/>
      <protection locked="0" hidden="1"/>
    </xf>
    <xf numFmtId="0" fontId="0" fillId="0" borderId="11" xfId="0" applyBorder="1" applyProtection="1">
      <protection locked="0"/>
    </xf>
    <xf numFmtId="0" fontId="0" fillId="3" borderId="11" xfId="0" applyFill="1" applyBorder="1" applyProtection="1">
      <protection locked="0"/>
    </xf>
    <xf numFmtId="0" fontId="0" fillId="0" borderId="5" xfId="0" applyFill="1" applyBorder="1" applyAlignment="1" applyProtection="1">
      <alignment horizontal="center" vertical="center"/>
      <protection locked="0"/>
    </xf>
    <xf numFmtId="0" fontId="0" fillId="0" borderId="2" xfId="0" applyFill="1" applyBorder="1" applyAlignment="1" applyProtection="1">
      <alignment horizontal="left" vertical="center"/>
      <protection locked="0"/>
    </xf>
    <xf numFmtId="0" fontId="0" fillId="0" borderId="2" xfId="0" applyFill="1" applyBorder="1" applyAlignment="1" applyProtection="1">
      <alignment horizontal="center" vertical="center"/>
      <protection locked="0"/>
    </xf>
    <xf numFmtId="164" fontId="0" fillId="0" borderId="0" xfId="1" applyFont="1" applyAlignment="1">
      <alignment horizontal="right"/>
    </xf>
    <xf numFmtId="164" fontId="1" fillId="0" borderId="9" xfId="1" applyFont="1" applyBorder="1" applyAlignment="1">
      <alignment horizontal="right" vertical="center" wrapText="1"/>
    </xf>
    <xf numFmtId="164" fontId="0" fillId="0" borderId="2" xfId="1" applyFont="1" applyBorder="1" applyAlignment="1" applyProtection="1">
      <alignment horizontal="right" vertical="center"/>
      <protection hidden="1"/>
    </xf>
    <xf numFmtId="164" fontId="0" fillId="0" borderId="5" xfId="1" applyFont="1" applyBorder="1" applyAlignment="1" applyProtection="1">
      <alignment horizontal="right" vertical="center"/>
      <protection hidden="1"/>
    </xf>
    <xf numFmtId="164" fontId="0" fillId="0" borderId="2" xfId="1" applyFont="1" applyBorder="1" applyAlignment="1" applyProtection="1">
      <alignment horizontal="right" vertical="center"/>
      <protection locked="0"/>
    </xf>
    <xf numFmtId="164" fontId="0" fillId="0" borderId="5" xfId="1" applyFont="1" applyBorder="1" applyAlignment="1" applyProtection="1">
      <alignment horizontal="right" vertical="center"/>
      <protection locked="0"/>
    </xf>
    <xf numFmtId="164" fontId="0" fillId="0" borderId="11" xfId="1" applyFont="1" applyBorder="1" applyAlignment="1" applyProtection="1">
      <alignment horizontal="right"/>
      <protection locked="0"/>
    </xf>
    <xf numFmtId="164" fontId="0" fillId="0" borderId="0" xfId="1" applyFont="1"/>
    <xf numFmtId="164" fontId="1" fillId="0" borderId="2" xfId="1" applyFont="1" applyBorder="1" applyAlignment="1">
      <alignment horizontal="center" vertical="center" wrapText="1"/>
    </xf>
    <xf numFmtId="164" fontId="1" fillId="0" borderId="5" xfId="1" applyFont="1" applyBorder="1" applyAlignment="1" applyProtection="1">
      <alignment horizontal="center" vertical="center"/>
    </xf>
    <xf numFmtId="164" fontId="0" fillId="0" borderId="5" xfId="1" applyFont="1" applyBorder="1" applyAlignment="1" applyProtection="1">
      <alignment horizontal="center" vertical="center"/>
    </xf>
    <xf numFmtId="0" fontId="0" fillId="0" borderId="0" xfId="0" applyAlignment="1"/>
    <xf numFmtId="0" fontId="1" fillId="0" borderId="2" xfId="0" applyFont="1" applyBorder="1" applyAlignment="1">
      <alignment vertical="center"/>
    </xf>
    <xf numFmtId="0" fontId="0" fillId="0" borderId="5" xfId="0" applyBorder="1" applyAlignment="1" applyProtection="1">
      <alignment vertical="center"/>
      <protection locked="0"/>
    </xf>
    <xf numFmtId="0" fontId="0" fillId="2" borderId="9" xfId="0" applyFill="1" applyBorder="1" applyAlignment="1" applyProtection="1">
      <alignment vertical="center"/>
      <protection locked="0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2" xfId="0" applyFont="1" applyBorder="1" applyAlignment="1">
      <alignment horizontal="right" vertical="center" wrapText="1"/>
    </xf>
    <xf numFmtId="0" fontId="0" fillId="0" borderId="5" xfId="0" applyBorder="1" applyAlignment="1" applyProtection="1">
      <alignment horizontal="right" vertical="center"/>
      <protection locked="0"/>
    </xf>
    <xf numFmtId="0" fontId="0" fillId="2" borderId="9" xfId="0" applyFill="1" applyBorder="1" applyAlignment="1">
      <alignment horizontal="right" vertical="center"/>
    </xf>
    <xf numFmtId="0" fontId="3" fillId="4" borderId="0" xfId="0" applyFont="1" applyFill="1" applyAlignment="1">
      <alignment horizontal="center"/>
    </xf>
    <xf numFmtId="0" fontId="1" fillId="0" borderId="9" xfId="0" applyFont="1" applyBorder="1" applyAlignment="1">
      <alignment horizontal="right" vertical="center" wrapText="1"/>
    </xf>
    <xf numFmtId="164" fontId="8" fillId="2" borderId="9" xfId="0" applyNumberFormat="1" applyFont="1" applyFill="1" applyBorder="1" applyAlignment="1" applyProtection="1">
      <alignment horizontal="right" vertical="center"/>
      <protection locked="0"/>
    </xf>
    <xf numFmtId="164" fontId="8" fillId="2" borderId="9" xfId="0" applyNumberFormat="1" applyFont="1" applyFill="1" applyBorder="1" applyAlignment="1" applyProtection="1">
      <alignment horizontal="right" vertical="center"/>
      <protection hidden="1"/>
    </xf>
    <xf numFmtId="164" fontId="8" fillId="2" borderId="9" xfId="0" applyNumberFormat="1" applyFont="1" applyFill="1" applyBorder="1" applyAlignment="1" applyProtection="1">
      <alignment horizontal="center" vertical="center"/>
      <protection locked="0"/>
    </xf>
    <xf numFmtId="164" fontId="9" fillId="2" borderId="9" xfId="0" applyNumberFormat="1" applyFont="1" applyFill="1" applyBorder="1" applyAlignment="1" applyProtection="1">
      <alignment horizontal="center" vertical="center"/>
      <protection locked="0"/>
    </xf>
    <xf numFmtId="0" fontId="0" fillId="0" borderId="5" xfId="0" quotePrefix="1" applyBorder="1" applyAlignment="1" applyProtection="1">
      <alignment horizontal="center" vertical="center"/>
      <protection locked="0"/>
    </xf>
    <xf numFmtId="14" fontId="0" fillId="5" borderId="5" xfId="0" applyNumberFormat="1" applyFill="1" applyBorder="1" applyAlignment="1" applyProtection="1">
      <alignment horizontal="center" vertical="center"/>
      <protection locked="0"/>
    </xf>
    <xf numFmtId="14" fontId="0" fillId="6" borderId="5" xfId="0" applyNumberFormat="1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 applyProtection="1">
      <alignment horizontal="center" vertical="center"/>
      <protection locked="0"/>
    </xf>
    <xf numFmtId="14" fontId="0" fillId="5" borderId="2" xfId="0" applyNumberFormat="1" applyFill="1" applyBorder="1" applyAlignment="1" applyProtection="1">
      <alignment horizontal="center" vertical="center"/>
      <protection locked="0"/>
    </xf>
    <xf numFmtId="14" fontId="0" fillId="7" borderId="5" xfId="0" applyNumberFormat="1" applyFill="1" applyBorder="1" applyAlignment="1" applyProtection="1">
      <alignment horizontal="center" vertical="center"/>
      <protection locked="0"/>
    </xf>
    <xf numFmtId="0" fontId="0" fillId="0" borderId="5" xfId="0" quotePrefix="1" applyNumberFormat="1" applyBorder="1" applyAlignment="1" applyProtection="1">
      <alignment horizontal="center" vertical="center"/>
      <protection locked="0"/>
    </xf>
    <xf numFmtId="14" fontId="0" fillId="8" borderId="5" xfId="0" applyNumberFormat="1" applyFill="1" applyBorder="1" applyAlignment="1" applyProtection="1">
      <alignment horizontal="center" vertical="center"/>
      <protection locked="0"/>
    </xf>
    <xf numFmtId="0" fontId="4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66">
    <dxf>
      <border diagonalUp="0" diagonalDown="0">
        <left style="thin">
          <color auto="1"/>
        </left>
        <right/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  <protection locked="0" hidden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  <protection locked="0" hidden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  <protection locked="0" hidden="0"/>
    </dxf>
    <dxf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  <protection locked="0" hidden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  <protection locked="1" hidden="1"/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  <protection locked="1" hidden="1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  <protection locked="0" hidden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  <protection locked="0" hidden="0"/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hair">
          <color auto="1"/>
        </horizontal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ill>
        <patternFill patternType="solid">
          <fgColor indexed="64"/>
          <bgColor rgb="FFFFC000"/>
        </patternFill>
      </fill>
      <border diagonalUp="0" diagonalDown="0" outline="0">
        <left style="thin">
          <color auto="1"/>
        </left>
        <right style="medium">
          <color indexed="64"/>
        </right>
        <top style="medium">
          <color indexed="64"/>
        </top>
        <bottom style="medium">
          <color indexed="64"/>
        </bottom>
      </border>
      <protection locked="0" hidden="0"/>
    </dxf>
    <dxf>
      <numFmt numFmtId="0" formatCode="General"/>
      <border diagonalUp="0" diagonalDown="0" outline="0">
        <left/>
        <right/>
        <top style="hair">
          <color auto="1"/>
        </top>
        <bottom style="hair">
          <color auto="1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.00_);_(* \(#,##0.00\);_(* &quot;-&quot;??_);_(@_)"/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indexed="64"/>
        </top>
        <bottom style="medium">
          <color indexed="64"/>
        </bottom>
      </border>
      <protection locked="0" hidden="0"/>
    </dxf>
    <dxf>
      <font>
        <b/>
      </font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.00_);_(* \(#,##0.00\);_(* &quot;-&quot;??_);_(@_)"/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indexed="64"/>
        </top>
        <bottom style="medium">
          <color indexed="64"/>
        </bottom>
      </border>
      <protection locked="0" hidden="0"/>
    </dxf>
    <dxf>
      <border diagonalUp="0" diagonalDown="0">
        <left style="thin">
          <color auto="1"/>
        </left>
        <right/>
        <top style="hair">
          <color auto="1"/>
        </top>
        <bottom style="hair">
          <color auto="1"/>
        </bottom>
      </border>
      <protection locked="1" hidden="0"/>
    </dxf>
    <dxf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  <protection locked="0" hidden="0"/>
    </dxf>
    <dxf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  <protection locked="0" hidden="0"/>
    </dxf>
    <dxf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  <protection locked="0" hidden="0"/>
    </dxf>
    <dxf>
      <fill>
        <patternFill patternType="solid">
          <fgColor indexed="64"/>
          <bgColor rgb="FFFFC000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indexed="64"/>
        </top>
        <bottom style="medium">
          <color indexed="64"/>
        </bottom>
      </border>
    </dxf>
    <dxf>
      <alignment horizontal="right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  <protection locked="0" hidden="0"/>
    </dxf>
    <dxf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indexed="64"/>
        </top>
        <bottom style="medium">
          <color indexed="64"/>
        </bottom>
      </border>
      <protection locked="0" hidden="1"/>
    </dxf>
    <dxf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  <protection locked="1" hidden="1"/>
    </dxf>
    <dxf>
      <fill>
        <patternFill patternType="solid">
          <fgColor indexed="64"/>
          <bgColor rgb="FFFFC00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indexed="64"/>
        </top>
        <bottom style="medium">
          <color indexed="64"/>
        </bottom>
      </border>
      <protection locked="0" hidden="1"/>
    </dxf>
    <dxf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  <protection locked="1" hidden="1"/>
    </dxf>
    <dxf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indexed="64"/>
        </top>
        <bottom style="medium">
          <color indexed="64"/>
        </bottom>
      </border>
      <protection locked="0" hidden="0"/>
    </dxf>
    <dxf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  <protection locked="0" hidden="0"/>
    </dxf>
    <dxf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medium">
          <color indexed="64"/>
        </top>
        <bottom style="medium">
          <color indexed="64"/>
        </bottom>
      </border>
      <protection locked="0" hidden="0"/>
    </dxf>
    <dxf>
      <border diagonalUp="0" diagonalDown="0" outline="0">
        <left/>
        <right style="thin">
          <color auto="1"/>
        </right>
        <top style="hair">
          <color auto="1"/>
        </top>
        <bottom style="hair">
          <color auto="1"/>
        </bottom>
      </border>
      <protection locked="0" hidden="0"/>
    </dxf>
    <dxf>
      <border>
        <top style="medium">
          <color indexed="64"/>
        </top>
      </border>
    </dxf>
    <dxf>
      <fill>
        <patternFill patternType="solid">
          <fgColor indexed="64"/>
          <bgColor rgb="FFFFC000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hair">
          <color auto="1"/>
        </horizontal>
      </border>
    </dxf>
    <dxf>
      <fill>
        <patternFill patternType="solid">
          <fgColor indexed="64"/>
          <bgColor rgb="FFFFC000"/>
        </patternFill>
      </fill>
      <border diagonalUp="0" diagonalDown="0" outline="0">
        <left style="thin">
          <color auto="1"/>
        </left>
        <right style="medium">
          <color indexed="64"/>
        </right>
        <top style="medium">
          <color indexed="64"/>
        </top>
        <bottom style="medium">
          <color indexed="64"/>
        </bottom>
      </border>
      <protection locked="0" hidden="0"/>
    </dxf>
    <dxf>
      <border diagonalUp="0" diagonalDown="0">
        <left style="thin">
          <color auto="1"/>
        </left>
        <right/>
        <top style="hair">
          <color auto="1"/>
        </top>
        <bottom style="hair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.00_);_(* \(#,##0.00\);_(* &quot;-&quot;??_);_(@_)"/>
      <fill>
        <patternFill patternType="solid">
          <fgColor indexed="64"/>
          <bgColor rgb="FFFFC000"/>
        </patternFill>
      </fill>
      <alignment horizontal="right" vertical="center" textRotation="0" wrapText="0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indexed="64"/>
        </top>
        <bottom style="medium">
          <color indexed="64"/>
        </bottom>
      </border>
      <protection locked="1" hidden="1"/>
    </dxf>
    <dxf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.00_);_(* \(#,##0.00\);_(* &quot;-&quot;??_);_(@_)"/>
      <fill>
        <patternFill patternType="solid">
          <fgColor indexed="64"/>
          <bgColor rgb="FFFFC000"/>
        </patternFill>
      </fill>
      <alignment horizontal="right" vertical="center" textRotation="0" wrapText="0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indexed="64"/>
        </top>
        <bottom style="medium">
          <color indexed="64"/>
        </bottom>
      </border>
      <protection locked="0" hidden="0"/>
    </dxf>
    <dxf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  <protection locked="0" hidden="0"/>
    </dxf>
    <dxf>
      <fill>
        <patternFill patternType="solid">
          <fgColor indexed="64"/>
          <bgColor rgb="FFFFC000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indexed="64"/>
        </top>
        <bottom style="medium">
          <color indexed="64"/>
        </bottom>
      </border>
      <protection locked="1" hidden="1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  <protection locked="1" hidden="1"/>
    </dxf>
    <dxf>
      <fill>
        <patternFill patternType="solid">
          <fgColor indexed="64"/>
          <bgColor rgb="FFFFC000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indexed="64"/>
        </top>
        <bottom style="medium">
          <color indexed="64"/>
        </bottom>
      </border>
      <protection locked="1" hidden="1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  <protection locked="1" hidden="1"/>
    </dxf>
    <dxf>
      <fill>
        <patternFill patternType="solid">
          <fgColor indexed="64"/>
          <bgColor rgb="FFFFC000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indexed="64"/>
        </top>
        <bottom style="medium">
          <color indexed="64"/>
        </bottom>
      </border>
      <protection locked="1" hidden="1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  <protection locked="1" hidden="1"/>
    </dxf>
    <dxf>
      <fill>
        <patternFill patternType="solid">
          <fgColor indexed="64"/>
          <bgColor rgb="FFFFC000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indexed="64"/>
        </top>
        <bottom style="medium">
          <color indexed="64"/>
        </bottom>
      </border>
      <protection locked="0" hidden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hair">
          <color auto="1"/>
        </bottom>
        <vertical/>
        <horizontal/>
      </border>
      <protection locked="0" hidden="1"/>
    </dxf>
    <dxf>
      <fill>
        <patternFill patternType="solid">
          <fgColor indexed="64"/>
          <bgColor rgb="FFFFC000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indexed="64"/>
        </top>
        <bottom style="medium">
          <color indexed="64"/>
        </bottom>
      </border>
      <protection locked="0" hidden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  <protection locked="0" hidden="0"/>
    </dxf>
    <dxf>
      <fill>
        <patternFill patternType="solid">
          <fgColor indexed="64"/>
          <bgColor rgb="FFFFC000"/>
        </patternFill>
      </fill>
      <alignment horizontal="left" vertical="center" textRotation="0" wrapText="0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indexed="64"/>
        </top>
        <bottom style="medium">
          <color indexed="64"/>
        </bottom>
      </border>
      <protection locked="0" hidden="0"/>
    </dxf>
    <dxf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  <protection locked="0" hidden="0"/>
    </dxf>
    <dxf>
      <fill>
        <patternFill patternType="solid">
          <fgColor indexed="64"/>
          <bgColor rgb="FFFFC000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indexed="64"/>
        </top>
        <bottom style="medium">
          <color indexed="64"/>
        </bottom>
      </border>
      <protection locked="0" hidden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  <protection locked="0" hidden="0"/>
    </dxf>
    <dxf>
      <fill>
        <patternFill patternType="solid">
          <fgColor indexed="64"/>
          <bgColor rgb="FFFFC000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medium">
          <color indexed="64"/>
        </top>
        <bottom style="medium">
          <color indexed="64"/>
        </bottom>
      </border>
      <protection locked="0" hidden="0"/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hair">
          <color auto="1"/>
        </top>
        <bottom style="hair">
          <color auto="1"/>
        </bottom>
      </border>
      <protection locked="0" hidden="0"/>
    </dxf>
    <dxf>
      <border>
        <top style="medium">
          <color indexed="64"/>
        </top>
      </border>
    </dxf>
    <dxf>
      <fill>
        <patternFill patternType="solid">
          <fgColor indexed="64"/>
          <bgColor rgb="FFFFC000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4:K210" totalsRowCount="1" headerRowDxfId="65" totalsRowDxfId="62" headerRowBorderDxfId="64" tableBorderDxfId="63" totalsRowBorderDxfId="61">
  <autoFilter ref="A4:K209"/>
  <tableColumns count="11">
    <tableColumn id="1" name="Sl No." totalsRowLabel="Total" dataDxfId="60" totalsRowDxfId="59"/>
    <tableColumn id="2" name="Tools Code" dataDxfId="58" totalsRowDxfId="57"/>
    <tableColumn id="3" name="Material Description" dataDxfId="56" totalsRowDxfId="55"/>
    <tableColumn id="4" name="UOM" dataDxfId="54" totalsRowDxfId="53"/>
    <tableColumn id="11" name="OPENING STOCK" dataDxfId="52" totalsRowDxfId="51"/>
    <tableColumn id="5" name="Received Qty" dataDxfId="50" totalsRowDxfId="49"/>
    <tableColumn id="6" name="Issued Qty" dataDxfId="48" totalsRowDxfId="47"/>
    <tableColumn id="7" name="LIVE STOCK" dataDxfId="46" totalsRowDxfId="45"/>
    <tableColumn id="8" name="Unit Price (MWK)" dataDxfId="44" totalsRowDxfId="43" dataCellStyle="Comma"/>
    <tableColumn id="9" name="Total Cost (MWK)" totalsRowFunction="sum" dataDxfId="42" totalsRowDxfId="41" dataCellStyle="Comma"/>
    <tableColumn id="10" name="Remarks" totalsRowFunction="count" dataDxfId="40" totalsRowDxfId="3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5:K210" totalsRowCount="1" headerRowDxfId="38" totalsRowDxfId="35" headerRowBorderDxfId="37" tableBorderDxfId="36" totalsRowBorderDxfId="34">
  <autoFilter ref="A5:K209"/>
  <tableColumns count="11">
    <tableColumn id="1" name="Sl No." totalsRowLabel="Total" dataDxfId="33" totalsRowDxfId="32"/>
    <tableColumn id="2" name="Tools Code" dataDxfId="31" totalsRowDxfId="30"/>
    <tableColumn id="3" name="Material Description" dataDxfId="29" totalsRowDxfId="28">
      <calculatedColumnFormula>IF(LEN($C5),IFERROR(VLOOKUP($B6,'MASTER Tools List'!$B$5:$J$208,2,FALSE),0))</calculatedColumnFormula>
    </tableColumn>
    <tableColumn id="4" name="UOM" dataDxfId="27" totalsRowDxfId="26">
      <calculatedColumnFormula>IF(LEN($C5),IFERROR(VLOOKUP($B6,'MASTER Tools List'!$B$5:$J$208,3,FALSE),0))</calculatedColumnFormula>
    </tableColumn>
    <tableColumn id="5" name="Received Qty" dataDxfId="25" totalsRowDxfId="24"/>
    <tableColumn id="6" name="PR Slip No/ Date" dataDxfId="23" totalsRowDxfId="22"/>
    <tableColumn id="7" name="ReceivedDate" dataDxfId="21" totalsRowDxfId="20"/>
    <tableColumn id="8" name="MR Slip No." dataDxfId="19" totalsRowDxfId="18"/>
    <tableColumn id="9" name="Unit Price (MWK)" dataDxfId="17" totalsRowDxfId="16" dataCellStyle="Comma">
      <calculatedColumnFormula>IF(LEN($C5),IFERROR(VLOOKUP($B6,'MASTER Tools List'!$B$5:$J$208,7,FALSE),0))</calculatedColumnFormula>
    </tableColumn>
    <tableColumn id="10" name="Total Cost (MWK)" totalsRowFunction="sum" dataDxfId="15" totalsRowDxfId="14" dataCellStyle="Comma">
      <calculatedColumnFormula>Table2[[#This Row],[Unit Price (MWK)]]*Table2[[#This Row],[Received Qty]]</calculatedColumnFormula>
    </tableColumn>
    <tableColumn id="11" name="Remarks" totalsRowFunction="count" dataDxfId="13" totalsRow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4:H210" headerRowDxfId="11" totalsRowDxfId="8" headerRowBorderDxfId="10" tableBorderDxfId="9">
  <autoFilter ref="A4:H210"/>
  <sortState ref="A5:H210">
    <sortCondition ref="F4:F210"/>
  </sortState>
  <tableColumns count="8">
    <tableColumn id="1" name="Sl No." totalsRowLabel="Total" dataDxfId="7"/>
    <tableColumn id="2" name="Tools Code" dataDxfId="6"/>
    <tableColumn id="3" name="Material Description" dataDxfId="5">
      <calculatedColumnFormula>IF(LEN($C4),IFERROR(VLOOKUP($B5,'MASTER Tools List'!$B$5:$J$208,2,FALSE),0))</calculatedColumnFormula>
    </tableColumn>
    <tableColumn id="4" name="UOM" dataDxfId="4">
      <calculatedColumnFormula>IF(LEN($C4),IFERROR(VLOOKUP($B5,'MASTER Tools List'!$B$5:$J$208,3,FALSE),0))</calculatedColumnFormula>
    </tableColumn>
    <tableColumn id="5" name="Issued Qty" dataDxfId="3"/>
    <tableColumn id="6" name="Issued Date" dataDxfId="2"/>
    <tableColumn id="7" name="MR Slip No." dataDxfId="1"/>
    <tableColumn id="8" name="Remarks" totalsRowFunction="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212"/>
  <sheetViews>
    <sheetView showZeros="0" view="pageBreakPreview" zoomScale="98" zoomScaleSheetLayoutView="98" workbookViewId="0">
      <pane ySplit="4" topLeftCell="A13" activePane="bottomLeft" state="frozen"/>
      <selection pane="bottomLeft" activeCell="H26" sqref="H26"/>
    </sheetView>
  </sheetViews>
  <sheetFormatPr defaultRowHeight="15" x14ac:dyDescent="0.25"/>
  <cols>
    <col min="2" max="2" width="12.85546875" customWidth="1"/>
    <col min="3" max="3" width="34.28515625" bestFit="1" customWidth="1"/>
    <col min="5" max="5" width="16" customWidth="1"/>
    <col min="6" max="6" width="14.85546875" customWidth="1"/>
    <col min="7" max="7" width="15.85546875" customWidth="1"/>
    <col min="8" max="8" width="15.42578125" customWidth="1"/>
    <col min="9" max="10" width="18.7109375" style="35" customWidth="1"/>
    <col min="11" max="11" width="10.7109375" customWidth="1"/>
  </cols>
  <sheetData>
    <row r="1" spans="1:11" ht="18.75" x14ac:dyDescent="0.3">
      <c r="A1" s="72" t="s">
        <v>0</v>
      </c>
      <c r="B1" s="72"/>
      <c r="C1" s="72"/>
      <c r="D1" s="72"/>
      <c r="E1" s="72"/>
      <c r="F1" s="72"/>
      <c r="G1" s="72"/>
      <c r="H1" s="72"/>
      <c r="I1" s="72"/>
      <c r="J1" s="72"/>
      <c r="K1" s="72"/>
    </row>
    <row r="2" spans="1:11" ht="18.75" x14ac:dyDescent="0.3">
      <c r="A2" s="73" t="s">
        <v>81</v>
      </c>
      <c r="B2" s="73"/>
      <c r="C2" s="73"/>
      <c r="D2" s="73"/>
      <c r="E2" s="73"/>
      <c r="F2" s="73"/>
      <c r="G2" s="73"/>
      <c r="H2" s="73"/>
      <c r="I2" s="73"/>
      <c r="J2" s="73"/>
      <c r="K2" s="73"/>
    </row>
    <row r="3" spans="1:11" ht="19.5" thickBot="1" x14ac:dyDescent="0.35">
      <c r="A3" s="72" t="s">
        <v>90</v>
      </c>
      <c r="B3" s="72"/>
      <c r="C3" s="72"/>
      <c r="D3" s="72"/>
      <c r="E3" s="72"/>
      <c r="F3" s="72"/>
      <c r="G3" s="72"/>
      <c r="H3" s="72"/>
      <c r="I3" s="72"/>
      <c r="J3" s="72"/>
      <c r="K3" s="72"/>
    </row>
    <row r="4" spans="1:11" ht="24.75" customHeight="1" thickBot="1" x14ac:dyDescent="0.3">
      <c r="A4" s="6" t="s">
        <v>1</v>
      </c>
      <c r="B4" s="7" t="s">
        <v>3</v>
      </c>
      <c r="C4" s="7" t="s">
        <v>4</v>
      </c>
      <c r="D4" s="7" t="s">
        <v>5</v>
      </c>
      <c r="E4" s="7" t="s">
        <v>16</v>
      </c>
      <c r="F4" s="8" t="s">
        <v>9</v>
      </c>
      <c r="G4" s="7" t="s">
        <v>13</v>
      </c>
      <c r="H4" s="8" t="s">
        <v>14</v>
      </c>
      <c r="I4" s="36" t="s">
        <v>7</v>
      </c>
      <c r="J4" s="36" t="s">
        <v>8</v>
      </c>
      <c r="K4" s="9" t="s">
        <v>2</v>
      </c>
    </row>
    <row r="5" spans="1:11" x14ac:dyDescent="0.25">
      <c r="A5" s="14">
        <v>1</v>
      </c>
      <c r="B5" s="18" t="s">
        <v>37</v>
      </c>
      <c r="C5" s="24" t="s">
        <v>17</v>
      </c>
      <c r="D5" s="18" t="s">
        <v>19</v>
      </c>
      <c r="E5" s="29"/>
      <c r="F5" s="13">
        <f>SUMIF('Consume Tools Recd'!$B$6:$B$211,'MASTER Tools List'!$B5,'Consume Tools Recd'!$E$6:$E$211)</f>
        <v>0</v>
      </c>
      <c r="G5" s="13">
        <f>SUMIF('Tools Issued'!$B$5:$B$210,'MASTER Tools List'!$B5,'Tools Issued'!$E$5:$E$210)</f>
        <v>0</v>
      </c>
      <c r="H5" s="13">
        <f>(Table3[[#This Row],[OPENING STOCK]]+Table3[[#This Row],[Received Qty]])-Table3[[#This Row],[Issued Qty]]</f>
        <v>0</v>
      </c>
      <c r="I5" s="39"/>
      <c r="J5" s="37">
        <f>$F5*$I5</f>
        <v>0</v>
      </c>
      <c r="K5" s="17"/>
    </row>
    <row r="6" spans="1:11" x14ac:dyDescent="0.25">
      <c r="A6" s="15">
        <v>2</v>
      </c>
      <c r="B6" s="18" t="s">
        <v>38</v>
      </c>
      <c r="C6" s="24" t="s">
        <v>18</v>
      </c>
      <c r="D6" s="16" t="s">
        <v>19</v>
      </c>
      <c r="E6" s="29">
        <v>0</v>
      </c>
      <c r="F6" s="11">
        <f>IF(LEN($F5),SUMIF('Consume Tools Recd'!$B$6:$B$211,'MASTER Tools List'!$B6,'Consume Tools Recd'!$E$6:$E$211))</f>
        <v>0</v>
      </c>
      <c r="G6" s="13">
        <f>IF(LEN($G5),SUMIF('Tools Issued'!$B$5:$B$210,'MASTER Tools List'!$B6,'Tools Issued'!$E$5:$E$210))</f>
        <v>0</v>
      </c>
      <c r="H6" s="13">
        <f>IF(LEN(H5),(Table3[[#This Row],[OPENING STOCK]]+Table3[[#This Row],[Received Qty]])-Table3[[#This Row],[Issued Qty]])</f>
        <v>0</v>
      </c>
      <c r="I6" s="40"/>
      <c r="J6" s="38">
        <f>IF(LEN($J5),$F6*$I6)</f>
        <v>0</v>
      </c>
      <c r="K6" s="19"/>
    </row>
    <row r="7" spans="1:11" x14ac:dyDescent="0.25">
      <c r="A7" s="14">
        <v>3</v>
      </c>
      <c r="B7" s="18" t="s">
        <v>39</v>
      </c>
      <c r="C7" s="24" t="s">
        <v>20</v>
      </c>
      <c r="D7" s="18" t="s">
        <v>19</v>
      </c>
      <c r="E7" s="29">
        <v>0</v>
      </c>
      <c r="F7" s="11">
        <f>IF(LEN($F6),SUMIF('Consume Tools Recd'!$B$6:$B$211,'MASTER Tools List'!$B7,'Consume Tools Recd'!$E$6:$E$211))</f>
        <v>0</v>
      </c>
      <c r="G7" s="13">
        <f>IF(LEN($G6),SUMIF('Tools Issued'!$B$5:$B$210,'MASTER Tools List'!$B7,'Tools Issued'!$E$5:$E$210))</f>
        <v>0</v>
      </c>
      <c r="H7" s="13">
        <f>IF(LEN(H6),(Table3[[#This Row],[OPENING STOCK]]+Table3[[#This Row],[Received Qty]])-Table3[[#This Row],[Issued Qty]])</f>
        <v>0</v>
      </c>
      <c r="I7" s="40"/>
      <c r="J7" s="38">
        <f>IF(LEN($J6),$F7*$I7)</f>
        <v>0</v>
      </c>
      <c r="K7" s="19"/>
    </row>
    <row r="8" spans="1:11" x14ac:dyDescent="0.25">
      <c r="A8" s="15">
        <v>4</v>
      </c>
      <c r="B8" s="18" t="s">
        <v>40</v>
      </c>
      <c r="C8" s="24" t="s">
        <v>21</v>
      </c>
      <c r="D8" s="16" t="s">
        <v>19</v>
      </c>
      <c r="E8" s="29">
        <v>0</v>
      </c>
      <c r="F8" s="11">
        <f>IF(LEN($F7),SUMIF('Consume Tools Recd'!$B$6:$B$211,'MASTER Tools List'!$B8,'Consume Tools Recd'!$E$6:$E$211))</f>
        <v>0</v>
      </c>
      <c r="G8" s="13">
        <f>IF(LEN($G7),SUMIF('Tools Issued'!$B$5:$B$210,'MASTER Tools List'!$B8,'Tools Issued'!$E$5:$E$210))</f>
        <v>0</v>
      </c>
      <c r="H8" s="13">
        <f>IF(LEN(H7),(Table3[[#This Row],[OPENING STOCK]]+Table3[[#This Row],[Received Qty]])-Table3[[#This Row],[Issued Qty]])</f>
        <v>0</v>
      </c>
      <c r="I8" s="40"/>
      <c r="J8" s="38">
        <f t="shared" ref="J8" si="0">IF(LEN($J7),$F8*$I8)</f>
        <v>0</v>
      </c>
      <c r="K8" s="19"/>
    </row>
    <row r="9" spans="1:11" x14ac:dyDescent="0.25">
      <c r="A9" s="14">
        <v>5</v>
      </c>
      <c r="B9" s="18" t="s">
        <v>41</v>
      </c>
      <c r="C9" s="24" t="s">
        <v>67</v>
      </c>
      <c r="D9" s="18" t="s">
        <v>19</v>
      </c>
      <c r="E9" s="29">
        <v>0</v>
      </c>
      <c r="F9" s="11">
        <f>IF(LEN($F8),SUMIF('Consume Tools Recd'!$B$6:$B$211,'MASTER Tools List'!$B9,'Consume Tools Recd'!$E$6:$E$211))</f>
        <v>0</v>
      </c>
      <c r="G9" s="13">
        <f>IF(LEN($G8),SUMIF('Tools Issued'!$B$5:$B$210,'MASTER Tools List'!$B9,'Tools Issued'!$E$5:$E$210))</f>
        <v>0</v>
      </c>
      <c r="H9" s="13">
        <f>IF(LEN(H8),(Table3[[#This Row],[OPENING STOCK]]+Table3[[#This Row],[Received Qty]])-Table3[[#This Row],[Issued Qty]])</f>
        <v>0</v>
      </c>
      <c r="I9" s="40"/>
      <c r="J9" s="38">
        <f t="shared" ref="J9:J72" si="1">IF(LEN($J8),$F9*$I9)</f>
        <v>0</v>
      </c>
      <c r="K9" s="19"/>
    </row>
    <row r="10" spans="1:11" x14ac:dyDescent="0.25">
      <c r="A10" s="15">
        <v>6</v>
      </c>
      <c r="B10" s="18" t="s">
        <v>54</v>
      </c>
      <c r="C10" s="30" t="s">
        <v>22</v>
      </c>
      <c r="D10" s="18" t="s">
        <v>23</v>
      </c>
      <c r="E10" s="29">
        <v>0</v>
      </c>
      <c r="F10" s="11">
        <f>IF(LEN($F9),SUMIF('Consume Tools Recd'!$B$6:$B$211,'MASTER Tools List'!$B10,'Consume Tools Recd'!$E$6:$E$211))</f>
        <v>0</v>
      </c>
      <c r="G10" s="13">
        <f>IF(LEN($G9),SUMIF('Tools Issued'!$B$5:$B$210,'MASTER Tools List'!$B10,'Tools Issued'!$E$5:$E$210))</f>
        <v>0</v>
      </c>
      <c r="H10" s="13">
        <f>IF(LEN(H9),(Table3[[#This Row],[OPENING STOCK]]+Table3[[#This Row],[Received Qty]])-Table3[[#This Row],[Issued Qty]])</f>
        <v>0</v>
      </c>
      <c r="I10" s="40"/>
      <c r="J10" s="38">
        <f t="shared" si="1"/>
        <v>0</v>
      </c>
      <c r="K10" s="19"/>
    </row>
    <row r="11" spans="1:11" x14ac:dyDescent="0.25">
      <c r="A11" s="14">
        <v>7</v>
      </c>
      <c r="B11" s="18" t="s">
        <v>42</v>
      </c>
      <c r="C11" s="24" t="s">
        <v>112</v>
      </c>
      <c r="D11" s="16" t="s">
        <v>25</v>
      </c>
      <c r="E11" s="29">
        <v>0</v>
      </c>
      <c r="F11" s="11">
        <f>IF(LEN($F10),SUMIF('Consume Tools Recd'!$B$6:$B$211,'MASTER Tools List'!$B11,'Consume Tools Recd'!$E$6:$E$211))</f>
        <v>6000</v>
      </c>
      <c r="G11" s="13">
        <f>IF(LEN($G10),SUMIF('Tools Issued'!$B$5:$B$210,'MASTER Tools List'!$B11,'Tools Issued'!$E$5:$E$210))</f>
        <v>780</v>
      </c>
      <c r="H11" s="13">
        <f>IF(LEN(H10),(Table3[[#This Row],[OPENING STOCK]]+Table3[[#This Row],[Received Qty]])-Table3[[#This Row],[Issued Qty]])</f>
        <v>5220</v>
      </c>
      <c r="I11" s="40"/>
      <c r="J11" s="38">
        <f t="shared" si="1"/>
        <v>0</v>
      </c>
      <c r="K11" s="19"/>
    </row>
    <row r="12" spans="1:11" x14ac:dyDescent="0.25">
      <c r="A12" s="15">
        <v>8</v>
      </c>
      <c r="B12" s="18" t="s">
        <v>43</v>
      </c>
      <c r="C12" s="24" t="s">
        <v>103</v>
      </c>
      <c r="D12" s="18" t="s">
        <v>25</v>
      </c>
      <c r="E12" s="29">
        <v>0</v>
      </c>
      <c r="F12" s="11">
        <f>IF(LEN($F11),SUMIF('Consume Tools Recd'!$B$6:$B$211,'MASTER Tools List'!$B12,'Consume Tools Recd'!$E$6:$E$211))</f>
        <v>10920</v>
      </c>
      <c r="G12" s="13">
        <f>IF(LEN($G11),SUMIF('Tools Issued'!$B$5:$B$210,'MASTER Tools List'!$B12,'Tools Issued'!$E$5:$E$210))</f>
        <v>660</v>
      </c>
      <c r="H12" s="13">
        <f>IF(LEN(H11),(Table3[[#This Row],[OPENING STOCK]]+Table3[[#This Row],[Received Qty]])-Table3[[#This Row],[Issued Qty]])</f>
        <v>10260</v>
      </c>
      <c r="I12" s="40"/>
      <c r="J12" s="38">
        <f t="shared" si="1"/>
        <v>0</v>
      </c>
      <c r="K12" s="19"/>
    </row>
    <row r="13" spans="1:11" x14ac:dyDescent="0.25">
      <c r="A13" s="14">
        <v>9</v>
      </c>
      <c r="B13" s="18" t="s">
        <v>44</v>
      </c>
      <c r="C13" s="31" t="s">
        <v>24</v>
      </c>
      <c r="D13" s="18" t="s">
        <v>97</v>
      </c>
      <c r="E13" s="29">
        <v>0</v>
      </c>
      <c r="F13" s="11">
        <f>IF(LEN($F12),SUMIF('Consume Tools Recd'!$B$6:$B$211,'MASTER Tools List'!$B13,'Consume Tools Recd'!$E$6:$E$211))</f>
        <v>0</v>
      </c>
      <c r="G13" s="13">
        <f>IF(LEN($G12),SUMIF('Tools Issued'!$B$5:$B$210,'MASTER Tools List'!$B13,'Tools Issued'!$E$5:$E$210))</f>
        <v>0</v>
      </c>
      <c r="H13" s="13">
        <f>IF(LEN(H12),(Table3[[#This Row],[OPENING STOCK]]+Table3[[#This Row],[Received Qty]])-Table3[[#This Row],[Issued Qty]])</f>
        <v>0</v>
      </c>
      <c r="I13" s="40"/>
      <c r="J13" s="38">
        <f t="shared" si="1"/>
        <v>0</v>
      </c>
      <c r="K13" s="19"/>
    </row>
    <row r="14" spans="1:11" x14ac:dyDescent="0.25">
      <c r="A14" s="15">
        <v>10</v>
      </c>
      <c r="B14" s="18" t="s">
        <v>45</v>
      </c>
      <c r="C14" s="30" t="s">
        <v>26</v>
      </c>
      <c r="D14" s="18" t="s">
        <v>97</v>
      </c>
      <c r="E14" s="29">
        <v>0</v>
      </c>
      <c r="F14" s="11">
        <f>IF(LEN($F13),SUMIF('Consume Tools Recd'!$B$6:$B$211,'MASTER Tools List'!$B14,'Consume Tools Recd'!$E$6:$E$211))</f>
        <v>0</v>
      </c>
      <c r="G14" s="13">
        <f>IF(LEN($G13),SUMIF('Tools Issued'!$B$5:$B$210,'MASTER Tools List'!$B14,'Tools Issued'!$E$5:$E$210))</f>
        <v>0</v>
      </c>
      <c r="H14" s="13">
        <f>IF(LEN(H13),(Table3[[#This Row],[OPENING STOCK]]+Table3[[#This Row],[Received Qty]])-Table3[[#This Row],[Issued Qty]])</f>
        <v>0</v>
      </c>
      <c r="I14" s="40"/>
      <c r="J14" s="38">
        <f t="shared" si="1"/>
        <v>0</v>
      </c>
      <c r="K14" s="19"/>
    </row>
    <row r="15" spans="1:11" x14ac:dyDescent="0.25">
      <c r="A15" s="14">
        <v>11</v>
      </c>
      <c r="B15" s="18" t="s">
        <v>46</v>
      </c>
      <c r="C15" s="24" t="s">
        <v>27</v>
      </c>
      <c r="D15" s="18" t="s">
        <v>97</v>
      </c>
      <c r="E15" s="29">
        <v>0</v>
      </c>
      <c r="F15" s="11">
        <f>IF(LEN($F14),SUMIF('Consume Tools Recd'!$B$6:$B$211,'MASTER Tools List'!$B15,'Consume Tools Recd'!$E$6:$E$211))</f>
        <v>0</v>
      </c>
      <c r="G15" s="13">
        <f>IF(LEN($G14),SUMIF('Tools Issued'!$B$5:$B$210,'MASTER Tools List'!$B15,'Tools Issued'!$E$5:$E$210))</f>
        <v>0</v>
      </c>
      <c r="H15" s="13">
        <f>IF(LEN(H14),(Table3[[#This Row],[OPENING STOCK]]+Table3[[#This Row],[Received Qty]])-Table3[[#This Row],[Issued Qty]])</f>
        <v>0</v>
      </c>
      <c r="I15" s="40"/>
      <c r="J15" s="38">
        <f t="shared" si="1"/>
        <v>0</v>
      </c>
      <c r="K15" s="19"/>
    </row>
    <row r="16" spans="1:11" x14ac:dyDescent="0.25">
      <c r="A16" s="15">
        <v>12</v>
      </c>
      <c r="B16" s="18" t="s">
        <v>47</v>
      </c>
      <c r="C16" s="24" t="s">
        <v>28</v>
      </c>
      <c r="D16" s="18" t="s">
        <v>97</v>
      </c>
      <c r="E16" s="29">
        <v>0</v>
      </c>
      <c r="F16" s="11">
        <f>IF(LEN($F15),SUMIF('Consume Tools Recd'!$B$6:$B$211,'MASTER Tools List'!$B16,'Consume Tools Recd'!$E$6:$E$211))</f>
        <v>0</v>
      </c>
      <c r="G16" s="13">
        <f>IF(LEN($G15),SUMIF('Tools Issued'!$B$5:$B$210,'MASTER Tools List'!$B16,'Tools Issued'!$E$5:$E$210))</f>
        <v>0</v>
      </c>
      <c r="H16" s="13">
        <f>IF(LEN(H15),(Table3[[#This Row],[OPENING STOCK]]+Table3[[#This Row],[Received Qty]])-Table3[[#This Row],[Issued Qty]])</f>
        <v>0</v>
      </c>
      <c r="I16" s="40"/>
      <c r="J16" s="38">
        <f t="shared" si="1"/>
        <v>0</v>
      </c>
      <c r="K16" s="19"/>
    </row>
    <row r="17" spans="1:11" x14ac:dyDescent="0.25">
      <c r="A17" s="14">
        <v>13</v>
      </c>
      <c r="B17" s="18" t="s">
        <v>48</v>
      </c>
      <c r="C17" s="30" t="s">
        <v>29</v>
      </c>
      <c r="D17" s="18" t="s">
        <v>32</v>
      </c>
      <c r="E17" s="29">
        <v>0</v>
      </c>
      <c r="F17" s="11">
        <f>IF(LEN($F16),SUMIF('Consume Tools Recd'!$B$6:$B$211,'MASTER Tools List'!$B17,'Consume Tools Recd'!$E$6:$E$211))</f>
        <v>10</v>
      </c>
      <c r="G17" s="13">
        <f>IF(LEN($G16),SUMIF('Tools Issued'!$B$5:$B$210,'MASTER Tools List'!$B17,'Tools Issued'!$E$5:$E$210))</f>
        <v>10</v>
      </c>
      <c r="H17" s="13">
        <f>IF(LEN(H16),(Table3[[#This Row],[OPENING STOCK]]+Table3[[#This Row],[Received Qty]])-Table3[[#This Row],[Issued Qty]])</f>
        <v>0</v>
      </c>
      <c r="I17" s="40"/>
      <c r="J17" s="38">
        <f t="shared" si="1"/>
        <v>0</v>
      </c>
      <c r="K17" s="19"/>
    </row>
    <row r="18" spans="1:11" x14ac:dyDescent="0.25">
      <c r="A18" s="15">
        <v>14</v>
      </c>
      <c r="B18" s="18" t="s">
        <v>102</v>
      </c>
      <c r="C18" s="30" t="s">
        <v>30</v>
      </c>
      <c r="D18" s="18" t="s">
        <v>97</v>
      </c>
      <c r="E18" s="29">
        <v>0</v>
      </c>
      <c r="F18" s="11">
        <f>IF(LEN($F17),SUMIF('Consume Tools Recd'!$B$6:$B$211,'MASTER Tools List'!$B18,'Consume Tools Recd'!$E$6:$E$211))</f>
        <v>25</v>
      </c>
      <c r="G18" s="13">
        <f>IF(LEN($G17),SUMIF('Tools Issued'!$B$5:$B$210,'MASTER Tools List'!$B18,'Tools Issued'!$E$5:$E$210))</f>
        <v>5</v>
      </c>
      <c r="H18" s="13">
        <f>IF(LEN(H17),(Table3[[#This Row],[OPENING STOCK]]+Table3[[#This Row],[Received Qty]])-Table3[[#This Row],[Issued Qty]])</f>
        <v>20</v>
      </c>
      <c r="I18" s="40"/>
      <c r="J18" s="38">
        <f t="shared" si="1"/>
        <v>0</v>
      </c>
      <c r="K18" s="19"/>
    </row>
    <row r="19" spans="1:11" x14ac:dyDescent="0.25">
      <c r="A19" s="14">
        <v>15</v>
      </c>
      <c r="B19" s="18" t="s">
        <v>49</v>
      </c>
      <c r="C19" s="24" t="s">
        <v>31</v>
      </c>
      <c r="D19" s="18" t="s">
        <v>97</v>
      </c>
      <c r="E19" s="29">
        <v>0</v>
      </c>
      <c r="F19" s="11">
        <f>IF(LEN($F18),SUMIF('Consume Tools Recd'!$B$6:$B$211,'MASTER Tools List'!$B19,'Consume Tools Recd'!$E$6:$E$211))</f>
        <v>0</v>
      </c>
      <c r="G19" s="13">
        <f>IF(LEN($G18),SUMIF('Tools Issued'!$B$5:$B$210,'MASTER Tools List'!$B19,'Tools Issued'!$E$5:$E$210))</f>
        <v>0</v>
      </c>
      <c r="H19" s="13">
        <f>IF(LEN(H18),(Table3[[#This Row],[OPENING STOCK]]+Table3[[#This Row],[Received Qty]])-Table3[[#This Row],[Issued Qty]])</f>
        <v>0</v>
      </c>
      <c r="I19" s="40"/>
      <c r="J19" s="38">
        <f t="shared" si="1"/>
        <v>0</v>
      </c>
      <c r="K19" s="19"/>
    </row>
    <row r="20" spans="1:11" x14ac:dyDescent="0.25">
      <c r="A20" s="15">
        <v>16</v>
      </c>
      <c r="B20" s="18" t="s">
        <v>50</v>
      </c>
      <c r="C20" s="24" t="s">
        <v>33</v>
      </c>
      <c r="D20" s="18" t="s">
        <v>97</v>
      </c>
      <c r="E20" s="29">
        <v>0</v>
      </c>
      <c r="F20" s="11">
        <f>IF(LEN($F19),SUMIF('Consume Tools Recd'!$B$6:$B$211,'MASTER Tools List'!$B20,'Consume Tools Recd'!$E$6:$E$211))</f>
        <v>100</v>
      </c>
      <c r="G20" s="13">
        <f>IF(LEN($G19),SUMIF('Tools Issued'!$B$5:$B$210,'MASTER Tools List'!$B20,'Tools Issued'!$E$5:$E$210))</f>
        <v>5</v>
      </c>
      <c r="H20" s="13">
        <f>IF(LEN(H19),(Table3[[#This Row],[OPENING STOCK]]+Table3[[#This Row],[Received Qty]])-Table3[[#This Row],[Issued Qty]])</f>
        <v>95</v>
      </c>
      <c r="I20" s="40"/>
      <c r="J20" s="38">
        <f t="shared" si="1"/>
        <v>0</v>
      </c>
      <c r="K20" s="19"/>
    </row>
    <row r="21" spans="1:11" x14ac:dyDescent="0.25">
      <c r="A21" s="14">
        <v>17</v>
      </c>
      <c r="B21" s="18" t="s">
        <v>51</v>
      </c>
      <c r="C21" s="24" t="s">
        <v>34</v>
      </c>
      <c r="D21" s="18" t="s">
        <v>97</v>
      </c>
      <c r="E21" s="29">
        <v>0</v>
      </c>
      <c r="F21" s="11">
        <f>IF(LEN($F20),SUMIF('Consume Tools Recd'!$B$6:$B$211,'MASTER Tools List'!$B21,'Consume Tools Recd'!$E$6:$E$211))</f>
        <v>232</v>
      </c>
      <c r="G21" s="13">
        <f>IF(LEN($G20),SUMIF('Tools Issued'!$B$5:$B$210,'MASTER Tools List'!$B21,'Tools Issued'!$E$5:$E$210))</f>
        <v>7</v>
      </c>
      <c r="H21" s="13">
        <f>IF(LEN(H20),(Table3[[#This Row],[OPENING STOCK]]+Table3[[#This Row],[Received Qty]])-Table3[[#This Row],[Issued Qty]])</f>
        <v>225</v>
      </c>
      <c r="I21" s="40"/>
      <c r="J21" s="38">
        <f t="shared" si="1"/>
        <v>0</v>
      </c>
      <c r="K21" s="19"/>
    </row>
    <row r="22" spans="1:11" x14ac:dyDescent="0.25">
      <c r="A22" s="15">
        <v>18</v>
      </c>
      <c r="B22" s="18" t="s">
        <v>52</v>
      </c>
      <c r="C22" s="24" t="s">
        <v>35</v>
      </c>
      <c r="D22" s="18" t="s">
        <v>97</v>
      </c>
      <c r="E22" s="29">
        <v>0</v>
      </c>
      <c r="F22" s="11">
        <f>IF(LEN($F21),SUMIF('Consume Tools Recd'!$B$6:$B$211,'MASTER Tools List'!$B22,'Consume Tools Recd'!$E$6:$E$211))</f>
        <v>250</v>
      </c>
      <c r="G22" s="13">
        <f>IF(LEN($G21),SUMIF('Tools Issued'!$B$5:$B$210,'MASTER Tools List'!$B22,'Tools Issued'!$E$5:$E$210))</f>
        <v>5</v>
      </c>
      <c r="H22" s="13">
        <f>IF(LEN(H21),(Table3[[#This Row],[OPENING STOCK]]+Table3[[#This Row],[Received Qty]])-Table3[[#This Row],[Issued Qty]])</f>
        <v>245</v>
      </c>
      <c r="I22" s="40"/>
      <c r="J22" s="38">
        <f t="shared" si="1"/>
        <v>0</v>
      </c>
      <c r="K22" s="19"/>
    </row>
    <row r="23" spans="1:11" x14ac:dyDescent="0.25">
      <c r="A23" s="14">
        <v>19</v>
      </c>
      <c r="B23" s="18" t="s">
        <v>53</v>
      </c>
      <c r="C23" s="30" t="s">
        <v>36</v>
      </c>
      <c r="D23" s="18" t="s">
        <v>97</v>
      </c>
      <c r="E23" s="29">
        <v>0</v>
      </c>
      <c r="F23" s="11">
        <f>IF(LEN($F22),SUMIF('Consume Tools Recd'!$B$6:$B$211,'MASTER Tools List'!$B23,'Consume Tools Recd'!$E$6:$E$211))</f>
        <v>0</v>
      </c>
      <c r="G23" s="13">
        <f>IF(LEN($G22),SUMIF('Tools Issued'!$B$5:$B$210,'MASTER Tools List'!$B23,'Tools Issued'!$E$5:$E$210))</f>
        <v>0</v>
      </c>
      <c r="H23" s="13">
        <f>IF(LEN(H22),(Table3[[#This Row],[OPENING STOCK]]+Table3[[#This Row],[Received Qty]])-Table3[[#This Row],[Issued Qty]])</f>
        <v>0</v>
      </c>
      <c r="I23" s="41"/>
      <c r="J23" s="38">
        <f t="shared" si="1"/>
        <v>0</v>
      </c>
      <c r="K23" s="19"/>
    </row>
    <row r="24" spans="1:11" x14ac:dyDescent="0.25">
      <c r="A24" s="15">
        <v>20</v>
      </c>
      <c r="B24" s="18" t="s">
        <v>55</v>
      </c>
      <c r="C24" s="24" t="s">
        <v>56</v>
      </c>
      <c r="D24" s="18" t="s">
        <v>97</v>
      </c>
      <c r="E24" s="29">
        <v>0</v>
      </c>
      <c r="F24" s="11">
        <f>IF(LEN($F23),SUMIF('Consume Tools Recd'!$B$6:$B$211,'MASTER Tools List'!$B24,'Consume Tools Recd'!$E$6:$E$211))</f>
        <v>25</v>
      </c>
      <c r="G24" s="13">
        <f>IF(LEN($G23),SUMIF('Tools Issued'!$B$5:$B$210,'MASTER Tools List'!$B24,'Tools Issued'!$E$5:$E$210))</f>
        <v>25</v>
      </c>
      <c r="H24" s="13">
        <f>IF(LEN(H23),(Table3[[#This Row],[OPENING STOCK]]+Table3[[#This Row],[Received Qty]])-Table3[[#This Row],[Issued Qty]])</f>
        <v>0</v>
      </c>
      <c r="I24" s="40"/>
      <c r="J24" s="38">
        <f t="shared" si="1"/>
        <v>0</v>
      </c>
      <c r="K24" s="19"/>
    </row>
    <row r="25" spans="1:11" x14ac:dyDescent="0.25">
      <c r="A25" s="14">
        <v>21</v>
      </c>
      <c r="B25" s="18" t="s">
        <v>57</v>
      </c>
      <c r="C25" s="24" t="s">
        <v>92</v>
      </c>
      <c r="D25" s="18" t="s">
        <v>97</v>
      </c>
      <c r="E25" s="29">
        <v>0</v>
      </c>
      <c r="F25" s="11">
        <f>IF(LEN($F24),SUMIF('Consume Tools Recd'!$B$6:$B$211,'MASTER Tools List'!$B25,'Consume Tools Recd'!$E$6:$E$211))</f>
        <v>368</v>
      </c>
      <c r="G25" s="13">
        <f>IF(LEN($G24),SUMIF('Tools Issued'!$B$5:$B$210,'MASTER Tools List'!$B25,'Tools Issued'!$E$5:$E$210))</f>
        <v>21</v>
      </c>
      <c r="H25" s="13">
        <f>IF(LEN(H24),(Table3[[#This Row],[OPENING STOCK]]+Table3[[#This Row],[Received Qty]])-Table3[[#This Row],[Issued Qty]])</f>
        <v>347</v>
      </c>
      <c r="I25" s="40"/>
      <c r="J25" s="38">
        <f t="shared" si="1"/>
        <v>0</v>
      </c>
      <c r="K25" s="19"/>
    </row>
    <row r="26" spans="1:11" x14ac:dyDescent="0.25">
      <c r="A26" s="15">
        <v>22</v>
      </c>
      <c r="B26" s="18" t="s">
        <v>58</v>
      </c>
      <c r="C26" s="24" t="s">
        <v>93</v>
      </c>
      <c r="D26" s="18" t="s">
        <v>97</v>
      </c>
      <c r="E26" s="29">
        <v>0</v>
      </c>
      <c r="F26" s="11">
        <f>IF(LEN($F25),SUMIF('Consume Tools Recd'!$B$6:$B$211,'MASTER Tools List'!$B26,'Consume Tools Recd'!$E$6:$E$211))</f>
        <v>180</v>
      </c>
      <c r="G26" s="13">
        <f>IF(LEN($G25),SUMIF('Tools Issued'!$B$5:$B$210,'MASTER Tools List'!$B26,'Tools Issued'!$E$5:$E$210))</f>
        <v>24</v>
      </c>
      <c r="H26" s="13">
        <f>IF(LEN(H25),(Table3[[#This Row],[OPENING STOCK]]+Table3[[#This Row],[Received Qty]])-Table3[[#This Row],[Issued Qty]])</f>
        <v>156</v>
      </c>
      <c r="I26" s="40"/>
      <c r="J26" s="38">
        <f t="shared" si="1"/>
        <v>0</v>
      </c>
      <c r="K26" s="19"/>
    </row>
    <row r="27" spans="1:11" x14ac:dyDescent="0.25">
      <c r="A27" s="14">
        <v>23</v>
      </c>
      <c r="B27" s="18" t="s">
        <v>59</v>
      </c>
      <c r="C27" s="24" t="s">
        <v>60</v>
      </c>
      <c r="D27" s="18" t="s">
        <v>97</v>
      </c>
      <c r="E27" s="29">
        <v>0</v>
      </c>
      <c r="F27" s="11">
        <f>IF(LEN($F26),SUMIF('Consume Tools Recd'!$B$6:$B$211,'MASTER Tools List'!$B27,'Consume Tools Recd'!$E$6:$E$211))</f>
        <v>0</v>
      </c>
      <c r="G27" s="13">
        <f>IF(LEN($G26),SUMIF('Tools Issued'!$B$5:$B$210,'MASTER Tools List'!$B27,'Tools Issued'!$E$5:$E$210))</f>
        <v>0</v>
      </c>
      <c r="H27" s="13">
        <f>IF(LEN(H26),(Table3[[#This Row],[OPENING STOCK]]+Table3[[#This Row],[Received Qty]])-Table3[[#This Row],[Issued Qty]])</f>
        <v>0</v>
      </c>
      <c r="I27" s="40"/>
      <c r="J27" s="38">
        <f t="shared" si="1"/>
        <v>0</v>
      </c>
      <c r="K27" s="19"/>
    </row>
    <row r="28" spans="1:11" x14ac:dyDescent="0.25">
      <c r="A28" s="15">
        <v>24</v>
      </c>
      <c r="B28" s="18" t="s">
        <v>61</v>
      </c>
      <c r="C28" s="24" t="s">
        <v>62</v>
      </c>
      <c r="D28" s="18" t="s">
        <v>97</v>
      </c>
      <c r="E28" s="29">
        <v>0</v>
      </c>
      <c r="F28" s="11">
        <f>IF(LEN($F27),SUMIF('Consume Tools Recd'!$B$6:$B$211,'MASTER Tools List'!$B28,'Consume Tools Recd'!$E$6:$E$211))</f>
        <v>0</v>
      </c>
      <c r="G28" s="13">
        <f>IF(LEN($G27),SUMIF('Tools Issued'!$B$5:$B$210,'MASTER Tools List'!$B28,'Tools Issued'!$E$5:$E$210))</f>
        <v>0</v>
      </c>
      <c r="H28" s="13">
        <f>IF(LEN(H27),(Table3[[#This Row],[OPENING STOCK]]+Table3[[#This Row],[Received Qty]])-Table3[[#This Row],[Issued Qty]])</f>
        <v>0</v>
      </c>
      <c r="I28" s="40"/>
      <c r="J28" s="38">
        <f t="shared" si="1"/>
        <v>0</v>
      </c>
      <c r="K28" s="19"/>
    </row>
    <row r="29" spans="1:11" x14ac:dyDescent="0.25">
      <c r="A29" s="14">
        <v>25</v>
      </c>
      <c r="B29" s="32" t="s">
        <v>63</v>
      </c>
      <c r="C29" s="33" t="s">
        <v>64</v>
      </c>
      <c r="D29" s="34" t="s">
        <v>23</v>
      </c>
      <c r="E29" s="29">
        <v>0</v>
      </c>
      <c r="F29" s="11">
        <f>IF(LEN($F28),SUMIF('Consume Tools Recd'!$B$6:$B$211,'MASTER Tools List'!$B29,'Consume Tools Recd'!$E$6:$E$211))</f>
        <v>0</v>
      </c>
      <c r="G29" s="13">
        <f>IF(LEN($G28),SUMIF('Tools Issued'!$B$5:$B$210,'MASTER Tools List'!$B29,'Tools Issued'!$E$5:$E$210))</f>
        <v>0</v>
      </c>
      <c r="H29" s="13">
        <f>IF(LEN(H28),(Table3[[#This Row],[OPENING STOCK]]+Table3[[#This Row],[Received Qty]])-Table3[[#This Row],[Issued Qty]])</f>
        <v>0</v>
      </c>
      <c r="I29" s="40"/>
      <c r="J29" s="38">
        <f t="shared" si="1"/>
        <v>0</v>
      </c>
      <c r="K29" s="19"/>
    </row>
    <row r="30" spans="1:11" x14ac:dyDescent="0.25">
      <c r="A30" s="15">
        <v>26</v>
      </c>
      <c r="B30" s="18" t="s">
        <v>66</v>
      </c>
      <c r="C30" s="31" t="s">
        <v>65</v>
      </c>
      <c r="D30" s="18" t="s">
        <v>97</v>
      </c>
      <c r="E30" s="29">
        <v>0</v>
      </c>
      <c r="F30" s="11">
        <f>IF(LEN($F29),SUMIF('Consume Tools Recd'!$B$6:$B$211,'MASTER Tools List'!$B30,'Consume Tools Recd'!$E$6:$E$211))</f>
        <v>0</v>
      </c>
      <c r="G30" s="13">
        <f>IF(LEN($G29),SUMIF('Tools Issued'!$B$5:$B$210,'MASTER Tools List'!$B30,'Tools Issued'!$E$5:$E$210))</f>
        <v>0</v>
      </c>
      <c r="H30" s="13">
        <f>IF(LEN(H29),(Table3[[#This Row],[OPENING STOCK]]+Table3[[#This Row],[Received Qty]])-Table3[[#This Row],[Issued Qty]])</f>
        <v>0</v>
      </c>
      <c r="I30" s="40"/>
      <c r="J30" s="38">
        <f t="shared" si="1"/>
        <v>0</v>
      </c>
      <c r="K30" s="19"/>
    </row>
    <row r="31" spans="1:11" x14ac:dyDescent="0.25">
      <c r="A31" s="14">
        <v>27</v>
      </c>
      <c r="B31" s="18" t="s">
        <v>69</v>
      </c>
      <c r="C31" s="24" t="s">
        <v>68</v>
      </c>
      <c r="D31" s="18" t="s">
        <v>97</v>
      </c>
      <c r="E31" s="29">
        <v>0</v>
      </c>
      <c r="F31" s="11">
        <f>IF(LEN($F30),SUMIF('Consume Tools Recd'!$B$6:$B$211,'MASTER Tools List'!$B31,'Consume Tools Recd'!$E$6:$E$211))</f>
        <v>0</v>
      </c>
      <c r="G31" s="13">
        <f>IF(LEN($G30),SUMIF('Tools Issued'!$B$5:$B$210,'MASTER Tools List'!$B31,'Tools Issued'!$E$5:$E$210))</f>
        <v>0</v>
      </c>
      <c r="H31" s="13">
        <f>IF(LEN(H30),(Table3[[#This Row],[OPENING STOCK]]+Table3[[#This Row],[Received Qty]])-Table3[[#This Row],[Issued Qty]])</f>
        <v>0</v>
      </c>
      <c r="I31" s="40"/>
      <c r="J31" s="38">
        <f t="shared" si="1"/>
        <v>0</v>
      </c>
      <c r="K31" s="19"/>
    </row>
    <row r="32" spans="1:11" x14ac:dyDescent="0.25">
      <c r="A32" s="15">
        <v>28</v>
      </c>
      <c r="B32" s="18" t="s">
        <v>70</v>
      </c>
      <c r="C32" s="24" t="s">
        <v>71</v>
      </c>
      <c r="D32" s="18" t="s">
        <v>97</v>
      </c>
      <c r="E32" s="29">
        <v>0</v>
      </c>
      <c r="F32" s="11">
        <f>IF(LEN($F31),SUMIF('Consume Tools Recd'!$B$6:$B$211,'MASTER Tools List'!$B32,'Consume Tools Recd'!$E$6:$E$211))</f>
        <v>0</v>
      </c>
      <c r="G32" s="13">
        <f>IF(LEN($G31),SUMIF('Tools Issued'!$B$5:$B$210,'MASTER Tools List'!$B32,'Tools Issued'!$E$5:$E$210))</f>
        <v>0</v>
      </c>
      <c r="H32" s="13">
        <f>IF(LEN(H31),(Table3[[#This Row],[OPENING STOCK]]+Table3[[#This Row],[Received Qty]])-Table3[[#This Row],[Issued Qty]])</f>
        <v>0</v>
      </c>
      <c r="I32" s="40"/>
      <c r="J32" s="38">
        <f t="shared" si="1"/>
        <v>0</v>
      </c>
      <c r="K32" s="19"/>
    </row>
    <row r="33" spans="1:11" x14ac:dyDescent="0.25">
      <c r="A33" s="14">
        <v>29</v>
      </c>
      <c r="B33" s="18" t="s">
        <v>72</v>
      </c>
      <c r="C33" s="24" t="s">
        <v>73</v>
      </c>
      <c r="D33" s="18" t="s">
        <v>97</v>
      </c>
      <c r="E33" s="29">
        <v>0</v>
      </c>
      <c r="F33" s="11">
        <f>IF(LEN($F32),SUMIF('Consume Tools Recd'!$B$6:$B$211,'MASTER Tools List'!$B33,'Consume Tools Recd'!$E$6:$E$211))</f>
        <v>0</v>
      </c>
      <c r="G33" s="13">
        <f>IF(LEN($G32),SUMIF('Tools Issued'!$B$5:$B$210,'MASTER Tools List'!$B33,'Tools Issued'!$E$5:$E$210))</f>
        <v>0</v>
      </c>
      <c r="H33" s="13">
        <f>IF(LEN(H32),(Table3[[#This Row],[OPENING STOCK]]+Table3[[#This Row],[Received Qty]])-Table3[[#This Row],[Issued Qty]])</f>
        <v>0</v>
      </c>
      <c r="I33" s="40"/>
      <c r="J33" s="38">
        <f t="shared" si="1"/>
        <v>0</v>
      </c>
      <c r="K33" s="19"/>
    </row>
    <row r="34" spans="1:11" x14ac:dyDescent="0.25">
      <c r="A34" s="15">
        <v>30</v>
      </c>
      <c r="B34" s="18" t="s">
        <v>74</v>
      </c>
      <c r="C34" s="24" t="s">
        <v>75</v>
      </c>
      <c r="D34" s="18" t="s">
        <v>97</v>
      </c>
      <c r="E34" s="29">
        <v>0</v>
      </c>
      <c r="F34" s="11">
        <f>IF(LEN($F33),SUMIF('Consume Tools Recd'!$B$6:$B$211,'MASTER Tools List'!$B34,'Consume Tools Recd'!$E$6:$E$211))</f>
        <v>0</v>
      </c>
      <c r="G34" s="13">
        <f>IF(LEN($G33),SUMIF('Tools Issued'!$B$5:$B$210,'MASTER Tools List'!$B34,'Tools Issued'!$E$5:$E$210))</f>
        <v>0</v>
      </c>
      <c r="H34" s="13">
        <f>IF(LEN(H33),(Table3[[#This Row],[OPENING STOCK]]+Table3[[#This Row],[Received Qty]])-Table3[[#This Row],[Issued Qty]])</f>
        <v>0</v>
      </c>
      <c r="I34" s="40"/>
      <c r="J34" s="38">
        <f t="shared" si="1"/>
        <v>0</v>
      </c>
      <c r="K34" s="19"/>
    </row>
    <row r="35" spans="1:11" x14ac:dyDescent="0.25">
      <c r="A35" s="14">
        <v>31</v>
      </c>
      <c r="B35" s="18" t="s">
        <v>77</v>
      </c>
      <c r="C35" s="24" t="s">
        <v>76</v>
      </c>
      <c r="D35" s="18" t="s">
        <v>97</v>
      </c>
      <c r="E35" s="29">
        <v>0</v>
      </c>
      <c r="F35" s="11">
        <f>IF(LEN($F34),SUMIF('Consume Tools Recd'!$B$6:$B$211,'MASTER Tools List'!$B35,'Consume Tools Recd'!$E$6:$E$211))</f>
        <v>0</v>
      </c>
      <c r="G35" s="13">
        <f>IF(LEN($G34),SUMIF('Tools Issued'!$B$5:$B$210,'MASTER Tools List'!$B35,'Tools Issued'!$E$5:$E$210))</f>
        <v>0</v>
      </c>
      <c r="H35" s="13">
        <f>IF(LEN(H34),(Table3[[#This Row],[OPENING STOCK]]+Table3[[#This Row],[Received Qty]])-Table3[[#This Row],[Issued Qty]])</f>
        <v>0</v>
      </c>
      <c r="I35" s="40"/>
      <c r="J35" s="38">
        <f t="shared" si="1"/>
        <v>0</v>
      </c>
      <c r="K35" s="19"/>
    </row>
    <row r="36" spans="1:11" x14ac:dyDescent="0.25">
      <c r="A36" s="15">
        <v>32</v>
      </c>
      <c r="B36" s="18" t="s">
        <v>78</v>
      </c>
      <c r="C36" s="24" t="s">
        <v>79</v>
      </c>
      <c r="D36" s="18" t="s">
        <v>23</v>
      </c>
      <c r="E36" s="29">
        <v>0</v>
      </c>
      <c r="F36" s="11">
        <f>IF(LEN($F35),SUMIF('Consume Tools Recd'!$B$6:$B$211,'MASTER Tools List'!$B36,'Consume Tools Recd'!$E$6:$E$211))</f>
        <v>0</v>
      </c>
      <c r="G36" s="13">
        <f>IF(LEN($G35),SUMIF('Tools Issued'!$B$5:$B$210,'MASTER Tools List'!$B36,'Tools Issued'!$E$5:$E$210))</f>
        <v>0</v>
      </c>
      <c r="H36" s="13">
        <f>IF(LEN(H35),(Table3[[#This Row],[OPENING STOCK]]+Table3[[#This Row],[Received Qty]])-Table3[[#This Row],[Issued Qty]])</f>
        <v>0</v>
      </c>
      <c r="I36" s="40"/>
      <c r="J36" s="38">
        <f t="shared" si="1"/>
        <v>0</v>
      </c>
      <c r="K36" s="19"/>
    </row>
    <row r="37" spans="1:11" x14ac:dyDescent="0.25">
      <c r="A37" s="14">
        <v>33</v>
      </c>
      <c r="B37" s="18" t="s">
        <v>80</v>
      </c>
      <c r="C37" s="24" t="s">
        <v>86</v>
      </c>
      <c r="D37" s="18" t="s">
        <v>97</v>
      </c>
      <c r="E37" s="29">
        <v>0</v>
      </c>
      <c r="F37" s="11">
        <f>IF(LEN($F36),SUMIF('Consume Tools Recd'!$B$6:$B$211,'MASTER Tools List'!$B37,'Consume Tools Recd'!$E$6:$E$211))</f>
        <v>0</v>
      </c>
      <c r="G37" s="13">
        <f>IF(LEN($G36),SUMIF('Tools Issued'!$B$5:$B$210,'MASTER Tools List'!$B37,'Tools Issued'!$E$5:$E$210))</f>
        <v>0</v>
      </c>
      <c r="H37" s="13">
        <f>IF(LEN(H36),(Table3[[#This Row],[OPENING STOCK]]+Table3[[#This Row],[Received Qty]])-Table3[[#This Row],[Issued Qty]])</f>
        <v>0</v>
      </c>
      <c r="I37" s="40"/>
      <c r="J37" s="38">
        <f t="shared" si="1"/>
        <v>0</v>
      </c>
      <c r="K37" s="19"/>
    </row>
    <row r="38" spans="1:11" x14ac:dyDescent="0.25">
      <c r="A38" s="15">
        <v>34</v>
      </c>
      <c r="B38" s="18" t="s">
        <v>82</v>
      </c>
      <c r="C38" s="24" t="s">
        <v>87</v>
      </c>
      <c r="D38" s="18" t="s">
        <v>97</v>
      </c>
      <c r="E38" s="29">
        <v>0</v>
      </c>
      <c r="F38" s="11">
        <f>IF(LEN($F37),SUMIF('Consume Tools Recd'!$B$6:$B$211,'MASTER Tools List'!$B38,'Consume Tools Recd'!$E$6:$E$211))</f>
        <v>0</v>
      </c>
      <c r="G38" s="13">
        <f>IF(LEN($G37),SUMIF('Tools Issued'!$B$5:$B$210,'MASTER Tools List'!$B38,'Tools Issued'!$E$5:$E$210))</f>
        <v>0</v>
      </c>
      <c r="H38" s="13">
        <f>IF(LEN(H37),(Table3[[#This Row],[OPENING STOCK]]+Table3[[#This Row],[Received Qty]])-Table3[[#This Row],[Issued Qty]])</f>
        <v>0</v>
      </c>
      <c r="I38" s="40"/>
      <c r="J38" s="38">
        <f t="shared" si="1"/>
        <v>0</v>
      </c>
      <c r="K38" s="19"/>
    </row>
    <row r="39" spans="1:11" x14ac:dyDescent="0.25">
      <c r="A39" s="15">
        <v>35</v>
      </c>
      <c r="B39" s="18" t="s">
        <v>83</v>
      </c>
      <c r="C39" s="24" t="s">
        <v>18</v>
      </c>
      <c r="D39" s="18" t="s">
        <v>97</v>
      </c>
      <c r="E39" s="29">
        <v>0</v>
      </c>
      <c r="F39" s="11">
        <f>IF(LEN($F38),SUMIF('Consume Tools Recd'!$B$6:$B$211,'MASTER Tools List'!$B39,'Consume Tools Recd'!$E$6:$E$211))</f>
        <v>0</v>
      </c>
      <c r="G39" s="13">
        <f>IF(LEN($G38),SUMIF('Tools Issued'!$B$5:$B$210,'MASTER Tools List'!$B39,'Tools Issued'!$E$5:$E$210))</f>
        <v>0</v>
      </c>
      <c r="H39" s="13">
        <f>IF(LEN(H38),(Table3[[#This Row],[OPENING STOCK]]+Table3[[#This Row],[Received Qty]])-Table3[[#This Row],[Issued Qty]])</f>
        <v>0</v>
      </c>
      <c r="I39" s="40"/>
      <c r="J39" s="38">
        <f t="shared" si="1"/>
        <v>0</v>
      </c>
      <c r="K39" s="19"/>
    </row>
    <row r="40" spans="1:11" x14ac:dyDescent="0.25">
      <c r="A40" s="15">
        <v>36</v>
      </c>
      <c r="B40" s="18" t="s">
        <v>84</v>
      </c>
      <c r="C40" s="24" t="s">
        <v>85</v>
      </c>
      <c r="D40" s="18" t="s">
        <v>97</v>
      </c>
      <c r="E40" s="29">
        <v>0</v>
      </c>
      <c r="F40" s="11">
        <f>IF(LEN($F39),SUMIF('Consume Tools Recd'!$B$6:$B$211,'MASTER Tools List'!$B40,'Consume Tools Recd'!$E$6:$E$211))</f>
        <v>0</v>
      </c>
      <c r="G40" s="13">
        <f>IF(LEN($G39),SUMIF('Tools Issued'!$B$5:$B$210,'MASTER Tools List'!$B40,'Tools Issued'!$E$5:$E$210))</f>
        <v>0</v>
      </c>
      <c r="H40" s="13">
        <f>IF(LEN(H39),(Table3[[#This Row],[OPENING STOCK]]+Table3[[#This Row],[Received Qty]])-Table3[[#This Row],[Issued Qty]])</f>
        <v>0</v>
      </c>
      <c r="I40" s="40"/>
      <c r="J40" s="38">
        <f>IF(LEN($J39),$F40*$I40)</f>
        <v>0</v>
      </c>
      <c r="K40" s="19"/>
    </row>
    <row r="41" spans="1:11" x14ac:dyDescent="0.25">
      <c r="A41" s="15">
        <v>37</v>
      </c>
      <c r="B41" s="18" t="s">
        <v>88</v>
      </c>
      <c r="C41" s="24" t="s">
        <v>89</v>
      </c>
      <c r="D41" s="16" t="s">
        <v>23</v>
      </c>
      <c r="E41" s="29">
        <v>0</v>
      </c>
      <c r="F41" s="11">
        <f>IF(LEN($F40),SUMIF('Consume Tools Recd'!$B$6:$B$211,'MASTER Tools List'!$B41,'Consume Tools Recd'!$E$6:$E$211))</f>
        <v>0</v>
      </c>
      <c r="G41" s="13">
        <f>IF(LEN($G40),SUMIF('Tools Issued'!$B$5:$B$210,'MASTER Tools List'!$B41,'Tools Issued'!$E$5:$E$210))</f>
        <v>0</v>
      </c>
      <c r="H41" s="13">
        <f>IF(LEN(H40),(Table3[[#This Row],[OPENING STOCK]]+Table3[[#This Row],[Received Qty]])-Table3[[#This Row],[Issued Qty]])</f>
        <v>0</v>
      </c>
      <c r="I41" s="40"/>
      <c r="J41" s="38">
        <f t="shared" si="1"/>
        <v>0</v>
      </c>
      <c r="K41" s="19"/>
    </row>
    <row r="42" spans="1:11" x14ac:dyDescent="0.25">
      <c r="A42" s="15">
        <v>38</v>
      </c>
      <c r="B42" s="18" t="s">
        <v>95</v>
      </c>
      <c r="C42" s="24" t="s">
        <v>96</v>
      </c>
      <c r="D42" s="18" t="s">
        <v>97</v>
      </c>
      <c r="E42" s="29">
        <v>0</v>
      </c>
      <c r="F42" s="11">
        <f>IF(LEN($F41),SUMIF('Consume Tools Recd'!$B$6:$B$211,'MASTER Tools List'!$B42,'Consume Tools Recd'!$E$6:$E$211))</f>
        <v>250</v>
      </c>
      <c r="G42" s="13">
        <f>IF(LEN($G41),SUMIF('Tools Issued'!$B$5:$B$210,'MASTER Tools List'!$B42,'Tools Issued'!$E$5:$E$210))</f>
        <v>59</v>
      </c>
      <c r="H42" s="13">
        <f>IF(LEN(H41),(Table3[[#This Row],[OPENING STOCK]]+Table3[[#This Row],[Received Qty]])-Table3[[#This Row],[Issued Qty]])</f>
        <v>191</v>
      </c>
      <c r="I42" s="40"/>
      <c r="J42" s="38">
        <f t="shared" si="1"/>
        <v>0</v>
      </c>
      <c r="K42" s="19"/>
    </row>
    <row r="43" spans="1:11" x14ac:dyDescent="0.25">
      <c r="A43" s="15">
        <v>39</v>
      </c>
      <c r="B43" s="18" t="s">
        <v>98</v>
      </c>
      <c r="C43" s="24" t="s">
        <v>99</v>
      </c>
      <c r="D43" s="18" t="s">
        <v>97</v>
      </c>
      <c r="E43" s="29">
        <v>0</v>
      </c>
      <c r="F43" s="11">
        <f>IF(LEN($F42),SUMIF('Consume Tools Recd'!$B$6:$B$211,'MASTER Tools List'!$B43,'Consume Tools Recd'!$E$6:$E$211))</f>
        <v>110</v>
      </c>
      <c r="G43" s="13">
        <f>IF(LEN($G42),SUMIF('Tools Issued'!$B$5:$B$210,'MASTER Tools List'!$B43,'Tools Issued'!$E$5:$E$210))</f>
        <v>65</v>
      </c>
      <c r="H43" s="13">
        <f>IF(LEN(H42),(Table3[[#This Row],[OPENING STOCK]]+Table3[[#This Row],[Received Qty]])-Table3[[#This Row],[Issued Qty]])</f>
        <v>45</v>
      </c>
      <c r="I43" s="40"/>
      <c r="J43" s="38">
        <f t="shared" si="1"/>
        <v>0</v>
      </c>
      <c r="K43" s="19"/>
    </row>
    <row r="44" spans="1:11" x14ac:dyDescent="0.25">
      <c r="A44" s="15">
        <v>40</v>
      </c>
      <c r="B44" s="18" t="s">
        <v>100</v>
      </c>
      <c r="C44" s="24" t="s">
        <v>101</v>
      </c>
      <c r="D44" s="16" t="s">
        <v>32</v>
      </c>
      <c r="E44" s="29">
        <v>0</v>
      </c>
      <c r="F44" s="11">
        <f>IF(LEN($F43),SUMIF('Consume Tools Recd'!$B$6:$B$211,'MASTER Tools List'!$B44,'Consume Tools Recd'!$E$6:$E$211))</f>
        <v>2000</v>
      </c>
      <c r="G44" s="13">
        <f>IF(LEN($G43),SUMIF('Tools Issued'!$B$5:$B$210,'MASTER Tools List'!$B44,'Tools Issued'!$E$5:$E$210))</f>
        <v>0</v>
      </c>
      <c r="H44" s="13">
        <f>IF(LEN(H43),(Table3[[#This Row],[OPENING STOCK]]+Table3[[#This Row],[Received Qty]])-Table3[[#This Row],[Issued Qty]])</f>
        <v>2000</v>
      </c>
      <c r="I44" s="40"/>
      <c r="J44" s="38">
        <f t="shared" si="1"/>
        <v>0</v>
      </c>
      <c r="K44" s="19"/>
    </row>
    <row r="45" spans="1:11" ht="15.75" thickBot="1" x14ac:dyDescent="0.3">
      <c r="A45" s="15">
        <v>41</v>
      </c>
      <c r="B45" s="18" t="s">
        <v>104</v>
      </c>
      <c r="C45" s="24" t="s">
        <v>109</v>
      </c>
      <c r="D45" s="18" t="s">
        <v>25</v>
      </c>
      <c r="E45" s="29">
        <v>0</v>
      </c>
      <c r="F45" s="11">
        <f>IF(LEN($F44),SUMIF('Consume Tools Recd'!$B$6:$B$211,'MASTER Tools List'!$B45,'Consume Tools Recd'!$E$6:$E$211))</f>
        <v>1000</v>
      </c>
      <c r="G45" s="13">
        <f>IF(LEN($G44),SUMIF('Tools Issued'!$B$5:$B$210,'MASTER Tools List'!$B45,'Tools Issued'!$E$5:$E$210))</f>
        <v>105</v>
      </c>
      <c r="H45" s="13">
        <f>IF(LEN(H44),(Table3[[#This Row],[OPENING STOCK]]+Table3[[#This Row],[Received Qty]])-Table3[[#This Row],[Issued Qty]])</f>
        <v>895</v>
      </c>
      <c r="I45" s="40"/>
      <c r="J45" s="38">
        <f t="shared" si="1"/>
        <v>0</v>
      </c>
      <c r="K45" s="19"/>
    </row>
    <row r="46" spans="1:11" ht="15.75" thickBot="1" x14ac:dyDescent="0.3">
      <c r="A46" s="15">
        <v>42</v>
      </c>
      <c r="B46" s="18" t="s">
        <v>106</v>
      </c>
      <c r="C46" s="24" t="s">
        <v>105</v>
      </c>
      <c r="D46" s="18" t="s">
        <v>25</v>
      </c>
      <c r="E46" s="29">
        <v>0</v>
      </c>
      <c r="F46" s="11">
        <f>IF(LEN($F45),SUMIF('Consume Tools Recd'!$B$6:$B$211,'MASTER Tools List'!$B46,'Consume Tools Recd'!$E$6:$E$211))</f>
        <v>1000</v>
      </c>
      <c r="G46" s="13">
        <f>IF(LEN($G45),SUMIF('Tools Issued'!$B$5:$B$210,'MASTER Tools List'!$B46,'Tools Issued'!$E$5:$E$210))</f>
        <v>180</v>
      </c>
      <c r="H46" s="13">
        <f>IF(LEN(H45),(Table3[[#This Row],[OPENING STOCK]]+Table3[[#This Row],[Received Qty]])-Table3[[#This Row],[Issued Qty]])</f>
        <v>820</v>
      </c>
      <c r="I46" s="40"/>
      <c r="J46" s="38">
        <f t="shared" si="1"/>
        <v>0</v>
      </c>
      <c r="K46" s="19"/>
    </row>
    <row r="47" spans="1:11" ht="15.75" thickBot="1" x14ac:dyDescent="0.3">
      <c r="A47" s="15">
        <v>43</v>
      </c>
      <c r="B47" s="18" t="s">
        <v>107</v>
      </c>
      <c r="C47" s="24" t="s">
        <v>108</v>
      </c>
      <c r="D47" s="16" t="s">
        <v>25</v>
      </c>
      <c r="E47" s="29">
        <v>0</v>
      </c>
      <c r="F47" s="11">
        <f>IF(LEN($F46),SUMIF('Consume Tools Recd'!$B$6:$B$211,'MASTER Tools List'!$B47,'Consume Tools Recd'!$E$6:$E$211))</f>
        <v>100</v>
      </c>
      <c r="G47" s="13">
        <f>IF(LEN($G46),SUMIF('Tools Issued'!$B$5:$B$210,'MASTER Tools List'!$B47,'Tools Issued'!$E$5:$E$210))</f>
        <v>0</v>
      </c>
      <c r="H47" s="13">
        <f>IF(LEN(H46),(Table3[[#This Row],[OPENING STOCK]]+Table3[[#This Row],[Received Qty]])-Table3[[#This Row],[Issued Qty]])</f>
        <v>100</v>
      </c>
      <c r="I47" s="40"/>
      <c r="J47" s="38">
        <f t="shared" si="1"/>
        <v>0</v>
      </c>
      <c r="K47" s="19"/>
    </row>
    <row r="48" spans="1:11" ht="15.75" thickBot="1" x14ac:dyDescent="0.3">
      <c r="A48" s="15">
        <v>44</v>
      </c>
      <c r="B48" s="18" t="s">
        <v>110</v>
      </c>
      <c r="C48" s="24" t="s">
        <v>111</v>
      </c>
      <c r="D48" s="18" t="s">
        <v>25</v>
      </c>
      <c r="E48" s="29">
        <v>0</v>
      </c>
      <c r="F48" s="11">
        <f>IF(LEN($F47),SUMIF('Consume Tools Recd'!$B$6:$B$211,'MASTER Tools List'!$B48,'Consume Tools Recd'!$E$6:$E$211))</f>
        <v>100</v>
      </c>
      <c r="G48" s="13">
        <f>IF(LEN($G47),SUMIF('Tools Issued'!$B$5:$B$210,'MASTER Tools List'!$B48,'Tools Issued'!$E$5:$E$210))</f>
        <v>0</v>
      </c>
      <c r="H48" s="13">
        <f>IF(LEN(H47),(Table3[[#This Row],[OPENING STOCK]]+Table3[[#This Row],[Received Qty]])-Table3[[#This Row],[Issued Qty]])</f>
        <v>100</v>
      </c>
      <c r="I48" s="40"/>
      <c r="J48" s="38">
        <f t="shared" si="1"/>
        <v>0</v>
      </c>
      <c r="K48" s="19"/>
    </row>
    <row r="49" spans="1:11" ht="15.75" thickBot="1" x14ac:dyDescent="0.3">
      <c r="A49" s="15">
        <v>45</v>
      </c>
      <c r="B49" s="18" t="s">
        <v>115</v>
      </c>
      <c r="C49" s="24" t="s">
        <v>118</v>
      </c>
      <c r="D49" s="18" t="s">
        <v>97</v>
      </c>
      <c r="E49" s="29">
        <v>0</v>
      </c>
      <c r="F49" s="11">
        <f>IF(LEN($F48),SUMIF('Consume Tools Recd'!$B$6:$B$211,'MASTER Tools List'!$B49,'Consume Tools Recd'!$E$6:$E$211))</f>
        <v>6</v>
      </c>
      <c r="G49" s="13">
        <f>IF(LEN($G48),SUMIF('Tools Issued'!$B$5:$B$210,'MASTER Tools List'!$B49,'Tools Issued'!$E$5:$E$210))</f>
        <v>6</v>
      </c>
      <c r="H49" s="13">
        <f>IF(LEN(H48),(Table3[[#This Row],[OPENING STOCK]]+Table3[[#This Row],[Received Qty]])-Table3[[#This Row],[Issued Qty]])</f>
        <v>0</v>
      </c>
      <c r="I49" s="40"/>
      <c r="J49" s="38">
        <f t="shared" si="1"/>
        <v>0</v>
      </c>
      <c r="K49" s="19"/>
    </row>
    <row r="50" spans="1:11" ht="15.75" thickBot="1" x14ac:dyDescent="0.3">
      <c r="A50" s="15">
        <v>46</v>
      </c>
      <c r="B50" s="18" t="s">
        <v>116</v>
      </c>
      <c r="C50" s="24" t="s">
        <v>119</v>
      </c>
      <c r="D50" s="16" t="s">
        <v>97</v>
      </c>
      <c r="E50" s="29">
        <v>0</v>
      </c>
      <c r="F50" s="11">
        <f>IF(LEN($F49),SUMIF('Consume Tools Recd'!$B$6:$B$211,'MASTER Tools List'!$B50,'Consume Tools Recd'!$E$6:$E$211))</f>
        <v>6</v>
      </c>
      <c r="G50" s="13">
        <f>IF(LEN($G49),SUMIF('Tools Issued'!$B$5:$B$210,'MASTER Tools List'!$B50,'Tools Issued'!$E$5:$E$210))</f>
        <v>6</v>
      </c>
      <c r="H50" s="13">
        <f>IF(LEN(H49),(Table3[[#This Row],[OPENING STOCK]]+Table3[[#This Row],[Received Qty]])-Table3[[#This Row],[Issued Qty]])</f>
        <v>0</v>
      </c>
      <c r="I50" s="40"/>
      <c r="J50" s="38">
        <f t="shared" si="1"/>
        <v>0</v>
      </c>
      <c r="K50" s="19"/>
    </row>
    <row r="51" spans="1:11" ht="15.75" thickBot="1" x14ac:dyDescent="0.3">
      <c r="A51" s="15">
        <v>47</v>
      </c>
      <c r="B51" s="18" t="s">
        <v>117</v>
      </c>
      <c r="C51" s="24" t="s">
        <v>120</v>
      </c>
      <c r="D51" s="18" t="s">
        <v>97</v>
      </c>
      <c r="E51" s="29">
        <v>0</v>
      </c>
      <c r="F51" s="11">
        <f>IF(LEN($F50),SUMIF('Consume Tools Recd'!$B$6:$B$211,'MASTER Tools List'!$B51,'Consume Tools Recd'!$E$6:$E$211))</f>
        <v>6</v>
      </c>
      <c r="G51" s="13">
        <f>IF(LEN($G50),SUMIF('Tools Issued'!$B$5:$B$210,'MASTER Tools List'!$B51,'Tools Issued'!$E$5:$E$210))</f>
        <v>6</v>
      </c>
      <c r="H51" s="13">
        <f>IF(LEN(H50),(Table3[[#This Row],[OPENING STOCK]]+Table3[[#This Row],[Received Qty]])-Table3[[#This Row],[Issued Qty]])</f>
        <v>0</v>
      </c>
      <c r="I51" s="40"/>
      <c r="J51" s="38">
        <f t="shared" si="1"/>
        <v>0</v>
      </c>
      <c r="K51" s="19"/>
    </row>
    <row r="52" spans="1:11" ht="15.75" thickBot="1" x14ac:dyDescent="0.3">
      <c r="A52" s="15">
        <v>48</v>
      </c>
      <c r="B52" s="18" t="s">
        <v>122</v>
      </c>
      <c r="C52" s="24" t="s">
        <v>123</v>
      </c>
      <c r="D52" s="18" t="s">
        <v>97</v>
      </c>
      <c r="E52" s="29">
        <v>0</v>
      </c>
      <c r="F52" s="11">
        <f>IF(LEN($F51),SUMIF('Consume Tools Recd'!$B$6:$B$211,'MASTER Tools List'!$B52,'Consume Tools Recd'!$E$6:$E$211))</f>
        <v>25</v>
      </c>
      <c r="G52" s="13">
        <f>IF(LEN($G51),SUMIF('Tools Issued'!$B$5:$B$210,'MASTER Tools List'!$B52,'Tools Issued'!$E$5:$E$210))</f>
        <v>25</v>
      </c>
      <c r="H52" s="13">
        <f>IF(LEN(H51),(Table3[[#This Row],[OPENING STOCK]]+Table3[[#This Row],[Received Qty]])-Table3[[#This Row],[Issued Qty]])</f>
        <v>0</v>
      </c>
      <c r="I52" s="40"/>
      <c r="J52" s="38">
        <f t="shared" si="1"/>
        <v>0</v>
      </c>
      <c r="K52" s="19"/>
    </row>
    <row r="53" spans="1:11" ht="15.75" thickBot="1" x14ac:dyDescent="0.3">
      <c r="A53" s="15">
        <v>49</v>
      </c>
      <c r="B53" s="18" t="s">
        <v>124</v>
      </c>
      <c r="C53" s="24" t="s">
        <v>125</v>
      </c>
      <c r="D53" s="16" t="s">
        <v>126</v>
      </c>
      <c r="E53" s="29">
        <v>0</v>
      </c>
      <c r="F53" s="11">
        <f>IF(LEN($F52),SUMIF('Consume Tools Recd'!$B$6:$B$211,'MASTER Tools List'!$B53,'Consume Tools Recd'!$E$6:$E$211))</f>
        <v>2</v>
      </c>
      <c r="G53" s="13">
        <f>IF(LEN($G52),SUMIF('Tools Issued'!$B$5:$B$210,'MASTER Tools List'!$B53,'Tools Issued'!$E$5:$E$210))</f>
        <v>2</v>
      </c>
      <c r="H53" s="13">
        <f>IF(LEN(H52),(Table3[[#This Row],[OPENING STOCK]]+Table3[[#This Row],[Received Qty]])-Table3[[#This Row],[Issued Qty]])</f>
        <v>0</v>
      </c>
      <c r="I53" s="40"/>
      <c r="J53" s="38">
        <f t="shared" si="1"/>
        <v>0</v>
      </c>
      <c r="K53" s="19"/>
    </row>
    <row r="54" spans="1:11" ht="15.75" thickBot="1" x14ac:dyDescent="0.3">
      <c r="A54" s="15">
        <v>50</v>
      </c>
      <c r="B54" s="18" t="s">
        <v>128</v>
      </c>
      <c r="C54" s="24" t="s">
        <v>129</v>
      </c>
      <c r="D54" s="18" t="s">
        <v>25</v>
      </c>
      <c r="E54" s="29">
        <v>0</v>
      </c>
      <c r="F54" s="11">
        <f>IF(LEN($F53),SUMIF('Consume Tools Recd'!$B$6:$B$211,'MASTER Tools List'!$B54,'Consume Tools Recd'!$E$6:$E$211))</f>
        <v>2.5</v>
      </c>
      <c r="G54" s="13">
        <f>IF(LEN($G53),SUMIF('Tools Issued'!$B$5:$B$210,'MASTER Tools List'!$B54,'Tools Issued'!$E$5:$E$210))</f>
        <v>2.5</v>
      </c>
      <c r="H54" s="13">
        <f>IF(LEN(H53),(Table3[[#This Row],[OPENING STOCK]]+Table3[[#This Row],[Received Qty]])-Table3[[#This Row],[Issued Qty]])</f>
        <v>0</v>
      </c>
      <c r="I54" s="40"/>
      <c r="J54" s="38">
        <f t="shared" si="1"/>
        <v>0</v>
      </c>
      <c r="K54" s="19"/>
    </row>
    <row r="55" spans="1:11" ht="15.75" thickBot="1" x14ac:dyDescent="0.3">
      <c r="A55" s="15">
        <v>51</v>
      </c>
      <c r="B55" s="18" t="s">
        <v>130</v>
      </c>
      <c r="C55" s="24" t="s">
        <v>131</v>
      </c>
      <c r="D55" s="18" t="s">
        <v>97</v>
      </c>
      <c r="E55" s="29">
        <v>0</v>
      </c>
      <c r="F55" s="11">
        <f>IF(LEN($F54),SUMIF('Consume Tools Recd'!$B$6:$B$211,'MASTER Tools List'!$B55,'Consume Tools Recd'!$E$6:$E$211))</f>
        <v>50</v>
      </c>
      <c r="G55" s="13">
        <f>IF(LEN($G54),SUMIF('Tools Issued'!$B$5:$B$210,'MASTER Tools List'!$B55,'Tools Issued'!$E$5:$E$210))</f>
        <v>50</v>
      </c>
      <c r="H55" s="13">
        <f>IF(LEN(H54),(Table3[[#This Row],[OPENING STOCK]]+Table3[[#This Row],[Received Qty]])-Table3[[#This Row],[Issued Qty]])</f>
        <v>0</v>
      </c>
      <c r="I55" s="40"/>
      <c r="J55" s="38">
        <f t="shared" si="1"/>
        <v>0</v>
      </c>
      <c r="K55" s="19"/>
    </row>
    <row r="56" spans="1:11" ht="15.75" thickBot="1" x14ac:dyDescent="0.3">
      <c r="A56" s="15">
        <v>52</v>
      </c>
      <c r="B56" s="18" t="s">
        <v>132</v>
      </c>
      <c r="C56" s="24" t="s">
        <v>133</v>
      </c>
      <c r="D56" s="16" t="s">
        <v>97</v>
      </c>
      <c r="E56" s="29">
        <v>0</v>
      </c>
      <c r="F56" s="11">
        <f>IF(LEN($F55),SUMIF('Consume Tools Recd'!$B$6:$B$211,'MASTER Tools List'!$B56,'Consume Tools Recd'!$E$6:$E$211))</f>
        <v>5</v>
      </c>
      <c r="G56" s="13">
        <f>IF(LEN($G55),SUMIF('Tools Issued'!$B$5:$B$210,'MASTER Tools List'!$B56,'Tools Issued'!$E$5:$E$210))</f>
        <v>5</v>
      </c>
      <c r="H56" s="13">
        <f>IF(LEN(H55),(Table3[[#This Row],[OPENING STOCK]]+Table3[[#This Row],[Received Qty]])-Table3[[#This Row],[Issued Qty]])</f>
        <v>0</v>
      </c>
      <c r="I56" s="40"/>
      <c r="J56" s="38">
        <f t="shared" si="1"/>
        <v>0</v>
      </c>
      <c r="K56" s="19"/>
    </row>
    <row r="57" spans="1:11" ht="15.75" thickBot="1" x14ac:dyDescent="0.3">
      <c r="A57" s="15">
        <v>53</v>
      </c>
      <c r="B57" s="18" t="s">
        <v>134</v>
      </c>
      <c r="C57" s="24" t="s">
        <v>135</v>
      </c>
      <c r="D57" s="18" t="s">
        <v>136</v>
      </c>
      <c r="E57" s="29">
        <v>0</v>
      </c>
      <c r="F57" s="11">
        <f>IF(LEN($F56),SUMIF('Consume Tools Recd'!$B$6:$B$211,'MASTER Tools List'!$B57,'Consume Tools Recd'!$E$6:$E$211))</f>
        <v>1</v>
      </c>
      <c r="G57" s="13">
        <f>IF(LEN($G56),SUMIF('Tools Issued'!$B$5:$B$210,'MASTER Tools List'!$B57,'Tools Issued'!$E$5:$E$210))</f>
        <v>1</v>
      </c>
      <c r="H57" s="13">
        <f>IF(LEN(H56),(Table3[[#This Row],[OPENING STOCK]]+Table3[[#This Row],[Received Qty]])-Table3[[#This Row],[Issued Qty]])</f>
        <v>0</v>
      </c>
      <c r="I57" s="40"/>
      <c r="J57" s="38">
        <f t="shared" si="1"/>
        <v>0</v>
      </c>
      <c r="K57" s="19"/>
    </row>
    <row r="58" spans="1:11" ht="15.75" thickBot="1" x14ac:dyDescent="0.3">
      <c r="A58" s="15"/>
      <c r="B58" s="18"/>
      <c r="C58" s="24"/>
      <c r="D58" s="18"/>
      <c r="E58" s="29">
        <v>0</v>
      </c>
      <c r="F58" s="11">
        <f>IF(LEN($F57),SUMIF('Consume Tools Recd'!$B$6:$B$211,'MASTER Tools List'!$B58,'Consume Tools Recd'!$E$6:$E$211))</f>
        <v>0</v>
      </c>
      <c r="G58" s="13">
        <f>IF(LEN($G57),SUMIF('Tools Issued'!$B$5:$B$210,'MASTER Tools List'!$B58,'Tools Issued'!$E$5:$E$210))</f>
        <v>0</v>
      </c>
      <c r="H58" s="13">
        <f>IF(LEN(H57),(Table3[[#This Row],[OPENING STOCK]]+Table3[[#This Row],[Received Qty]])-Table3[[#This Row],[Issued Qty]])</f>
        <v>0</v>
      </c>
      <c r="I58" s="40"/>
      <c r="J58" s="38">
        <f t="shared" si="1"/>
        <v>0</v>
      </c>
      <c r="K58" s="19"/>
    </row>
    <row r="59" spans="1:11" ht="15.75" thickBot="1" x14ac:dyDescent="0.3">
      <c r="A59" s="15"/>
      <c r="B59" s="18"/>
      <c r="C59" s="24"/>
      <c r="D59" s="16"/>
      <c r="E59" s="29">
        <v>0</v>
      </c>
      <c r="F59" s="11">
        <f>IF(LEN($F58),SUMIF('Consume Tools Recd'!$B$6:$B$211,'MASTER Tools List'!$B59,'Consume Tools Recd'!$E$6:$E$211))</f>
        <v>0</v>
      </c>
      <c r="G59" s="13">
        <f>IF(LEN($G58),SUMIF('Tools Issued'!$B$5:$B$210,'MASTER Tools List'!$B59,'Tools Issued'!$E$5:$E$210))</f>
        <v>0</v>
      </c>
      <c r="H59" s="13">
        <f>IF(LEN(H58),(Table3[[#This Row],[OPENING STOCK]]+Table3[[#This Row],[Received Qty]])-Table3[[#This Row],[Issued Qty]])</f>
        <v>0</v>
      </c>
      <c r="I59" s="40"/>
      <c r="J59" s="38">
        <f t="shared" si="1"/>
        <v>0</v>
      </c>
      <c r="K59" s="19"/>
    </row>
    <row r="60" spans="1:11" ht="15.75" thickBot="1" x14ac:dyDescent="0.3">
      <c r="A60" s="15"/>
      <c r="B60" s="18"/>
      <c r="C60" s="24"/>
      <c r="D60" s="18"/>
      <c r="E60" s="29">
        <v>0</v>
      </c>
      <c r="F60" s="11">
        <f>IF(LEN($F59),SUMIF('Consume Tools Recd'!$B$6:$B$211,'MASTER Tools List'!$B60,'Consume Tools Recd'!$E$6:$E$211))</f>
        <v>0</v>
      </c>
      <c r="G60" s="13">
        <f>IF(LEN($G59),SUMIF('Tools Issued'!$B$5:$B$210,'MASTER Tools List'!$B60,'Tools Issued'!$E$5:$E$210))</f>
        <v>0</v>
      </c>
      <c r="H60" s="13">
        <f>IF(LEN(H59),(Table3[[#This Row],[OPENING STOCK]]+Table3[[#This Row],[Received Qty]])-Table3[[#This Row],[Issued Qty]])</f>
        <v>0</v>
      </c>
      <c r="I60" s="40"/>
      <c r="J60" s="38">
        <f t="shared" si="1"/>
        <v>0</v>
      </c>
      <c r="K60" s="19"/>
    </row>
    <row r="61" spans="1:11" ht="15.75" thickBot="1" x14ac:dyDescent="0.3">
      <c r="A61" s="15"/>
      <c r="B61" s="18"/>
      <c r="C61" s="24"/>
      <c r="D61" s="18"/>
      <c r="E61" s="29">
        <v>0</v>
      </c>
      <c r="F61" s="11">
        <f>IF(LEN($F60),SUMIF('Consume Tools Recd'!$B$6:$B$211,'MASTER Tools List'!$B61,'Consume Tools Recd'!$E$6:$E$211))</f>
        <v>0</v>
      </c>
      <c r="G61" s="13">
        <f>IF(LEN($G60),SUMIF('Tools Issued'!$B$5:$B$210,'MASTER Tools List'!$B61,'Tools Issued'!$E$5:$E$210))</f>
        <v>0</v>
      </c>
      <c r="H61" s="13">
        <f>IF(LEN(H60),(Table3[[#This Row],[OPENING STOCK]]+Table3[[#This Row],[Received Qty]])-Table3[[#This Row],[Issued Qty]])</f>
        <v>0</v>
      </c>
      <c r="I61" s="40"/>
      <c r="J61" s="38">
        <f t="shared" si="1"/>
        <v>0</v>
      </c>
      <c r="K61" s="19"/>
    </row>
    <row r="62" spans="1:11" ht="15.75" thickBot="1" x14ac:dyDescent="0.3">
      <c r="A62" s="15"/>
      <c r="B62" s="18"/>
      <c r="C62" s="24"/>
      <c r="D62" s="16"/>
      <c r="E62" s="29">
        <v>0</v>
      </c>
      <c r="F62" s="11">
        <f>IF(LEN($F61),SUMIF('Consume Tools Recd'!$B$6:$B$211,'MASTER Tools List'!$B62,'Consume Tools Recd'!$E$6:$E$211))</f>
        <v>0</v>
      </c>
      <c r="G62" s="13">
        <f>IF(LEN($G61),SUMIF('Tools Issued'!$B$5:$B$210,'MASTER Tools List'!$B62,'Tools Issued'!$E$5:$E$210))</f>
        <v>0</v>
      </c>
      <c r="H62" s="13">
        <f>IF(LEN(H61),(Table3[[#This Row],[OPENING STOCK]]+Table3[[#This Row],[Received Qty]])-Table3[[#This Row],[Issued Qty]])</f>
        <v>0</v>
      </c>
      <c r="I62" s="40"/>
      <c r="J62" s="38">
        <f t="shared" si="1"/>
        <v>0</v>
      </c>
      <c r="K62" s="19"/>
    </row>
    <row r="63" spans="1:11" ht="15.75" thickBot="1" x14ac:dyDescent="0.3">
      <c r="A63" s="15"/>
      <c r="B63" s="18"/>
      <c r="C63" s="24"/>
      <c r="D63" s="18"/>
      <c r="E63" s="29">
        <v>0</v>
      </c>
      <c r="F63" s="11">
        <f>IF(LEN($F62),SUMIF('Consume Tools Recd'!$B$6:$B$211,'MASTER Tools List'!$B63,'Consume Tools Recd'!$E$6:$E$211))</f>
        <v>0</v>
      </c>
      <c r="G63" s="13">
        <f>IF(LEN($G62),SUMIF('Tools Issued'!$B$5:$B$210,'MASTER Tools List'!$B63,'Tools Issued'!$E$5:$E$210))</f>
        <v>0</v>
      </c>
      <c r="H63" s="13">
        <f>IF(LEN(H62),(Table3[[#This Row],[OPENING STOCK]]+Table3[[#This Row],[Received Qty]])-Table3[[#This Row],[Issued Qty]])</f>
        <v>0</v>
      </c>
      <c r="I63" s="40"/>
      <c r="J63" s="38">
        <f t="shared" si="1"/>
        <v>0</v>
      </c>
      <c r="K63" s="19"/>
    </row>
    <row r="64" spans="1:11" ht="15.75" thickBot="1" x14ac:dyDescent="0.3">
      <c r="A64" s="15"/>
      <c r="B64" s="18"/>
      <c r="C64" s="24"/>
      <c r="D64" s="18"/>
      <c r="E64" s="29">
        <v>0</v>
      </c>
      <c r="F64" s="11">
        <f>IF(LEN($F63),SUMIF('Consume Tools Recd'!$B$6:$B$211,'MASTER Tools List'!$B64,'Consume Tools Recd'!$E$6:$E$211))</f>
        <v>0</v>
      </c>
      <c r="G64" s="13">
        <f>IF(LEN($G63),SUMIF('Tools Issued'!$B$5:$B$210,'MASTER Tools List'!$B64,'Tools Issued'!$E$5:$E$210))</f>
        <v>0</v>
      </c>
      <c r="H64" s="13">
        <f>IF(LEN(H63),(Table3[[#This Row],[OPENING STOCK]]+Table3[[#This Row],[Received Qty]])-Table3[[#This Row],[Issued Qty]])</f>
        <v>0</v>
      </c>
      <c r="I64" s="40"/>
      <c r="J64" s="38">
        <f t="shared" si="1"/>
        <v>0</v>
      </c>
      <c r="K64" s="19"/>
    </row>
    <row r="65" spans="1:11" ht="15.75" thickBot="1" x14ac:dyDescent="0.3">
      <c r="A65" s="15"/>
      <c r="B65" s="18"/>
      <c r="C65" s="24"/>
      <c r="D65" s="16"/>
      <c r="E65" s="29">
        <v>0</v>
      </c>
      <c r="F65" s="11">
        <f>IF(LEN($F64),SUMIF('Consume Tools Recd'!$B$6:$B$211,'MASTER Tools List'!$B65,'Consume Tools Recd'!$E$6:$E$211))</f>
        <v>0</v>
      </c>
      <c r="G65" s="13">
        <f>IF(LEN($G64),SUMIF('Tools Issued'!$B$5:$B$210,'MASTER Tools List'!$B65,'Tools Issued'!$E$5:$E$210))</f>
        <v>0</v>
      </c>
      <c r="H65" s="13">
        <f>IF(LEN(H64),(Table3[[#This Row],[OPENING STOCK]]+Table3[[#This Row],[Received Qty]])-Table3[[#This Row],[Issued Qty]])</f>
        <v>0</v>
      </c>
      <c r="I65" s="40"/>
      <c r="J65" s="38">
        <f t="shared" si="1"/>
        <v>0</v>
      </c>
      <c r="K65" s="19"/>
    </row>
    <row r="66" spans="1:11" ht="15.75" thickBot="1" x14ac:dyDescent="0.3">
      <c r="A66" s="15"/>
      <c r="B66" s="18"/>
      <c r="C66" s="24"/>
      <c r="D66" s="18"/>
      <c r="E66" s="29">
        <v>0</v>
      </c>
      <c r="F66" s="11">
        <f>IF(LEN($F65),SUMIF('Consume Tools Recd'!$B$6:$B$211,'MASTER Tools List'!$B66,'Consume Tools Recd'!$E$6:$E$211))</f>
        <v>0</v>
      </c>
      <c r="G66" s="13">
        <f>IF(LEN($G65),SUMIF('Tools Issued'!$B$5:$B$210,'MASTER Tools List'!$B66,'Tools Issued'!$E$5:$E$210))</f>
        <v>0</v>
      </c>
      <c r="H66" s="13">
        <f>IF(LEN(H65),(Table3[[#This Row],[OPENING STOCK]]+Table3[[#This Row],[Received Qty]])-Table3[[#This Row],[Issued Qty]])</f>
        <v>0</v>
      </c>
      <c r="I66" s="40"/>
      <c r="J66" s="38">
        <f t="shared" si="1"/>
        <v>0</v>
      </c>
      <c r="K66" s="19"/>
    </row>
    <row r="67" spans="1:11" ht="15.75" thickBot="1" x14ac:dyDescent="0.3">
      <c r="A67" s="15"/>
      <c r="B67" s="18"/>
      <c r="C67" s="24"/>
      <c r="D67" s="18"/>
      <c r="E67" s="29">
        <v>0</v>
      </c>
      <c r="F67" s="11">
        <f>IF(LEN($F66),SUMIF('Consume Tools Recd'!$B$6:$B$211,'MASTER Tools List'!$B67,'Consume Tools Recd'!$E$6:$E$211))</f>
        <v>0</v>
      </c>
      <c r="G67" s="13">
        <f>IF(LEN($G66),SUMIF('Tools Issued'!$B$5:$B$210,'MASTER Tools List'!$B67,'Tools Issued'!$E$5:$E$210))</f>
        <v>0</v>
      </c>
      <c r="H67" s="13">
        <f>IF(LEN(H66),(Table3[[#This Row],[OPENING STOCK]]+Table3[[#This Row],[Received Qty]])-Table3[[#This Row],[Issued Qty]])</f>
        <v>0</v>
      </c>
      <c r="I67" s="40"/>
      <c r="J67" s="38">
        <f t="shared" si="1"/>
        <v>0</v>
      </c>
      <c r="K67" s="19"/>
    </row>
    <row r="68" spans="1:11" ht="15.75" thickBot="1" x14ac:dyDescent="0.3">
      <c r="A68" s="15"/>
      <c r="B68" s="18"/>
      <c r="C68" s="24"/>
      <c r="D68" s="16"/>
      <c r="E68" s="29">
        <v>0</v>
      </c>
      <c r="F68" s="11">
        <f>IF(LEN($F67),SUMIF('Consume Tools Recd'!$B$6:$B$211,'MASTER Tools List'!$B68,'Consume Tools Recd'!$E$6:$E$211))</f>
        <v>0</v>
      </c>
      <c r="G68" s="13">
        <f>IF(LEN($G67),SUMIF('Tools Issued'!$B$5:$B$210,'MASTER Tools List'!$B68,'Tools Issued'!$E$5:$E$210))</f>
        <v>0</v>
      </c>
      <c r="H68" s="13">
        <f>IF(LEN(H67),(Table3[[#This Row],[OPENING STOCK]]+Table3[[#This Row],[Received Qty]])-Table3[[#This Row],[Issued Qty]])</f>
        <v>0</v>
      </c>
      <c r="I68" s="40"/>
      <c r="J68" s="38">
        <f t="shared" si="1"/>
        <v>0</v>
      </c>
      <c r="K68" s="19"/>
    </row>
    <row r="69" spans="1:11" ht="15.75" thickBot="1" x14ac:dyDescent="0.3">
      <c r="A69" s="15"/>
      <c r="B69" s="18"/>
      <c r="C69" s="24"/>
      <c r="D69" s="18"/>
      <c r="E69" s="29">
        <v>0</v>
      </c>
      <c r="F69" s="11">
        <f>IF(LEN($F68),SUMIF('Consume Tools Recd'!$B$6:$B$211,'MASTER Tools List'!$B69,'Consume Tools Recd'!$E$6:$E$211))</f>
        <v>0</v>
      </c>
      <c r="G69" s="13">
        <f>IF(LEN($G68),SUMIF('Tools Issued'!$B$5:$B$210,'MASTER Tools List'!$B69,'Tools Issued'!$E$5:$E$210))</f>
        <v>0</v>
      </c>
      <c r="H69" s="13">
        <f>IF(LEN(H68),(Table3[[#This Row],[OPENING STOCK]]+Table3[[#This Row],[Received Qty]])-Table3[[#This Row],[Issued Qty]])</f>
        <v>0</v>
      </c>
      <c r="I69" s="40"/>
      <c r="J69" s="38">
        <f t="shared" si="1"/>
        <v>0</v>
      </c>
      <c r="K69" s="19"/>
    </row>
    <row r="70" spans="1:11" ht="15.75" thickBot="1" x14ac:dyDescent="0.3">
      <c r="A70" s="15"/>
      <c r="B70" s="18"/>
      <c r="C70" s="24"/>
      <c r="D70" s="18"/>
      <c r="E70" s="29">
        <v>0</v>
      </c>
      <c r="F70" s="11">
        <f>IF(LEN($F69),SUMIF('Consume Tools Recd'!$B$6:$B$211,'MASTER Tools List'!$B70,'Consume Tools Recd'!$E$6:$E$211))</f>
        <v>0</v>
      </c>
      <c r="G70" s="13">
        <f>IF(LEN($G69),SUMIF('Tools Issued'!$B$5:$B$210,'MASTER Tools List'!$B70,'Tools Issued'!$E$5:$E$210))</f>
        <v>0</v>
      </c>
      <c r="H70" s="13">
        <f>IF(LEN(H69),(Table3[[#This Row],[OPENING STOCK]]+Table3[[#This Row],[Received Qty]])-Table3[[#This Row],[Issued Qty]])</f>
        <v>0</v>
      </c>
      <c r="I70" s="40"/>
      <c r="J70" s="38">
        <f t="shared" si="1"/>
        <v>0</v>
      </c>
      <c r="K70" s="19"/>
    </row>
    <row r="71" spans="1:11" ht="15.75" thickBot="1" x14ac:dyDescent="0.3">
      <c r="A71" s="15"/>
      <c r="B71" s="18"/>
      <c r="C71" s="24"/>
      <c r="D71" s="16"/>
      <c r="E71" s="29">
        <v>0</v>
      </c>
      <c r="F71" s="11">
        <f>IF(LEN($F70),SUMIF('Consume Tools Recd'!$B$6:$B$211,'MASTER Tools List'!$B71,'Consume Tools Recd'!$E$6:$E$211))</f>
        <v>0</v>
      </c>
      <c r="G71" s="13">
        <f>IF(LEN($G70),SUMIF('Tools Issued'!$B$5:$B$210,'MASTER Tools List'!$B71,'Tools Issued'!$E$5:$E$210))</f>
        <v>0</v>
      </c>
      <c r="H71" s="13">
        <f>IF(LEN(H70),(Table3[[#This Row],[OPENING STOCK]]+Table3[[#This Row],[Received Qty]])-Table3[[#This Row],[Issued Qty]])</f>
        <v>0</v>
      </c>
      <c r="I71" s="40"/>
      <c r="J71" s="38">
        <f t="shared" si="1"/>
        <v>0</v>
      </c>
      <c r="K71" s="19"/>
    </row>
    <row r="72" spans="1:11" ht="15.75" thickBot="1" x14ac:dyDescent="0.3">
      <c r="A72" s="15"/>
      <c r="B72" s="18"/>
      <c r="C72" s="24"/>
      <c r="D72" s="18"/>
      <c r="E72" s="29">
        <v>0</v>
      </c>
      <c r="F72" s="11">
        <f>IF(LEN($F71),SUMIF('Consume Tools Recd'!$B$6:$B$211,'MASTER Tools List'!$B72,'Consume Tools Recd'!$E$6:$E$211))</f>
        <v>0</v>
      </c>
      <c r="G72" s="13">
        <f>IF(LEN($G71),SUMIF('Tools Issued'!$B$5:$B$210,'MASTER Tools List'!$B72,'Tools Issued'!$E$5:$E$210))</f>
        <v>0</v>
      </c>
      <c r="H72" s="13">
        <f>IF(LEN(H71),(Table3[[#This Row],[OPENING STOCK]]+Table3[[#This Row],[Received Qty]])-Table3[[#This Row],[Issued Qty]])</f>
        <v>0</v>
      </c>
      <c r="I72" s="40"/>
      <c r="J72" s="38">
        <f t="shared" si="1"/>
        <v>0</v>
      </c>
      <c r="K72" s="19"/>
    </row>
    <row r="73" spans="1:11" ht="15.75" thickBot="1" x14ac:dyDescent="0.3">
      <c r="A73" s="15"/>
      <c r="B73" s="18"/>
      <c r="C73" s="24"/>
      <c r="D73" s="18"/>
      <c r="E73" s="29">
        <v>0</v>
      </c>
      <c r="F73" s="11">
        <f>IF(LEN($F72),SUMIF('Consume Tools Recd'!$B$6:$B$211,'MASTER Tools List'!$B73,'Consume Tools Recd'!$E$6:$E$211))</f>
        <v>0</v>
      </c>
      <c r="G73" s="13">
        <f>IF(LEN($G72),SUMIF('Tools Issued'!$B$5:$B$210,'MASTER Tools List'!$B73,'Tools Issued'!$E$5:$E$210))</f>
        <v>0</v>
      </c>
      <c r="H73" s="13">
        <f>IF(LEN(H72),(Table3[[#This Row],[OPENING STOCK]]+Table3[[#This Row],[Received Qty]])-Table3[[#This Row],[Issued Qty]])</f>
        <v>0</v>
      </c>
      <c r="I73" s="40"/>
      <c r="J73" s="38">
        <f t="shared" ref="J73:J136" si="2">IF(LEN($J72),$F73*$I73)</f>
        <v>0</v>
      </c>
      <c r="K73" s="19"/>
    </row>
    <row r="74" spans="1:11" ht="15.75" thickBot="1" x14ac:dyDescent="0.3">
      <c r="A74" s="15"/>
      <c r="B74" s="18"/>
      <c r="C74" s="24"/>
      <c r="D74" s="16"/>
      <c r="E74" s="29">
        <v>0</v>
      </c>
      <c r="F74" s="11">
        <f>IF(LEN($F73),SUMIF('Consume Tools Recd'!$B$6:$B$211,'MASTER Tools List'!$B74,'Consume Tools Recd'!$E$6:$E$211))</f>
        <v>0</v>
      </c>
      <c r="G74" s="13">
        <f>IF(LEN($G73),SUMIF('Tools Issued'!$B$5:$B$210,'MASTER Tools List'!$B74,'Tools Issued'!$E$5:$E$210))</f>
        <v>0</v>
      </c>
      <c r="H74" s="13">
        <f>IF(LEN(H73),(Table3[[#This Row],[OPENING STOCK]]+Table3[[#This Row],[Received Qty]])-Table3[[#This Row],[Issued Qty]])</f>
        <v>0</v>
      </c>
      <c r="I74" s="40"/>
      <c r="J74" s="38">
        <f t="shared" si="2"/>
        <v>0</v>
      </c>
      <c r="K74" s="19"/>
    </row>
    <row r="75" spans="1:11" ht="15.75" thickBot="1" x14ac:dyDescent="0.3">
      <c r="A75" s="15"/>
      <c r="B75" s="18"/>
      <c r="C75" s="24"/>
      <c r="D75" s="18"/>
      <c r="E75" s="29">
        <v>0</v>
      </c>
      <c r="F75" s="11">
        <f>IF(LEN($F74),SUMIF('Consume Tools Recd'!$B$6:$B$211,'MASTER Tools List'!$B75,'Consume Tools Recd'!$E$6:$E$211))</f>
        <v>0</v>
      </c>
      <c r="G75" s="13">
        <f>IF(LEN($G74),SUMIF('Tools Issued'!$B$5:$B$210,'MASTER Tools List'!$B75,'Tools Issued'!$E$5:$E$210))</f>
        <v>0</v>
      </c>
      <c r="H75" s="13">
        <f>IF(LEN(H74),(Table3[[#This Row],[OPENING STOCK]]+Table3[[#This Row],[Received Qty]])-Table3[[#This Row],[Issued Qty]])</f>
        <v>0</v>
      </c>
      <c r="I75" s="40"/>
      <c r="J75" s="38">
        <f t="shared" si="2"/>
        <v>0</v>
      </c>
      <c r="K75" s="19"/>
    </row>
    <row r="76" spans="1:11" ht="15.75" thickBot="1" x14ac:dyDescent="0.3">
      <c r="A76" s="15"/>
      <c r="B76" s="18"/>
      <c r="C76" s="24"/>
      <c r="D76" s="18"/>
      <c r="E76" s="29">
        <v>0</v>
      </c>
      <c r="F76" s="11">
        <f>IF(LEN($F75),SUMIF('Consume Tools Recd'!$B$6:$B$211,'MASTER Tools List'!$B76,'Consume Tools Recd'!$E$6:$E$211))</f>
        <v>0</v>
      </c>
      <c r="G76" s="13">
        <f>IF(LEN($G75),SUMIF('Tools Issued'!$B$5:$B$210,'MASTER Tools List'!$B76,'Tools Issued'!$E$5:$E$210))</f>
        <v>0</v>
      </c>
      <c r="H76" s="13">
        <f>IF(LEN(H75),(Table3[[#This Row],[OPENING STOCK]]+Table3[[#This Row],[Received Qty]])-Table3[[#This Row],[Issued Qty]])</f>
        <v>0</v>
      </c>
      <c r="I76" s="40"/>
      <c r="J76" s="38">
        <f t="shared" si="2"/>
        <v>0</v>
      </c>
      <c r="K76" s="19"/>
    </row>
    <row r="77" spans="1:11" ht="15.75" thickBot="1" x14ac:dyDescent="0.3">
      <c r="A77" s="15"/>
      <c r="B77" s="18"/>
      <c r="C77" s="24"/>
      <c r="D77" s="16"/>
      <c r="E77" s="29">
        <v>0</v>
      </c>
      <c r="F77" s="11">
        <f>IF(LEN($F76),SUMIF('Consume Tools Recd'!$B$6:$B$211,'MASTER Tools List'!$B77,'Consume Tools Recd'!$E$6:$E$211))</f>
        <v>0</v>
      </c>
      <c r="G77" s="13">
        <f>IF(LEN($G76),SUMIF('Tools Issued'!$B$5:$B$210,'MASTER Tools List'!$B77,'Tools Issued'!$E$5:$E$210))</f>
        <v>0</v>
      </c>
      <c r="H77" s="13">
        <f>IF(LEN(H76),(Table3[[#This Row],[OPENING STOCK]]+Table3[[#This Row],[Received Qty]])-Table3[[#This Row],[Issued Qty]])</f>
        <v>0</v>
      </c>
      <c r="I77" s="40"/>
      <c r="J77" s="38">
        <f t="shared" si="2"/>
        <v>0</v>
      </c>
      <c r="K77" s="19"/>
    </row>
    <row r="78" spans="1:11" ht="15.75" thickBot="1" x14ac:dyDescent="0.3">
      <c r="A78" s="15"/>
      <c r="B78" s="18"/>
      <c r="C78" s="24"/>
      <c r="D78" s="18"/>
      <c r="E78" s="29">
        <v>0</v>
      </c>
      <c r="F78" s="11">
        <f>IF(LEN($F77),SUMIF('Consume Tools Recd'!$B$6:$B$211,'MASTER Tools List'!$B78,'Consume Tools Recd'!$E$6:$E$211))</f>
        <v>0</v>
      </c>
      <c r="G78" s="13">
        <f>IF(LEN($G77),SUMIF('Tools Issued'!$B$5:$B$210,'MASTER Tools List'!$B78,'Tools Issued'!$E$5:$E$210))</f>
        <v>0</v>
      </c>
      <c r="H78" s="13">
        <f>IF(LEN(H77),(Table3[[#This Row],[OPENING STOCK]]+Table3[[#This Row],[Received Qty]])-Table3[[#This Row],[Issued Qty]])</f>
        <v>0</v>
      </c>
      <c r="I78" s="40"/>
      <c r="J78" s="38">
        <f t="shared" si="2"/>
        <v>0</v>
      </c>
      <c r="K78" s="19"/>
    </row>
    <row r="79" spans="1:11" ht="15.75" thickBot="1" x14ac:dyDescent="0.3">
      <c r="A79" s="15"/>
      <c r="B79" s="18"/>
      <c r="C79" s="24"/>
      <c r="D79" s="18"/>
      <c r="E79" s="29">
        <v>0</v>
      </c>
      <c r="F79" s="11">
        <f>IF(LEN($F78),SUMIF('Consume Tools Recd'!$B$6:$B$211,'MASTER Tools List'!$B79,'Consume Tools Recd'!$E$6:$E$211))</f>
        <v>0</v>
      </c>
      <c r="G79" s="13">
        <f>IF(LEN($G78),SUMIF('Tools Issued'!$B$5:$B$210,'MASTER Tools List'!$B79,'Tools Issued'!$E$5:$E$210))</f>
        <v>0</v>
      </c>
      <c r="H79" s="13">
        <f>IF(LEN(H78),(Table3[[#This Row],[OPENING STOCK]]+Table3[[#This Row],[Received Qty]])-Table3[[#This Row],[Issued Qty]])</f>
        <v>0</v>
      </c>
      <c r="I79" s="40"/>
      <c r="J79" s="38">
        <f t="shared" si="2"/>
        <v>0</v>
      </c>
      <c r="K79" s="19"/>
    </row>
    <row r="80" spans="1:11" ht="15.75" thickBot="1" x14ac:dyDescent="0.3">
      <c r="A80" s="15"/>
      <c r="B80" s="18"/>
      <c r="C80" s="24"/>
      <c r="D80" s="16"/>
      <c r="E80" s="29">
        <v>0</v>
      </c>
      <c r="F80" s="11">
        <f>IF(LEN($F79),SUMIF('Consume Tools Recd'!$B$6:$B$211,'MASTER Tools List'!$B80,'Consume Tools Recd'!$E$6:$E$211))</f>
        <v>0</v>
      </c>
      <c r="G80" s="13">
        <f>IF(LEN($G79),SUMIF('Tools Issued'!$B$5:$B$210,'MASTER Tools List'!$B80,'Tools Issued'!$E$5:$E$210))</f>
        <v>0</v>
      </c>
      <c r="H80" s="13">
        <f>IF(LEN(H79),(Table3[[#This Row],[OPENING STOCK]]+Table3[[#This Row],[Received Qty]])-Table3[[#This Row],[Issued Qty]])</f>
        <v>0</v>
      </c>
      <c r="I80" s="40"/>
      <c r="J80" s="38">
        <f t="shared" si="2"/>
        <v>0</v>
      </c>
      <c r="K80" s="19"/>
    </row>
    <row r="81" spans="1:11" ht="15.75" thickBot="1" x14ac:dyDescent="0.3">
      <c r="A81" s="15"/>
      <c r="B81" s="18"/>
      <c r="C81" s="24"/>
      <c r="D81" s="18"/>
      <c r="E81" s="29">
        <v>0</v>
      </c>
      <c r="F81" s="11">
        <f>IF(LEN($F80),SUMIF('Consume Tools Recd'!$B$6:$B$211,'MASTER Tools List'!$B81,'Consume Tools Recd'!$E$6:$E$211))</f>
        <v>0</v>
      </c>
      <c r="G81" s="13">
        <f>IF(LEN($G80),SUMIF('Tools Issued'!$B$5:$B$210,'MASTER Tools List'!$B81,'Tools Issued'!$E$5:$E$210))</f>
        <v>0</v>
      </c>
      <c r="H81" s="13">
        <f>IF(LEN(H80),(Table3[[#This Row],[OPENING STOCK]]+Table3[[#This Row],[Received Qty]])-Table3[[#This Row],[Issued Qty]])</f>
        <v>0</v>
      </c>
      <c r="I81" s="40"/>
      <c r="J81" s="38">
        <f t="shared" si="2"/>
        <v>0</v>
      </c>
      <c r="K81" s="19"/>
    </row>
    <row r="82" spans="1:11" ht="15.75" thickBot="1" x14ac:dyDescent="0.3">
      <c r="A82" s="15"/>
      <c r="B82" s="18"/>
      <c r="C82" s="24"/>
      <c r="D82" s="18"/>
      <c r="E82" s="29">
        <v>0</v>
      </c>
      <c r="F82" s="11">
        <f>IF(LEN($F81),SUMIF('Consume Tools Recd'!$B$6:$B$211,'MASTER Tools List'!$B82,'Consume Tools Recd'!$E$6:$E$211))</f>
        <v>0</v>
      </c>
      <c r="G82" s="13">
        <f>IF(LEN($G81),SUMIF('Tools Issued'!$B$5:$B$210,'MASTER Tools List'!$B82,'Tools Issued'!$E$5:$E$210))</f>
        <v>0</v>
      </c>
      <c r="H82" s="13">
        <f>IF(LEN(H81),(Table3[[#This Row],[OPENING STOCK]]+Table3[[#This Row],[Received Qty]])-Table3[[#This Row],[Issued Qty]])</f>
        <v>0</v>
      </c>
      <c r="I82" s="40"/>
      <c r="J82" s="38">
        <f t="shared" si="2"/>
        <v>0</v>
      </c>
      <c r="K82" s="19"/>
    </row>
    <row r="83" spans="1:11" ht="15.75" thickBot="1" x14ac:dyDescent="0.3">
      <c r="A83" s="15"/>
      <c r="B83" s="18"/>
      <c r="C83" s="24"/>
      <c r="D83" s="16"/>
      <c r="E83" s="29">
        <v>0</v>
      </c>
      <c r="F83" s="11">
        <f>IF(LEN($F82),SUMIF('Consume Tools Recd'!$B$6:$B$211,'MASTER Tools List'!$B83,'Consume Tools Recd'!$E$6:$E$211))</f>
        <v>0</v>
      </c>
      <c r="G83" s="13">
        <f>IF(LEN($G82),SUMIF('Tools Issued'!$B$5:$B$210,'MASTER Tools List'!$B83,'Tools Issued'!$E$5:$E$210))</f>
        <v>0</v>
      </c>
      <c r="H83" s="13">
        <f>IF(LEN(H82),(Table3[[#This Row],[OPENING STOCK]]+Table3[[#This Row],[Received Qty]])-Table3[[#This Row],[Issued Qty]])</f>
        <v>0</v>
      </c>
      <c r="I83" s="40"/>
      <c r="J83" s="38">
        <f t="shared" si="2"/>
        <v>0</v>
      </c>
      <c r="K83" s="19"/>
    </row>
    <row r="84" spans="1:11" ht="15.75" thickBot="1" x14ac:dyDescent="0.3">
      <c r="A84" s="15"/>
      <c r="B84" s="18"/>
      <c r="C84" s="24"/>
      <c r="D84" s="18"/>
      <c r="E84" s="29">
        <v>0</v>
      </c>
      <c r="F84" s="11">
        <f>IF(LEN($F83),SUMIF('Consume Tools Recd'!$B$6:$B$211,'MASTER Tools List'!$B84,'Consume Tools Recd'!$E$6:$E$211))</f>
        <v>0</v>
      </c>
      <c r="G84" s="13">
        <f>IF(LEN($G83),SUMIF('Tools Issued'!$B$5:$B$210,'MASTER Tools List'!$B84,'Tools Issued'!$E$5:$E$210))</f>
        <v>0</v>
      </c>
      <c r="H84" s="13">
        <f>IF(LEN(H83),(Table3[[#This Row],[OPENING STOCK]]+Table3[[#This Row],[Received Qty]])-Table3[[#This Row],[Issued Qty]])</f>
        <v>0</v>
      </c>
      <c r="I84" s="40"/>
      <c r="J84" s="38">
        <f t="shared" si="2"/>
        <v>0</v>
      </c>
      <c r="K84" s="19"/>
    </row>
    <row r="85" spans="1:11" ht="15.75" thickBot="1" x14ac:dyDescent="0.3">
      <c r="A85" s="15"/>
      <c r="B85" s="18"/>
      <c r="C85" s="24"/>
      <c r="D85" s="18"/>
      <c r="E85" s="29">
        <v>0</v>
      </c>
      <c r="F85" s="11">
        <f>IF(LEN($F84),SUMIF('Consume Tools Recd'!$B$6:$B$211,'MASTER Tools List'!$B85,'Consume Tools Recd'!$E$6:$E$211))</f>
        <v>0</v>
      </c>
      <c r="G85" s="13">
        <f>IF(LEN($G84),SUMIF('Tools Issued'!$B$5:$B$210,'MASTER Tools List'!$B85,'Tools Issued'!$E$5:$E$210))</f>
        <v>0</v>
      </c>
      <c r="H85" s="13">
        <f>IF(LEN(H84),(Table3[[#This Row],[OPENING STOCK]]+Table3[[#This Row],[Received Qty]])-Table3[[#This Row],[Issued Qty]])</f>
        <v>0</v>
      </c>
      <c r="I85" s="40"/>
      <c r="J85" s="38">
        <f t="shared" si="2"/>
        <v>0</v>
      </c>
      <c r="K85" s="19"/>
    </row>
    <row r="86" spans="1:11" ht="15.75" thickBot="1" x14ac:dyDescent="0.3">
      <c r="A86" s="15"/>
      <c r="B86" s="18"/>
      <c r="C86" s="24"/>
      <c r="D86" s="16"/>
      <c r="E86" s="29">
        <v>0</v>
      </c>
      <c r="F86" s="11">
        <f>IF(LEN($F85),SUMIF('Consume Tools Recd'!$B$6:$B$211,'MASTER Tools List'!$B86,'Consume Tools Recd'!$E$6:$E$211))</f>
        <v>0</v>
      </c>
      <c r="G86" s="13">
        <f>IF(LEN($G85),SUMIF('Tools Issued'!$B$5:$B$210,'MASTER Tools List'!$B86,'Tools Issued'!$E$5:$E$210))</f>
        <v>0</v>
      </c>
      <c r="H86" s="13">
        <f>IF(LEN(H85),(Table3[[#This Row],[OPENING STOCK]]+Table3[[#This Row],[Received Qty]])-Table3[[#This Row],[Issued Qty]])</f>
        <v>0</v>
      </c>
      <c r="I86" s="40"/>
      <c r="J86" s="38">
        <f t="shared" si="2"/>
        <v>0</v>
      </c>
      <c r="K86" s="19"/>
    </row>
    <row r="87" spans="1:11" ht="15.75" thickBot="1" x14ac:dyDescent="0.3">
      <c r="A87" s="15"/>
      <c r="B87" s="18"/>
      <c r="C87" s="24"/>
      <c r="D87" s="18"/>
      <c r="E87" s="29">
        <v>0</v>
      </c>
      <c r="F87" s="11">
        <f>IF(LEN($F86),SUMIF('Consume Tools Recd'!$B$6:$B$211,'MASTER Tools List'!$B87,'Consume Tools Recd'!$E$6:$E$211))</f>
        <v>0</v>
      </c>
      <c r="G87" s="13">
        <f>IF(LEN($G86),SUMIF('Tools Issued'!$B$5:$B$210,'MASTER Tools List'!$B87,'Tools Issued'!$E$5:$E$210))</f>
        <v>0</v>
      </c>
      <c r="H87" s="13">
        <f>IF(LEN(H86),(Table3[[#This Row],[OPENING STOCK]]+Table3[[#This Row],[Received Qty]])-Table3[[#This Row],[Issued Qty]])</f>
        <v>0</v>
      </c>
      <c r="I87" s="40"/>
      <c r="J87" s="38">
        <f t="shared" si="2"/>
        <v>0</v>
      </c>
      <c r="K87" s="19"/>
    </row>
    <row r="88" spans="1:11" ht="15.75" thickBot="1" x14ac:dyDescent="0.3">
      <c r="A88" s="15"/>
      <c r="B88" s="18"/>
      <c r="C88" s="24"/>
      <c r="D88" s="18"/>
      <c r="E88" s="29">
        <v>0</v>
      </c>
      <c r="F88" s="11">
        <f>IF(LEN($F87),SUMIF('Consume Tools Recd'!$B$6:$B$211,'MASTER Tools List'!$B88,'Consume Tools Recd'!$E$6:$E$211))</f>
        <v>0</v>
      </c>
      <c r="G88" s="13">
        <f>IF(LEN($G87),SUMIF('Tools Issued'!$B$5:$B$210,'MASTER Tools List'!$B88,'Tools Issued'!$E$5:$E$210))</f>
        <v>0</v>
      </c>
      <c r="H88" s="13">
        <f>IF(LEN(H87),(Table3[[#This Row],[OPENING STOCK]]+Table3[[#This Row],[Received Qty]])-Table3[[#This Row],[Issued Qty]])</f>
        <v>0</v>
      </c>
      <c r="I88" s="40"/>
      <c r="J88" s="38">
        <f t="shared" si="2"/>
        <v>0</v>
      </c>
      <c r="K88" s="19"/>
    </row>
    <row r="89" spans="1:11" ht="15.75" thickBot="1" x14ac:dyDescent="0.3">
      <c r="A89" s="15"/>
      <c r="B89" s="18"/>
      <c r="C89" s="24"/>
      <c r="D89" s="16"/>
      <c r="E89" s="29">
        <v>0</v>
      </c>
      <c r="F89" s="11">
        <f>IF(LEN($F88),SUMIF('Consume Tools Recd'!$B$6:$B$211,'MASTER Tools List'!$B89,'Consume Tools Recd'!$E$6:$E$211))</f>
        <v>0</v>
      </c>
      <c r="G89" s="13">
        <f>IF(LEN($G88),SUMIF('Tools Issued'!$B$5:$B$210,'MASTER Tools List'!$B89,'Tools Issued'!$E$5:$E$210))</f>
        <v>0</v>
      </c>
      <c r="H89" s="13">
        <f>IF(LEN(H88),(Table3[[#This Row],[OPENING STOCK]]+Table3[[#This Row],[Received Qty]])-Table3[[#This Row],[Issued Qty]])</f>
        <v>0</v>
      </c>
      <c r="I89" s="40"/>
      <c r="J89" s="38">
        <f t="shared" si="2"/>
        <v>0</v>
      </c>
      <c r="K89" s="19"/>
    </row>
    <row r="90" spans="1:11" ht="15.75" thickBot="1" x14ac:dyDescent="0.3">
      <c r="A90" s="15"/>
      <c r="B90" s="18"/>
      <c r="C90" s="24"/>
      <c r="D90" s="18"/>
      <c r="E90" s="29">
        <v>0</v>
      </c>
      <c r="F90" s="11">
        <f>IF(LEN($F89),SUMIF('Consume Tools Recd'!$B$6:$B$211,'MASTER Tools List'!$B90,'Consume Tools Recd'!$E$6:$E$211))</f>
        <v>0</v>
      </c>
      <c r="G90" s="13">
        <f>IF(LEN($G89),SUMIF('Tools Issued'!$B$5:$B$210,'MASTER Tools List'!$B90,'Tools Issued'!$E$5:$E$210))</f>
        <v>0</v>
      </c>
      <c r="H90" s="13">
        <f>IF(LEN(H89),(Table3[[#This Row],[OPENING STOCK]]+Table3[[#This Row],[Received Qty]])-Table3[[#This Row],[Issued Qty]])</f>
        <v>0</v>
      </c>
      <c r="I90" s="40"/>
      <c r="J90" s="38">
        <f t="shared" si="2"/>
        <v>0</v>
      </c>
      <c r="K90" s="19"/>
    </row>
    <row r="91" spans="1:11" ht="15.75" thickBot="1" x14ac:dyDescent="0.3">
      <c r="A91" s="15"/>
      <c r="B91" s="18"/>
      <c r="C91" s="24"/>
      <c r="D91" s="18"/>
      <c r="E91" s="29">
        <v>0</v>
      </c>
      <c r="F91" s="11">
        <f>IF(LEN($F90),SUMIF('Consume Tools Recd'!$B$6:$B$211,'MASTER Tools List'!$B91,'Consume Tools Recd'!$E$6:$E$211))</f>
        <v>0</v>
      </c>
      <c r="G91" s="13">
        <f>IF(LEN($G90),SUMIF('Tools Issued'!$B$5:$B$210,'MASTER Tools List'!$B91,'Tools Issued'!$E$5:$E$210))</f>
        <v>0</v>
      </c>
      <c r="H91" s="13">
        <f>IF(LEN(H90),(Table3[[#This Row],[OPENING STOCK]]+Table3[[#This Row],[Received Qty]])-Table3[[#This Row],[Issued Qty]])</f>
        <v>0</v>
      </c>
      <c r="I91" s="40"/>
      <c r="J91" s="38">
        <f t="shared" si="2"/>
        <v>0</v>
      </c>
      <c r="K91" s="19"/>
    </row>
    <row r="92" spans="1:11" ht="15.75" thickBot="1" x14ac:dyDescent="0.3">
      <c r="A92" s="15"/>
      <c r="B92" s="18"/>
      <c r="C92" s="24"/>
      <c r="D92" s="16"/>
      <c r="E92" s="29">
        <v>0</v>
      </c>
      <c r="F92" s="11">
        <f>IF(LEN($F91),SUMIF('Consume Tools Recd'!$B$6:$B$211,'MASTER Tools List'!$B92,'Consume Tools Recd'!$E$6:$E$211))</f>
        <v>0</v>
      </c>
      <c r="G92" s="13">
        <f>IF(LEN($G91),SUMIF('Tools Issued'!$B$5:$B$210,'MASTER Tools List'!$B92,'Tools Issued'!$E$5:$E$210))</f>
        <v>0</v>
      </c>
      <c r="H92" s="13">
        <f>IF(LEN(H91),(Table3[[#This Row],[OPENING STOCK]]+Table3[[#This Row],[Received Qty]])-Table3[[#This Row],[Issued Qty]])</f>
        <v>0</v>
      </c>
      <c r="I92" s="40"/>
      <c r="J92" s="38">
        <f t="shared" si="2"/>
        <v>0</v>
      </c>
      <c r="K92" s="19"/>
    </row>
    <row r="93" spans="1:11" ht="15.75" thickBot="1" x14ac:dyDescent="0.3">
      <c r="A93" s="15"/>
      <c r="B93" s="18"/>
      <c r="C93" s="24"/>
      <c r="D93" s="18"/>
      <c r="E93" s="29">
        <v>0</v>
      </c>
      <c r="F93" s="11">
        <f>IF(LEN($F92),SUMIF('Consume Tools Recd'!$B$6:$B$211,'MASTER Tools List'!$B93,'Consume Tools Recd'!$E$6:$E$211))</f>
        <v>0</v>
      </c>
      <c r="G93" s="13">
        <f>IF(LEN($G92),SUMIF('Tools Issued'!$B$5:$B$210,'MASTER Tools List'!$B93,'Tools Issued'!$E$5:$E$210))</f>
        <v>0</v>
      </c>
      <c r="H93" s="13">
        <f>IF(LEN(H92),(Table3[[#This Row],[OPENING STOCK]]+Table3[[#This Row],[Received Qty]])-Table3[[#This Row],[Issued Qty]])</f>
        <v>0</v>
      </c>
      <c r="I93" s="40"/>
      <c r="J93" s="38">
        <f t="shared" si="2"/>
        <v>0</v>
      </c>
      <c r="K93" s="19"/>
    </row>
    <row r="94" spans="1:11" ht="15.75" thickBot="1" x14ac:dyDescent="0.3">
      <c r="A94" s="15"/>
      <c r="B94" s="18"/>
      <c r="C94" s="24"/>
      <c r="D94" s="18"/>
      <c r="E94" s="29">
        <v>0</v>
      </c>
      <c r="F94" s="11">
        <f>IF(LEN($F93),SUMIF('Consume Tools Recd'!$B$6:$B$211,'MASTER Tools List'!$B94,'Consume Tools Recd'!$E$6:$E$211))</f>
        <v>0</v>
      </c>
      <c r="G94" s="13">
        <f>IF(LEN($G93),SUMIF('Tools Issued'!$B$5:$B$210,'MASTER Tools List'!$B94,'Tools Issued'!$E$5:$E$210))</f>
        <v>0</v>
      </c>
      <c r="H94" s="13">
        <f>IF(LEN(H93),(Table3[[#This Row],[OPENING STOCK]]+Table3[[#This Row],[Received Qty]])-Table3[[#This Row],[Issued Qty]])</f>
        <v>0</v>
      </c>
      <c r="I94" s="40"/>
      <c r="J94" s="38">
        <f t="shared" si="2"/>
        <v>0</v>
      </c>
      <c r="K94" s="19"/>
    </row>
    <row r="95" spans="1:11" ht="15.75" thickBot="1" x14ac:dyDescent="0.3">
      <c r="A95" s="15"/>
      <c r="B95" s="18"/>
      <c r="C95" s="24"/>
      <c r="D95" s="16"/>
      <c r="E95" s="29">
        <v>0</v>
      </c>
      <c r="F95" s="11">
        <f>IF(LEN($F94),SUMIF('Consume Tools Recd'!$B$6:$B$211,'MASTER Tools List'!$B95,'Consume Tools Recd'!$E$6:$E$211))</f>
        <v>0</v>
      </c>
      <c r="G95" s="13">
        <f>IF(LEN($G94),SUMIF('Tools Issued'!$B$5:$B$210,'MASTER Tools List'!$B95,'Tools Issued'!$E$5:$E$210))</f>
        <v>0</v>
      </c>
      <c r="H95" s="13">
        <f>IF(LEN(H94),(Table3[[#This Row],[OPENING STOCK]]+Table3[[#This Row],[Received Qty]])-Table3[[#This Row],[Issued Qty]])</f>
        <v>0</v>
      </c>
      <c r="I95" s="40"/>
      <c r="J95" s="38">
        <f t="shared" si="2"/>
        <v>0</v>
      </c>
      <c r="K95" s="19"/>
    </row>
    <row r="96" spans="1:11" ht="15.75" thickBot="1" x14ac:dyDescent="0.3">
      <c r="A96" s="15"/>
      <c r="B96" s="18"/>
      <c r="C96" s="24"/>
      <c r="D96" s="18"/>
      <c r="E96" s="29">
        <v>0</v>
      </c>
      <c r="F96" s="11">
        <f>IF(LEN($F95),SUMIF('Consume Tools Recd'!$B$6:$B$211,'MASTER Tools List'!$B96,'Consume Tools Recd'!$E$6:$E$211))</f>
        <v>0</v>
      </c>
      <c r="G96" s="13">
        <f>IF(LEN($G95),SUMIF('Tools Issued'!$B$5:$B$210,'MASTER Tools List'!$B96,'Tools Issued'!$E$5:$E$210))</f>
        <v>0</v>
      </c>
      <c r="H96" s="13">
        <f>IF(LEN(H95),(Table3[[#This Row],[OPENING STOCK]]+Table3[[#This Row],[Received Qty]])-Table3[[#This Row],[Issued Qty]])</f>
        <v>0</v>
      </c>
      <c r="I96" s="40"/>
      <c r="J96" s="38">
        <f t="shared" si="2"/>
        <v>0</v>
      </c>
      <c r="K96" s="19"/>
    </row>
    <row r="97" spans="1:11" ht="15.75" thickBot="1" x14ac:dyDescent="0.3">
      <c r="A97" s="15"/>
      <c r="B97" s="18"/>
      <c r="C97" s="24"/>
      <c r="D97" s="18"/>
      <c r="E97" s="29">
        <v>0</v>
      </c>
      <c r="F97" s="11">
        <f>IF(LEN($F96),SUMIF('Consume Tools Recd'!$B$6:$B$211,'MASTER Tools List'!$B97,'Consume Tools Recd'!$E$6:$E$211))</f>
        <v>0</v>
      </c>
      <c r="G97" s="13">
        <f>IF(LEN($G96),SUMIF('Tools Issued'!$B$5:$B$210,'MASTER Tools List'!$B97,'Tools Issued'!$E$5:$E$210))</f>
        <v>0</v>
      </c>
      <c r="H97" s="13">
        <f>IF(LEN(H96),(Table3[[#This Row],[OPENING STOCK]]+Table3[[#This Row],[Received Qty]])-Table3[[#This Row],[Issued Qty]])</f>
        <v>0</v>
      </c>
      <c r="I97" s="40"/>
      <c r="J97" s="38">
        <f t="shared" si="2"/>
        <v>0</v>
      </c>
      <c r="K97" s="19"/>
    </row>
    <row r="98" spans="1:11" ht="15.75" thickBot="1" x14ac:dyDescent="0.3">
      <c r="A98" s="15"/>
      <c r="B98" s="18"/>
      <c r="C98" s="24"/>
      <c r="D98" s="16"/>
      <c r="E98" s="29">
        <v>0</v>
      </c>
      <c r="F98" s="11">
        <f>IF(LEN($F97),SUMIF('Consume Tools Recd'!$B$6:$B$211,'MASTER Tools List'!$B98,'Consume Tools Recd'!$E$6:$E$211))</f>
        <v>0</v>
      </c>
      <c r="G98" s="13">
        <f>IF(LEN($G97),SUMIF('Tools Issued'!$B$5:$B$210,'MASTER Tools List'!$B98,'Tools Issued'!$E$5:$E$210))</f>
        <v>0</v>
      </c>
      <c r="H98" s="13">
        <f>IF(LEN(H97),(Table3[[#This Row],[OPENING STOCK]]+Table3[[#This Row],[Received Qty]])-Table3[[#This Row],[Issued Qty]])</f>
        <v>0</v>
      </c>
      <c r="I98" s="40"/>
      <c r="J98" s="38">
        <f t="shared" si="2"/>
        <v>0</v>
      </c>
      <c r="K98" s="19"/>
    </row>
    <row r="99" spans="1:11" ht="15.75" thickBot="1" x14ac:dyDescent="0.3">
      <c r="A99" s="15"/>
      <c r="B99" s="18"/>
      <c r="C99" s="24"/>
      <c r="D99" s="18"/>
      <c r="E99" s="29">
        <v>0</v>
      </c>
      <c r="F99" s="11">
        <f>IF(LEN($F98),SUMIF('Consume Tools Recd'!$B$6:$B$211,'MASTER Tools List'!$B99,'Consume Tools Recd'!$E$6:$E$211))</f>
        <v>0</v>
      </c>
      <c r="G99" s="13">
        <f>IF(LEN($G98),SUMIF('Tools Issued'!$B$5:$B$210,'MASTER Tools List'!$B99,'Tools Issued'!$E$5:$E$210))</f>
        <v>0</v>
      </c>
      <c r="H99" s="13">
        <f>IF(LEN(H98),(Table3[[#This Row],[OPENING STOCK]]+Table3[[#This Row],[Received Qty]])-Table3[[#This Row],[Issued Qty]])</f>
        <v>0</v>
      </c>
      <c r="I99" s="40"/>
      <c r="J99" s="38">
        <f t="shared" si="2"/>
        <v>0</v>
      </c>
      <c r="K99" s="19"/>
    </row>
    <row r="100" spans="1:11" ht="15.75" thickBot="1" x14ac:dyDescent="0.3">
      <c r="A100" s="15"/>
      <c r="B100" s="18"/>
      <c r="C100" s="24"/>
      <c r="D100" s="18"/>
      <c r="E100" s="29">
        <v>0</v>
      </c>
      <c r="F100" s="11">
        <f>IF(LEN($F99),SUMIF('Consume Tools Recd'!$B$6:$B$211,'MASTER Tools List'!$B100,'Consume Tools Recd'!$E$6:$E$211))</f>
        <v>0</v>
      </c>
      <c r="G100" s="13">
        <f>IF(LEN($G99),SUMIF('Tools Issued'!$B$5:$B$210,'MASTER Tools List'!$B100,'Tools Issued'!$E$5:$E$210))</f>
        <v>0</v>
      </c>
      <c r="H100" s="13">
        <f>IF(LEN(H99),(Table3[[#This Row],[OPENING STOCK]]+Table3[[#This Row],[Received Qty]])-Table3[[#This Row],[Issued Qty]])</f>
        <v>0</v>
      </c>
      <c r="I100" s="40"/>
      <c r="J100" s="38">
        <f t="shared" si="2"/>
        <v>0</v>
      </c>
      <c r="K100" s="19"/>
    </row>
    <row r="101" spans="1:11" ht="15.75" thickBot="1" x14ac:dyDescent="0.3">
      <c r="A101" s="15"/>
      <c r="B101" s="18"/>
      <c r="C101" s="24"/>
      <c r="D101" s="16"/>
      <c r="E101" s="29">
        <v>0</v>
      </c>
      <c r="F101" s="11">
        <f>IF(LEN($F100),SUMIF('Consume Tools Recd'!$B$6:$B$211,'MASTER Tools List'!$B101,'Consume Tools Recd'!$E$6:$E$211))</f>
        <v>0</v>
      </c>
      <c r="G101" s="13">
        <f>IF(LEN($G100),SUMIF('Tools Issued'!$B$5:$B$210,'MASTER Tools List'!$B101,'Tools Issued'!$E$5:$E$210))</f>
        <v>0</v>
      </c>
      <c r="H101" s="13">
        <f>IF(LEN(H100),(Table3[[#This Row],[OPENING STOCK]]+Table3[[#This Row],[Received Qty]])-Table3[[#This Row],[Issued Qty]])</f>
        <v>0</v>
      </c>
      <c r="I101" s="40"/>
      <c r="J101" s="38">
        <f t="shared" si="2"/>
        <v>0</v>
      </c>
      <c r="K101" s="19"/>
    </row>
    <row r="102" spans="1:11" ht="15.75" thickBot="1" x14ac:dyDescent="0.3">
      <c r="A102" s="15"/>
      <c r="B102" s="18"/>
      <c r="C102" s="24"/>
      <c r="D102" s="18"/>
      <c r="E102" s="29">
        <v>0</v>
      </c>
      <c r="F102" s="11">
        <f>IF(LEN($F101),SUMIF('Consume Tools Recd'!$B$6:$B$211,'MASTER Tools List'!$B102,'Consume Tools Recd'!$E$6:$E$211))</f>
        <v>0</v>
      </c>
      <c r="G102" s="13">
        <f>IF(LEN($G101),SUMIF('Tools Issued'!$B$5:$B$210,'MASTER Tools List'!$B102,'Tools Issued'!$E$5:$E$210))</f>
        <v>0</v>
      </c>
      <c r="H102" s="13">
        <f>IF(LEN(H101),(Table3[[#This Row],[OPENING STOCK]]+Table3[[#This Row],[Received Qty]])-Table3[[#This Row],[Issued Qty]])</f>
        <v>0</v>
      </c>
      <c r="I102" s="40"/>
      <c r="J102" s="38">
        <f t="shared" si="2"/>
        <v>0</v>
      </c>
      <c r="K102" s="19"/>
    </row>
    <row r="103" spans="1:11" ht="15.75" thickBot="1" x14ac:dyDescent="0.3">
      <c r="A103" s="15"/>
      <c r="B103" s="18"/>
      <c r="C103" s="24"/>
      <c r="D103" s="18"/>
      <c r="E103" s="29">
        <v>0</v>
      </c>
      <c r="F103" s="11">
        <f>IF(LEN($F102),SUMIF('Consume Tools Recd'!$B$6:$B$211,'MASTER Tools List'!$B103,'Consume Tools Recd'!$E$6:$E$211))</f>
        <v>0</v>
      </c>
      <c r="G103" s="13">
        <f>IF(LEN($G102),SUMIF('Tools Issued'!$B$5:$B$210,'MASTER Tools List'!$B103,'Tools Issued'!$E$5:$E$210))</f>
        <v>0</v>
      </c>
      <c r="H103" s="13">
        <f>IF(LEN(H102),(Table3[[#This Row],[OPENING STOCK]]+Table3[[#This Row],[Received Qty]])-Table3[[#This Row],[Issued Qty]])</f>
        <v>0</v>
      </c>
      <c r="I103" s="40"/>
      <c r="J103" s="38">
        <f t="shared" si="2"/>
        <v>0</v>
      </c>
      <c r="K103" s="19"/>
    </row>
    <row r="104" spans="1:11" ht="15.75" thickBot="1" x14ac:dyDescent="0.3">
      <c r="A104" s="15"/>
      <c r="B104" s="18"/>
      <c r="C104" s="24"/>
      <c r="D104" s="16"/>
      <c r="E104" s="29">
        <v>0</v>
      </c>
      <c r="F104" s="11">
        <f>IF(LEN($F103),SUMIF('Consume Tools Recd'!$B$6:$B$211,'MASTER Tools List'!$B104,'Consume Tools Recd'!$E$6:$E$211))</f>
        <v>0</v>
      </c>
      <c r="G104" s="13">
        <f>IF(LEN($G103),SUMIF('Tools Issued'!$B$5:$B$210,'MASTER Tools List'!$B104,'Tools Issued'!$E$5:$E$210))</f>
        <v>0</v>
      </c>
      <c r="H104" s="13">
        <f>IF(LEN(H103),(Table3[[#This Row],[OPENING STOCK]]+Table3[[#This Row],[Received Qty]])-Table3[[#This Row],[Issued Qty]])</f>
        <v>0</v>
      </c>
      <c r="I104" s="40"/>
      <c r="J104" s="38">
        <f t="shared" si="2"/>
        <v>0</v>
      </c>
      <c r="K104" s="19"/>
    </row>
    <row r="105" spans="1:11" ht="15.75" thickBot="1" x14ac:dyDescent="0.3">
      <c r="A105" s="15"/>
      <c r="B105" s="18"/>
      <c r="C105" s="24"/>
      <c r="D105" s="18"/>
      <c r="E105" s="29">
        <v>0</v>
      </c>
      <c r="F105" s="11">
        <f>IF(LEN($F104),SUMIF('Consume Tools Recd'!$B$6:$B$211,'MASTER Tools List'!$B105,'Consume Tools Recd'!$E$6:$E$211))</f>
        <v>0</v>
      </c>
      <c r="G105" s="13">
        <f>IF(LEN($G104),SUMIF('Tools Issued'!$B$5:$B$210,'MASTER Tools List'!$B105,'Tools Issued'!$E$5:$E$210))</f>
        <v>0</v>
      </c>
      <c r="H105" s="13">
        <f>IF(LEN(H104),(Table3[[#This Row],[OPENING STOCK]]+Table3[[#This Row],[Received Qty]])-Table3[[#This Row],[Issued Qty]])</f>
        <v>0</v>
      </c>
      <c r="I105" s="40"/>
      <c r="J105" s="38">
        <f t="shared" si="2"/>
        <v>0</v>
      </c>
      <c r="K105" s="19"/>
    </row>
    <row r="106" spans="1:11" ht="15.75" thickBot="1" x14ac:dyDescent="0.3">
      <c r="A106" s="15"/>
      <c r="B106" s="18"/>
      <c r="C106" s="24"/>
      <c r="D106" s="18"/>
      <c r="E106" s="29">
        <v>0</v>
      </c>
      <c r="F106" s="11">
        <f>IF(LEN($F105),SUMIF('Consume Tools Recd'!$B$6:$B$211,'MASTER Tools List'!$B106,'Consume Tools Recd'!$E$6:$E$211))</f>
        <v>0</v>
      </c>
      <c r="G106" s="13">
        <f>IF(LEN($G105),SUMIF('Tools Issued'!$B$5:$B$210,'MASTER Tools List'!$B106,'Tools Issued'!$E$5:$E$210))</f>
        <v>0</v>
      </c>
      <c r="H106" s="13">
        <f>IF(LEN(H105),(Table3[[#This Row],[OPENING STOCK]]+Table3[[#This Row],[Received Qty]])-Table3[[#This Row],[Issued Qty]])</f>
        <v>0</v>
      </c>
      <c r="I106" s="40"/>
      <c r="J106" s="38">
        <f t="shared" si="2"/>
        <v>0</v>
      </c>
      <c r="K106" s="19"/>
    </row>
    <row r="107" spans="1:11" ht="15.75" thickBot="1" x14ac:dyDescent="0.3">
      <c r="A107" s="15"/>
      <c r="B107" s="18"/>
      <c r="C107" s="24"/>
      <c r="D107" s="16"/>
      <c r="E107" s="29">
        <v>0</v>
      </c>
      <c r="F107" s="11">
        <f>IF(LEN($F106),SUMIF('Consume Tools Recd'!$B$6:$B$211,'MASTER Tools List'!$B107,'Consume Tools Recd'!$E$6:$E$211))</f>
        <v>0</v>
      </c>
      <c r="G107" s="13">
        <f>IF(LEN($G106),SUMIF('Tools Issued'!$B$5:$B$210,'MASTER Tools List'!$B107,'Tools Issued'!$E$5:$E$210))</f>
        <v>0</v>
      </c>
      <c r="H107" s="13">
        <f>IF(LEN(H106),(Table3[[#This Row],[OPENING STOCK]]+Table3[[#This Row],[Received Qty]])-Table3[[#This Row],[Issued Qty]])</f>
        <v>0</v>
      </c>
      <c r="I107" s="40"/>
      <c r="J107" s="38">
        <f t="shared" si="2"/>
        <v>0</v>
      </c>
      <c r="K107" s="19"/>
    </row>
    <row r="108" spans="1:11" ht="15.75" thickBot="1" x14ac:dyDescent="0.3">
      <c r="A108" s="15"/>
      <c r="B108" s="18"/>
      <c r="C108" s="24"/>
      <c r="D108" s="18"/>
      <c r="E108" s="29">
        <v>0</v>
      </c>
      <c r="F108" s="11">
        <f>IF(LEN($F107),SUMIF('Consume Tools Recd'!$B$6:$B$211,'MASTER Tools List'!$B108,'Consume Tools Recd'!$E$6:$E$211))</f>
        <v>0</v>
      </c>
      <c r="G108" s="13">
        <f>IF(LEN($G107),SUMIF('Tools Issued'!$B$5:$B$210,'MASTER Tools List'!$B108,'Tools Issued'!$E$5:$E$210))</f>
        <v>0</v>
      </c>
      <c r="H108" s="13">
        <f>IF(LEN(H107),(Table3[[#This Row],[OPENING STOCK]]+Table3[[#This Row],[Received Qty]])-Table3[[#This Row],[Issued Qty]])</f>
        <v>0</v>
      </c>
      <c r="I108" s="40"/>
      <c r="J108" s="38">
        <f t="shared" si="2"/>
        <v>0</v>
      </c>
      <c r="K108" s="19"/>
    </row>
    <row r="109" spans="1:11" ht="15.75" thickBot="1" x14ac:dyDescent="0.3">
      <c r="A109" s="15"/>
      <c r="B109" s="18"/>
      <c r="C109" s="24"/>
      <c r="D109" s="18"/>
      <c r="E109" s="29">
        <v>0</v>
      </c>
      <c r="F109" s="11">
        <f>IF(LEN($F108),SUMIF('Consume Tools Recd'!$B$6:$B$211,'MASTER Tools List'!$B109,'Consume Tools Recd'!$E$6:$E$211))</f>
        <v>0</v>
      </c>
      <c r="G109" s="13">
        <f>IF(LEN($G108),SUMIF('Tools Issued'!$B$5:$B$210,'MASTER Tools List'!$B109,'Tools Issued'!$E$5:$E$210))</f>
        <v>0</v>
      </c>
      <c r="H109" s="13">
        <f>IF(LEN(H108),(Table3[[#This Row],[OPENING STOCK]]+Table3[[#This Row],[Received Qty]])-Table3[[#This Row],[Issued Qty]])</f>
        <v>0</v>
      </c>
      <c r="I109" s="40"/>
      <c r="J109" s="38">
        <f t="shared" si="2"/>
        <v>0</v>
      </c>
      <c r="K109" s="19"/>
    </row>
    <row r="110" spans="1:11" ht="15.75" thickBot="1" x14ac:dyDescent="0.3">
      <c r="A110" s="15"/>
      <c r="B110" s="18"/>
      <c r="C110" s="24"/>
      <c r="D110" s="16"/>
      <c r="E110" s="29">
        <v>0</v>
      </c>
      <c r="F110" s="11">
        <f>IF(LEN($F109),SUMIF('Consume Tools Recd'!$B$6:$B$211,'MASTER Tools List'!$B110,'Consume Tools Recd'!$E$6:$E$211))</f>
        <v>0</v>
      </c>
      <c r="G110" s="13">
        <f>IF(LEN($G109),SUMIF('Tools Issued'!$B$5:$B$210,'MASTER Tools List'!$B110,'Tools Issued'!$E$5:$E$210))</f>
        <v>0</v>
      </c>
      <c r="H110" s="13">
        <f>IF(LEN(H109),(Table3[[#This Row],[OPENING STOCK]]+Table3[[#This Row],[Received Qty]])-Table3[[#This Row],[Issued Qty]])</f>
        <v>0</v>
      </c>
      <c r="I110" s="40"/>
      <c r="J110" s="38">
        <f t="shared" si="2"/>
        <v>0</v>
      </c>
      <c r="K110" s="19"/>
    </row>
    <row r="111" spans="1:11" ht="15.75" thickBot="1" x14ac:dyDescent="0.3">
      <c r="A111" s="15"/>
      <c r="B111" s="18"/>
      <c r="C111" s="24"/>
      <c r="D111" s="18"/>
      <c r="E111" s="29">
        <v>0</v>
      </c>
      <c r="F111" s="11">
        <f>IF(LEN($F110),SUMIF('Consume Tools Recd'!$B$6:$B$211,'MASTER Tools List'!$B111,'Consume Tools Recd'!$E$6:$E$211))</f>
        <v>0</v>
      </c>
      <c r="G111" s="13">
        <f>IF(LEN($G110),SUMIF('Tools Issued'!$B$5:$B$210,'MASTER Tools List'!$B111,'Tools Issued'!$E$5:$E$210))</f>
        <v>0</v>
      </c>
      <c r="H111" s="13">
        <f>IF(LEN(H110),(Table3[[#This Row],[OPENING STOCK]]+Table3[[#This Row],[Received Qty]])-Table3[[#This Row],[Issued Qty]])</f>
        <v>0</v>
      </c>
      <c r="I111" s="40"/>
      <c r="J111" s="38">
        <f t="shared" si="2"/>
        <v>0</v>
      </c>
      <c r="K111" s="19"/>
    </row>
    <row r="112" spans="1:11" ht="15.75" thickBot="1" x14ac:dyDescent="0.3">
      <c r="A112" s="15"/>
      <c r="B112" s="18"/>
      <c r="C112" s="24"/>
      <c r="D112" s="18"/>
      <c r="E112" s="29">
        <v>0</v>
      </c>
      <c r="F112" s="11">
        <f>IF(LEN($F111),SUMIF('Consume Tools Recd'!$B$6:$B$211,'MASTER Tools List'!$B112,'Consume Tools Recd'!$E$6:$E$211))</f>
        <v>0</v>
      </c>
      <c r="G112" s="13">
        <f>IF(LEN($G111),SUMIF('Tools Issued'!$B$5:$B$210,'MASTER Tools List'!$B112,'Tools Issued'!$E$5:$E$210))</f>
        <v>0</v>
      </c>
      <c r="H112" s="13">
        <f>IF(LEN(H111),(Table3[[#This Row],[OPENING STOCK]]+Table3[[#This Row],[Received Qty]])-Table3[[#This Row],[Issued Qty]])</f>
        <v>0</v>
      </c>
      <c r="I112" s="40"/>
      <c r="J112" s="38">
        <f t="shared" si="2"/>
        <v>0</v>
      </c>
      <c r="K112" s="19"/>
    </row>
    <row r="113" spans="1:11" ht="15.75" thickBot="1" x14ac:dyDescent="0.3">
      <c r="A113" s="15"/>
      <c r="B113" s="18"/>
      <c r="C113" s="24"/>
      <c r="D113" s="16"/>
      <c r="E113" s="29">
        <v>0</v>
      </c>
      <c r="F113" s="11">
        <f>IF(LEN($F112),SUMIF('Consume Tools Recd'!$B$6:$B$211,'MASTER Tools List'!$B113,'Consume Tools Recd'!$E$6:$E$211))</f>
        <v>0</v>
      </c>
      <c r="G113" s="13">
        <f>IF(LEN($G112),SUMIF('Tools Issued'!$B$5:$B$210,'MASTER Tools List'!$B113,'Tools Issued'!$E$5:$E$210))</f>
        <v>0</v>
      </c>
      <c r="H113" s="13">
        <f>IF(LEN(H112),(Table3[[#This Row],[OPENING STOCK]]+Table3[[#This Row],[Received Qty]])-Table3[[#This Row],[Issued Qty]])</f>
        <v>0</v>
      </c>
      <c r="I113" s="40"/>
      <c r="J113" s="38">
        <f t="shared" si="2"/>
        <v>0</v>
      </c>
      <c r="K113" s="19"/>
    </row>
    <row r="114" spans="1:11" ht="15.75" thickBot="1" x14ac:dyDescent="0.3">
      <c r="A114" s="15"/>
      <c r="B114" s="18"/>
      <c r="C114" s="24"/>
      <c r="D114" s="18"/>
      <c r="E114" s="29">
        <v>0</v>
      </c>
      <c r="F114" s="11">
        <f>IF(LEN($F113),SUMIF('Consume Tools Recd'!$B$6:$B$211,'MASTER Tools List'!$B114,'Consume Tools Recd'!$E$6:$E$211))</f>
        <v>0</v>
      </c>
      <c r="G114" s="13">
        <f>IF(LEN($G113),SUMIF('Tools Issued'!$B$5:$B$210,'MASTER Tools List'!$B114,'Tools Issued'!$E$5:$E$210))</f>
        <v>0</v>
      </c>
      <c r="H114" s="13">
        <f>IF(LEN(H113),(Table3[[#This Row],[OPENING STOCK]]+Table3[[#This Row],[Received Qty]])-Table3[[#This Row],[Issued Qty]])</f>
        <v>0</v>
      </c>
      <c r="I114" s="40"/>
      <c r="J114" s="38">
        <f t="shared" si="2"/>
        <v>0</v>
      </c>
      <c r="K114" s="19"/>
    </row>
    <row r="115" spans="1:11" ht="15.75" thickBot="1" x14ac:dyDescent="0.3">
      <c r="A115" s="15"/>
      <c r="B115" s="18"/>
      <c r="C115" s="24"/>
      <c r="D115" s="18"/>
      <c r="E115" s="29">
        <v>0</v>
      </c>
      <c r="F115" s="11">
        <f>IF(LEN($F114),SUMIF('Consume Tools Recd'!$B$6:$B$211,'MASTER Tools List'!$B115,'Consume Tools Recd'!$E$6:$E$211))</f>
        <v>0</v>
      </c>
      <c r="G115" s="13">
        <f>IF(LEN($G114),SUMIF('Tools Issued'!$B$5:$B$210,'MASTER Tools List'!$B115,'Tools Issued'!$E$5:$E$210))</f>
        <v>0</v>
      </c>
      <c r="H115" s="13">
        <f>IF(LEN(H114),(Table3[[#This Row],[OPENING STOCK]]+Table3[[#This Row],[Received Qty]])-Table3[[#This Row],[Issued Qty]])</f>
        <v>0</v>
      </c>
      <c r="I115" s="40"/>
      <c r="J115" s="38">
        <f t="shared" si="2"/>
        <v>0</v>
      </c>
      <c r="K115" s="19"/>
    </row>
    <row r="116" spans="1:11" ht="15.75" thickBot="1" x14ac:dyDescent="0.3">
      <c r="A116" s="15"/>
      <c r="B116" s="18"/>
      <c r="C116" s="24"/>
      <c r="D116" s="16"/>
      <c r="E116" s="29">
        <v>0</v>
      </c>
      <c r="F116" s="11">
        <f>IF(LEN($F115),SUMIF('Consume Tools Recd'!$B$6:$B$211,'MASTER Tools List'!$B116,'Consume Tools Recd'!$E$6:$E$211))</f>
        <v>0</v>
      </c>
      <c r="G116" s="13">
        <f>IF(LEN($G115),SUMIF('Tools Issued'!$B$5:$B$210,'MASTER Tools List'!$B116,'Tools Issued'!$E$5:$E$210))</f>
        <v>0</v>
      </c>
      <c r="H116" s="13">
        <f>IF(LEN(H115),(Table3[[#This Row],[OPENING STOCK]]+Table3[[#This Row],[Received Qty]])-Table3[[#This Row],[Issued Qty]])</f>
        <v>0</v>
      </c>
      <c r="I116" s="40"/>
      <c r="J116" s="38">
        <f t="shared" si="2"/>
        <v>0</v>
      </c>
      <c r="K116" s="19"/>
    </row>
    <row r="117" spans="1:11" ht="15.75" thickBot="1" x14ac:dyDescent="0.3">
      <c r="A117" s="15"/>
      <c r="B117" s="18"/>
      <c r="C117" s="24"/>
      <c r="D117" s="18"/>
      <c r="E117" s="29">
        <v>0</v>
      </c>
      <c r="F117" s="11">
        <f>IF(LEN($F116),SUMIF('Consume Tools Recd'!$B$6:$B$211,'MASTER Tools List'!$B117,'Consume Tools Recd'!$E$6:$E$211))</f>
        <v>0</v>
      </c>
      <c r="G117" s="13">
        <f>IF(LEN($G116),SUMIF('Tools Issued'!$B$5:$B$210,'MASTER Tools List'!$B117,'Tools Issued'!$E$5:$E$210))</f>
        <v>0</v>
      </c>
      <c r="H117" s="13">
        <f>IF(LEN(H116),(Table3[[#This Row],[OPENING STOCK]]+Table3[[#This Row],[Received Qty]])-Table3[[#This Row],[Issued Qty]])</f>
        <v>0</v>
      </c>
      <c r="I117" s="40"/>
      <c r="J117" s="38">
        <f t="shared" si="2"/>
        <v>0</v>
      </c>
      <c r="K117" s="19"/>
    </row>
    <row r="118" spans="1:11" ht="15.75" thickBot="1" x14ac:dyDescent="0.3">
      <c r="A118" s="15"/>
      <c r="B118" s="18"/>
      <c r="C118" s="24"/>
      <c r="D118" s="18"/>
      <c r="E118" s="29">
        <v>0</v>
      </c>
      <c r="F118" s="11">
        <f>IF(LEN($F117),SUMIF('Consume Tools Recd'!$B$6:$B$211,'MASTER Tools List'!$B118,'Consume Tools Recd'!$E$6:$E$211))</f>
        <v>0</v>
      </c>
      <c r="G118" s="13">
        <f>IF(LEN($G117),SUMIF('Tools Issued'!$B$5:$B$210,'MASTER Tools List'!$B118,'Tools Issued'!$E$5:$E$210))</f>
        <v>0</v>
      </c>
      <c r="H118" s="13">
        <f>IF(LEN(H117),(Table3[[#This Row],[OPENING STOCK]]+Table3[[#This Row],[Received Qty]])-Table3[[#This Row],[Issued Qty]])</f>
        <v>0</v>
      </c>
      <c r="I118" s="40"/>
      <c r="J118" s="38">
        <f t="shared" si="2"/>
        <v>0</v>
      </c>
      <c r="K118" s="19"/>
    </row>
    <row r="119" spans="1:11" ht="15.75" thickBot="1" x14ac:dyDescent="0.3">
      <c r="A119" s="15"/>
      <c r="B119" s="18"/>
      <c r="C119" s="24"/>
      <c r="D119" s="16"/>
      <c r="E119" s="29">
        <v>0</v>
      </c>
      <c r="F119" s="11">
        <f>IF(LEN($F118),SUMIF('Consume Tools Recd'!$B$6:$B$211,'MASTER Tools List'!$B119,'Consume Tools Recd'!$E$6:$E$211))</f>
        <v>0</v>
      </c>
      <c r="G119" s="13">
        <f>IF(LEN($G118),SUMIF('Tools Issued'!$B$5:$B$210,'MASTER Tools List'!$B119,'Tools Issued'!$E$5:$E$210))</f>
        <v>0</v>
      </c>
      <c r="H119" s="13">
        <f>IF(LEN(H118),(Table3[[#This Row],[OPENING STOCK]]+Table3[[#This Row],[Received Qty]])-Table3[[#This Row],[Issued Qty]])</f>
        <v>0</v>
      </c>
      <c r="I119" s="40"/>
      <c r="J119" s="38">
        <f t="shared" si="2"/>
        <v>0</v>
      </c>
      <c r="K119" s="19"/>
    </row>
    <row r="120" spans="1:11" ht="15.75" thickBot="1" x14ac:dyDescent="0.3">
      <c r="A120" s="15"/>
      <c r="B120" s="18"/>
      <c r="C120" s="24"/>
      <c r="D120" s="18"/>
      <c r="E120" s="29">
        <v>0</v>
      </c>
      <c r="F120" s="11">
        <f>IF(LEN($F119),SUMIF('Consume Tools Recd'!$B$6:$B$211,'MASTER Tools List'!$B120,'Consume Tools Recd'!$E$6:$E$211))</f>
        <v>0</v>
      </c>
      <c r="G120" s="13">
        <f>IF(LEN($G119),SUMIF('Tools Issued'!$B$5:$B$210,'MASTER Tools List'!$B120,'Tools Issued'!$E$5:$E$210))</f>
        <v>0</v>
      </c>
      <c r="H120" s="13">
        <f>IF(LEN(H119),(Table3[[#This Row],[OPENING STOCK]]+Table3[[#This Row],[Received Qty]])-Table3[[#This Row],[Issued Qty]])</f>
        <v>0</v>
      </c>
      <c r="I120" s="40"/>
      <c r="J120" s="38">
        <f t="shared" si="2"/>
        <v>0</v>
      </c>
      <c r="K120" s="19"/>
    </row>
    <row r="121" spans="1:11" ht="15.75" thickBot="1" x14ac:dyDescent="0.3">
      <c r="A121" s="15"/>
      <c r="B121" s="18"/>
      <c r="C121" s="24"/>
      <c r="D121" s="18"/>
      <c r="E121" s="29">
        <v>0</v>
      </c>
      <c r="F121" s="11">
        <f>IF(LEN($F120),SUMIF('Consume Tools Recd'!$B$6:$B$211,'MASTER Tools List'!$B121,'Consume Tools Recd'!$E$6:$E$211))</f>
        <v>0</v>
      </c>
      <c r="G121" s="13">
        <f>IF(LEN($G120),SUMIF('Tools Issued'!$B$5:$B$210,'MASTER Tools List'!$B121,'Tools Issued'!$E$5:$E$210))</f>
        <v>0</v>
      </c>
      <c r="H121" s="13">
        <f>IF(LEN(H120),(Table3[[#This Row],[OPENING STOCK]]+Table3[[#This Row],[Received Qty]])-Table3[[#This Row],[Issued Qty]])</f>
        <v>0</v>
      </c>
      <c r="I121" s="40"/>
      <c r="J121" s="38">
        <f t="shared" si="2"/>
        <v>0</v>
      </c>
      <c r="K121" s="19"/>
    </row>
    <row r="122" spans="1:11" ht="15.75" thickBot="1" x14ac:dyDescent="0.3">
      <c r="A122" s="15"/>
      <c r="B122" s="18"/>
      <c r="C122" s="24"/>
      <c r="D122" s="16"/>
      <c r="E122" s="29">
        <v>0</v>
      </c>
      <c r="F122" s="11">
        <f>IF(LEN($F121),SUMIF('Consume Tools Recd'!$B$6:$B$211,'MASTER Tools List'!$B122,'Consume Tools Recd'!$E$6:$E$211))</f>
        <v>0</v>
      </c>
      <c r="G122" s="13">
        <f>IF(LEN($G121),SUMIF('Tools Issued'!$B$5:$B$210,'MASTER Tools List'!$B122,'Tools Issued'!$E$5:$E$210))</f>
        <v>0</v>
      </c>
      <c r="H122" s="13">
        <f>IF(LEN(H121),(Table3[[#This Row],[OPENING STOCK]]+Table3[[#This Row],[Received Qty]])-Table3[[#This Row],[Issued Qty]])</f>
        <v>0</v>
      </c>
      <c r="I122" s="40"/>
      <c r="J122" s="38">
        <f t="shared" si="2"/>
        <v>0</v>
      </c>
      <c r="K122" s="19"/>
    </row>
    <row r="123" spans="1:11" ht="15.75" thickBot="1" x14ac:dyDescent="0.3">
      <c r="A123" s="15"/>
      <c r="B123" s="18"/>
      <c r="C123" s="24"/>
      <c r="D123" s="18"/>
      <c r="E123" s="29">
        <v>0</v>
      </c>
      <c r="F123" s="11">
        <f>IF(LEN($F122),SUMIF('Consume Tools Recd'!$B$6:$B$211,'MASTER Tools List'!$B123,'Consume Tools Recd'!$E$6:$E$211))</f>
        <v>0</v>
      </c>
      <c r="G123" s="13">
        <f>IF(LEN($G122),SUMIF('Tools Issued'!$B$5:$B$210,'MASTER Tools List'!$B123,'Tools Issued'!$E$5:$E$210))</f>
        <v>0</v>
      </c>
      <c r="H123" s="13">
        <f>IF(LEN(H122),(Table3[[#This Row],[OPENING STOCK]]+Table3[[#This Row],[Received Qty]])-Table3[[#This Row],[Issued Qty]])</f>
        <v>0</v>
      </c>
      <c r="I123" s="40"/>
      <c r="J123" s="38">
        <f t="shared" si="2"/>
        <v>0</v>
      </c>
      <c r="K123" s="19"/>
    </row>
    <row r="124" spans="1:11" ht="15.75" thickBot="1" x14ac:dyDescent="0.3">
      <c r="A124" s="15"/>
      <c r="B124" s="18"/>
      <c r="C124" s="24"/>
      <c r="D124" s="18"/>
      <c r="E124" s="29">
        <v>0</v>
      </c>
      <c r="F124" s="11">
        <f>IF(LEN($F123),SUMIF('Consume Tools Recd'!$B$6:$B$211,'MASTER Tools List'!$B124,'Consume Tools Recd'!$E$6:$E$211))</f>
        <v>0</v>
      </c>
      <c r="G124" s="13">
        <f>IF(LEN($G123),SUMIF('Tools Issued'!$B$5:$B$210,'MASTER Tools List'!$B124,'Tools Issued'!$E$5:$E$210))</f>
        <v>0</v>
      </c>
      <c r="H124" s="13">
        <f>IF(LEN(H123),(Table3[[#This Row],[OPENING STOCK]]+Table3[[#This Row],[Received Qty]])-Table3[[#This Row],[Issued Qty]])</f>
        <v>0</v>
      </c>
      <c r="I124" s="40"/>
      <c r="J124" s="38">
        <f t="shared" si="2"/>
        <v>0</v>
      </c>
      <c r="K124" s="19"/>
    </row>
    <row r="125" spans="1:11" ht="15.75" thickBot="1" x14ac:dyDescent="0.3">
      <c r="A125" s="15"/>
      <c r="B125" s="18"/>
      <c r="C125" s="24"/>
      <c r="D125" s="16"/>
      <c r="E125" s="29">
        <v>0</v>
      </c>
      <c r="F125" s="11">
        <f>IF(LEN($F124),SUMIF('Consume Tools Recd'!$B$6:$B$211,'MASTER Tools List'!$B125,'Consume Tools Recd'!$E$6:$E$211))</f>
        <v>0</v>
      </c>
      <c r="G125" s="13">
        <f>IF(LEN($G124),SUMIF('Tools Issued'!$B$5:$B$210,'MASTER Tools List'!$B125,'Tools Issued'!$E$5:$E$210))</f>
        <v>0</v>
      </c>
      <c r="H125" s="13">
        <f>IF(LEN(H124),(Table3[[#This Row],[OPENING STOCK]]+Table3[[#This Row],[Received Qty]])-Table3[[#This Row],[Issued Qty]])</f>
        <v>0</v>
      </c>
      <c r="I125" s="40"/>
      <c r="J125" s="38">
        <f t="shared" si="2"/>
        <v>0</v>
      </c>
      <c r="K125" s="19"/>
    </row>
    <row r="126" spans="1:11" ht="15.75" thickBot="1" x14ac:dyDescent="0.3">
      <c r="A126" s="15"/>
      <c r="B126" s="18"/>
      <c r="C126" s="24"/>
      <c r="D126" s="18"/>
      <c r="E126" s="29">
        <v>0</v>
      </c>
      <c r="F126" s="11">
        <f>IF(LEN($F125),SUMIF('Consume Tools Recd'!$B$6:$B$211,'MASTER Tools List'!$B126,'Consume Tools Recd'!$E$6:$E$211))</f>
        <v>0</v>
      </c>
      <c r="G126" s="13">
        <f>IF(LEN($G125),SUMIF('Tools Issued'!$B$5:$B$210,'MASTER Tools List'!$B126,'Tools Issued'!$E$5:$E$210))</f>
        <v>0</v>
      </c>
      <c r="H126" s="13">
        <f>IF(LEN(H125),(Table3[[#This Row],[OPENING STOCK]]+Table3[[#This Row],[Received Qty]])-Table3[[#This Row],[Issued Qty]])</f>
        <v>0</v>
      </c>
      <c r="I126" s="40"/>
      <c r="J126" s="38">
        <f t="shared" si="2"/>
        <v>0</v>
      </c>
      <c r="K126" s="19"/>
    </row>
    <row r="127" spans="1:11" ht="15.75" thickBot="1" x14ac:dyDescent="0.3">
      <c r="A127" s="15"/>
      <c r="B127" s="18"/>
      <c r="C127" s="24"/>
      <c r="D127" s="18"/>
      <c r="E127" s="29">
        <v>0</v>
      </c>
      <c r="F127" s="11">
        <f>IF(LEN($F126),SUMIF('Consume Tools Recd'!$B$6:$B$211,'MASTER Tools List'!$B127,'Consume Tools Recd'!$E$6:$E$211))</f>
        <v>0</v>
      </c>
      <c r="G127" s="13">
        <f>IF(LEN($G126),SUMIF('Tools Issued'!$B$5:$B$210,'MASTER Tools List'!$B127,'Tools Issued'!$E$5:$E$210))</f>
        <v>0</v>
      </c>
      <c r="H127" s="13">
        <f>IF(LEN(H126),(Table3[[#This Row],[OPENING STOCK]]+Table3[[#This Row],[Received Qty]])-Table3[[#This Row],[Issued Qty]])</f>
        <v>0</v>
      </c>
      <c r="I127" s="40"/>
      <c r="J127" s="38">
        <f t="shared" si="2"/>
        <v>0</v>
      </c>
      <c r="K127" s="19"/>
    </row>
    <row r="128" spans="1:11" ht="15.75" thickBot="1" x14ac:dyDescent="0.3">
      <c r="A128" s="15"/>
      <c r="B128" s="18"/>
      <c r="C128" s="24"/>
      <c r="D128" s="16"/>
      <c r="E128" s="29">
        <v>0</v>
      </c>
      <c r="F128" s="11">
        <f>IF(LEN($F127),SUMIF('Consume Tools Recd'!$B$6:$B$211,'MASTER Tools List'!$B128,'Consume Tools Recd'!$E$6:$E$211))</f>
        <v>0</v>
      </c>
      <c r="G128" s="13">
        <f>IF(LEN($G127),SUMIF('Tools Issued'!$B$5:$B$210,'MASTER Tools List'!$B128,'Tools Issued'!$E$5:$E$210))</f>
        <v>0</v>
      </c>
      <c r="H128" s="13">
        <f>IF(LEN(H127),(Table3[[#This Row],[OPENING STOCK]]+Table3[[#This Row],[Received Qty]])-Table3[[#This Row],[Issued Qty]])</f>
        <v>0</v>
      </c>
      <c r="I128" s="40"/>
      <c r="J128" s="38">
        <f t="shared" si="2"/>
        <v>0</v>
      </c>
      <c r="K128" s="19"/>
    </row>
    <row r="129" spans="1:11" ht="15.75" thickBot="1" x14ac:dyDescent="0.3">
      <c r="A129" s="15"/>
      <c r="B129" s="18"/>
      <c r="C129" s="24"/>
      <c r="D129" s="18"/>
      <c r="E129" s="29">
        <v>0</v>
      </c>
      <c r="F129" s="11">
        <f>IF(LEN($F128),SUMIF('Consume Tools Recd'!$B$6:$B$211,'MASTER Tools List'!$B129,'Consume Tools Recd'!$E$6:$E$211))</f>
        <v>0</v>
      </c>
      <c r="G129" s="13">
        <f>IF(LEN($G128),SUMIF('Tools Issued'!$B$5:$B$210,'MASTER Tools List'!$B129,'Tools Issued'!$E$5:$E$210))</f>
        <v>0</v>
      </c>
      <c r="H129" s="13">
        <f>IF(LEN(H128),(Table3[[#This Row],[OPENING STOCK]]+Table3[[#This Row],[Received Qty]])-Table3[[#This Row],[Issued Qty]])</f>
        <v>0</v>
      </c>
      <c r="I129" s="40"/>
      <c r="J129" s="38">
        <f t="shared" si="2"/>
        <v>0</v>
      </c>
      <c r="K129" s="19"/>
    </row>
    <row r="130" spans="1:11" ht="15.75" thickBot="1" x14ac:dyDescent="0.3">
      <c r="A130" s="15"/>
      <c r="B130" s="18"/>
      <c r="C130" s="24"/>
      <c r="D130" s="18"/>
      <c r="E130" s="29">
        <v>0</v>
      </c>
      <c r="F130" s="11">
        <f>IF(LEN($F129),SUMIF('Consume Tools Recd'!$B$6:$B$211,'MASTER Tools List'!$B130,'Consume Tools Recd'!$E$6:$E$211))</f>
        <v>0</v>
      </c>
      <c r="G130" s="13">
        <f>IF(LEN($G129),SUMIF('Tools Issued'!$B$5:$B$210,'MASTER Tools List'!$B130,'Tools Issued'!$E$5:$E$210))</f>
        <v>0</v>
      </c>
      <c r="H130" s="13">
        <f>IF(LEN(H129),(Table3[[#This Row],[OPENING STOCK]]+Table3[[#This Row],[Received Qty]])-Table3[[#This Row],[Issued Qty]])</f>
        <v>0</v>
      </c>
      <c r="I130" s="40"/>
      <c r="J130" s="38">
        <f t="shared" si="2"/>
        <v>0</v>
      </c>
      <c r="K130" s="19"/>
    </row>
    <row r="131" spans="1:11" ht="15.75" thickBot="1" x14ac:dyDescent="0.3">
      <c r="A131" s="15"/>
      <c r="B131" s="18"/>
      <c r="C131" s="24"/>
      <c r="D131" s="16"/>
      <c r="E131" s="29">
        <v>0</v>
      </c>
      <c r="F131" s="11">
        <f>IF(LEN($F130),SUMIF('Consume Tools Recd'!$B$6:$B$211,'MASTER Tools List'!$B131,'Consume Tools Recd'!$E$6:$E$211))</f>
        <v>0</v>
      </c>
      <c r="G131" s="13">
        <f>IF(LEN($G130),SUMIF('Tools Issued'!$B$5:$B$210,'MASTER Tools List'!$B131,'Tools Issued'!$E$5:$E$210))</f>
        <v>0</v>
      </c>
      <c r="H131" s="13">
        <f>IF(LEN(H130),(Table3[[#This Row],[OPENING STOCK]]+Table3[[#This Row],[Received Qty]])-Table3[[#This Row],[Issued Qty]])</f>
        <v>0</v>
      </c>
      <c r="I131" s="40"/>
      <c r="J131" s="38">
        <f t="shared" si="2"/>
        <v>0</v>
      </c>
      <c r="K131" s="19"/>
    </row>
    <row r="132" spans="1:11" ht="15.75" thickBot="1" x14ac:dyDescent="0.3">
      <c r="A132" s="15"/>
      <c r="B132" s="18"/>
      <c r="C132" s="24"/>
      <c r="D132" s="18"/>
      <c r="E132" s="29">
        <v>0</v>
      </c>
      <c r="F132" s="11">
        <f>IF(LEN($F131),SUMIF('Consume Tools Recd'!$B$6:$B$211,'MASTER Tools List'!$B132,'Consume Tools Recd'!$E$6:$E$211))</f>
        <v>0</v>
      </c>
      <c r="G132" s="13">
        <f>IF(LEN($G131),SUMIF('Tools Issued'!$B$5:$B$210,'MASTER Tools List'!$B132,'Tools Issued'!$E$5:$E$210))</f>
        <v>0</v>
      </c>
      <c r="H132" s="13">
        <f>IF(LEN(H131),(Table3[[#This Row],[OPENING STOCK]]+Table3[[#This Row],[Received Qty]])-Table3[[#This Row],[Issued Qty]])</f>
        <v>0</v>
      </c>
      <c r="I132" s="40"/>
      <c r="J132" s="38">
        <f t="shared" si="2"/>
        <v>0</v>
      </c>
      <c r="K132" s="19"/>
    </row>
    <row r="133" spans="1:11" ht="15.75" thickBot="1" x14ac:dyDescent="0.3">
      <c r="A133" s="15"/>
      <c r="B133" s="18"/>
      <c r="C133" s="24"/>
      <c r="D133" s="18"/>
      <c r="E133" s="29">
        <v>0</v>
      </c>
      <c r="F133" s="11">
        <f>IF(LEN($F132),SUMIF('Consume Tools Recd'!$B$6:$B$211,'MASTER Tools List'!$B133,'Consume Tools Recd'!$E$6:$E$211))</f>
        <v>0</v>
      </c>
      <c r="G133" s="13">
        <f>IF(LEN($G132),SUMIF('Tools Issued'!$B$5:$B$210,'MASTER Tools List'!$B133,'Tools Issued'!$E$5:$E$210))</f>
        <v>0</v>
      </c>
      <c r="H133" s="13">
        <f>IF(LEN(H132),(Table3[[#This Row],[OPENING STOCK]]+Table3[[#This Row],[Received Qty]])-Table3[[#This Row],[Issued Qty]])</f>
        <v>0</v>
      </c>
      <c r="I133" s="40"/>
      <c r="J133" s="38">
        <f t="shared" si="2"/>
        <v>0</v>
      </c>
      <c r="K133" s="19"/>
    </row>
    <row r="134" spans="1:11" ht="15.75" thickBot="1" x14ac:dyDescent="0.3">
      <c r="A134" s="15"/>
      <c r="B134" s="18"/>
      <c r="C134" s="24"/>
      <c r="D134" s="16"/>
      <c r="E134" s="29">
        <v>0</v>
      </c>
      <c r="F134" s="11">
        <f>IF(LEN($F133),SUMIF('Consume Tools Recd'!$B$6:$B$211,'MASTER Tools List'!$B134,'Consume Tools Recd'!$E$6:$E$211))</f>
        <v>0</v>
      </c>
      <c r="G134" s="13">
        <f>IF(LEN($G133),SUMIF('Tools Issued'!$B$5:$B$210,'MASTER Tools List'!$B134,'Tools Issued'!$E$5:$E$210))</f>
        <v>0</v>
      </c>
      <c r="H134" s="13">
        <f>IF(LEN(H133),(Table3[[#This Row],[OPENING STOCK]]+Table3[[#This Row],[Received Qty]])-Table3[[#This Row],[Issued Qty]])</f>
        <v>0</v>
      </c>
      <c r="I134" s="40"/>
      <c r="J134" s="38">
        <f t="shared" si="2"/>
        <v>0</v>
      </c>
      <c r="K134" s="19"/>
    </row>
    <row r="135" spans="1:11" ht="15.75" thickBot="1" x14ac:dyDescent="0.3">
      <c r="A135" s="15"/>
      <c r="B135" s="18"/>
      <c r="C135" s="24"/>
      <c r="D135" s="18"/>
      <c r="E135" s="29">
        <v>0</v>
      </c>
      <c r="F135" s="11">
        <f>IF(LEN($F134),SUMIF('Consume Tools Recd'!$B$6:$B$211,'MASTER Tools List'!$B135,'Consume Tools Recd'!$E$6:$E$211))</f>
        <v>0</v>
      </c>
      <c r="G135" s="13">
        <f>IF(LEN($G134),SUMIF('Tools Issued'!$B$5:$B$210,'MASTER Tools List'!$B135,'Tools Issued'!$E$5:$E$210))</f>
        <v>0</v>
      </c>
      <c r="H135" s="13">
        <f>IF(LEN(H134),(Table3[[#This Row],[OPENING STOCK]]+Table3[[#This Row],[Received Qty]])-Table3[[#This Row],[Issued Qty]])</f>
        <v>0</v>
      </c>
      <c r="I135" s="40"/>
      <c r="J135" s="38">
        <f t="shared" si="2"/>
        <v>0</v>
      </c>
      <c r="K135" s="19"/>
    </row>
    <row r="136" spans="1:11" ht="15.75" thickBot="1" x14ac:dyDescent="0.3">
      <c r="A136" s="15"/>
      <c r="B136" s="18"/>
      <c r="C136" s="24"/>
      <c r="D136" s="18"/>
      <c r="E136" s="29">
        <v>0</v>
      </c>
      <c r="F136" s="11">
        <f>IF(LEN($F135),SUMIF('Consume Tools Recd'!$B$6:$B$211,'MASTER Tools List'!$B136,'Consume Tools Recd'!$E$6:$E$211))</f>
        <v>0</v>
      </c>
      <c r="G136" s="13">
        <f>IF(LEN($G135),SUMIF('Tools Issued'!$B$5:$B$210,'MASTER Tools List'!$B136,'Tools Issued'!$E$5:$E$210))</f>
        <v>0</v>
      </c>
      <c r="H136" s="13">
        <f>IF(LEN(H135),(Table3[[#This Row],[OPENING STOCK]]+Table3[[#This Row],[Received Qty]])-Table3[[#This Row],[Issued Qty]])</f>
        <v>0</v>
      </c>
      <c r="I136" s="40"/>
      <c r="J136" s="38">
        <f t="shared" si="2"/>
        <v>0</v>
      </c>
      <c r="K136" s="19"/>
    </row>
    <row r="137" spans="1:11" ht="15.75" thickBot="1" x14ac:dyDescent="0.3">
      <c r="A137" s="15"/>
      <c r="B137" s="18"/>
      <c r="C137" s="24"/>
      <c r="D137" s="16"/>
      <c r="E137" s="29">
        <v>0</v>
      </c>
      <c r="F137" s="11">
        <f>IF(LEN($F136),SUMIF('Consume Tools Recd'!$B$6:$B$211,'MASTER Tools List'!$B137,'Consume Tools Recd'!$E$6:$E$211))</f>
        <v>0</v>
      </c>
      <c r="G137" s="13">
        <f>IF(LEN($G136),SUMIF('Tools Issued'!$B$5:$B$210,'MASTER Tools List'!$B137,'Tools Issued'!$E$5:$E$210))</f>
        <v>0</v>
      </c>
      <c r="H137" s="13">
        <f>IF(LEN(H136),(Table3[[#This Row],[OPENING STOCK]]+Table3[[#This Row],[Received Qty]])-Table3[[#This Row],[Issued Qty]])</f>
        <v>0</v>
      </c>
      <c r="I137" s="40"/>
      <c r="J137" s="38">
        <f t="shared" ref="J137:J200" si="3">IF(LEN($J136),$F137*$I137)</f>
        <v>0</v>
      </c>
      <c r="K137" s="19"/>
    </row>
    <row r="138" spans="1:11" ht="15.75" thickBot="1" x14ac:dyDescent="0.3">
      <c r="A138" s="15"/>
      <c r="B138" s="18"/>
      <c r="C138" s="24"/>
      <c r="D138" s="18"/>
      <c r="E138" s="29">
        <v>0</v>
      </c>
      <c r="F138" s="11">
        <f>IF(LEN($F137),SUMIF('Consume Tools Recd'!$B$6:$B$211,'MASTER Tools List'!$B138,'Consume Tools Recd'!$E$6:$E$211))</f>
        <v>0</v>
      </c>
      <c r="G138" s="13">
        <f>IF(LEN($G137),SUMIF('Tools Issued'!$B$5:$B$210,'MASTER Tools List'!$B138,'Tools Issued'!$E$5:$E$210))</f>
        <v>0</v>
      </c>
      <c r="H138" s="13">
        <f>IF(LEN(H137),(Table3[[#This Row],[OPENING STOCK]]+Table3[[#This Row],[Received Qty]])-Table3[[#This Row],[Issued Qty]])</f>
        <v>0</v>
      </c>
      <c r="I138" s="40"/>
      <c r="J138" s="38">
        <f t="shared" si="3"/>
        <v>0</v>
      </c>
      <c r="K138" s="19"/>
    </row>
    <row r="139" spans="1:11" ht="15.75" thickBot="1" x14ac:dyDescent="0.3">
      <c r="A139" s="15"/>
      <c r="B139" s="18"/>
      <c r="C139" s="24"/>
      <c r="D139" s="18"/>
      <c r="E139" s="29">
        <v>0</v>
      </c>
      <c r="F139" s="11">
        <f>IF(LEN($F138),SUMIF('Consume Tools Recd'!$B$6:$B$211,'MASTER Tools List'!$B139,'Consume Tools Recd'!$E$6:$E$211))</f>
        <v>0</v>
      </c>
      <c r="G139" s="13">
        <f>IF(LEN($G138),SUMIF('Tools Issued'!$B$5:$B$210,'MASTER Tools List'!$B139,'Tools Issued'!$E$5:$E$210))</f>
        <v>0</v>
      </c>
      <c r="H139" s="13">
        <f>IF(LEN(H138),(Table3[[#This Row],[OPENING STOCK]]+Table3[[#This Row],[Received Qty]])-Table3[[#This Row],[Issued Qty]])</f>
        <v>0</v>
      </c>
      <c r="I139" s="40"/>
      <c r="J139" s="38">
        <f t="shared" si="3"/>
        <v>0</v>
      </c>
      <c r="K139" s="19"/>
    </row>
    <row r="140" spans="1:11" ht="15.75" thickBot="1" x14ac:dyDescent="0.3">
      <c r="A140" s="15"/>
      <c r="B140" s="18"/>
      <c r="C140" s="24"/>
      <c r="D140" s="16"/>
      <c r="E140" s="29">
        <v>0</v>
      </c>
      <c r="F140" s="11">
        <f>IF(LEN($F139),SUMIF('Consume Tools Recd'!$B$6:$B$211,'MASTER Tools List'!$B140,'Consume Tools Recd'!$E$6:$E$211))</f>
        <v>0</v>
      </c>
      <c r="G140" s="13">
        <f>IF(LEN($G139),SUMIF('Tools Issued'!$B$5:$B$210,'MASTER Tools List'!$B140,'Tools Issued'!$E$5:$E$210))</f>
        <v>0</v>
      </c>
      <c r="H140" s="13">
        <f>IF(LEN(H139),(Table3[[#This Row],[OPENING STOCK]]+Table3[[#This Row],[Received Qty]])-Table3[[#This Row],[Issued Qty]])</f>
        <v>0</v>
      </c>
      <c r="I140" s="40"/>
      <c r="J140" s="38">
        <f t="shared" si="3"/>
        <v>0</v>
      </c>
      <c r="K140" s="19"/>
    </row>
    <row r="141" spans="1:11" ht="15.75" thickBot="1" x14ac:dyDescent="0.3">
      <c r="A141" s="15"/>
      <c r="B141" s="18"/>
      <c r="C141" s="24"/>
      <c r="D141" s="18"/>
      <c r="E141" s="29">
        <v>0</v>
      </c>
      <c r="F141" s="11">
        <f>IF(LEN($F140),SUMIF('Consume Tools Recd'!$B$6:$B$211,'MASTER Tools List'!$B141,'Consume Tools Recd'!$E$6:$E$211))</f>
        <v>0</v>
      </c>
      <c r="G141" s="13">
        <f>IF(LEN($G140),SUMIF('Tools Issued'!$B$5:$B$210,'MASTER Tools List'!$B141,'Tools Issued'!$E$5:$E$210))</f>
        <v>0</v>
      </c>
      <c r="H141" s="13">
        <f>IF(LEN(H140),(Table3[[#This Row],[OPENING STOCK]]+Table3[[#This Row],[Received Qty]])-Table3[[#This Row],[Issued Qty]])</f>
        <v>0</v>
      </c>
      <c r="I141" s="40"/>
      <c r="J141" s="38">
        <f t="shared" si="3"/>
        <v>0</v>
      </c>
      <c r="K141" s="19"/>
    </row>
    <row r="142" spans="1:11" ht="15.75" thickBot="1" x14ac:dyDescent="0.3">
      <c r="A142" s="15"/>
      <c r="B142" s="18"/>
      <c r="C142" s="24"/>
      <c r="D142" s="18"/>
      <c r="E142" s="29">
        <v>0</v>
      </c>
      <c r="F142" s="11">
        <f>IF(LEN($F141),SUMIF('Consume Tools Recd'!$B$6:$B$211,'MASTER Tools List'!$B142,'Consume Tools Recd'!$E$6:$E$211))</f>
        <v>0</v>
      </c>
      <c r="G142" s="13">
        <f>IF(LEN($G141),SUMIF('Tools Issued'!$B$5:$B$210,'MASTER Tools List'!$B142,'Tools Issued'!$E$5:$E$210))</f>
        <v>0</v>
      </c>
      <c r="H142" s="13">
        <f>IF(LEN(H141),(Table3[[#This Row],[OPENING STOCK]]+Table3[[#This Row],[Received Qty]])-Table3[[#This Row],[Issued Qty]])</f>
        <v>0</v>
      </c>
      <c r="I142" s="40"/>
      <c r="J142" s="38">
        <f t="shared" si="3"/>
        <v>0</v>
      </c>
      <c r="K142" s="19"/>
    </row>
    <row r="143" spans="1:11" ht="15.75" thickBot="1" x14ac:dyDescent="0.3">
      <c r="A143" s="15"/>
      <c r="B143" s="18"/>
      <c r="C143" s="24"/>
      <c r="D143" s="16"/>
      <c r="E143" s="29">
        <v>0</v>
      </c>
      <c r="F143" s="11">
        <f>IF(LEN($F142),SUMIF('Consume Tools Recd'!$B$6:$B$211,'MASTER Tools List'!$B143,'Consume Tools Recd'!$E$6:$E$211))</f>
        <v>0</v>
      </c>
      <c r="G143" s="13">
        <f>IF(LEN($G142),SUMIF('Tools Issued'!$B$5:$B$210,'MASTER Tools List'!$B143,'Tools Issued'!$E$5:$E$210))</f>
        <v>0</v>
      </c>
      <c r="H143" s="13">
        <f>IF(LEN(H142),(Table3[[#This Row],[OPENING STOCK]]+Table3[[#This Row],[Received Qty]])-Table3[[#This Row],[Issued Qty]])</f>
        <v>0</v>
      </c>
      <c r="I143" s="40"/>
      <c r="J143" s="38">
        <f t="shared" si="3"/>
        <v>0</v>
      </c>
      <c r="K143" s="19"/>
    </row>
    <row r="144" spans="1:11" ht="15.75" thickBot="1" x14ac:dyDescent="0.3">
      <c r="A144" s="15"/>
      <c r="B144" s="18"/>
      <c r="C144" s="24"/>
      <c r="D144" s="18"/>
      <c r="E144" s="29">
        <v>0</v>
      </c>
      <c r="F144" s="11">
        <f>IF(LEN($F143),SUMIF('Consume Tools Recd'!$B$6:$B$211,'MASTER Tools List'!$B144,'Consume Tools Recd'!$E$6:$E$211))</f>
        <v>0</v>
      </c>
      <c r="G144" s="13">
        <f>IF(LEN($G143),SUMIF('Tools Issued'!$B$5:$B$210,'MASTER Tools List'!$B144,'Tools Issued'!$E$5:$E$210))</f>
        <v>0</v>
      </c>
      <c r="H144" s="13">
        <f>IF(LEN(H143),(Table3[[#This Row],[OPENING STOCK]]+Table3[[#This Row],[Received Qty]])-Table3[[#This Row],[Issued Qty]])</f>
        <v>0</v>
      </c>
      <c r="I144" s="40"/>
      <c r="J144" s="38">
        <f t="shared" si="3"/>
        <v>0</v>
      </c>
      <c r="K144" s="19"/>
    </row>
    <row r="145" spans="1:11" ht="15.75" thickBot="1" x14ac:dyDescent="0.3">
      <c r="A145" s="15"/>
      <c r="B145" s="18"/>
      <c r="C145" s="24"/>
      <c r="D145" s="18"/>
      <c r="E145" s="29">
        <v>0</v>
      </c>
      <c r="F145" s="11">
        <f>IF(LEN($F144),SUMIF('Consume Tools Recd'!$B$6:$B$211,'MASTER Tools List'!$B145,'Consume Tools Recd'!$E$6:$E$211))</f>
        <v>0</v>
      </c>
      <c r="G145" s="13">
        <f>IF(LEN($G144),SUMIF('Tools Issued'!$B$5:$B$210,'MASTER Tools List'!$B145,'Tools Issued'!$E$5:$E$210))</f>
        <v>0</v>
      </c>
      <c r="H145" s="13">
        <f>IF(LEN(H144),(Table3[[#This Row],[OPENING STOCK]]+Table3[[#This Row],[Received Qty]])-Table3[[#This Row],[Issued Qty]])</f>
        <v>0</v>
      </c>
      <c r="I145" s="40"/>
      <c r="J145" s="38">
        <f t="shared" si="3"/>
        <v>0</v>
      </c>
      <c r="K145" s="19"/>
    </row>
    <row r="146" spans="1:11" ht="15.75" thickBot="1" x14ac:dyDescent="0.3">
      <c r="A146" s="15"/>
      <c r="B146" s="18"/>
      <c r="C146" s="24"/>
      <c r="D146" s="16"/>
      <c r="E146" s="29">
        <v>0</v>
      </c>
      <c r="F146" s="11">
        <f>IF(LEN($F145),SUMIF('Consume Tools Recd'!$B$6:$B$211,'MASTER Tools List'!$B146,'Consume Tools Recd'!$E$6:$E$211))</f>
        <v>0</v>
      </c>
      <c r="G146" s="13">
        <f>IF(LEN($G145),SUMIF('Tools Issued'!$B$5:$B$210,'MASTER Tools List'!$B146,'Tools Issued'!$E$5:$E$210))</f>
        <v>0</v>
      </c>
      <c r="H146" s="13">
        <f>IF(LEN(H145),(Table3[[#This Row],[OPENING STOCK]]+Table3[[#This Row],[Received Qty]])-Table3[[#This Row],[Issued Qty]])</f>
        <v>0</v>
      </c>
      <c r="I146" s="40"/>
      <c r="J146" s="38">
        <f t="shared" si="3"/>
        <v>0</v>
      </c>
      <c r="K146" s="19"/>
    </row>
    <row r="147" spans="1:11" ht="15.75" thickBot="1" x14ac:dyDescent="0.3">
      <c r="A147" s="15"/>
      <c r="B147" s="18"/>
      <c r="C147" s="24"/>
      <c r="D147" s="18"/>
      <c r="E147" s="29">
        <v>0</v>
      </c>
      <c r="F147" s="11">
        <f>IF(LEN($F146),SUMIF('Consume Tools Recd'!$B$6:$B$211,'MASTER Tools List'!$B147,'Consume Tools Recd'!$E$6:$E$211))</f>
        <v>0</v>
      </c>
      <c r="G147" s="13">
        <f>IF(LEN($G146),SUMIF('Tools Issued'!$B$5:$B$210,'MASTER Tools List'!$B147,'Tools Issued'!$E$5:$E$210))</f>
        <v>0</v>
      </c>
      <c r="H147" s="13">
        <f>IF(LEN(H146),(Table3[[#This Row],[OPENING STOCK]]+Table3[[#This Row],[Received Qty]])-Table3[[#This Row],[Issued Qty]])</f>
        <v>0</v>
      </c>
      <c r="I147" s="40"/>
      <c r="J147" s="38">
        <f t="shared" si="3"/>
        <v>0</v>
      </c>
      <c r="K147" s="19"/>
    </row>
    <row r="148" spans="1:11" ht="15.75" thickBot="1" x14ac:dyDescent="0.3">
      <c r="A148" s="15"/>
      <c r="B148" s="18"/>
      <c r="C148" s="24"/>
      <c r="D148" s="18"/>
      <c r="E148" s="29">
        <v>0</v>
      </c>
      <c r="F148" s="11">
        <f>IF(LEN($F147),SUMIF('Consume Tools Recd'!$B$6:$B$211,'MASTER Tools List'!$B148,'Consume Tools Recd'!$E$6:$E$211))</f>
        <v>0</v>
      </c>
      <c r="G148" s="13">
        <f>IF(LEN($G147),SUMIF('Tools Issued'!$B$5:$B$210,'MASTER Tools List'!$B148,'Tools Issued'!$E$5:$E$210))</f>
        <v>0</v>
      </c>
      <c r="H148" s="13">
        <f>IF(LEN(H147),(Table3[[#This Row],[OPENING STOCK]]+Table3[[#This Row],[Received Qty]])-Table3[[#This Row],[Issued Qty]])</f>
        <v>0</v>
      </c>
      <c r="I148" s="40"/>
      <c r="J148" s="38">
        <f t="shared" si="3"/>
        <v>0</v>
      </c>
      <c r="K148" s="19"/>
    </row>
    <row r="149" spans="1:11" ht="15.75" thickBot="1" x14ac:dyDescent="0.3">
      <c r="A149" s="15"/>
      <c r="B149" s="18"/>
      <c r="C149" s="24"/>
      <c r="D149" s="16"/>
      <c r="E149" s="29">
        <v>0</v>
      </c>
      <c r="F149" s="11">
        <f>IF(LEN($F148),SUMIF('Consume Tools Recd'!$B$6:$B$211,'MASTER Tools List'!$B149,'Consume Tools Recd'!$E$6:$E$211))</f>
        <v>0</v>
      </c>
      <c r="G149" s="13">
        <f>IF(LEN($G148),SUMIF('Tools Issued'!$B$5:$B$210,'MASTER Tools List'!$B149,'Tools Issued'!$E$5:$E$210))</f>
        <v>0</v>
      </c>
      <c r="H149" s="13">
        <f>IF(LEN(H148),(Table3[[#This Row],[OPENING STOCK]]+Table3[[#This Row],[Received Qty]])-Table3[[#This Row],[Issued Qty]])</f>
        <v>0</v>
      </c>
      <c r="I149" s="40"/>
      <c r="J149" s="38">
        <f t="shared" si="3"/>
        <v>0</v>
      </c>
      <c r="K149" s="19"/>
    </row>
    <row r="150" spans="1:11" ht="15.75" thickBot="1" x14ac:dyDescent="0.3">
      <c r="A150" s="15"/>
      <c r="B150" s="18"/>
      <c r="C150" s="24"/>
      <c r="D150" s="18"/>
      <c r="E150" s="29">
        <v>0</v>
      </c>
      <c r="F150" s="11">
        <f>IF(LEN($F149),SUMIF('Consume Tools Recd'!$B$6:$B$211,'MASTER Tools List'!$B150,'Consume Tools Recd'!$E$6:$E$211))</f>
        <v>0</v>
      </c>
      <c r="G150" s="13">
        <f>IF(LEN($G149),SUMIF('Tools Issued'!$B$5:$B$210,'MASTER Tools List'!$B150,'Tools Issued'!$E$5:$E$210))</f>
        <v>0</v>
      </c>
      <c r="H150" s="13">
        <f>IF(LEN(H149),(Table3[[#This Row],[OPENING STOCK]]+Table3[[#This Row],[Received Qty]])-Table3[[#This Row],[Issued Qty]])</f>
        <v>0</v>
      </c>
      <c r="I150" s="40"/>
      <c r="J150" s="38">
        <f t="shared" si="3"/>
        <v>0</v>
      </c>
      <c r="K150" s="19"/>
    </row>
    <row r="151" spans="1:11" ht="15.75" thickBot="1" x14ac:dyDescent="0.3">
      <c r="A151" s="15"/>
      <c r="B151" s="18"/>
      <c r="C151" s="24"/>
      <c r="D151" s="18"/>
      <c r="E151" s="29">
        <v>0</v>
      </c>
      <c r="F151" s="11">
        <f>IF(LEN($F150),SUMIF('Consume Tools Recd'!$B$6:$B$211,'MASTER Tools List'!$B151,'Consume Tools Recd'!$E$6:$E$211))</f>
        <v>0</v>
      </c>
      <c r="G151" s="13">
        <f>IF(LEN($G150),SUMIF('Tools Issued'!$B$5:$B$210,'MASTER Tools List'!$B151,'Tools Issued'!$E$5:$E$210))</f>
        <v>0</v>
      </c>
      <c r="H151" s="13">
        <f>IF(LEN(H150),(Table3[[#This Row],[OPENING STOCK]]+Table3[[#This Row],[Received Qty]])-Table3[[#This Row],[Issued Qty]])</f>
        <v>0</v>
      </c>
      <c r="I151" s="40"/>
      <c r="J151" s="38">
        <f t="shared" si="3"/>
        <v>0</v>
      </c>
      <c r="K151" s="19"/>
    </row>
    <row r="152" spans="1:11" ht="15.75" thickBot="1" x14ac:dyDescent="0.3">
      <c r="A152" s="15"/>
      <c r="B152" s="18"/>
      <c r="C152" s="24"/>
      <c r="D152" s="16"/>
      <c r="E152" s="29">
        <v>0</v>
      </c>
      <c r="F152" s="11">
        <f>IF(LEN($F151),SUMIF('Consume Tools Recd'!$B$6:$B$211,'MASTER Tools List'!$B152,'Consume Tools Recd'!$E$6:$E$211))</f>
        <v>0</v>
      </c>
      <c r="G152" s="13">
        <f>IF(LEN($G151),SUMIF('Tools Issued'!$B$5:$B$210,'MASTER Tools List'!$B152,'Tools Issued'!$E$5:$E$210))</f>
        <v>0</v>
      </c>
      <c r="H152" s="13">
        <f>IF(LEN(H151),(Table3[[#This Row],[OPENING STOCK]]+Table3[[#This Row],[Received Qty]])-Table3[[#This Row],[Issued Qty]])</f>
        <v>0</v>
      </c>
      <c r="I152" s="40"/>
      <c r="J152" s="38">
        <f t="shared" si="3"/>
        <v>0</v>
      </c>
      <c r="K152" s="19"/>
    </row>
    <row r="153" spans="1:11" ht="15.75" thickBot="1" x14ac:dyDescent="0.3">
      <c r="A153" s="15"/>
      <c r="B153" s="18"/>
      <c r="C153" s="24"/>
      <c r="D153" s="18"/>
      <c r="E153" s="29">
        <v>0</v>
      </c>
      <c r="F153" s="11">
        <f>IF(LEN($F152),SUMIF('Consume Tools Recd'!$B$6:$B$211,'MASTER Tools List'!$B153,'Consume Tools Recd'!$E$6:$E$211))</f>
        <v>0</v>
      </c>
      <c r="G153" s="13">
        <f>IF(LEN($G152),SUMIF('Tools Issued'!$B$5:$B$210,'MASTER Tools List'!$B153,'Tools Issued'!$E$5:$E$210))</f>
        <v>0</v>
      </c>
      <c r="H153" s="13">
        <f>IF(LEN(H152),(Table3[[#This Row],[OPENING STOCK]]+Table3[[#This Row],[Received Qty]])-Table3[[#This Row],[Issued Qty]])</f>
        <v>0</v>
      </c>
      <c r="I153" s="40"/>
      <c r="J153" s="38">
        <f t="shared" si="3"/>
        <v>0</v>
      </c>
      <c r="K153" s="19"/>
    </row>
    <row r="154" spans="1:11" ht="15.75" thickBot="1" x14ac:dyDescent="0.3">
      <c r="A154" s="15"/>
      <c r="B154" s="18"/>
      <c r="C154" s="24"/>
      <c r="D154" s="18"/>
      <c r="E154" s="29">
        <v>0</v>
      </c>
      <c r="F154" s="11">
        <f>IF(LEN($F153),SUMIF('Consume Tools Recd'!$B$6:$B$211,'MASTER Tools List'!$B154,'Consume Tools Recd'!$E$6:$E$211))</f>
        <v>0</v>
      </c>
      <c r="G154" s="13">
        <f>IF(LEN($G153),SUMIF('Tools Issued'!$B$5:$B$210,'MASTER Tools List'!$B154,'Tools Issued'!$E$5:$E$210))</f>
        <v>0</v>
      </c>
      <c r="H154" s="13">
        <f>IF(LEN(H153),(Table3[[#This Row],[OPENING STOCK]]+Table3[[#This Row],[Received Qty]])-Table3[[#This Row],[Issued Qty]])</f>
        <v>0</v>
      </c>
      <c r="I154" s="40"/>
      <c r="J154" s="38">
        <f t="shared" si="3"/>
        <v>0</v>
      </c>
      <c r="K154" s="19"/>
    </row>
    <row r="155" spans="1:11" ht="15.75" thickBot="1" x14ac:dyDescent="0.3">
      <c r="A155" s="15"/>
      <c r="B155" s="18"/>
      <c r="C155" s="24"/>
      <c r="D155" s="16"/>
      <c r="E155" s="29">
        <v>0</v>
      </c>
      <c r="F155" s="11">
        <f>IF(LEN($F154),SUMIF('Consume Tools Recd'!$B$6:$B$211,'MASTER Tools List'!$B155,'Consume Tools Recd'!$E$6:$E$211))</f>
        <v>0</v>
      </c>
      <c r="G155" s="13">
        <f>IF(LEN($G154),SUMIF('Tools Issued'!$B$5:$B$210,'MASTER Tools List'!$B155,'Tools Issued'!$E$5:$E$210))</f>
        <v>0</v>
      </c>
      <c r="H155" s="13">
        <f>IF(LEN(H154),(Table3[[#This Row],[OPENING STOCK]]+Table3[[#This Row],[Received Qty]])-Table3[[#This Row],[Issued Qty]])</f>
        <v>0</v>
      </c>
      <c r="I155" s="40"/>
      <c r="J155" s="38">
        <f t="shared" si="3"/>
        <v>0</v>
      </c>
      <c r="K155" s="19"/>
    </row>
    <row r="156" spans="1:11" ht="15.75" thickBot="1" x14ac:dyDescent="0.3">
      <c r="A156" s="15"/>
      <c r="B156" s="18"/>
      <c r="C156" s="24"/>
      <c r="D156" s="18"/>
      <c r="E156" s="29">
        <v>0</v>
      </c>
      <c r="F156" s="11">
        <f>IF(LEN($F155),SUMIF('Consume Tools Recd'!$B$6:$B$211,'MASTER Tools List'!$B156,'Consume Tools Recd'!$E$6:$E$211))</f>
        <v>0</v>
      </c>
      <c r="G156" s="13">
        <f>IF(LEN($G155),SUMIF('Tools Issued'!$B$5:$B$210,'MASTER Tools List'!$B156,'Tools Issued'!$E$5:$E$210))</f>
        <v>0</v>
      </c>
      <c r="H156" s="13">
        <f>IF(LEN(H155),(Table3[[#This Row],[OPENING STOCK]]+Table3[[#This Row],[Received Qty]])-Table3[[#This Row],[Issued Qty]])</f>
        <v>0</v>
      </c>
      <c r="I156" s="40"/>
      <c r="J156" s="38">
        <f t="shared" si="3"/>
        <v>0</v>
      </c>
      <c r="K156" s="19"/>
    </row>
    <row r="157" spans="1:11" ht="15.75" thickBot="1" x14ac:dyDescent="0.3">
      <c r="A157" s="15"/>
      <c r="B157" s="18"/>
      <c r="C157" s="24"/>
      <c r="D157" s="18"/>
      <c r="E157" s="29">
        <v>0</v>
      </c>
      <c r="F157" s="11">
        <f>IF(LEN($F156),SUMIF('Consume Tools Recd'!$B$6:$B$211,'MASTER Tools List'!$B157,'Consume Tools Recd'!$E$6:$E$211))</f>
        <v>0</v>
      </c>
      <c r="G157" s="13">
        <f>IF(LEN($G156),SUMIF('Tools Issued'!$B$5:$B$210,'MASTER Tools List'!$B157,'Tools Issued'!$E$5:$E$210))</f>
        <v>0</v>
      </c>
      <c r="H157" s="13">
        <f>IF(LEN(H156),(Table3[[#This Row],[OPENING STOCK]]+Table3[[#This Row],[Received Qty]])-Table3[[#This Row],[Issued Qty]])</f>
        <v>0</v>
      </c>
      <c r="I157" s="40"/>
      <c r="J157" s="38">
        <f t="shared" si="3"/>
        <v>0</v>
      </c>
      <c r="K157" s="19"/>
    </row>
    <row r="158" spans="1:11" ht="15.75" thickBot="1" x14ac:dyDescent="0.3">
      <c r="A158" s="15"/>
      <c r="B158" s="18"/>
      <c r="C158" s="24"/>
      <c r="D158" s="16"/>
      <c r="E158" s="29">
        <v>0</v>
      </c>
      <c r="F158" s="11">
        <f>IF(LEN($F157),SUMIF('Consume Tools Recd'!$B$6:$B$211,'MASTER Tools List'!$B158,'Consume Tools Recd'!$E$6:$E$211))</f>
        <v>0</v>
      </c>
      <c r="G158" s="13">
        <f>IF(LEN($G157),SUMIF('Tools Issued'!$B$5:$B$210,'MASTER Tools List'!$B158,'Tools Issued'!$E$5:$E$210))</f>
        <v>0</v>
      </c>
      <c r="H158" s="13">
        <f>IF(LEN(H157),(Table3[[#This Row],[OPENING STOCK]]+Table3[[#This Row],[Received Qty]])-Table3[[#This Row],[Issued Qty]])</f>
        <v>0</v>
      </c>
      <c r="I158" s="40"/>
      <c r="J158" s="38">
        <f t="shared" si="3"/>
        <v>0</v>
      </c>
      <c r="K158" s="19"/>
    </row>
    <row r="159" spans="1:11" ht="15.75" thickBot="1" x14ac:dyDescent="0.3">
      <c r="A159" s="15"/>
      <c r="B159" s="18"/>
      <c r="C159" s="24"/>
      <c r="D159" s="18"/>
      <c r="E159" s="29">
        <v>0</v>
      </c>
      <c r="F159" s="11">
        <f>IF(LEN($F158),SUMIF('Consume Tools Recd'!$B$6:$B$211,'MASTER Tools List'!$B159,'Consume Tools Recd'!$E$6:$E$211))</f>
        <v>0</v>
      </c>
      <c r="G159" s="13">
        <f>IF(LEN($G158),SUMIF('Tools Issued'!$B$5:$B$210,'MASTER Tools List'!$B159,'Tools Issued'!$E$5:$E$210))</f>
        <v>0</v>
      </c>
      <c r="H159" s="13">
        <f>IF(LEN(H158),(Table3[[#This Row],[OPENING STOCK]]+Table3[[#This Row],[Received Qty]])-Table3[[#This Row],[Issued Qty]])</f>
        <v>0</v>
      </c>
      <c r="I159" s="40"/>
      <c r="J159" s="38">
        <f t="shared" si="3"/>
        <v>0</v>
      </c>
      <c r="K159" s="19"/>
    </row>
    <row r="160" spans="1:11" ht="15.75" thickBot="1" x14ac:dyDescent="0.3">
      <c r="A160" s="15"/>
      <c r="B160" s="18"/>
      <c r="C160" s="24"/>
      <c r="D160" s="18"/>
      <c r="E160" s="29">
        <v>0</v>
      </c>
      <c r="F160" s="11">
        <f>IF(LEN($F159),SUMIF('Consume Tools Recd'!$B$6:$B$211,'MASTER Tools List'!$B160,'Consume Tools Recd'!$E$6:$E$211))</f>
        <v>0</v>
      </c>
      <c r="G160" s="13">
        <f>IF(LEN($G159),SUMIF('Tools Issued'!$B$5:$B$210,'MASTER Tools List'!$B160,'Tools Issued'!$E$5:$E$210))</f>
        <v>0</v>
      </c>
      <c r="H160" s="13">
        <f>IF(LEN(H159),(Table3[[#This Row],[OPENING STOCK]]+Table3[[#This Row],[Received Qty]])-Table3[[#This Row],[Issued Qty]])</f>
        <v>0</v>
      </c>
      <c r="I160" s="40"/>
      <c r="J160" s="38">
        <f t="shared" si="3"/>
        <v>0</v>
      </c>
      <c r="K160" s="19"/>
    </row>
    <row r="161" spans="1:11" ht="15.75" thickBot="1" x14ac:dyDescent="0.3">
      <c r="A161" s="15"/>
      <c r="B161" s="18"/>
      <c r="C161" s="24"/>
      <c r="D161" s="16"/>
      <c r="E161" s="29">
        <v>0</v>
      </c>
      <c r="F161" s="11">
        <f>IF(LEN($F160),SUMIF('Consume Tools Recd'!$B$6:$B$211,'MASTER Tools List'!$B161,'Consume Tools Recd'!$E$6:$E$211))</f>
        <v>0</v>
      </c>
      <c r="G161" s="13">
        <f>IF(LEN($G160),SUMIF('Tools Issued'!$B$5:$B$210,'MASTER Tools List'!$B161,'Tools Issued'!$E$5:$E$210))</f>
        <v>0</v>
      </c>
      <c r="H161" s="13">
        <f>IF(LEN(H160),(Table3[[#This Row],[OPENING STOCK]]+Table3[[#This Row],[Received Qty]])-Table3[[#This Row],[Issued Qty]])</f>
        <v>0</v>
      </c>
      <c r="I161" s="40"/>
      <c r="J161" s="38">
        <f t="shared" si="3"/>
        <v>0</v>
      </c>
      <c r="K161" s="19"/>
    </row>
    <row r="162" spans="1:11" ht="15.75" thickBot="1" x14ac:dyDescent="0.3">
      <c r="A162" s="15"/>
      <c r="B162" s="18"/>
      <c r="C162" s="24"/>
      <c r="D162" s="18"/>
      <c r="E162" s="29">
        <v>0</v>
      </c>
      <c r="F162" s="11">
        <f>IF(LEN($F161),SUMIF('Consume Tools Recd'!$B$6:$B$211,'MASTER Tools List'!$B162,'Consume Tools Recd'!$E$6:$E$211))</f>
        <v>0</v>
      </c>
      <c r="G162" s="13">
        <f>IF(LEN($G161),SUMIF('Tools Issued'!$B$5:$B$210,'MASTER Tools List'!$B162,'Tools Issued'!$E$5:$E$210))</f>
        <v>0</v>
      </c>
      <c r="H162" s="13">
        <f>IF(LEN(H161),(Table3[[#This Row],[OPENING STOCK]]+Table3[[#This Row],[Received Qty]])-Table3[[#This Row],[Issued Qty]])</f>
        <v>0</v>
      </c>
      <c r="I162" s="40"/>
      <c r="J162" s="38">
        <f t="shared" si="3"/>
        <v>0</v>
      </c>
      <c r="K162" s="19"/>
    </row>
    <row r="163" spans="1:11" ht="15.75" thickBot="1" x14ac:dyDescent="0.3">
      <c r="A163" s="15"/>
      <c r="B163" s="18"/>
      <c r="C163" s="24"/>
      <c r="D163" s="18"/>
      <c r="E163" s="29">
        <v>0</v>
      </c>
      <c r="F163" s="11">
        <f>IF(LEN($F162),SUMIF('Consume Tools Recd'!$B$6:$B$211,'MASTER Tools List'!$B163,'Consume Tools Recd'!$E$6:$E$211))</f>
        <v>0</v>
      </c>
      <c r="G163" s="13">
        <f>IF(LEN($G162),SUMIF('Tools Issued'!$B$5:$B$210,'MASTER Tools List'!$B163,'Tools Issued'!$E$5:$E$210))</f>
        <v>0</v>
      </c>
      <c r="H163" s="13">
        <f>IF(LEN(H162),(Table3[[#This Row],[OPENING STOCK]]+Table3[[#This Row],[Received Qty]])-Table3[[#This Row],[Issued Qty]])</f>
        <v>0</v>
      </c>
      <c r="I163" s="40"/>
      <c r="J163" s="38">
        <f t="shared" si="3"/>
        <v>0</v>
      </c>
      <c r="K163" s="19"/>
    </row>
    <row r="164" spans="1:11" ht="15.75" thickBot="1" x14ac:dyDescent="0.3">
      <c r="A164" s="15"/>
      <c r="B164" s="18"/>
      <c r="C164" s="24"/>
      <c r="D164" s="16"/>
      <c r="E164" s="29">
        <v>0</v>
      </c>
      <c r="F164" s="11">
        <f>IF(LEN($F163),SUMIF('Consume Tools Recd'!$B$6:$B$211,'MASTER Tools List'!$B164,'Consume Tools Recd'!$E$6:$E$211))</f>
        <v>0</v>
      </c>
      <c r="G164" s="13">
        <f>IF(LEN($G163),SUMIF('Tools Issued'!$B$5:$B$210,'MASTER Tools List'!$B164,'Tools Issued'!$E$5:$E$210))</f>
        <v>0</v>
      </c>
      <c r="H164" s="13">
        <f>IF(LEN(H163),(Table3[[#This Row],[OPENING STOCK]]+Table3[[#This Row],[Received Qty]])-Table3[[#This Row],[Issued Qty]])</f>
        <v>0</v>
      </c>
      <c r="I164" s="40"/>
      <c r="J164" s="38">
        <f t="shared" si="3"/>
        <v>0</v>
      </c>
      <c r="K164" s="19"/>
    </row>
    <row r="165" spans="1:11" ht="15.75" thickBot="1" x14ac:dyDescent="0.3">
      <c r="A165" s="15"/>
      <c r="B165" s="18"/>
      <c r="C165" s="24"/>
      <c r="D165" s="18"/>
      <c r="E165" s="29">
        <v>0</v>
      </c>
      <c r="F165" s="11">
        <f>IF(LEN($F164),SUMIF('Consume Tools Recd'!$B$6:$B$211,'MASTER Tools List'!$B165,'Consume Tools Recd'!$E$6:$E$211))</f>
        <v>0</v>
      </c>
      <c r="G165" s="13">
        <f>IF(LEN($G164),SUMIF('Tools Issued'!$B$5:$B$210,'MASTER Tools List'!$B165,'Tools Issued'!$E$5:$E$210))</f>
        <v>0</v>
      </c>
      <c r="H165" s="13">
        <f>IF(LEN(H164),(Table3[[#This Row],[OPENING STOCK]]+Table3[[#This Row],[Received Qty]])-Table3[[#This Row],[Issued Qty]])</f>
        <v>0</v>
      </c>
      <c r="I165" s="40"/>
      <c r="J165" s="38">
        <f t="shared" si="3"/>
        <v>0</v>
      </c>
      <c r="K165" s="19"/>
    </row>
    <row r="166" spans="1:11" ht="15.75" thickBot="1" x14ac:dyDescent="0.3">
      <c r="A166" s="15"/>
      <c r="B166" s="18"/>
      <c r="C166" s="24"/>
      <c r="D166" s="18"/>
      <c r="E166" s="29">
        <v>0</v>
      </c>
      <c r="F166" s="11">
        <f>IF(LEN($F165),SUMIF('Consume Tools Recd'!$B$6:$B$211,'MASTER Tools List'!$B166,'Consume Tools Recd'!$E$6:$E$211))</f>
        <v>0</v>
      </c>
      <c r="G166" s="13">
        <f>IF(LEN($G165),SUMIF('Tools Issued'!$B$5:$B$210,'MASTER Tools List'!$B166,'Tools Issued'!$E$5:$E$210))</f>
        <v>0</v>
      </c>
      <c r="H166" s="13">
        <f>IF(LEN(H165),(Table3[[#This Row],[OPENING STOCK]]+Table3[[#This Row],[Received Qty]])-Table3[[#This Row],[Issued Qty]])</f>
        <v>0</v>
      </c>
      <c r="I166" s="40"/>
      <c r="J166" s="38">
        <f t="shared" si="3"/>
        <v>0</v>
      </c>
      <c r="K166" s="19"/>
    </row>
    <row r="167" spans="1:11" ht="15.75" thickBot="1" x14ac:dyDescent="0.3">
      <c r="A167" s="15"/>
      <c r="B167" s="18"/>
      <c r="C167" s="24"/>
      <c r="D167" s="16"/>
      <c r="E167" s="29">
        <v>0</v>
      </c>
      <c r="F167" s="11">
        <f>IF(LEN($F166),SUMIF('Consume Tools Recd'!$B$6:$B$211,'MASTER Tools List'!$B167,'Consume Tools Recd'!$E$6:$E$211))</f>
        <v>0</v>
      </c>
      <c r="G167" s="13">
        <f>IF(LEN($G166),SUMIF('Tools Issued'!$B$5:$B$210,'MASTER Tools List'!$B167,'Tools Issued'!$E$5:$E$210))</f>
        <v>0</v>
      </c>
      <c r="H167" s="13">
        <f>IF(LEN(H166),(Table3[[#This Row],[OPENING STOCK]]+Table3[[#This Row],[Received Qty]])-Table3[[#This Row],[Issued Qty]])</f>
        <v>0</v>
      </c>
      <c r="I167" s="40"/>
      <c r="J167" s="38">
        <f t="shared" si="3"/>
        <v>0</v>
      </c>
      <c r="K167" s="19"/>
    </row>
    <row r="168" spans="1:11" ht="15.75" thickBot="1" x14ac:dyDescent="0.3">
      <c r="A168" s="15"/>
      <c r="B168" s="18"/>
      <c r="C168" s="24"/>
      <c r="D168" s="18"/>
      <c r="E168" s="29">
        <v>0</v>
      </c>
      <c r="F168" s="11">
        <f>IF(LEN($F167),SUMIF('Consume Tools Recd'!$B$6:$B$211,'MASTER Tools List'!$B168,'Consume Tools Recd'!$E$6:$E$211))</f>
        <v>0</v>
      </c>
      <c r="G168" s="13">
        <f>IF(LEN($G167),SUMIF('Tools Issued'!$B$5:$B$210,'MASTER Tools List'!$B168,'Tools Issued'!$E$5:$E$210))</f>
        <v>0</v>
      </c>
      <c r="H168" s="13">
        <f>IF(LEN(H167),(Table3[[#This Row],[OPENING STOCK]]+Table3[[#This Row],[Received Qty]])-Table3[[#This Row],[Issued Qty]])</f>
        <v>0</v>
      </c>
      <c r="I168" s="40"/>
      <c r="J168" s="38">
        <f t="shared" si="3"/>
        <v>0</v>
      </c>
      <c r="K168" s="19"/>
    </row>
    <row r="169" spans="1:11" ht="15.75" thickBot="1" x14ac:dyDescent="0.3">
      <c r="A169" s="15"/>
      <c r="B169" s="18"/>
      <c r="C169" s="24"/>
      <c r="D169" s="18"/>
      <c r="E169" s="29">
        <v>0</v>
      </c>
      <c r="F169" s="11">
        <f>IF(LEN($F168),SUMIF('Consume Tools Recd'!$B$6:$B$211,'MASTER Tools List'!$B169,'Consume Tools Recd'!$E$6:$E$211))</f>
        <v>0</v>
      </c>
      <c r="G169" s="13">
        <f>IF(LEN($G168),SUMIF('Tools Issued'!$B$5:$B$210,'MASTER Tools List'!$B169,'Tools Issued'!$E$5:$E$210))</f>
        <v>0</v>
      </c>
      <c r="H169" s="13">
        <f>IF(LEN(H168),(Table3[[#This Row],[OPENING STOCK]]+Table3[[#This Row],[Received Qty]])-Table3[[#This Row],[Issued Qty]])</f>
        <v>0</v>
      </c>
      <c r="I169" s="40"/>
      <c r="J169" s="38">
        <f t="shared" si="3"/>
        <v>0</v>
      </c>
      <c r="K169" s="19"/>
    </row>
    <row r="170" spans="1:11" ht="15.75" thickBot="1" x14ac:dyDescent="0.3">
      <c r="A170" s="15"/>
      <c r="B170" s="18"/>
      <c r="C170" s="24"/>
      <c r="D170" s="16"/>
      <c r="E170" s="29">
        <v>0</v>
      </c>
      <c r="F170" s="11">
        <f>IF(LEN($F169),SUMIF('Consume Tools Recd'!$B$6:$B$211,'MASTER Tools List'!$B170,'Consume Tools Recd'!$E$6:$E$211))</f>
        <v>0</v>
      </c>
      <c r="G170" s="13">
        <f>IF(LEN($G169),SUMIF('Tools Issued'!$B$5:$B$210,'MASTER Tools List'!$B170,'Tools Issued'!$E$5:$E$210))</f>
        <v>0</v>
      </c>
      <c r="H170" s="13">
        <f>IF(LEN(H169),(Table3[[#This Row],[OPENING STOCK]]+Table3[[#This Row],[Received Qty]])-Table3[[#This Row],[Issued Qty]])</f>
        <v>0</v>
      </c>
      <c r="I170" s="40"/>
      <c r="J170" s="38">
        <f t="shared" si="3"/>
        <v>0</v>
      </c>
      <c r="K170" s="19"/>
    </row>
    <row r="171" spans="1:11" ht="15.75" thickBot="1" x14ac:dyDescent="0.3">
      <c r="A171" s="15"/>
      <c r="B171" s="18"/>
      <c r="C171" s="24"/>
      <c r="D171" s="18"/>
      <c r="E171" s="29">
        <v>0</v>
      </c>
      <c r="F171" s="11">
        <f>IF(LEN($F170),SUMIF('Consume Tools Recd'!$B$6:$B$211,'MASTER Tools List'!$B171,'Consume Tools Recd'!$E$6:$E$211))</f>
        <v>0</v>
      </c>
      <c r="G171" s="13">
        <f>IF(LEN($G170),SUMIF('Tools Issued'!$B$5:$B$210,'MASTER Tools List'!$B171,'Tools Issued'!$E$5:$E$210))</f>
        <v>0</v>
      </c>
      <c r="H171" s="13">
        <f>IF(LEN(H170),(Table3[[#This Row],[OPENING STOCK]]+Table3[[#This Row],[Received Qty]])-Table3[[#This Row],[Issued Qty]])</f>
        <v>0</v>
      </c>
      <c r="I171" s="40"/>
      <c r="J171" s="38">
        <f t="shared" si="3"/>
        <v>0</v>
      </c>
      <c r="K171" s="19"/>
    </row>
    <row r="172" spans="1:11" ht="15.75" thickBot="1" x14ac:dyDescent="0.3">
      <c r="A172" s="15"/>
      <c r="B172" s="18"/>
      <c r="C172" s="24"/>
      <c r="D172" s="18"/>
      <c r="E172" s="29">
        <v>0</v>
      </c>
      <c r="F172" s="11">
        <f>IF(LEN($F171),SUMIF('Consume Tools Recd'!$B$6:$B$211,'MASTER Tools List'!$B172,'Consume Tools Recd'!$E$6:$E$211))</f>
        <v>0</v>
      </c>
      <c r="G172" s="13">
        <f>IF(LEN($G171),SUMIF('Tools Issued'!$B$5:$B$210,'MASTER Tools List'!$B172,'Tools Issued'!$E$5:$E$210))</f>
        <v>0</v>
      </c>
      <c r="H172" s="13">
        <f>IF(LEN(H171),(Table3[[#This Row],[OPENING STOCK]]+Table3[[#This Row],[Received Qty]])-Table3[[#This Row],[Issued Qty]])</f>
        <v>0</v>
      </c>
      <c r="I172" s="40"/>
      <c r="J172" s="38">
        <f t="shared" si="3"/>
        <v>0</v>
      </c>
      <c r="K172" s="19"/>
    </row>
    <row r="173" spans="1:11" ht="15.75" thickBot="1" x14ac:dyDescent="0.3">
      <c r="A173" s="15"/>
      <c r="B173" s="18"/>
      <c r="C173" s="24"/>
      <c r="D173" s="16"/>
      <c r="E173" s="29">
        <v>0</v>
      </c>
      <c r="F173" s="11">
        <f>IF(LEN($F172),SUMIF('Consume Tools Recd'!$B$6:$B$211,'MASTER Tools List'!$B173,'Consume Tools Recd'!$E$6:$E$211))</f>
        <v>0</v>
      </c>
      <c r="G173" s="13">
        <f>IF(LEN($G172),SUMIF('Tools Issued'!$B$5:$B$210,'MASTER Tools List'!$B173,'Tools Issued'!$E$5:$E$210))</f>
        <v>0</v>
      </c>
      <c r="H173" s="13">
        <f>IF(LEN(H172),(Table3[[#This Row],[OPENING STOCK]]+Table3[[#This Row],[Received Qty]])-Table3[[#This Row],[Issued Qty]])</f>
        <v>0</v>
      </c>
      <c r="I173" s="40"/>
      <c r="J173" s="38">
        <f t="shared" si="3"/>
        <v>0</v>
      </c>
      <c r="K173" s="19"/>
    </row>
    <row r="174" spans="1:11" ht="15.75" thickBot="1" x14ac:dyDescent="0.3">
      <c r="A174" s="15"/>
      <c r="B174" s="18"/>
      <c r="C174" s="24"/>
      <c r="D174" s="18"/>
      <c r="E174" s="29">
        <v>0</v>
      </c>
      <c r="F174" s="11">
        <f>IF(LEN($F173),SUMIF('Consume Tools Recd'!$B$6:$B$211,'MASTER Tools List'!$B174,'Consume Tools Recd'!$E$6:$E$211))</f>
        <v>0</v>
      </c>
      <c r="G174" s="13">
        <f>IF(LEN($G173),SUMIF('Tools Issued'!$B$5:$B$210,'MASTER Tools List'!$B174,'Tools Issued'!$E$5:$E$210))</f>
        <v>0</v>
      </c>
      <c r="H174" s="13">
        <f>IF(LEN(H173),(Table3[[#This Row],[OPENING STOCK]]+Table3[[#This Row],[Received Qty]])-Table3[[#This Row],[Issued Qty]])</f>
        <v>0</v>
      </c>
      <c r="I174" s="40"/>
      <c r="J174" s="38">
        <f t="shared" si="3"/>
        <v>0</v>
      </c>
      <c r="K174" s="19"/>
    </row>
    <row r="175" spans="1:11" ht="22.5" customHeight="1" x14ac:dyDescent="0.25">
      <c r="A175" s="15"/>
      <c r="B175" s="18"/>
      <c r="C175" s="24"/>
      <c r="D175" s="18"/>
      <c r="E175" s="29">
        <v>0</v>
      </c>
      <c r="F175" s="11">
        <f>IF(LEN($F174),SUMIF('Consume Tools Recd'!$B$6:$B$211,'MASTER Tools List'!$B175,'Consume Tools Recd'!$E$6:$E$211))</f>
        <v>0</v>
      </c>
      <c r="G175" s="13">
        <f>IF(LEN($G174),SUMIF('Tools Issued'!$B$5:$B$210,'MASTER Tools List'!$B175,'Tools Issued'!$E$5:$E$210))</f>
        <v>0</v>
      </c>
      <c r="H175" s="13">
        <f>IF(LEN(H174),(Table3[[#This Row],[OPENING STOCK]]+Table3[[#This Row],[Received Qty]])-Table3[[#This Row],[Issued Qty]])</f>
        <v>0</v>
      </c>
      <c r="I175" s="40"/>
      <c r="J175" s="38">
        <f t="shared" si="3"/>
        <v>0</v>
      </c>
      <c r="K175" s="19"/>
    </row>
    <row r="176" spans="1:11" ht="15.75" thickBot="1" x14ac:dyDescent="0.3">
      <c r="A176" s="15"/>
      <c r="B176" s="18"/>
      <c r="C176" s="24"/>
      <c r="D176" s="16"/>
      <c r="E176" s="29">
        <v>0</v>
      </c>
      <c r="F176" s="11">
        <f>IF(LEN($F175),SUMIF('Consume Tools Recd'!$B$6:$B$211,'MASTER Tools List'!$B176,'Consume Tools Recd'!$E$6:$E$211))</f>
        <v>0</v>
      </c>
      <c r="G176" s="13">
        <f>IF(LEN($G175),SUMIF('Tools Issued'!$B$5:$B$210,'MASTER Tools List'!$B176,'Tools Issued'!$E$5:$E$210))</f>
        <v>0</v>
      </c>
      <c r="H176" s="13">
        <f>IF(LEN(H175),(Table3[[#This Row],[OPENING STOCK]]+Table3[[#This Row],[Received Qty]])-Table3[[#This Row],[Issued Qty]])</f>
        <v>0</v>
      </c>
      <c r="I176" s="40"/>
      <c r="J176" s="38">
        <f t="shared" si="3"/>
        <v>0</v>
      </c>
      <c r="K176" s="19"/>
    </row>
    <row r="177" spans="1:11" ht="15.75" thickBot="1" x14ac:dyDescent="0.3">
      <c r="A177" s="15"/>
      <c r="B177" s="18"/>
      <c r="C177" s="24"/>
      <c r="D177" s="18"/>
      <c r="E177" s="29">
        <v>0</v>
      </c>
      <c r="F177" s="11">
        <f>IF(LEN($F176),SUMIF('Consume Tools Recd'!$B$6:$B$211,'MASTER Tools List'!$B177,'Consume Tools Recd'!$E$6:$E$211))</f>
        <v>0</v>
      </c>
      <c r="G177" s="13">
        <f>IF(LEN($G176),SUMIF('Tools Issued'!$B$5:$B$210,'MASTER Tools List'!$B177,'Tools Issued'!$E$5:$E$210))</f>
        <v>0</v>
      </c>
      <c r="H177" s="13">
        <f>IF(LEN(H176),(Table3[[#This Row],[OPENING STOCK]]+Table3[[#This Row],[Received Qty]])-Table3[[#This Row],[Issued Qty]])</f>
        <v>0</v>
      </c>
      <c r="I177" s="40"/>
      <c r="J177" s="38">
        <f t="shared" si="3"/>
        <v>0</v>
      </c>
      <c r="K177" s="19"/>
    </row>
    <row r="178" spans="1:11" ht="15.75" thickBot="1" x14ac:dyDescent="0.3">
      <c r="A178" s="15"/>
      <c r="B178" s="18"/>
      <c r="C178" s="24"/>
      <c r="D178" s="18"/>
      <c r="E178" s="29">
        <v>0</v>
      </c>
      <c r="F178" s="11">
        <f>IF(LEN($F177),SUMIF('Consume Tools Recd'!$B$6:$B$211,'MASTER Tools List'!$B178,'Consume Tools Recd'!$E$6:$E$211))</f>
        <v>0</v>
      </c>
      <c r="G178" s="13">
        <f>IF(LEN($G177),SUMIF('Tools Issued'!$B$5:$B$210,'MASTER Tools List'!$B178,'Tools Issued'!$E$5:$E$210))</f>
        <v>0</v>
      </c>
      <c r="H178" s="13">
        <f>IF(LEN(H177),(Table3[[#This Row],[OPENING STOCK]]+Table3[[#This Row],[Received Qty]])-Table3[[#This Row],[Issued Qty]])</f>
        <v>0</v>
      </c>
      <c r="I178" s="40"/>
      <c r="J178" s="38">
        <f t="shared" si="3"/>
        <v>0</v>
      </c>
      <c r="K178" s="19"/>
    </row>
    <row r="179" spans="1:11" ht="15.75" thickBot="1" x14ac:dyDescent="0.3">
      <c r="A179" s="15"/>
      <c r="B179" s="18"/>
      <c r="C179" s="24"/>
      <c r="D179" s="16"/>
      <c r="E179" s="29">
        <v>0</v>
      </c>
      <c r="F179" s="11">
        <f>IF(LEN($F178),SUMIF('Consume Tools Recd'!$B$6:$B$211,'MASTER Tools List'!$B179,'Consume Tools Recd'!$E$6:$E$211))</f>
        <v>0</v>
      </c>
      <c r="G179" s="13">
        <f>IF(LEN($G178),SUMIF('Tools Issued'!$B$5:$B$210,'MASTER Tools List'!$B179,'Tools Issued'!$E$5:$E$210))</f>
        <v>0</v>
      </c>
      <c r="H179" s="13">
        <f>IF(LEN(H178),(Table3[[#This Row],[OPENING STOCK]]+Table3[[#This Row],[Received Qty]])-Table3[[#This Row],[Issued Qty]])</f>
        <v>0</v>
      </c>
      <c r="I179" s="40"/>
      <c r="J179" s="38">
        <f t="shared" si="3"/>
        <v>0</v>
      </c>
      <c r="K179" s="19"/>
    </row>
    <row r="180" spans="1:11" ht="15.75" thickBot="1" x14ac:dyDescent="0.3">
      <c r="A180" s="15"/>
      <c r="B180" s="18"/>
      <c r="C180" s="24"/>
      <c r="D180" s="18"/>
      <c r="E180" s="29">
        <v>0</v>
      </c>
      <c r="F180" s="11">
        <f>IF(LEN($F179),SUMIF('Consume Tools Recd'!$B$6:$B$211,'MASTER Tools List'!$B180,'Consume Tools Recd'!$E$6:$E$211))</f>
        <v>0</v>
      </c>
      <c r="G180" s="13">
        <f>IF(LEN($G179),SUMIF('Tools Issued'!$B$5:$B$210,'MASTER Tools List'!$B180,'Tools Issued'!$E$5:$E$210))</f>
        <v>0</v>
      </c>
      <c r="H180" s="13">
        <f>IF(LEN(H179),(Table3[[#This Row],[OPENING STOCK]]+Table3[[#This Row],[Received Qty]])-Table3[[#This Row],[Issued Qty]])</f>
        <v>0</v>
      </c>
      <c r="I180" s="40"/>
      <c r="J180" s="38">
        <f t="shared" si="3"/>
        <v>0</v>
      </c>
      <c r="K180" s="19"/>
    </row>
    <row r="181" spans="1:11" ht="15.75" thickBot="1" x14ac:dyDescent="0.3">
      <c r="A181" s="15"/>
      <c r="B181" s="18"/>
      <c r="C181" s="24"/>
      <c r="D181" s="18"/>
      <c r="E181" s="29">
        <v>0</v>
      </c>
      <c r="F181" s="11">
        <f>IF(LEN($F180),SUMIF('Consume Tools Recd'!$B$6:$B$211,'MASTER Tools List'!$B181,'Consume Tools Recd'!$E$6:$E$211))</f>
        <v>0</v>
      </c>
      <c r="G181" s="13">
        <f>IF(LEN($G180),SUMIF('Tools Issued'!$B$5:$B$210,'MASTER Tools List'!$B181,'Tools Issued'!$E$5:$E$210))</f>
        <v>0</v>
      </c>
      <c r="H181" s="13">
        <f>IF(LEN(H180),(Table3[[#This Row],[OPENING STOCK]]+Table3[[#This Row],[Received Qty]])-Table3[[#This Row],[Issued Qty]])</f>
        <v>0</v>
      </c>
      <c r="I181" s="40"/>
      <c r="J181" s="38">
        <f t="shared" si="3"/>
        <v>0</v>
      </c>
      <c r="K181" s="19"/>
    </row>
    <row r="182" spans="1:11" ht="15.75" thickBot="1" x14ac:dyDescent="0.3">
      <c r="A182" s="15"/>
      <c r="B182" s="18"/>
      <c r="C182" s="24"/>
      <c r="D182" s="16"/>
      <c r="E182" s="29">
        <v>0</v>
      </c>
      <c r="F182" s="11">
        <f>IF(LEN($F181),SUMIF('Consume Tools Recd'!$B$6:$B$211,'MASTER Tools List'!$B182,'Consume Tools Recd'!$E$6:$E$211))</f>
        <v>0</v>
      </c>
      <c r="G182" s="13">
        <f>IF(LEN($G181),SUMIF('Tools Issued'!$B$5:$B$210,'MASTER Tools List'!$B182,'Tools Issued'!$E$5:$E$210))</f>
        <v>0</v>
      </c>
      <c r="H182" s="13">
        <f>IF(LEN(H181),(Table3[[#This Row],[OPENING STOCK]]+Table3[[#This Row],[Received Qty]])-Table3[[#This Row],[Issued Qty]])</f>
        <v>0</v>
      </c>
      <c r="I182" s="40"/>
      <c r="J182" s="38">
        <f t="shared" si="3"/>
        <v>0</v>
      </c>
      <c r="K182" s="19"/>
    </row>
    <row r="183" spans="1:11" ht="15.75" thickBot="1" x14ac:dyDescent="0.3">
      <c r="A183" s="15"/>
      <c r="B183" s="18"/>
      <c r="C183" s="24"/>
      <c r="D183" s="18"/>
      <c r="E183" s="29">
        <v>0</v>
      </c>
      <c r="F183" s="11">
        <f>IF(LEN($F182),SUMIF('Consume Tools Recd'!$B$6:$B$211,'MASTER Tools List'!$B183,'Consume Tools Recd'!$E$6:$E$211))</f>
        <v>0</v>
      </c>
      <c r="G183" s="13">
        <f>IF(LEN($G182),SUMIF('Tools Issued'!$B$5:$B$210,'MASTER Tools List'!$B183,'Tools Issued'!$E$5:$E$210))</f>
        <v>0</v>
      </c>
      <c r="H183" s="13">
        <f>IF(LEN(H182),(Table3[[#This Row],[OPENING STOCK]]+Table3[[#This Row],[Received Qty]])-Table3[[#This Row],[Issued Qty]])</f>
        <v>0</v>
      </c>
      <c r="I183" s="40"/>
      <c r="J183" s="38">
        <f t="shared" si="3"/>
        <v>0</v>
      </c>
      <c r="K183" s="19"/>
    </row>
    <row r="184" spans="1:11" ht="15.75" thickBot="1" x14ac:dyDescent="0.3">
      <c r="A184" s="15"/>
      <c r="B184" s="18"/>
      <c r="C184" s="24"/>
      <c r="D184" s="18"/>
      <c r="E184" s="29">
        <v>0</v>
      </c>
      <c r="F184" s="11">
        <f>IF(LEN($F183),SUMIF('Consume Tools Recd'!$B$6:$B$211,'MASTER Tools List'!$B184,'Consume Tools Recd'!$E$6:$E$211))</f>
        <v>0</v>
      </c>
      <c r="G184" s="13">
        <f>IF(LEN($G183),SUMIF('Tools Issued'!$B$5:$B$210,'MASTER Tools List'!$B184,'Tools Issued'!$E$5:$E$210))</f>
        <v>0</v>
      </c>
      <c r="H184" s="13">
        <f>IF(LEN(H183),(Table3[[#This Row],[OPENING STOCK]]+Table3[[#This Row],[Received Qty]])-Table3[[#This Row],[Issued Qty]])</f>
        <v>0</v>
      </c>
      <c r="I184" s="40"/>
      <c r="J184" s="38">
        <f t="shared" si="3"/>
        <v>0</v>
      </c>
      <c r="K184" s="19"/>
    </row>
    <row r="185" spans="1:11" ht="15.75" thickBot="1" x14ac:dyDescent="0.3">
      <c r="A185" s="15"/>
      <c r="B185" s="18"/>
      <c r="C185" s="24"/>
      <c r="D185" s="16"/>
      <c r="E185" s="29">
        <v>0</v>
      </c>
      <c r="F185" s="11">
        <f>IF(LEN($F184),SUMIF('Consume Tools Recd'!$B$6:$B$211,'MASTER Tools List'!$B185,'Consume Tools Recd'!$E$6:$E$211))</f>
        <v>0</v>
      </c>
      <c r="G185" s="13">
        <f>IF(LEN($G184),SUMIF('Tools Issued'!$B$5:$B$210,'MASTER Tools List'!$B185,'Tools Issued'!$E$5:$E$210))</f>
        <v>0</v>
      </c>
      <c r="H185" s="13">
        <f>IF(LEN(H184),(Table3[[#This Row],[OPENING STOCK]]+Table3[[#This Row],[Received Qty]])-Table3[[#This Row],[Issued Qty]])</f>
        <v>0</v>
      </c>
      <c r="I185" s="40"/>
      <c r="J185" s="38">
        <f t="shared" si="3"/>
        <v>0</v>
      </c>
      <c r="K185" s="19"/>
    </row>
    <row r="186" spans="1:11" ht="15.75" thickBot="1" x14ac:dyDescent="0.3">
      <c r="A186" s="15"/>
      <c r="B186" s="18"/>
      <c r="C186" s="24"/>
      <c r="D186" s="18"/>
      <c r="E186" s="29">
        <v>0</v>
      </c>
      <c r="F186" s="11">
        <f>IF(LEN($F185),SUMIF('Consume Tools Recd'!$B$6:$B$211,'MASTER Tools List'!$B186,'Consume Tools Recd'!$E$6:$E$211))</f>
        <v>0</v>
      </c>
      <c r="G186" s="13">
        <f>IF(LEN($G185),SUMIF('Tools Issued'!$B$5:$B$210,'MASTER Tools List'!$B186,'Tools Issued'!$E$5:$E$210))</f>
        <v>0</v>
      </c>
      <c r="H186" s="13">
        <f>IF(LEN(H185),(Table3[[#This Row],[OPENING STOCK]]+Table3[[#This Row],[Received Qty]])-Table3[[#This Row],[Issued Qty]])</f>
        <v>0</v>
      </c>
      <c r="I186" s="40"/>
      <c r="J186" s="38">
        <f t="shared" si="3"/>
        <v>0</v>
      </c>
      <c r="K186" s="19"/>
    </row>
    <row r="187" spans="1:11" ht="15.75" thickBot="1" x14ac:dyDescent="0.3">
      <c r="A187" s="15"/>
      <c r="B187" s="18"/>
      <c r="C187" s="24"/>
      <c r="D187" s="18"/>
      <c r="E187" s="29">
        <v>0</v>
      </c>
      <c r="F187" s="11">
        <f>IF(LEN($F186),SUMIF('Consume Tools Recd'!$B$6:$B$211,'MASTER Tools List'!$B187,'Consume Tools Recd'!$E$6:$E$211))</f>
        <v>0</v>
      </c>
      <c r="G187" s="13">
        <f>IF(LEN($G186),SUMIF('Tools Issued'!$B$5:$B$210,'MASTER Tools List'!$B187,'Tools Issued'!$E$5:$E$210))</f>
        <v>0</v>
      </c>
      <c r="H187" s="13">
        <f>IF(LEN(H186),(Table3[[#This Row],[OPENING STOCK]]+Table3[[#This Row],[Received Qty]])-Table3[[#This Row],[Issued Qty]])</f>
        <v>0</v>
      </c>
      <c r="I187" s="40"/>
      <c r="J187" s="38">
        <f t="shared" si="3"/>
        <v>0</v>
      </c>
      <c r="K187" s="19"/>
    </row>
    <row r="188" spans="1:11" ht="15.75" thickBot="1" x14ac:dyDescent="0.3">
      <c r="A188" s="15"/>
      <c r="B188" s="18"/>
      <c r="C188" s="24"/>
      <c r="D188" s="16"/>
      <c r="E188" s="29">
        <v>0</v>
      </c>
      <c r="F188" s="11">
        <f>IF(LEN($F187),SUMIF('Consume Tools Recd'!$B$6:$B$211,'MASTER Tools List'!$B188,'Consume Tools Recd'!$E$6:$E$211))</f>
        <v>0</v>
      </c>
      <c r="G188" s="13">
        <f>IF(LEN($G187),SUMIF('Tools Issued'!$B$5:$B$210,'MASTER Tools List'!$B188,'Tools Issued'!$E$5:$E$210))</f>
        <v>0</v>
      </c>
      <c r="H188" s="13">
        <f>IF(LEN(H187),(Table3[[#This Row],[OPENING STOCK]]+Table3[[#This Row],[Received Qty]])-Table3[[#This Row],[Issued Qty]])</f>
        <v>0</v>
      </c>
      <c r="I188" s="40"/>
      <c r="J188" s="38">
        <f t="shared" si="3"/>
        <v>0</v>
      </c>
      <c r="K188" s="19"/>
    </row>
    <row r="189" spans="1:11" ht="15.75" thickBot="1" x14ac:dyDescent="0.3">
      <c r="A189" s="15"/>
      <c r="B189" s="18"/>
      <c r="C189" s="24"/>
      <c r="D189" s="18"/>
      <c r="E189" s="29">
        <v>0</v>
      </c>
      <c r="F189" s="11">
        <f>IF(LEN($F188),SUMIF('Consume Tools Recd'!$B$6:$B$211,'MASTER Tools List'!$B189,'Consume Tools Recd'!$E$6:$E$211))</f>
        <v>0</v>
      </c>
      <c r="G189" s="13">
        <f>IF(LEN($G188),SUMIF('Tools Issued'!$B$5:$B$210,'MASTER Tools List'!$B189,'Tools Issued'!$E$5:$E$210))</f>
        <v>0</v>
      </c>
      <c r="H189" s="13">
        <f>IF(LEN(H188),(Table3[[#This Row],[OPENING STOCK]]+Table3[[#This Row],[Received Qty]])-Table3[[#This Row],[Issued Qty]])</f>
        <v>0</v>
      </c>
      <c r="I189" s="40"/>
      <c r="J189" s="38">
        <f t="shared" si="3"/>
        <v>0</v>
      </c>
      <c r="K189" s="19"/>
    </row>
    <row r="190" spans="1:11" ht="15.75" thickBot="1" x14ac:dyDescent="0.3">
      <c r="A190" s="15"/>
      <c r="B190" s="18"/>
      <c r="C190" s="24"/>
      <c r="D190" s="18"/>
      <c r="E190" s="29">
        <v>0</v>
      </c>
      <c r="F190" s="11">
        <f>IF(LEN($F189),SUMIF('Consume Tools Recd'!$B$6:$B$211,'MASTER Tools List'!$B190,'Consume Tools Recd'!$E$6:$E$211))</f>
        <v>0</v>
      </c>
      <c r="G190" s="13">
        <f>IF(LEN($G189),SUMIF('Tools Issued'!$B$5:$B$210,'MASTER Tools List'!$B190,'Tools Issued'!$E$5:$E$210))</f>
        <v>0</v>
      </c>
      <c r="H190" s="13">
        <f>IF(LEN(H189),(Table3[[#This Row],[OPENING STOCK]]+Table3[[#This Row],[Received Qty]])-Table3[[#This Row],[Issued Qty]])</f>
        <v>0</v>
      </c>
      <c r="I190" s="40"/>
      <c r="J190" s="38">
        <f t="shared" si="3"/>
        <v>0</v>
      </c>
      <c r="K190" s="19"/>
    </row>
    <row r="191" spans="1:11" ht="15.75" thickBot="1" x14ac:dyDescent="0.3">
      <c r="A191" s="15"/>
      <c r="B191" s="18"/>
      <c r="C191" s="24"/>
      <c r="D191" s="16"/>
      <c r="E191" s="29">
        <v>0</v>
      </c>
      <c r="F191" s="11">
        <f>IF(LEN($F190),SUMIF('Consume Tools Recd'!$B$6:$B$211,'MASTER Tools List'!$B191,'Consume Tools Recd'!$E$6:$E$211))</f>
        <v>0</v>
      </c>
      <c r="G191" s="13">
        <f>IF(LEN($G190),SUMIF('Tools Issued'!$B$5:$B$210,'MASTER Tools List'!$B191,'Tools Issued'!$E$5:$E$210))</f>
        <v>0</v>
      </c>
      <c r="H191" s="13">
        <f>IF(LEN(H190),(Table3[[#This Row],[OPENING STOCK]]+Table3[[#This Row],[Received Qty]])-Table3[[#This Row],[Issued Qty]])</f>
        <v>0</v>
      </c>
      <c r="I191" s="40"/>
      <c r="J191" s="38">
        <f t="shared" si="3"/>
        <v>0</v>
      </c>
      <c r="K191" s="19"/>
    </row>
    <row r="192" spans="1:11" ht="15.75" thickBot="1" x14ac:dyDescent="0.3">
      <c r="A192" s="15"/>
      <c r="B192" s="18"/>
      <c r="C192" s="24"/>
      <c r="D192" s="18"/>
      <c r="E192" s="29">
        <v>0</v>
      </c>
      <c r="F192" s="11">
        <f>IF(LEN($F191),SUMIF('Consume Tools Recd'!$B$6:$B$211,'MASTER Tools List'!$B192,'Consume Tools Recd'!$E$6:$E$211))</f>
        <v>0</v>
      </c>
      <c r="G192" s="13">
        <f>IF(LEN($G191),SUMIF('Tools Issued'!$B$5:$B$210,'MASTER Tools List'!$B192,'Tools Issued'!$E$5:$E$210))</f>
        <v>0</v>
      </c>
      <c r="H192" s="13">
        <f>IF(LEN(H191),(Table3[[#This Row],[OPENING STOCK]]+Table3[[#This Row],[Received Qty]])-Table3[[#This Row],[Issued Qty]])</f>
        <v>0</v>
      </c>
      <c r="I192" s="40"/>
      <c r="J192" s="38">
        <f t="shared" si="3"/>
        <v>0</v>
      </c>
      <c r="K192" s="19"/>
    </row>
    <row r="193" spans="1:11" ht="15.75" thickBot="1" x14ac:dyDescent="0.3">
      <c r="A193" s="15"/>
      <c r="B193" s="18"/>
      <c r="C193" s="24"/>
      <c r="D193" s="18"/>
      <c r="E193" s="29">
        <v>0</v>
      </c>
      <c r="F193" s="11">
        <f>IF(LEN($F192),SUMIF('Consume Tools Recd'!$B$6:$B$211,'MASTER Tools List'!$B193,'Consume Tools Recd'!$E$6:$E$211))</f>
        <v>0</v>
      </c>
      <c r="G193" s="13">
        <f>IF(LEN($G192),SUMIF('Tools Issued'!$B$5:$B$210,'MASTER Tools List'!$B193,'Tools Issued'!$E$5:$E$210))</f>
        <v>0</v>
      </c>
      <c r="H193" s="13">
        <f>IF(LEN(H192),(Table3[[#This Row],[OPENING STOCK]]+Table3[[#This Row],[Received Qty]])-Table3[[#This Row],[Issued Qty]])</f>
        <v>0</v>
      </c>
      <c r="I193" s="40"/>
      <c r="J193" s="38">
        <f t="shared" si="3"/>
        <v>0</v>
      </c>
      <c r="K193" s="19"/>
    </row>
    <row r="194" spans="1:11" ht="15.75" thickBot="1" x14ac:dyDescent="0.3">
      <c r="A194" s="15"/>
      <c r="B194" s="18"/>
      <c r="C194" s="24"/>
      <c r="D194" s="16"/>
      <c r="E194" s="29">
        <v>0</v>
      </c>
      <c r="F194" s="11">
        <f>IF(LEN($F193),SUMIF('Consume Tools Recd'!$B$6:$B$211,'MASTER Tools List'!$B194,'Consume Tools Recd'!$E$6:$E$211))</f>
        <v>0</v>
      </c>
      <c r="G194" s="13">
        <f>IF(LEN($G193),SUMIF('Tools Issued'!$B$5:$B$210,'MASTER Tools List'!$B194,'Tools Issued'!$E$5:$E$210))</f>
        <v>0</v>
      </c>
      <c r="H194" s="13">
        <f>IF(LEN(H193),(Table3[[#This Row],[OPENING STOCK]]+Table3[[#This Row],[Received Qty]])-Table3[[#This Row],[Issued Qty]])</f>
        <v>0</v>
      </c>
      <c r="I194" s="40"/>
      <c r="J194" s="38">
        <f t="shared" si="3"/>
        <v>0</v>
      </c>
      <c r="K194" s="19"/>
    </row>
    <row r="195" spans="1:11" ht="15.75" thickBot="1" x14ac:dyDescent="0.3">
      <c r="A195" s="15"/>
      <c r="B195" s="18"/>
      <c r="C195" s="24"/>
      <c r="D195" s="18"/>
      <c r="E195" s="29">
        <v>0</v>
      </c>
      <c r="F195" s="11">
        <f>IF(LEN($F194),SUMIF('Consume Tools Recd'!$B$6:$B$211,'MASTER Tools List'!$B195,'Consume Tools Recd'!$E$6:$E$211))</f>
        <v>0</v>
      </c>
      <c r="G195" s="13">
        <f>IF(LEN($G194),SUMIF('Tools Issued'!$B$5:$B$210,'MASTER Tools List'!$B195,'Tools Issued'!$E$5:$E$210))</f>
        <v>0</v>
      </c>
      <c r="H195" s="13">
        <f>IF(LEN(H194),(Table3[[#This Row],[OPENING STOCK]]+Table3[[#This Row],[Received Qty]])-Table3[[#This Row],[Issued Qty]])</f>
        <v>0</v>
      </c>
      <c r="I195" s="40"/>
      <c r="J195" s="38">
        <f t="shared" si="3"/>
        <v>0</v>
      </c>
      <c r="K195" s="19"/>
    </row>
    <row r="196" spans="1:11" ht="15.75" thickBot="1" x14ac:dyDescent="0.3">
      <c r="A196" s="15"/>
      <c r="B196" s="18"/>
      <c r="C196" s="24"/>
      <c r="D196" s="18"/>
      <c r="E196" s="29">
        <v>0</v>
      </c>
      <c r="F196" s="11">
        <f>IF(LEN($F195),SUMIF('Consume Tools Recd'!$B$6:$B$211,'MASTER Tools List'!$B196,'Consume Tools Recd'!$E$6:$E$211))</f>
        <v>0</v>
      </c>
      <c r="G196" s="13">
        <f>IF(LEN($G195),SUMIF('Tools Issued'!$B$5:$B$210,'MASTER Tools List'!$B196,'Tools Issued'!$E$5:$E$210))</f>
        <v>0</v>
      </c>
      <c r="H196" s="13">
        <f>IF(LEN(H195),(Table3[[#This Row],[OPENING STOCK]]+Table3[[#This Row],[Received Qty]])-Table3[[#This Row],[Issued Qty]])</f>
        <v>0</v>
      </c>
      <c r="I196" s="40"/>
      <c r="J196" s="38">
        <f t="shared" si="3"/>
        <v>0</v>
      </c>
      <c r="K196" s="19"/>
    </row>
    <row r="197" spans="1:11" ht="15.75" thickBot="1" x14ac:dyDescent="0.3">
      <c r="A197" s="15"/>
      <c r="B197" s="18"/>
      <c r="C197" s="24"/>
      <c r="D197" s="16"/>
      <c r="E197" s="29">
        <v>0</v>
      </c>
      <c r="F197" s="11">
        <f>IF(LEN($F196),SUMIF('Consume Tools Recd'!$B$6:$B$211,'MASTER Tools List'!$B197,'Consume Tools Recd'!$E$6:$E$211))</f>
        <v>0</v>
      </c>
      <c r="G197" s="13">
        <f>IF(LEN($G196),SUMIF('Tools Issued'!$B$5:$B$210,'MASTER Tools List'!$B197,'Tools Issued'!$E$5:$E$210))</f>
        <v>0</v>
      </c>
      <c r="H197" s="13">
        <f>IF(LEN(H196),(Table3[[#This Row],[OPENING STOCK]]+Table3[[#This Row],[Received Qty]])-Table3[[#This Row],[Issued Qty]])</f>
        <v>0</v>
      </c>
      <c r="I197" s="40"/>
      <c r="J197" s="38">
        <f t="shared" si="3"/>
        <v>0</v>
      </c>
      <c r="K197" s="19"/>
    </row>
    <row r="198" spans="1:11" ht="15.75" thickBot="1" x14ac:dyDescent="0.3">
      <c r="A198" s="15"/>
      <c r="B198" s="18"/>
      <c r="C198" s="24"/>
      <c r="D198" s="18"/>
      <c r="E198" s="29">
        <v>0</v>
      </c>
      <c r="F198" s="11">
        <f>IF(LEN($F197),SUMIF('Consume Tools Recd'!$B$6:$B$211,'MASTER Tools List'!$B198,'Consume Tools Recd'!$E$6:$E$211))</f>
        <v>0</v>
      </c>
      <c r="G198" s="13">
        <f>IF(LEN($G197),SUMIF('Tools Issued'!$B$5:$B$210,'MASTER Tools List'!$B198,'Tools Issued'!$E$5:$E$210))</f>
        <v>0</v>
      </c>
      <c r="H198" s="13">
        <f>IF(LEN(H197),(Table3[[#This Row],[OPENING STOCK]]+Table3[[#This Row],[Received Qty]])-Table3[[#This Row],[Issued Qty]])</f>
        <v>0</v>
      </c>
      <c r="I198" s="40"/>
      <c r="J198" s="38">
        <f t="shared" si="3"/>
        <v>0</v>
      </c>
      <c r="K198" s="19"/>
    </row>
    <row r="199" spans="1:11" ht="15.75" thickBot="1" x14ac:dyDescent="0.3">
      <c r="A199" s="15"/>
      <c r="B199" s="18"/>
      <c r="C199" s="24"/>
      <c r="D199" s="18"/>
      <c r="E199" s="29">
        <v>0</v>
      </c>
      <c r="F199" s="11">
        <f>IF(LEN($F198),SUMIF('Consume Tools Recd'!$B$6:$B$211,'MASTER Tools List'!$B199,'Consume Tools Recd'!$E$6:$E$211))</f>
        <v>0</v>
      </c>
      <c r="G199" s="13">
        <f>IF(LEN($G198),SUMIF('Tools Issued'!$B$5:$B$210,'MASTER Tools List'!$B199,'Tools Issued'!$E$5:$E$210))</f>
        <v>0</v>
      </c>
      <c r="H199" s="13">
        <f>IF(LEN(H198),(Table3[[#This Row],[OPENING STOCK]]+Table3[[#This Row],[Received Qty]])-Table3[[#This Row],[Issued Qty]])</f>
        <v>0</v>
      </c>
      <c r="I199" s="40"/>
      <c r="J199" s="38">
        <f t="shared" si="3"/>
        <v>0</v>
      </c>
      <c r="K199" s="19"/>
    </row>
    <row r="200" spans="1:11" ht="15.75" thickBot="1" x14ac:dyDescent="0.3">
      <c r="A200" s="15"/>
      <c r="B200" s="18"/>
      <c r="C200" s="24"/>
      <c r="D200" s="16"/>
      <c r="E200" s="29">
        <v>0</v>
      </c>
      <c r="F200" s="11">
        <f>IF(LEN($F199),SUMIF('Consume Tools Recd'!$B$6:$B$211,'MASTER Tools List'!$B200,'Consume Tools Recd'!$E$6:$E$211))</f>
        <v>0</v>
      </c>
      <c r="G200" s="13">
        <f>IF(LEN($G199),SUMIF('Tools Issued'!$B$5:$B$210,'MASTER Tools List'!$B200,'Tools Issued'!$E$5:$E$210))</f>
        <v>0</v>
      </c>
      <c r="H200" s="13">
        <f>IF(LEN(H199),(Table3[[#This Row],[OPENING STOCK]]+Table3[[#This Row],[Received Qty]])-Table3[[#This Row],[Issued Qty]])</f>
        <v>0</v>
      </c>
      <c r="I200" s="40"/>
      <c r="J200" s="38">
        <f t="shared" si="3"/>
        <v>0</v>
      </c>
      <c r="K200" s="19"/>
    </row>
    <row r="201" spans="1:11" ht="15.75" thickBot="1" x14ac:dyDescent="0.3">
      <c r="A201" s="15"/>
      <c r="B201" s="18"/>
      <c r="C201" s="24"/>
      <c r="D201" s="18"/>
      <c r="E201" s="29">
        <v>0</v>
      </c>
      <c r="F201" s="11">
        <f>IF(LEN($F200),SUMIF('Consume Tools Recd'!$B$6:$B$211,'MASTER Tools List'!$B201,'Consume Tools Recd'!$E$6:$E$211))</f>
        <v>0</v>
      </c>
      <c r="G201" s="13">
        <f>IF(LEN($G200),SUMIF('Tools Issued'!$B$5:$B$210,'MASTER Tools List'!$B201,'Tools Issued'!$E$5:$E$210))</f>
        <v>0</v>
      </c>
      <c r="H201" s="13">
        <f>IF(LEN(H200),(Table3[[#This Row],[OPENING STOCK]]+Table3[[#This Row],[Received Qty]])-Table3[[#This Row],[Issued Qty]])</f>
        <v>0</v>
      </c>
      <c r="I201" s="40"/>
      <c r="J201" s="38">
        <f t="shared" ref="J201:J209" si="4">IF(LEN($J200),$F201*$I201)</f>
        <v>0</v>
      </c>
      <c r="K201" s="19"/>
    </row>
    <row r="202" spans="1:11" ht="15.75" thickBot="1" x14ac:dyDescent="0.3">
      <c r="A202" s="15"/>
      <c r="B202" s="18"/>
      <c r="C202" s="24"/>
      <c r="D202" s="18"/>
      <c r="E202" s="29">
        <v>0</v>
      </c>
      <c r="F202" s="11">
        <f>IF(LEN($F201),SUMIF('Consume Tools Recd'!$B$6:$B$211,'MASTER Tools List'!$B202,'Consume Tools Recd'!$E$6:$E$211))</f>
        <v>0</v>
      </c>
      <c r="G202" s="13">
        <f>IF(LEN($G201),SUMIF('Tools Issued'!$B$5:$B$210,'MASTER Tools List'!$B202,'Tools Issued'!$E$5:$E$210))</f>
        <v>0</v>
      </c>
      <c r="H202" s="13">
        <f>IF(LEN(H201),(Table3[[#This Row],[OPENING STOCK]]+Table3[[#This Row],[Received Qty]])-Table3[[#This Row],[Issued Qty]])</f>
        <v>0</v>
      </c>
      <c r="I202" s="40"/>
      <c r="J202" s="38">
        <f t="shared" si="4"/>
        <v>0</v>
      </c>
      <c r="K202" s="19"/>
    </row>
    <row r="203" spans="1:11" ht="15.75" thickBot="1" x14ac:dyDescent="0.3">
      <c r="A203" s="15"/>
      <c r="B203" s="18"/>
      <c r="C203" s="24"/>
      <c r="D203" s="16"/>
      <c r="E203" s="29">
        <v>0</v>
      </c>
      <c r="F203" s="11">
        <f>IF(LEN($F202),SUMIF('Consume Tools Recd'!$B$6:$B$211,'MASTER Tools List'!$B203,'Consume Tools Recd'!$E$6:$E$211))</f>
        <v>0</v>
      </c>
      <c r="G203" s="13">
        <f>IF(LEN($G202),SUMIF('Tools Issued'!$B$5:$B$210,'MASTER Tools List'!$B203,'Tools Issued'!$E$5:$E$210))</f>
        <v>0</v>
      </c>
      <c r="H203" s="13">
        <f>IF(LEN(H202),(Table3[[#This Row],[OPENING STOCK]]+Table3[[#This Row],[Received Qty]])-Table3[[#This Row],[Issued Qty]])</f>
        <v>0</v>
      </c>
      <c r="I203" s="40"/>
      <c r="J203" s="38">
        <f t="shared" si="4"/>
        <v>0</v>
      </c>
      <c r="K203" s="19"/>
    </row>
    <row r="204" spans="1:11" ht="15.75" thickBot="1" x14ac:dyDescent="0.3">
      <c r="A204" s="15"/>
      <c r="B204" s="18"/>
      <c r="C204" s="24"/>
      <c r="D204" s="18"/>
      <c r="E204" s="29">
        <v>0</v>
      </c>
      <c r="F204" s="11">
        <f>IF(LEN($F203),SUMIF('Consume Tools Recd'!$B$6:$B$211,'MASTER Tools List'!$B204,'Consume Tools Recd'!$E$6:$E$211))</f>
        <v>0</v>
      </c>
      <c r="G204" s="13">
        <f>IF(LEN($G203),SUMIF('Tools Issued'!$B$5:$B$210,'MASTER Tools List'!$B204,'Tools Issued'!$E$5:$E$210))</f>
        <v>0</v>
      </c>
      <c r="H204" s="13">
        <f>IF(LEN(H203),(Table3[[#This Row],[OPENING STOCK]]+Table3[[#This Row],[Received Qty]])-Table3[[#This Row],[Issued Qty]])</f>
        <v>0</v>
      </c>
      <c r="I204" s="40"/>
      <c r="J204" s="38">
        <f t="shared" si="4"/>
        <v>0</v>
      </c>
      <c r="K204" s="19"/>
    </row>
    <row r="205" spans="1:11" ht="15.75" thickBot="1" x14ac:dyDescent="0.3">
      <c r="A205" s="15"/>
      <c r="B205" s="18"/>
      <c r="C205" s="24"/>
      <c r="D205" s="18"/>
      <c r="E205" s="29">
        <v>0</v>
      </c>
      <c r="F205" s="11">
        <f>IF(LEN($F204),SUMIF('Consume Tools Recd'!$B$6:$B$211,'MASTER Tools List'!$B205,'Consume Tools Recd'!$E$6:$E$211))</f>
        <v>0</v>
      </c>
      <c r="G205" s="13">
        <f>IF(LEN($G204),SUMIF('Tools Issued'!$B$5:$B$210,'MASTER Tools List'!$B205,'Tools Issued'!$E$5:$E$210))</f>
        <v>0</v>
      </c>
      <c r="H205" s="13">
        <f>IF(LEN(H204),(Table3[[#This Row],[OPENING STOCK]]+Table3[[#This Row],[Received Qty]])-Table3[[#This Row],[Issued Qty]])</f>
        <v>0</v>
      </c>
      <c r="I205" s="40"/>
      <c r="J205" s="38">
        <f t="shared" si="4"/>
        <v>0</v>
      </c>
      <c r="K205" s="19"/>
    </row>
    <row r="206" spans="1:11" ht="15.75" thickBot="1" x14ac:dyDescent="0.3">
      <c r="A206" s="15"/>
      <c r="B206" s="18"/>
      <c r="C206" s="24"/>
      <c r="D206" s="16"/>
      <c r="E206" s="29">
        <v>0</v>
      </c>
      <c r="F206" s="11">
        <f>IF(LEN($F205),SUMIF('Consume Tools Recd'!$B$6:$B$211,'MASTER Tools List'!$B206,'Consume Tools Recd'!$E$6:$E$211))</f>
        <v>0</v>
      </c>
      <c r="G206" s="13">
        <f>IF(LEN($G205),SUMIF('Tools Issued'!$B$5:$B$210,'MASTER Tools List'!$B206,'Tools Issued'!$E$5:$E$210))</f>
        <v>0</v>
      </c>
      <c r="H206" s="13">
        <f>IF(LEN(H205),(Table3[[#This Row],[OPENING STOCK]]+Table3[[#This Row],[Received Qty]])-Table3[[#This Row],[Issued Qty]])</f>
        <v>0</v>
      </c>
      <c r="I206" s="40"/>
      <c r="J206" s="38">
        <f t="shared" si="4"/>
        <v>0</v>
      </c>
      <c r="K206" s="19"/>
    </row>
    <row r="207" spans="1:11" ht="15.75" thickBot="1" x14ac:dyDescent="0.3">
      <c r="A207" s="15"/>
      <c r="B207" s="18"/>
      <c r="C207" s="24"/>
      <c r="D207" s="18"/>
      <c r="E207" s="29">
        <v>0</v>
      </c>
      <c r="F207" s="11">
        <f>IF(LEN($F206),SUMIF('Consume Tools Recd'!$B$6:$B$211,'MASTER Tools List'!$B207,'Consume Tools Recd'!$E$6:$E$211))</f>
        <v>0</v>
      </c>
      <c r="G207" s="13">
        <f>IF(LEN($G206),SUMIF('Tools Issued'!$B$5:$B$210,'MASTER Tools List'!$B207,'Tools Issued'!$E$5:$E$210))</f>
        <v>0</v>
      </c>
      <c r="H207" s="13">
        <f>IF(LEN(H206),(Table3[[#This Row],[OPENING STOCK]]+Table3[[#This Row],[Received Qty]])-Table3[[#This Row],[Issued Qty]])</f>
        <v>0</v>
      </c>
      <c r="I207" s="40"/>
      <c r="J207" s="38">
        <f t="shared" si="4"/>
        <v>0</v>
      </c>
      <c r="K207" s="19"/>
    </row>
    <row r="208" spans="1:11" ht="15.75" thickBot="1" x14ac:dyDescent="0.3">
      <c r="A208" s="15"/>
      <c r="B208" s="18"/>
      <c r="C208" s="24"/>
      <c r="D208" s="18"/>
      <c r="E208" s="29">
        <v>0</v>
      </c>
      <c r="F208" s="11">
        <f>IF(LEN($F207),SUMIF('Consume Tools Recd'!$B$6:$B$211,'MASTER Tools List'!$B208,'Consume Tools Recd'!$E$6:$E$211))</f>
        <v>0</v>
      </c>
      <c r="G208" s="13">
        <f>IF(LEN($G207),SUMIF('Tools Issued'!$B$5:$B$210,'MASTER Tools List'!$B208,'Tools Issued'!$E$5:$E$210))</f>
        <v>0</v>
      </c>
      <c r="H208" s="13">
        <f>IF(LEN(H207),(Table3[[#This Row],[OPENING STOCK]]+Table3[[#This Row],[Received Qty]])-Table3[[#This Row],[Issued Qty]])</f>
        <v>0</v>
      </c>
      <c r="I208" s="40"/>
      <c r="J208" s="38">
        <f t="shared" si="4"/>
        <v>0</v>
      </c>
      <c r="K208" s="19"/>
    </row>
    <row r="209" spans="1:11" ht="15.75" thickBot="1" x14ac:dyDescent="0.3">
      <c r="A209" s="15"/>
      <c r="B209" s="18"/>
      <c r="C209" s="24"/>
      <c r="D209" s="16"/>
      <c r="E209" s="29">
        <v>0</v>
      </c>
      <c r="F209" s="11">
        <f>IF(LEN($F208),SUMIF('Consume Tools Recd'!$B$6:$B$211,'MASTER Tools List'!$B209,'Consume Tools Recd'!$E$6:$E$211))</f>
        <v>0</v>
      </c>
      <c r="G209" s="13">
        <f>IF(LEN($G208),SUMIF('Tools Issued'!$B$5:$B$210,'MASTER Tools List'!$B209,'Tools Issued'!$E$5:$E$210))</f>
        <v>0</v>
      </c>
      <c r="H209" s="13">
        <f>IF(LEN(H208),(Table3[[#This Row],[OPENING STOCK]]+Table3[[#This Row],[Received Qty]])-Table3[[#This Row],[Issued Qty]])</f>
        <v>0</v>
      </c>
      <c r="I209" s="40"/>
      <c r="J209" s="38">
        <f t="shared" si="4"/>
        <v>0</v>
      </c>
      <c r="K209" s="20"/>
    </row>
    <row r="210" spans="1:11" ht="15.75" thickBot="1" x14ac:dyDescent="0.3">
      <c r="A210" s="21" t="s">
        <v>15</v>
      </c>
      <c r="B210" s="25"/>
      <c r="C210" s="22"/>
      <c r="D210" s="25"/>
      <c r="E210" s="25"/>
      <c r="F210" s="12"/>
      <c r="G210" s="12"/>
      <c r="H210" s="12"/>
      <c r="I210" s="57"/>
      <c r="J210" s="58">
        <f>SUBTOTAL(109,Table3[Total Cost (MWK)])</f>
        <v>0</v>
      </c>
      <c r="K210" s="23">
        <f>SUBTOTAL(103,Table3[Remarks])</f>
        <v>0</v>
      </c>
    </row>
    <row r="212" spans="1:11" x14ac:dyDescent="0.25">
      <c r="J212" s="35">
        <f>Table3[[#Totals],[Total Cost (MWK)]]/720</f>
        <v>0</v>
      </c>
    </row>
  </sheetData>
  <sheetProtection formatCells="0" formatColumns="0" formatRows="0" insertColumns="0" insertRows="0" deleteColumns="0" deleteRows="0" sort="0" autoFilter="0"/>
  <mergeCells count="3">
    <mergeCell ref="A1:K1"/>
    <mergeCell ref="A2:K2"/>
    <mergeCell ref="A3:K3"/>
  </mergeCells>
  <pageMargins left="0.7" right="0.7" top="0.75" bottom="0.75" header="0.3" footer="0.3"/>
  <pageSetup scale="51" orientation="portrait" horizontalDpi="4294967292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12"/>
  <sheetViews>
    <sheetView showZeros="0" view="pageBreakPreview" zoomScaleSheetLayoutView="100" workbookViewId="0">
      <pane ySplit="5" topLeftCell="A17" activePane="bottomLeft" state="frozen"/>
      <selection pane="bottomLeft" activeCell="D32" activeCellId="1" sqref="B26 D32"/>
    </sheetView>
  </sheetViews>
  <sheetFormatPr defaultRowHeight="15" x14ac:dyDescent="0.25"/>
  <cols>
    <col min="2" max="2" width="12.85546875" style="46" customWidth="1"/>
    <col min="3" max="3" width="34.28515625" bestFit="1" customWidth="1"/>
    <col min="5" max="5" width="14.85546875" style="51" customWidth="1"/>
    <col min="6" max="6" width="23.42578125" bestFit="1" customWidth="1"/>
    <col min="7" max="7" width="15.42578125" customWidth="1"/>
    <col min="8" max="8" width="13.42578125" customWidth="1"/>
    <col min="9" max="10" width="18.7109375" style="42" customWidth="1"/>
    <col min="11" max="11" width="15.7109375" customWidth="1"/>
  </cols>
  <sheetData>
    <row r="1" spans="1:11" ht="27.75" customHeight="1" x14ac:dyDescent="0.3">
      <c r="A1" s="72" t="s">
        <v>0</v>
      </c>
      <c r="B1" s="72"/>
      <c r="C1" s="72"/>
      <c r="D1" s="72"/>
      <c r="E1" s="72"/>
      <c r="F1" s="72"/>
      <c r="G1" s="72"/>
      <c r="H1" s="72"/>
      <c r="I1" s="72"/>
      <c r="J1" s="72"/>
      <c r="K1" s="72"/>
    </row>
    <row r="2" spans="1:11" ht="20.25" customHeight="1" x14ac:dyDescent="0.3">
      <c r="A2" s="73" t="s">
        <v>81</v>
      </c>
      <c r="B2" s="73"/>
      <c r="C2" s="73"/>
      <c r="D2" s="73"/>
      <c r="E2" s="73"/>
      <c r="F2" s="73"/>
      <c r="G2" s="73"/>
      <c r="H2" s="73"/>
      <c r="I2" s="73"/>
      <c r="J2" s="73"/>
      <c r="K2" s="73"/>
    </row>
    <row r="3" spans="1:11" ht="19.5" customHeight="1" x14ac:dyDescent="0.3">
      <c r="A3" s="72" t="s">
        <v>90</v>
      </c>
      <c r="B3" s="72"/>
      <c r="C3" s="72"/>
      <c r="D3" s="72"/>
      <c r="E3" s="72"/>
      <c r="F3" s="72"/>
      <c r="G3" s="72"/>
      <c r="H3" s="72"/>
      <c r="I3" s="72"/>
      <c r="J3" s="72"/>
      <c r="K3" s="72"/>
    </row>
    <row r="4" spans="1:11" ht="7.5" customHeight="1" x14ac:dyDescent="0.3">
      <c r="A4" s="55"/>
      <c r="B4" s="55"/>
      <c r="C4" s="55"/>
      <c r="D4" s="55"/>
      <c r="E4" s="55"/>
      <c r="F4" s="55"/>
      <c r="G4" s="55"/>
      <c r="H4" s="55"/>
      <c r="I4" s="55"/>
      <c r="J4" s="55"/>
      <c r="K4" s="55"/>
    </row>
    <row r="5" spans="1:11" ht="21" customHeight="1" x14ac:dyDescent="0.25">
      <c r="A5" s="1" t="s">
        <v>1</v>
      </c>
      <c r="B5" s="47" t="s">
        <v>3</v>
      </c>
      <c r="C5" s="2" t="s">
        <v>4</v>
      </c>
      <c r="D5" s="2" t="s">
        <v>5</v>
      </c>
      <c r="E5" s="52" t="s">
        <v>9</v>
      </c>
      <c r="F5" s="3" t="s">
        <v>12</v>
      </c>
      <c r="G5" s="3" t="s">
        <v>10</v>
      </c>
      <c r="H5" s="2" t="s">
        <v>6</v>
      </c>
      <c r="I5" s="43" t="s">
        <v>7</v>
      </c>
      <c r="J5" s="43" t="s">
        <v>8</v>
      </c>
      <c r="K5" s="4" t="s">
        <v>2</v>
      </c>
    </row>
    <row r="6" spans="1:11" x14ac:dyDescent="0.25">
      <c r="A6" s="15">
        <v>1</v>
      </c>
      <c r="B6" s="46" t="s">
        <v>57</v>
      </c>
      <c r="C6" s="10" t="str">
        <f>IFERROR(VLOOKUP($B6,'MASTER Tools List'!$B$5:$J$208,2,FALSE),0)</f>
        <v>Safety Goggle White</v>
      </c>
      <c r="D6" s="11" t="str">
        <f>IFERROR(VLOOKUP($B6,'MASTER Tools List'!$B$5:$J$208,3,FALSE),0)</f>
        <v>PCS</v>
      </c>
      <c r="E6" s="51">
        <v>368</v>
      </c>
      <c r="F6" s="18" t="s">
        <v>94</v>
      </c>
      <c r="G6" s="63">
        <v>42619</v>
      </c>
      <c r="H6" s="18"/>
      <c r="I6" s="45">
        <f>IFERROR(VLOOKUP($B6,'MASTER Tools List'!$B$5:$J$208,8,FALSE),0)</f>
        <v>0</v>
      </c>
      <c r="J6" s="44">
        <f>Table2[[#This Row],[Unit Price (MWK)]]*Table2[[#This Row],[Received Qty]]</f>
        <v>0</v>
      </c>
      <c r="K6" s="19"/>
    </row>
    <row r="7" spans="1:11" x14ac:dyDescent="0.25">
      <c r="A7" s="15">
        <v>2</v>
      </c>
      <c r="B7" s="46" t="s">
        <v>58</v>
      </c>
      <c r="C7" s="10" t="str">
        <f>IF(LEN($C6),IFERROR(VLOOKUP($B7,'MASTER Tools List'!$B$5:$J$208,2,FALSE),0))</f>
        <v>Safety Goggle black</v>
      </c>
      <c r="D7" s="11" t="str">
        <f>IF(LEN($C6),IFERROR(VLOOKUP($B7,'MASTER Tools List'!$B$5:$J$208,3,FALSE),0))</f>
        <v>PCS</v>
      </c>
      <c r="E7" s="51">
        <v>180</v>
      </c>
      <c r="F7" s="18" t="s">
        <v>94</v>
      </c>
      <c r="G7" s="63">
        <v>42619</v>
      </c>
      <c r="H7" s="18"/>
      <c r="I7" s="45">
        <f>IF(LEN($C6),IFERROR(VLOOKUP($B7,'MASTER Tools List'!$B$5:$J$208,8,FALSE),0))</f>
        <v>0</v>
      </c>
      <c r="J7" s="44">
        <f>Table2[[#This Row],[Unit Price (MWK)]]*Table2[[#This Row],[Received Qty]]</f>
        <v>0</v>
      </c>
      <c r="K7" s="19"/>
    </row>
    <row r="8" spans="1:11" x14ac:dyDescent="0.25">
      <c r="A8" s="15">
        <v>3</v>
      </c>
      <c r="B8" s="46" t="s">
        <v>95</v>
      </c>
      <c r="C8" s="10" t="str">
        <f>IF(LEN($C7),IFERROR(VLOOKUP($B8,'MASTER Tools List'!$B$5:$J$208,2,FALSE),0))</f>
        <v>Coverall - diif sizes- Poly cotton</v>
      </c>
      <c r="D8" s="11" t="str">
        <f>IF(LEN($C7),IFERROR(VLOOKUP($B8,'MASTER Tools List'!$B$5:$J$208,3,FALSE),0))</f>
        <v>PCS</v>
      </c>
      <c r="E8" s="51">
        <v>250</v>
      </c>
      <c r="F8" s="18" t="s">
        <v>94</v>
      </c>
      <c r="G8" s="63">
        <v>42619</v>
      </c>
      <c r="H8" s="18"/>
      <c r="I8" s="45">
        <f>IF(LEN($C7),IFERROR(VLOOKUP($B8,'MASTER Tools List'!$B$5:$J$208,8,FALSE),0))</f>
        <v>0</v>
      </c>
      <c r="J8" s="44">
        <f>Table2[[#This Row],[Unit Price (MWK)]]*Table2[[#This Row],[Received Qty]]</f>
        <v>0</v>
      </c>
      <c r="K8" s="19"/>
    </row>
    <row r="9" spans="1:11" x14ac:dyDescent="0.25">
      <c r="A9" s="15">
        <v>4</v>
      </c>
      <c r="B9" s="46" t="s">
        <v>98</v>
      </c>
      <c r="C9" s="10" t="str">
        <f>IF(LEN($C8),IFERROR(VLOOKUP($B9,'MASTER Tools List'!$B$5:$J$208,2,FALSE),0))</f>
        <v>Coverall - diif sizes- cotton</v>
      </c>
      <c r="D9" s="11" t="str">
        <f>IF(LEN($C8),IFERROR(VLOOKUP($B9,'MASTER Tools List'!$B$5:$J$208,3,FALSE),0))</f>
        <v>PCS</v>
      </c>
      <c r="E9" s="51">
        <v>110</v>
      </c>
      <c r="F9" s="18" t="s">
        <v>94</v>
      </c>
      <c r="G9" s="63">
        <v>42619</v>
      </c>
      <c r="H9" s="18"/>
      <c r="I9" s="45">
        <f>IF(LEN($C8),IFERROR(VLOOKUP($B9,'MASTER Tools List'!$B$5:$J$208,8,FALSE),0))</f>
        <v>0</v>
      </c>
      <c r="J9" s="44">
        <f>Table2[[#This Row],[Unit Price (MWK)]]*Table2[[#This Row],[Received Qty]]</f>
        <v>0</v>
      </c>
      <c r="K9" s="19"/>
    </row>
    <row r="10" spans="1:11" x14ac:dyDescent="0.25">
      <c r="A10" s="15">
        <v>5</v>
      </c>
      <c r="B10" s="46" t="s">
        <v>100</v>
      </c>
      <c r="C10" s="10" t="str">
        <f>IF(LEN($C9),IFERROR(VLOOKUP($B10,'MASTER Tools List'!$B$5:$J$208,2,FALSE),0))</f>
        <v>Ear Plug</v>
      </c>
      <c r="D10" s="11" t="str">
        <f>IF(LEN($C9),IFERROR(VLOOKUP($B10,'MASTER Tools List'!$B$5:$J$208,3,FALSE),0))</f>
        <v>Pair</v>
      </c>
      <c r="E10" s="51">
        <v>2000</v>
      </c>
      <c r="F10" s="18" t="s">
        <v>94</v>
      </c>
      <c r="G10" s="63">
        <v>42619</v>
      </c>
      <c r="H10" s="18"/>
      <c r="I10" s="45">
        <f>IF(LEN($C9),IFERROR(VLOOKUP($B10,'MASTER Tools List'!$B$5:$J$208,8,FALSE),0))</f>
        <v>0</v>
      </c>
      <c r="J10" s="44">
        <f>Table2[[#This Row],[Unit Price (MWK)]]*Table2[[#This Row],[Received Qty]]</f>
        <v>0</v>
      </c>
      <c r="K10" s="19"/>
    </row>
    <row r="11" spans="1:11" x14ac:dyDescent="0.25">
      <c r="A11" s="15">
        <v>6</v>
      </c>
      <c r="B11" s="46" t="s">
        <v>102</v>
      </c>
      <c r="C11" s="10" t="str">
        <f>IF(LEN($C10),IFERROR(VLOOKUP($B11,'MASTER Tools List'!$B$5:$J$208,2,FALSE),0))</f>
        <v>Welding Helmet</v>
      </c>
      <c r="D11" s="11" t="str">
        <f>IF(LEN($C10),IFERROR(VLOOKUP($B11,'MASTER Tools List'!$B$5:$J$208,3,FALSE),0))</f>
        <v>PCS</v>
      </c>
      <c r="E11" s="51">
        <v>25</v>
      </c>
      <c r="F11" s="18" t="s">
        <v>94</v>
      </c>
      <c r="G11" s="63">
        <v>42619</v>
      </c>
      <c r="H11" s="18"/>
      <c r="I11" s="45">
        <f>IF(LEN($C10),IFERROR(VLOOKUP($B11,'MASTER Tools List'!$B$5:$J$208,8,FALSE),0))</f>
        <v>0</v>
      </c>
      <c r="J11" s="44">
        <f>Table2[[#This Row],[Unit Price (MWK)]]*Table2[[#This Row],[Received Qty]]</f>
        <v>0</v>
      </c>
      <c r="K11" s="19"/>
    </row>
    <row r="12" spans="1:11" x14ac:dyDescent="0.25">
      <c r="A12" s="15">
        <v>7</v>
      </c>
      <c r="B12" s="46" t="s">
        <v>50</v>
      </c>
      <c r="C12" s="10" t="str">
        <f>IF(LEN($C11),IFERROR(VLOOKUP($B12,'MASTER Tools List'!$B$5:$J$208,2,FALSE),0))</f>
        <v>Cutting Nozzle 1 X 16 mm</v>
      </c>
      <c r="D12" s="11" t="str">
        <f>IF(LEN($C11),IFERROR(VLOOKUP($B12,'MASTER Tools List'!$B$5:$J$208,3,FALSE),0))</f>
        <v>PCS</v>
      </c>
      <c r="E12" s="51">
        <v>100</v>
      </c>
      <c r="F12" s="18" t="s">
        <v>94</v>
      </c>
      <c r="G12" s="63">
        <v>42619</v>
      </c>
      <c r="H12" s="18"/>
      <c r="I12" s="45">
        <f>IF(LEN($C11),IFERROR(VLOOKUP($B12,'MASTER Tools List'!$B$5:$J$208,8,FALSE),0))</f>
        <v>0</v>
      </c>
      <c r="J12" s="44">
        <f>Table2[[#This Row],[Unit Price (MWK)]]*Table2[[#This Row],[Received Qty]]</f>
        <v>0</v>
      </c>
      <c r="K12" s="19"/>
    </row>
    <row r="13" spans="1:11" x14ac:dyDescent="0.25">
      <c r="A13" s="15">
        <v>8</v>
      </c>
      <c r="B13" s="46" t="s">
        <v>51</v>
      </c>
      <c r="C13" s="10" t="str">
        <f>IF(LEN($C12),IFERROR(VLOOKUP($B13,'MASTER Tools List'!$B$5:$J$208,2,FALSE),0))</f>
        <v>Cutting Nozzle 1 X 32 mm</v>
      </c>
      <c r="D13" s="11" t="str">
        <f>IF(LEN($C12),IFERROR(VLOOKUP($B13,'MASTER Tools List'!$B$5:$J$208,3,FALSE),0))</f>
        <v>PCS</v>
      </c>
      <c r="E13" s="51">
        <v>232</v>
      </c>
      <c r="F13" s="18" t="s">
        <v>94</v>
      </c>
      <c r="G13" s="63">
        <v>42619</v>
      </c>
      <c r="H13" s="18"/>
      <c r="I13" s="45">
        <f>IF(LEN($C12),IFERROR(VLOOKUP($B13,'MASTER Tools List'!$B$5:$J$208,8,FALSE),0))</f>
        <v>0</v>
      </c>
      <c r="J13" s="44">
        <f>Table2[[#This Row],[Unit Price (MWK)]]*Table2[[#This Row],[Received Qty]]</f>
        <v>0</v>
      </c>
      <c r="K13" s="19"/>
    </row>
    <row r="14" spans="1:11" x14ac:dyDescent="0.25">
      <c r="A14" s="15">
        <v>9</v>
      </c>
      <c r="B14" s="46" t="s">
        <v>52</v>
      </c>
      <c r="C14" s="10" t="str">
        <f>IF(LEN($C13),IFERROR(VLOOKUP($B14,'MASTER Tools List'!$B$5:$J$208,2,FALSE),0))</f>
        <v>Cutting Nozzle 3 X 64 mm</v>
      </c>
      <c r="D14" s="11" t="str">
        <f>IF(LEN($C13),IFERROR(VLOOKUP($B14,'MASTER Tools List'!$B$5:$J$208,3,FALSE),0))</f>
        <v>PCS</v>
      </c>
      <c r="E14" s="51">
        <v>250</v>
      </c>
      <c r="F14" s="18" t="s">
        <v>94</v>
      </c>
      <c r="G14" s="63">
        <v>42619</v>
      </c>
      <c r="H14" s="18"/>
      <c r="I14" s="45">
        <f>IF(LEN($C13),IFERROR(VLOOKUP($B14,'MASTER Tools List'!$B$5:$J$208,8,FALSE),0))</f>
        <v>0</v>
      </c>
      <c r="J14" s="44">
        <f>Table2[[#This Row],[Unit Price (MWK)]]*Table2[[#This Row],[Received Qty]]</f>
        <v>0</v>
      </c>
      <c r="K14" s="19"/>
    </row>
    <row r="15" spans="1:11" x14ac:dyDescent="0.25">
      <c r="A15" s="15">
        <v>10</v>
      </c>
      <c r="B15" s="46" t="s">
        <v>110</v>
      </c>
      <c r="C15" s="10" t="str">
        <f>IF(LEN($C14),IFERROR(VLOOKUP($B15,'MASTER Tools List'!$B$5:$J$208,2,FALSE),0))</f>
        <v>Welding Electrode E 6013 - 2.5mm</v>
      </c>
      <c r="D15" s="11" t="str">
        <f>IF(LEN($C14),IFERROR(VLOOKUP($B15,'MASTER Tools List'!$B$5:$J$208,3,FALSE),0))</f>
        <v>Kg</v>
      </c>
      <c r="E15" s="51">
        <v>100</v>
      </c>
      <c r="F15" s="18" t="s">
        <v>94</v>
      </c>
      <c r="G15" s="63">
        <v>42619</v>
      </c>
      <c r="H15" s="18"/>
      <c r="I15" s="45">
        <f>IF(LEN($C14),IFERROR(VLOOKUP($B15,'MASTER Tools List'!$B$5:$J$208,8,FALSE),0))</f>
        <v>0</v>
      </c>
      <c r="J15" s="44">
        <f>Table2[[#This Row],[Unit Price (MWK)]]*Table2[[#This Row],[Received Qty]]</f>
        <v>0</v>
      </c>
      <c r="K15" s="19"/>
    </row>
    <row r="16" spans="1:11" x14ac:dyDescent="0.25">
      <c r="A16" s="15">
        <v>11</v>
      </c>
      <c r="B16" s="46" t="s">
        <v>42</v>
      </c>
      <c r="C16" s="10" t="str">
        <f>IF(LEN($C15),IFERROR(VLOOKUP($B16,'MASTER Tools List'!$B$5:$J$208,2,FALSE),0))</f>
        <v>Welding Electrode E 6013 - 3.2mm</v>
      </c>
      <c r="D16" s="11" t="str">
        <f>IF(LEN($C15),IFERROR(VLOOKUP($B16,'MASTER Tools List'!$B$5:$J$208,3,FALSE),0))</f>
        <v>Kg</v>
      </c>
      <c r="E16" s="51">
        <v>6000</v>
      </c>
      <c r="F16" s="18" t="s">
        <v>94</v>
      </c>
      <c r="G16" s="63">
        <v>42619</v>
      </c>
      <c r="H16" s="18"/>
      <c r="I16" s="45">
        <f>IF(LEN($C15),IFERROR(VLOOKUP($B16,'MASTER Tools List'!$B$5:$J$208,8,FALSE),0))</f>
        <v>0</v>
      </c>
      <c r="J16" s="44">
        <f>Table2[[#This Row],[Unit Price (MWK)]]*Table2[[#This Row],[Received Qty]]</f>
        <v>0</v>
      </c>
      <c r="K16" s="19"/>
    </row>
    <row r="17" spans="1:11" x14ac:dyDescent="0.25">
      <c r="A17" s="15">
        <v>12</v>
      </c>
      <c r="B17" s="46" t="s">
        <v>43</v>
      </c>
      <c r="C17" s="10" t="str">
        <f>IF(LEN($C16),IFERROR(VLOOKUP($B17,'MASTER Tools List'!$B$5:$J$208,2,FALSE),0))</f>
        <v>Welding Electrode E 6013 - 4mm</v>
      </c>
      <c r="D17" s="11" t="str">
        <f>IF(LEN($C16),IFERROR(VLOOKUP($B17,'MASTER Tools List'!$B$5:$J$208,3,FALSE),0))</f>
        <v>Kg</v>
      </c>
      <c r="E17" s="51">
        <v>10920</v>
      </c>
      <c r="F17" s="18" t="s">
        <v>94</v>
      </c>
      <c r="G17" s="63">
        <v>42619</v>
      </c>
      <c r="H17" s="18"/>
      <c r="I17" s="45">
        <f>IF(LEN($C16),IFERROR(VLOOKUP($B17,'MASTER Tools List'!$B$5:$J$208,8,FALSE),0))</f>
        <v>0</v>
      </c>
      <c r="J17" s="44">
        <f>Table2[[#This Row],[Unit Price (MWK)]]*Table2[[#This Row],[Received Qty]]</f>
        <v>0</v>
      </c>
      <c r="K17" s="19"/>
    </row>
    <row r="18" spans="1:11" x14ac:dyDescent="0.25">
      <c r="A18" s="15">
        <v>13</v>
      </c>
      <c r="B18" s="46" t="s">
        <v>107</v>
      </c>
      <c r="C18" s="10" t="str">
        <f>IF(LEN($C17),IFERROR(VLOOKUP($B18,'MASTER Tools List'!$B$5:$J$208,2,FALSE),0))</f>
        <v>Welding Electrode E 7018 - 2.5mm</v>
      </c>
      <c r="D18" s="11" t="str">
        <f>IF(LEN($C17),IFERROR(VLOOKUP($B18,'MASTER Tools List'!$B$5:$J$208,3,FALSE),0))</f>
        <v>Kg</v>
      </c>
      <c r="E18" s="51">
        <v>100</v>
      </c>
      <c r="F18" s="18" t="s">
        <v>94</v>
      </c>
      <c r="G18" s="63">
        <v>42619</v>
      </c>
      <c r="H18" s="18"/>
      <c r="I18" s="45">
        <f>IF(LEN($C17),IFERROR(VLOOKUP($B18,'MASTER Tools List'!$B$5:$J$208,8,FALSE),0))</f>
        <v>0</v>
      </c>
      <c r="J18" s="44">
        <f>Table2[[#This Row],[Unit Price (MWK)]]*Table2[[#This Row],[Received Qty]]</f>
        <v>0</v>
      </c>
      <c r="K18" s="19"/>
    </row>
    <row r="19" spans="1:11" x14ac:dyDescent="0.25">
      <c r="A19" s="15">
        <v>14</v>
      </c>
      <c r="B19" s="46" t="s">
        <v>104</v>
      </c>
      <c r="C19" s="10" t="str">
        <f>IF(LEN($C18),IFERROR(VLOOKUP($B19,'MASTER Tools List'!$B$5:$J$208,2,FALSE),0))</f>
        <v>Welding Electrode E 7018 - 3.2mm</v>
      </c>
      <c r="D19" s="11" t="str">
        <f>IF(LEN($C18),IFERROR(VLOOKUP($B19,'MASTER Tools List'!$B$5:$J$208,3,FALSE),0))</f>
        <v>Kg</v>
      </c>
      <c r="E19" s="51">
        <v>1000</v>
      </c>
      <c r="F19" s="18" t="s">
        <v>94</v>
      </c>
      <c r="G19" s="63">
        <v>42619</v>
      </c>
      <c r="H19" s="18"/>
      <c r="I19" s="45">
        <f>IF(LEN($C18),IFERROR(VLOOKUP($B19,'MASTER Tools List'!$B$5:$J$208,8,FALSE),0))</f>
        <v>0</v>
      </c>
      <c r="J19" s="44">
        <f>Table2[[#This Row],[Unit Price (MWK)]]*Table2[[#This Row],[Received Qty]]</f>
        <v>0</v>
      </c>
      <c r="K19" s="19"/>
    </row>
    <row r="20" spans="1:11" x14ac:dyDescent="0.25">
      <c r="A20" s="15">
        <v>15</v>
      </c>
      <c r="B20" s="46" t="s">
        <v>106</v>
      </c>
      <c r="C20" s="10" t="str">
        <f>IF(LEN($C19),IFERROR(VLOOKUP($B20,'MASTER Tools List'!$B$5:$J$208,2,FALSE),0))</f>
        <v>Welding Electrode E 7018 - 4mm</v>
      </c>
      <c r="D20" s="11" t="str">
        <f>IF(LEN($C19),IFERROR(VLOOKUP($B20,'MASTER Tools List'!$B$5:$J$208,3,FALSE),0))</f>
        <v>Kg</v>
      </c>
      <c r="E20" s="51">
        <v>1000</v>
      </c>
      <c r="F20" s="18" t="s">
        <v>94</v>
      </c>
      <c r="G20" s="63">
        <v>42619</v>
      </c>
      <c r="H20" s="18"/>
      <c r="I20" s="45">
        <f>IF(LEN($C19),IFERROR(VLOOKUP($B20,'MASTER Tools List'!$B$5:$J$208,8,FALSE),0))</f>
        <v>0</v>
      </c>
      <c r="J20" s="44">
        <f>Table2[[#This Row],[Unit Price (MWK)]]*Table2[[#This Row],[Received Qty]]</f>
        <v>0</v>
      </c>
      <c r="K20" s="19"/>
    </row>
    <row r="21" spans="1:11" x14ac:dyDescent="0.25">
      <c r="A21" s="15">
        <v>16</v>
      </c>
      <c r="B21" s="46" t="s">
        <v>115</v>
      </c>
      <c r="C21" s="10" t="str">
        <f>IF(LEN($C20),IFERROR(VLOOKUP($B21,'MASTER Tools List'!$B$5:$J$208,2,FALSE),0))</f>
        <v>LPG Cutting Nozzle 1/16</v>
      </c>
      <c r="D21" s="11" t="str">
        <f>IF(LEN($C20),IFERROR(VLOOKUP($B21,'MASTER Tools List'!$B$5:$J$208,3,FALSE),0))</f>
        <v>PCS</v>
      </c>
      <c r="E21" s="51">
        <v>6</v>
      </c>
      <c r="F21" s="18" t="s">
        <v>121</v>
      </c>
      <c r="G21" s="62">
        <v>42537</v>
      </c>
      <c r="H21" s="18"/>
      <c r="I21" s="45">
        <f>IF(LEN($C20),IFERROR(VLOOKUP($B21,'MASTER Tools List'!$B$5:$J$208,8,FALSE),0))</f>
        <v>0</v>
      </c>
      <c r="J21" s="44">
        <f>Table2[[#This Row],[Unit Price (MWK)]]*Table2[[#This Row],[Received Qty]]</f>
        <v>0</v>
      </c>
      <c r="K21" s="19"/>
    </row>
    <row r="22" spans="1:11" x14ac:dyDescent="0.25">
      <c r="A22" s="15">
        <v>17</v>
      </c>
      <c r="B22" s="46" t="s">
        <v>116</v>
      </c>
      <c r="C22" s="10" t="str">
        <f>IF(LEN($C21),IFERROR(VLOOKUP($B22,'MASTER Tools List'!$B$5:$J$208,2,FALSE),0))</f>
        <v>LPG Cutting Nozzle 1/32</v>
      </c>
      <c r="D22" s="11" t="str">
        <f>IF(LEN($C21),IFERROR(VLOOKUP($B22,'MASTER Tools List'!$B$5:$J$208,3,FALSE),0))</f>
        <v>PCS</v>
      </c>
      <c r="E22" s="51">
        <v>6</v>
      </c>
      <c r="F22" s="18" t="s">
        <v>121</v>
      </c>
      <c r="G22" s="62">
        <v>42537</v>
      </c>
      <c r="H22" s="18"/>
      <c r="I22" s="45">
        <f>IF(LEN($C21),IFERROR(VLOOKUP($B22,'MASTER Tools List'!$B$5:$J$208,8,FALSE),0))</f>
        <v>0</v>
      </c>
      <c r="J22" s="44">
        <f>Table2[[#This Row],[Unit Price (MWK)]]*Table2[[#This Row],[Received Qty]]</f>
        <v>0</v>
      </c>
      <c r="K22" s="19"/>
    </row>
    <row r="23" spans="1:11" x14ac:dyDescent="0.25">
      <c r="A23" s="15">
        <v>18</v>
      </c>
      <c r="B23" s="46" t="s">
        <v>117</v>
      </c>
      <c r="C23" s="10" t="str">
        <f>IF(LEN($C8),IFERROR(VLOOKUP($B23,'MASTER Tools List'!$B$5:$J$208,2,FALSE),0))</f>
        <v>LPG Cutting Nozzle 3/64</v>
      </c>
      <c r="D23" s="11" t="str">
        <f>IF(LEN($C8),IFERROR(VLOOKUP($B23,'MASTER Tools List'!$B$5:$J$208,3,FALSE),0))</f>
        <v>PCS</v>
      </c>
      <c r="E23" s="51">
        <v>6</v>
      </c>
      <c r="F23" s="18" t="s">
        <v>121</v>
      </c>
      <c r="G23" s="62">
        <v>42537</v>
      </c>
      <c r="H23" s="18"/>
      <c r="I23" s="45">
        <f>IF(LEN($C22),IFERROR(VLOOKUP($B23,'MASTER Tools List'!$B$5:$J$208,8,FALSE),0))</f>
        <v>0</v>
      </c>
      <c r="J23" s="44">
        <f>Table2[[#This Row],[Unit Price (MWK)]]*Table2[[#This Row],[Received Qty]]</f>
        <v>0</v>
      </c>
      <c r="K23" s="19"/>
    </row>
    <row r="24" spans="1:11" x14ac:dyDescent="0.25">
      <c r="A24" s="15">
        <v>19</v>
      </c>
      <c r="B24" s="46" t="s">
        <v>55</v>
      </c>
      <c r="C24" s="10" t="str">
        <f>IF(LEN($C23),IFERROR(VLOOKUP($B24,'MASTER Tools List'!$B$5:$J$208,2,FALSE),0))</f>
        <v>Cable Leg</v>
      </c>
      <c r="D24" s="11" t="str">
        <f>IF(LEN($C23),IFERROR(VLOOKUP($B24,'MASTER Tools List'!$B$5:$J$208,3,FALSE),0))</f>
        <v>PCS</v>
      </c>
      <c r="E24" s="51">
        <v>25</v>
      </c>
      <c r="F24" s="18" t="s">
        <v>121</v>
      </c>
      <c r="G24" s="62">
        <v>42537</v>
      </c>
      <c r="H24" s="18"/>
      <c r="I24" s="45">
        <f>IF(LEN($C23),IFERROR(VLOOKUP($B24,'MASTER Tools List'!$B$5:$J$208,8,FALSE),0))</f>
        <v>0</v>
      </c>
      <c r="J24" s="44">
        <f>Table2[[#This Row],[Unit Price (MWK)]]*Table2[[#This Row],[Received Qty]]</f>
        <v>0</v>
      </c>
      <c r="K24" s="19"/>
    </row>
    <row r="25" spans="1:11" x14ac:dyDescent="0.25">
      <c r="A25" s="15">
        <v>20</v>
      </c>
      <c r="B25" s="46" t="s">
        <v>122</v>
      </c>
      <c r="C25" s="10" t="str">
        <f>IF(LEN($C24),IFERROR(VLOOKUP($B25,'MASTER Tools List'!$B$5:$J$208,2,FALSE),0))</f>
        <v>Hose Clamb</v>
      </c>
      <c r="D25" s="11" t="str">
        <f>IF(LEN($C24),IFERROR(VLOOKUP($B25,'MASTER Tools List'!$B$5:$J$208,3,FALSE),0))</f>
        <v>PCS</v>
      </c>
      <c r="E25" s="51">
        <v>25</v>
      </c>
      <c r="F25" s="18" t="s">
        <v>121</v>
      </c>
      <c r="G25" s="62">
        <v>42537</v>
      </c>
      <c r="H25" s="18"/>
      <c r="I25" s="45">
        <f>IF(LEN($C24),IFERROR(VLOOKUP($B25,'MASTER Tools List'!$B$5:$J$208,8,FALSE),0))</f>
        <v>0</v>
      </c>
      <c r="J25" s="44">
        <f>Table2[[#This Row],[Unit Price (MWK)]]*Table2[[#This Row],[Received Qty]]</f>
        <v>0</v>
      </c>
      <c r="K25" s="19"/>
    </row>
    <row r="26" spans="1:11" x14ac:dyDescent="0.25">
      <c r="A26" s="15">
        <v>21</v>
      </c>
      <c r="B26" s="46" t="s">
        <v>124</v>
      </c>
      <c r="C26" s="10" t="str">
        <f>IF(LEN($C25),IFERROR(VLOOKUP($B26,'MASTER Tools List'!$B$5:$J$208,2,FALSE),0))</f>
        <v>Linedoori</v>
      </c>
      <c r="D26" s="11" t="str">
        <f>IF(LEN($C25),IFERROR(VLOOKUP($B26,'MASTER Tools List'!$B$5:$J$208,3,FALSE),0))</f>
        <v>Pkts</v>
      </c>
      <c r="E26" s="51">
        <v>2</v>
      </c>
      <c r="F26" s="18" t="s">
        <v>127</v>
      </c>
      <c r="G26" s="63">
        <v>42628</v>
      </c>
      <c r="H26" s="18"/>
      <c r="I26" s="45">
        <f>IF(LEN($C25),IFERROR(VLOOKUP($B26,'MASTER Tools List'!$B$5:$J$208,8,FALSE),0))</f>
        <v>0</v>
      </c>
      <c r="J26" s="44">
        <f>Table2[[#This Row],[Unit Price (MWK)]]*Table2[[#This Row],[Received Qty]]</f>
        <v>0</v>
      </c>
      <c r="K26" s="19"/>
    </row>
    <row r="27" spans="1:11" x14ac:dyDescent="0.25">
      <c r="A27" s="15">
        <v>22</v>
      </c>
      <c r="B27" s="46" t="s">
        <v>48</v>
      </c>
      <c r="C27" s="10" t="str">
        <f>IF(LEN($C26),IFERROR(VLOOKUP($B27,'MASTER Tools List'!$B$5:$J$208,2,FALSE),0))</f>
        <v>Leather Gloves</v>
      </c>
      <c r="D27" s="11" t="str">
        <f>IF(LEN($C26),IFERROR(VLOOKUP($B27,'MASTER Tools List'!$B$5:$J$208,3,FALSE),0))</f>
        <v>Pair</v>
      </c>
      <c r="E27" s="51">
        <v>10</v>
      </c>
      <c r="F27" s="18" t="s">
        <v>127</v>
      </c>
      <c r="G27" s="63">
        <v>42628</v>
      </c>
      <c r="H27" s="18"/>
      <c r="I27" s="45">
        <f>IF(LEN($C26),IFERROR(VLOOKUP($B27,'MASTER Tools List'!$B$5:$J$208,8,FALSE),0))</f>
        <v>0</v>
      </c>
      <c r="J27" s="44">
        <f>Table2[[#This Row],[Unit Price (MWK)]]*Table2[[#This Row],[Received Qty]]</f>
        <v>0</v>
      </c>
      <c r="K27" s="19"/>
    </row>
    <row r="28" spans="1:11" x14ac:dyDescent="0.25">
      <c r="A28" s="15">
        <v>23</v>
      </c>
      <c r="B28" s="46" t="s">
        <v>128</v>
      </c>
      <c r="C28" s="10" t="str">
        <f>IF(LEN($C27),IFERROR(VLOOKUP($B28,'MASTER Tools List'!$B$5:$J$208,2,FALSE),0))</f>
        <v>Piano Wire</v>
      </c>
      <c r="D28" s="11" t="str">
        <f>IF(LEN($C27),IFERROR(VLOOKUP($B28,'MASTER Tools List'!$B$5:$J$208,3,FALSE),0))</f>
        <v>Kg</v>
      </c>
      <c r="E28" s="51">
        <v>2.5</v>
      </c>
      <c r="F28" s="18" t="s">
        <v>127</v>
      </c>
      <c r="G28" s="63">
        <v>42628</v>
      </c>
      <c r="H28" s="18"/>
      <c r="I28" s="45">
        <f>IF(LEN($C27),IFERROR(VLOOKUP($B28,'MASTER Tools List'!$B$5:$J$208,8,FALSE),0))</f>
        <v>0</v>
      </c>
      <c r="J28" s="44">
        <f>Table2[[#This Row],[Unit Price (MWK)]]*Table2[[#This Row],[Received Qty]]</f>
        <v>0</v>
      </c>
      <c r="K28" s="19"/>
    </row>
    <row r="29" spans="1:11" x14ac:dyDescent="0.25">
      <c r="A29" s="15">
        <v>24</v>
      </c>
      <c r="B29" s="46" t="s">
        <v>130</v>
      </c>
      <c r="C29" s="10" t="str">
        <f>IF(LEN($C28),IFERROR(VLOOKUP($B29,'MASTER Tools List'!$B$5:$J$208,2,FALSE),0))</f>
        <v>Spark Lighter Stone</v>
      </c>
      <c r="D29" s="11" t="str">
        <f>IF(LEN($C28),IFERROR(VLOOKUP($B29,'MASTER Tools List'!$B$5:$J$208,3,FALSE),0))</f>
        <v>PCS</v>
      </c>
      <c r="E29" s="51">
        <v>50</v>
      </c>
      <c r="F29" s="18" t="s">
        <v>127</v>
      </c>
      <c r="G29" s="63">
        <v>42628</v>
      </c>
      <c r="H29" s="18"/>
      <c r="I29" s="45">
        <f>IF(LEN($C28),IFERROR(VLOOKUP($B29,'MASTER Tools List'!$B$5:$J$208,8,FALSE),0))</f>
        <v>0</v>
      </c>
      <c r="J29" s="44">
        <f>Table2[[#This Row],[Unit Price (MWK)]]*Table2[[#This Row],[Received Qty]]</f>
        <v>0</v>
      </c>
      <c r="K29" s="19"/>
    </row>
    <row r="30" spans="1:11" x14ac:dyDescent="0.25">
      <c r="A30" s="15">
        <v>25</v>
      </c>
      <c r="B30" s="46" t="s">
        <v>132</v>
      </c>
      <c r="C30" s="10" t="str">
        <f>IF(LEN($C29),IFERROR(VLOOKUP($B30,'MASTER Tools List'!$B$5:$J$208,2,FALSE),0))</f>
        <v>Spark Ligter</v>
      </c>
      <c r="D30" s="11" t="str">
        <f>IF(LEN($C29),IFERROR(VLOOKUP($B30,'MASTER Tools List'!$B$5:$J$208,3,FALSE),0))</f>
        <v>PCS</v>
      </c>
      <c r="E30" s="51">
        <v>5</v>
      </c>
      <c r="F30" s="18" t="s">
        <v>127</v>
      </c>
      <c r="G30" s="63">
        <v>42628</v>
      </c>
      <c r="H30" s="18"/>
      <c r="I30" s="45">
        <f>IF(LEN($C29),IFERROR(VLOOKUP($B30,'MASTER Tools List'!$B$5:$J$208,8,FALSE),0))</f>
        <v>0</v>
      </c>
      <c r="J30" s="44">
        <f>Table2[[#This Row],[Unit Price (MWK)]]*Table2[[#This Row],[Received Qty]]</f>
        <v>0</v>
      </c>
      <c r="K30" s="19"/>
    </row>
    <row r="31" spans="1:11" x14ac:dyDescent="0.25">
      <c r="A31" s="15">
        <v>26</v>
      </c>
      <c r="B31" s="48" t="s">
        <v>134</v>
      </c>
      <c r="C31" s="10" t="str">
        <f>IF(LEN($C30),IFERROR(VLOOKUP($B31,'MASTER Tools List'!$B$5:$J$208,2,FALSE),0))</f>
        <v>Marking Pencil</v>
      </c>
      <c r="D31" s="11" t="str">
        <f>IF(LEN($C30),IFERROR(VLOOKUP($B31,'MASTER Tools List'!$B$5:$J$208,3,FALSE),0))</f>
        <v>Box</v>
      </c>
      <c r="E31" s="53">
        <v>1</v>
      </c>
      <c r="F31" s="18" t="s">
        <v>127</v>
      </c>
      <c r="G31" s="63">
        <v>42628</v>
      </c>
      <c r="H31" s="18"/>
      <c r="I31" s="45">
        <f>IF(LEN($C30),IFERROR(VLOOKUP($B31,'MASTER Tools List'!$B$5:$J$208,8,FALSE),0))</f>
        <v>0</v>
      </c>
      <c r="J31" s="44">
        <f>Table2[[#This Row],[Unit Price (MWK)]]*Table2[[#This Row],[Received Qty]]</f>
        <v>0</v>
      </c>
      <c r="K31" s="19"/>
    </row>
    <row r="32" spans="1:11" x14ac:dyDescent="0.25">
      <c r="A32" s="15">
        <v>27</v>
      </c>
      <c r="B32" s="48"/>
      <c r="C32" s="10">
        <f>IF(LEN($C31),IFERROR(VLOOKUP($B32,'MASTER Tools List'!$B$5:$J$208,2,FALSE),0))</f>
        <v>0</v>
      </c>
      <c r="D32" s="11">
        <f>IF(LEN($C31),IFERROR(VLOOKUP($B32,'MASTER Tools List'!$B$5:$J$208,3,FALSE),0))</f>
        <v>0</v>
      </c>
      <c r="E32" s="53"/>
      <c r="F32" s="18"/>
      <c r="G32" s="18"/>
      <c r="H32" s="18"/>
      <c r="I32" s="45">
        <f>IF(LEN($C31),IFERROR(VLOOKUP($B32,'MASTER Tools List'!$B$5:$J$208,8,FALSE),0))</f>
        <v>0</v>
      </c>
      <c r="J32" s="44">
        <f>Table2[[#This Row],[Unit Price (MWK)]]*Table2[[#This Row],[Received Qty]]</f>
        <v>0</v>
      </c>
      <c r="K32" s="19"/>
    </row>
    <row r="33" spans="1:11" x14ac:dyDescent="0.25">
      <c r="A33" s="15">
        <v>28</v>
      </c>
      <c r="B33" s="48"/>
      <c r="C33" s="10">
        <f>IF(LEN($C32),IFERROR(VLOOKUP($B33,'MASTER Tools List'!$B$5:$J$208,2,FALSE),0))</f>
        <v>0</v>
      </c>
      <c r="D33" s="11">
        <f>IF(LEN($C32),IFERROR(VLOOKUP($B33,'MASTER Tools List'!$B$5:$J$208,3,FALSE),0))</f>
        <v>0</v>
      </c>
      <c r="E33" s="53"/>
      <c r="F33" s="18"/>
      <c r="G33" s="18"/>
      <c r="H33" s="18"/>
      <c r="I33" s="45">
        <f>IF(LEN($C32),IFERROR(VLOOKUP($B33,'MASTER Tools List'!$B$5:$J$208,8,FALSE),0))</f>
        <v>0</v>
      </c>
      <c r="J33" s="44">
        <f>Table2[[#This Row],[Unit Price (MWK)]]*Table2[[#This Row],[Received Qty]]</f>
        <v>0</v>
      </c>
      <c r="K33" s="19"/>
    </row>
    <row r="34" spans="1:11" x14ac:dyDescent="0.25">
      <c r="A34" s="15">
        <v>29</v>
      </c>
      <c r="B34" s="48"/>
      <c r="C34" s="10">
        <f>IF(LEN($C33),IFERROR(VLOOKUP($B34,'MASTER Tools List'!$B$5:$J$208,2,FALSE),0))</f>
        <v>0</v>
      </c>
      <c r="D34" s="11">
        <f>IF(LEN($C33),IFERROR(VLOOKUP($B34,'MASTER Tools List'!$B$5:$J$208,3,FALSE),0))</f>
        <v>0</v>
      </c>
      <c r="E34" s="53"/>
      <c r="F34" s="18"/>
      <c r="G34" s="18"/>
      <c r="H34" s="18"/>
      <c r="I34" s="45">
        <f>IF(LEN($C33),IFERROR(VLOOKUP($B34,'MASTER Tools List'!$B$5:$J$208,8,FALSE),0))</f>
        <v>0</v>
      </c>
      <c r="J34" s="44">
        <f>Table2[[#This Row],[Unit Price (MWK)]]*Table2[[#This Row],[Received Qty]]</f>
        <v>0</v>
      </c>
      <c r="K34" s="19"/>
    </row>
    <row r="35" spans="1:11" x14ac:dyDescent="0.25">
      <c r="A35" s="15">
        <v>30</v>
      </c>
      <c r="B35" s="48"/>
      <c r="C35" s="10">
        <f>IF(LEN($C34),IFERROR(VLOOKUP($B35,'MASTER Tools List'!$B$5:$J$208,2,FALSE),0))</f>
        <v>0</v>
      </c>
      <c r="D35" s="11">
        <f>IF(LEN($C34),IFERROR(VLOOKUP($B35,'MASTER Tools List'!$B$5:$J$208,3,FALSE),0))</f>
        <v>0</v>
      </c>
      <c r="E35" s="53"/>
      <c r="F35" s="18"/>
      <c r="G35" s="18"/>
      <c r="H35" s="18"/>
      <c r="I35" s="45">
        <f>IF(LEN($C34),IFERROR(VLOOKUP($B35,'MASTER Tools List'!$B$5:$J$208,8,FALSE),0))</f>
        <v>0</v>
      </c>
      <c r="J35" s="44">
        <f>Table2[[#This Row],[Unit Price (MWK)]]*Table2[[#This Row],[Received Qty]]</f>
        <v>0</v>
      </c>
      <c r="K35" s="19"/>
    </row>
    <row r="36" spans="1:11" x14ac:dyDescent="0.25">
      <c r="A36" s="15">
        <v>31</v>
      </c>
      <c r="B36" s="48"/>
      <c r="C36" s="10">
        <f>IF(LEN($C35),IFERROR(VLOOKUP($B36,'MASTER Tools List'!$B$5:$J$208,2,FALSE),0))</f>
        <v>0</v>
      </c>
      <c r="D36" s="11">
        <f>IF(LEN($C35),IFERROR(VLOOKUP($B36,'MASTER Tools List'!$B$5:$J$208,3,FALSE),0))</f>
        <v>0</v>
      </c>
      <c r="E36" s="53"/>
      <c r="F36" s="18"/>
      <c r="G36" s="18"/>
      <c r="H36" s="18"/>
      <c r="I36" s="45">
        <f>IF(LEN($C35),IFERROR(VLOOKUP($B36,'MASTER Tools List'!$B$5:$J$208,8,FALSE),0))</f>
        <v>0</v>
      </c>
      <c r="J36" s="44">
        <f>Table2[[#This Row],[Unit Price (MWK)]]*Table2[[#This Row],[Received Qty]]</f>
        <v>0</v>
      </c>
      <c r="K36" s="19"/>
    </row>
    <row r="37" spans="1:11" x14ac:dyDescent="0.25">
      <c r="A37" s="15">
        <v>32</v>
      </c>
      <c r="B37" s="48"/>
      <c r="C37" s="10">
        <f>IF(LEN($C8),IFERROR(VLOOKUP($B37,'MASTER Tools List'!$B$5:$J$208,2,FALSE),0))</f>
        <v>0</v>
      </c>
      <c r="D37" s="11">
        <f>IF(LEN($C8),IFERROR(VLOOKUP($B37,'MASTER Tools List'!$B$5:$J$208,3,FALSE),0))</f>
        <v>0</v>
      </c>
      <c r="E37" s="53"/>
      <c r="F37" s="18"/>
      <c r="G37" s="18"/>
      <c r="H37" s="18"/>
      <c r="I37" s="45">
        <f>IF(LEN($C36),IFERROR(VLOOKUP($B37,'MASTER Tools List'!$B$5:$J$208,8,FALSE),0))</f>
        <v>0</v>
      </c>
      <c r="J37" s="44">
        <f>Table2[[#This Row],[Unit Price (MWK)]]*Table2[[#This Row],[Received Qty]]</f>
        <v>0</v>
      </c>
      <c r="K37" s="19"/>
    </row>
    <row r="38" spans="1:11" x14ac:dyDescent="0.25">
      <c r="A38" s="15">
        <v>33</v>
      </c>
      <c r="B38" s="48"/>
      <c r="C38" s="10">
        <f>IF(LEN($C37),IFERROR(VLOOKUP($B38,'MASTER Tools List'!$B$5:$J$208,2,FALSE),0))</f>
        <v>0</v>
      </c>
      <c r="D38" s="11">
        <f>IF(LEN($C37),IFERROR(VLOOKUP($B38,'MASTER Tools List'!$B$5:$J$208,3,FALSE),0))</f>
        <v>0</v>
      </c>
      <c r="E38" s="53"/>
      <c r="F38" s="18"/>
      <c r="G38" s="18"/>
      <c r="H38" s="18"/>
      <c r="I38" s="45">
        <f>IF(LEN($C37),IFERROR(VLOOKUP($B38,'MASTER Tools List'!$B$5:$J$208,8,FALSE),0))</f>
        <v>0</v>
      </c>
      <c r="J38" s="44">
        <f>Table2[[#This Row],[Unit Price (MWK)]]*Table2[[#This Row],[Received Qty]]</f>
        <v>0</v>
      </c>
      <c r="K38" s="19"/>
    </row>
    <row r="39" spans="1:11" x14ac:dyDescent="0.25">
      <c r="A39" s="15">
        <v>34</v>
      </c>
      <c r="B39" s="48"/>
      <c r="C39" s="10">
        <f>IF(LEN($C38),IFERROR(VLOOKUP($B39,'MASTER Tools List'!$B$5:$J$208,2,FALSE),0))</f>
        <v>0</v>
      </c>
      <c r="D39" s="11">
        <f>IF(LEN($C38),IFERROR(VLOOKUP($B39,'MASTER Tools List'!$B$5:$J$208,3,FALSE),0))</f>
        <v>0</v>
      </c>
      <c r="E39" s="53"/>
      <c r="F39" s="18"/>
      <c r="G39" s="18"/>
      <c r="H39" s="18"/>
      <c r="I39" s="45">
        <f>IF(LEN($C38),IFERROR(VLOOKUP($B39,'MASTER Tools List'!$B$5:$J$208,8,FALSE),0))</f>
        <v>0</v>
      </c>
      <c r="J39" s="44">
        <f>Table2[[#This Row],[Unit Price (MWK)]]*Table2[[#This Row],[Received Qty]]</f>
        <v>0</v>
      </c>
      <c r="K39" s="19"/>
    </row>
    <row r="40" spans="1:11" x14ac:dyDescent="0.25">
      <c r="A40" s="15">
        <v>35</v>
      </c>
      <c r="B40" s="48"/>
      <c r="C40" s="10">
        <f>IF(LEN($C39),IFERROR(VLOOKUP($B40,'MASTER Tools List'!$B$5:$J$208,2,FALSE),0))</f>
        <v>0</v>
      </c>
      <c r="D40" s="11">
        <f>IF(LEN($C39),IFERROR(VLOOKUP($B40,'MASTER Tools List'!$B$5:$J$208,3,FALSE),0))</f>
        <v>0</v>
      </c>
      <c r="E40" s="53"/>
      <c r="F40" s="18"/>
      <c r="G40" s="18"/>
      <c r="H40" s="18"/>
      <c r="I40" s="45">
        <f>IF(LEN($C39),IFERROR(VLOOKUP($B40,'MASTER Tools List'!$B$5:$J$208,8,FALSE),0))</f>
        <v>0</v>
      </c>
      <c r="J40" s="44">
        <f>Table2[[#This Row],[Unit Price (MWK)]]*Table2[[#This Row],[Received Qty]]</f>
        <v>0</v>
      </c>
      <c r="K40" s="19"/>
    </row>
    <row r="41" spans="1:11" x14ac:dyDescent="0.25">
      <c r="A41" s="15">
        <v>36</v>
      </c>
      <c r="B41" s="48"/>
      <c r="C41" s="10">
        <f>IF(LEN($C40),IFERROR(VLOOKUP($B41,'MASTER Tools List'!$B$5:$J$208,2,FALSE),0))</f>
        <v>0</v>
      </c>
      <c r="D41" s="11">
        <f>IF(LEN($C40),IFERROR(VLOOKUP($B41,'MASTER Tools List'!$B$5:$J$208,3,FALSE),0))</f>
        <v>0</v>
      </c>
      <c r="E41" s="53"/>
      <c r="F41" s="18"/>
      <c r="G41" s="18"/>
      <c r="H41" s="18"/>
      <c r="I41" s="45">
        <f>IF(LEN($C40),IFERROR(VLOOKUP($B41,'MASTER Tools List'!$B$5:$J$208,8,FALSE),0))</f>
        <v>0</v>
      </c>
      <c r="J41" s="44">
        <f>Table2[[#This Row],[Unit Price (MWK)]]*Table2[[#This Row],[Received Qty]]</f>
        <v>0</v>
      </c>
      <c r="K41" s="19"/>
    </row>
    <row r="42" spans="1:11" x14ac:dyDescent="0.25">
      <c r="A42" s="15">
        <v>37</v>
      </c>
      <c r="B42" s="48"/>
      <c r="C42" s="10">
        <f>IF(LEN($C41),IFERROR(VLOOKUP($B42,'MASTER Tools List'!$B$5:$J$208,2,FALSE),0))</f>
        <v>0</v>
      </c>
      <c r="D42" s="11">
        <f>IF(LEN($C41),IFERROR(VLOOKUP($B42,'MASTER Tools List'!$B$5:$J$208,3,FALSE),0))</f>
        <v>0</v>
      </c>
      <c r="E42" s="53"/>
      <c r="F42" s="18"/>
      <c r="G42" s="18"/>
      <c r="H42" s="18"/>
      <c r="I42" s="45">
        <f>IF(LEN($C41),IFERROR(VLOOKUP($B42,'MASTER Tools List'!$B$5:$J$208,8,FALSE),0))</f>
        <v>0</v>
      </c>
      <c r="J42" s="44">
        <f>Table2[[#This Row],[Unit Price (MWK)]]*Table2[[#This Row],[Received Qty]]</f>
        <v>0</v>
      </c>
      <c r="K42" s="19"/>
    </row>
    <row r="43" spans="1:11" x14ac:dyDescent="0.25">
      <c r="A43" s="15">
        <v>38</v>
      </c>
      <c r="B43" s="48"/>
      <c r="C43" s="10">
        <f>IF(LEN($C42),IFERROR(VLOOKUP($B43,'MASTER Tools List'!$B$5:$J$208,2,FALSE),0))</f>
        <v>0</v>
      </c>
      <c r="D43" s="11">
        <f>IF(LEN($C42),IFERROR(VLOOKUP($B43,'MASTER Tools List'!$B$5:$J$208,3,FALSE),0))</f>
        <v>0</v>
      </c>
      <c r="E43" s="53"/>
      <c r="F43" s="18"/>
      <c r="G43" s="18"/>
      <c r="H43" s="18"/>
      <c r="I43" s="45">
        <f>IF(LEN($C42),IFERROR(VLOOKUP($B43,'MASTER Tools List'!$B$5:$J$208,8,FALSE),0))</f>
        <v>0</v>
      </c>
      <c r="J43" s="44">
        <f>Table2[[#This Row],[Unit Price (MWK)]]*Table2[[#This Row],[Received Qty]]</f>
        <v>0</v>
      </c>
      <c r="K43" s="19"/>
    </row>
    <row r="44" spans="1:11" x14ac:dyDescent="0.25">
      <c r="A44" s="15">
        <v>39</v>
      </c>
      <c r="B44" s="48"/>
      <c r="C44" s="10">
        <f>IF(LEN($C43),IFERROR(VLOOKUP($B44,'MASTER Tools List'!$B$5:$J$208,2,FALSE),0))</f>
        <v>0</v>
      </c>
      <c r="D44" s="11">
        <f>IF(LEN($C43),IFERROR(VLOOKUP($B44,'MASTER Tools List'!$B$5:$J$208,3,FALSE),0))</f>
        <v>0</v>
      </c>
      <c r="E44" s="53"/>
      <c r="F44" s="18"/>
      <c r="G44" s="18"/>
      <c r="H44" s="18"/>
      <c r="I44" s="45">
        <f>IF(LEN($C43),IFERROR(VLOOKUP($B44,'MASTER Tools List'!$B$5:$J$208,8,FALSE),0))</f>
        <v>0</v>
      </c>
      <c r="J44" s="44">
        <f>Table2[[#This Row],[Unit Price (MWK)]]*Table2[[#This Row],[Received Qty]]</f>
        <v>0</v>
      </c>
      <c r="K44" s="19"/>
    </row>
    <row r="45" spans="1:11" x14ac:dyDescent="0.25">
      <c r="A45" s="15">
        <v>40</v>
      </c>
      <c r="B45" s="48"/>
      <c r="C45" s="10">
        <f>IF(LEN($C44),IFERROR(VLOOKUP($B45,'MASTER Tools List'!$B$5:$J$208,2,FALSE),0))</f>
        <v>0</v>
      </c>
      <c r="D45" s="11">
        <f>IF(LEN($C44),IFERROR(VLOOKUP($B45,'MASTER Tools List'!$B$5:$J$208,3,FALSE),0))</f>
        <v>0</v>
      </c>
      <c r="E45" s="53"/>
      <c r="F45" s="18"/>
      <c r="G45" s="18"/>
      <c r="H45" s="18"/>
      <c r="I45" s="45">
        <f>IF(LEN($C44),IFERROR(VLOOKUP($B45,'MASTER Tools List'!$B$5:$J$208,8,FALSE),0))</f>
        <v>0</v>
      </c>
      <c r="J45" s="44">
        <f>Table2[[#This Row],[Unit Price (MWK)]]*Table2[[#This Row],[Received Qty]]</f>
        <v>0</v>
      </c>
      <c r="K45" s="19"/>
    </row>
    <row r="46" spans="1:11" x14ac:dyDescent="0.25">
      <c r="A46" s="15">
        <v>41</v>
      </c>
      <c r="B46" s="48"/>
      <c r="C46" s="10">
        <f>IF(LEN($C45),IFERROR(VLOOKUP($B46,'MASTER Tools List'!$B$5:$J$208,2,FALSE),0))</f>
        <v>0</v>
      </c>
      <c r="D46" s="11">
        <f>IF(LEN($C45),IFERROR(VLOOKUP($B46,'MASTER Tools List'!$B$5:$J$208,3,FALSE),0))</f>
        <v>0</v>
      </c>
      <c r="E46" s="53"/>
      <c r="F46" s="18"/>
      <c r="G46" s="18"/>
      <c r="H46" s="18"/>
      <c r="I46" s="45">
        <f>IF(LEN($C45),IFERROR(VLOOKUP($B46,'MASTER Tools List'!$B$5:$J$208,8,FALSE),0))</f>
        <v>0</v>
      </c>
      <c r="J46" s="44">
        <f>Table2[[#This Row],[Unit Price (MWK)]]*Table2[[#This Row],[Received Qty]]</f>
        <v>0</v>
      </c>
      <c r="K46" s="19"/>
    </row>
    <row r="47" spans="1:11" x14ac:dyDescent="0.25">
      <c r="A47" s="15">
        <v>42</v>
      </c>
      <c r="B47" s="48"/>
      <c r="C47" s="10">
        <f>IF(LEN($C46),IFERROR(VLOOKUP($B47,'MASTER Tools List'!$B$5:$J$208,2,FALSE),0))</f>
        <v>0</v>
      </c>
      <c r="D47" s="11">
        <f>IF(LEN($C46),IFERROR(VLOOKUP($B47,'MASTER Tools List'!$B$5:$J$208,3,FALSE),0))</f>
        <v>0</v>
      </c>
      <c r="E47" s="53"/>
      <c r="F47" s="18"/>
      <c r="G47" s="18"/>
      <c r="H47" s="18"/>
      <c r="I47" s="45">
        <f>IF(LEN($C46),IFERROR(VLOOKUP($B47,'MASTER Tools List'!$B$5:$J$208,8,FALSE),0))</f>
        <v>0</v>
      </c>
      <c r="J47" s="44">
        <f>Table2[[#This Row],[Unit Price (MWK)]]*Table2[[#This Row],[Received Qty]]</f>
        <v>0</v>
      </c>
      <c r="K47" s="19"/>
    </row>
    <row r="48" spans="1:11" x14ac:dyDescent="0.25">
      <c r="A48" s="15">
        <v>43</v>
      </c>
      <c r="B48" s="48"/>
      <c r="C48" s="10">
        <f>IF(LEN($C47),IFERROR(VLOOKUP($B48,'MASTER Tools List'!$B$5:$J$208,2,FALSE),0))</f>
        <v>0</v>
      </c>
      <c r="D48" s="11">
        <f>IF(LEN($C47),IFERROR(VLOOKUP($B48,'MASTER Tools List'!$B$5:$J$208,3,FALSE),0))</f>
        <v>0</v>
      </c>
      <c r="E48" s="53"/>
      <c r="F48" s="18"/>
      <c r="G48" s="18"/>
      <c r="H48" s="18"/>
      <c r="I48" s="45">
        <f>IF(LEN($C47),IFERROR(VLOOKUP($B48,'MASTER Tools List'!$B$5:$J$208,8,FALSE),0))</f>
        <v>0</v>
      </c>
      <c r="J48" s="44">
        <f>Table2[[#This Row],[Unit Price (MWK)]]*Table2[[#This Row],[Received Qty]]</f>
        <v>0</v>
      </c>
      <c r="K48" s="19"/>
    </row>
    <row r="49" spans="1:11" x14ac:dyDescent="0.25">
      <c r="A49" s="15">
        <v>44</v>
      </c>
      <c r="B49" s="48"/>
      <c r="C49" s="10">
        <f>IF(LEN($C48),IFERROR(VLOOKUP($B49,'MASTER Tools List'!$B$5:$J$208,2,FALSE),0))</f>
        <v>0</v>
      </c>
      <c r="D49" s="11">
        <f>IF(LEN($C48),IFERROR(VLOOKUP($B49,'MASTER Tools List'!$B$5:$J$208,3,FALSE),0))</f>
        <v>0</v>
      </c>
      <c r="E49" s="53"/>
      <c r="F49" s="18"/>
      <c r="G49" s="18"/>
      <c r="H49" s="18"/>
      <c r="I49" s="45">
        <f>IF(LEN($C48),IFERROR(VLOOKUP($B49,'MASTER Tools List'!$B$5:$J$208,8,FALSE),0))</f>
        <v>0</v>
      </c>
      <c r="J49" s="44">
        <f>Table2[[#This Row],[Unit Price (MWK)]]*Table2[[#This Row],[Received Qty]]</f>
        <v>0</v>
      </c>
      <c r="K49" s="19"/>
    </row>
    <row r="50" spans="1:11" x14ac:dyDescent="0.25">
      <c r="A50" s="15">
        <v>45</v>
      </c>
      <c r="B50" s="48"/>
      <c r="C50" s="10">
        <f>IF(LEN($C49),IFERROR(VLOOKUP($B50,'MASTER Tools List'!$B$5:$J$208,2,FALSE),0))</f>
        <v>0</v>
      </c>
      <c r="D50" s="11">
        <f>IF(LEN($C49),IFERROR(VLOOKUP($B50,'MASTER Tools List'!$B$5:$J$208,3,FALSE),0))</f>
        <v>0</v>
      </c>
      <c r="E50" s="53"/>
      <c r="F50" s="18"/>
      <c r="G50" s="18"/>
      <c r="H50" s="18"/>
      <c r="I50" s="45">
        <f>IF(LEN($C49),IFERROR(VLOOKUP($B50,'MASTER Tools List'!$B$5:$J$208,8,FALSE),0))</f>
        <v>0</v>
      </c>
      <c r="J50" s="44">
        <f>Table2[[#This Row],[Unit Price (MWK)]]*Table2[[#This Row],[Received Qty]]</f>
        <v>0</v>
      </c>
      <c r="K50" s="19"/>
    </row>
    <row r="51" spans="1:11" x14ac:dyDescent="0.25">
      <c r="A51" s="15">
        <v>46</v>
      </c>
      <c r="B51" s="48"/>
      <c r="C51" s="10">
        <f>IF(LEN($C8),IFERROR(VLOOKUP($B51,'MASTER Tools List'!$B$5:$J$208,2,FALSE),0))</f>
        <v>0</v>
      </c>
      <c r="D51" s="11">
        <f>IF(LEN($C8),IFERROR(VLOOKUP($B51,'MASTER Tools List'!$B$5:$J$208,3,FALSE),0))</f>
        <v>0</v>
      </c>
      <c r="E51" s="53"/>
      <c r="F51" s="18"/>
      <c r="G51" s="18"/>
      <c r="H51" s="18"/>
      <c r="I51" s="45">
        <f>IF(LEN($C50),IFERROR(VLOOKUP($B51,'MASTER Tools List'!$B$5:$J$208,8,FALSE),0))</f>
        <v>0</v>
      </c>
      <c r="J51" s="44">
        <f>Table2[[#This Row],[Unit Price (MWK)]]*Table2[[#This Row],[Received Qty]]</f>
        <v>0</v>
      </c>
      <c r="K51" s="19"/>
    </row>
    <row r="52" spans="1:11" x14ac:dyDescent="0.25">
      <c r="A52" s="15">
        <v>47</v>
      </c>
      <c r="B52" s="48"/>
      <c r="C52" s="10">
        <f>IF(LEN($C51),IFERROR(VLOOKUP($B52,'MASTER Tools List'!$B$5:$J$208,2,FALSE),0))</f>
        <v>0</v>
      </c>
      <c r="D52" s="11">
        <f>IF(LEN($C51),IFERROR(VLOOKUP($B52,'MASTER Tools List'!$B$5:$J$208,3,FALSE),0))</f>
        <v>0</v>
      </c>
      <c r="E52" s="53"/>
      <c r="F52" s="18"/>
      <c r="G52" s="18"/>
      <c r="H52" s="18"/>
      <c r="I52" s="45">
        <f>IF(LEN($C51),IFERROR(VLOOKUP($B52,'MASTER Tools List'!$B$5:$J$208,8,FALSE),0))</f>
        <v>0</v>
      </c>
      <c r="J52" s="44">
        <f>Table2[[#This Row],[Unit Price (MWK)]]*Table2[[#This Row],[Received Qty]]</f>
        <v>0</v>
      </c>
      <c r="K52" s="19"/>
    </row>
    <row r="53" spans="1:11" x14ac:dyDescent="0.25">
      <c r="A53" s="15">
        <v>48</v>
      </c>
      <c r="B53" s="48"/>
      <c r="C53" s="10">
        <f>IF(LEN($C52),IFERROR(VLOOKUP($B53,'MASTER Tools List'!$B$5:$J$208,2,FALSE),0))</f>
        <v>0</v>
      </c>
      <c r="D53" s="11">
        <f>IF(LEN($C52),IFERROR(VLOOKUP($B53,'MASTER Tools List'!$B$5:$J$208,3,FALSE),0))</f>
        <v>0</v>
      </c>
      <c r="E53" s="53"/>
      <c r="F53" s="18"/>
      <c r="G53" s="18"/>
      <c r="H53" s="18"/>
      <c r="I53" s="45">
        <f>IF(LEN($C52),IFERROR(VLOOKUP($B53,'MASTER Tools List'!$B$5:$J$208,8,FALSE),0))</f>
        <v>0</v>
      </c>
      <c r="J53" s="44">
        <f>Table2[[#This Row],[Unit Price (MWK)]]*Table2[[#This Row],[Received Qty]]</f>
        <v>0</v>
      </c>
      <c r="K53" s="19"/>
    </row>
    <row r="54" spans="1:11" x14ac:dyDescent="0.25">
      <c r="A54" s="15">
        <v>49</v>
      </c>
      <c r="B54" s="48"/>
      <c r="C54" s="10">
        <f>IF(LEN($C53),IFERROR(VLOOKUP($B54,'MASTER Tools List'!$B$5:$J$208,2,FALSE),0))</f>
        <v>0</v>
      </c>
      <c r="D54" s="11">
        <f>IF(LEN($C53),IFERROR(VLOOKUP($B54,'MASTER Tools List'!$B$5:$J$208,3,FALSE),0))</f>
        <v>0</v>
      </c>
      <c r="E54" s="53"/>
      <c r="F54" s="18"/>
      <c r="G54" s="18"/>
      <c r="H54" s="18"/>
      <c r="I54" s="45">
        <f>IF(LEN($C53),IFERROR(VLOOKUP($B54,'MASTER Tools List'!$B$5:$J$208,8,FALSE),0))</f>
        <v>0</v>
      </c>
      <c r="J54" s="44">
        <f>Table2[[#This Row],[Unit Price (MWK)]]*Table2[[#This Row],[Received Qty]]</f>
        <v>0</v>
      </c>
      <c r="K54" s="19"/>
    </row>
    <row r="55" spans="1:11" x14ac:dyDescent="0.25">
      <c r="A55" s="15">
        <v>50</v>
      </c>
      <c r="B55" s="48"/>
      <c r="C55" s="10">
        <f>IF(LEN($C54),IFERROR(VLOOKUP($B55,'MASTER Tools List'!$B$5:$J$208,2,FALSE),0))</f>
        <v>0</v>
      </c>
      <c r="D55" s="11">
        <f>IF(LEN($C54),IFERROR(VLOOKUP($B55,'MASTER Tools List'!$B$5:$J$208,3,FALSE),0))</f>
        <v>0</v>
      </c>
      <c r="E55" s="53"/>
      <c r="F55" s="18"/>
      <c r="G55" s="18"/>
      <c r="H55" s="18"/>
      <c r="I55" s="45">
        <f>IF(LEN($C54),IFERROR(VLOOKUP($B55,'MASTER Tools List'!$B$5:$J$208,8,FALSE),0))</f>
        <v>0</v>
      </c>
      <c r="J55" s="44">
        <f>Table2[[#This Row],[Unit Price (MWK)]]*Table2[[#This Row],[Received Qty]]</f>
        <v>0</v>
      </c>
      <c r="K55" s="19"/>
    </row>
    <row r="56" spans="1:11" x14ac:dyDescent="0.25">
      <c r="A56" s="15">
        <v>51</v>
      </c>
      <c r="B56" s="48"/>
      <c r="C56" s="10">
        <f>IF(LEN($C55),IFERROR(VLOOKUP($B56,'MASTER Tools List'!$B$5:$J$208,2,FALSE),0))</f>
        <v>0</v>
      </c>
      <c r="D56" s="11">
        <f>IF(LEN($C55),IFERROR(VLOOKUP($B56,'MASTER Tools List'!$B$5:$J$208,3,FALSE),0))</f>
        <v>0</v>
      </c>
      <c r="E56" s="53"/>
      <c r="F56" s="18"/>
      <c r="G56" s="18"/>
      <c r="H56" s="18"/>
      <c r="I56" s="45">
        <f>IF(LEN($C55),IFERROR(VLOOKUP($B56,'MASTER Tools List'!$B$5:$J$208,8,FALSE),0))</f>
        <v>0</v>
      </c>
      <c r="J56" s="44">
        <f>Table2[[#This Row],[Unit Price (MWK)]]*Table2[[#This Row],[Received Qty]]</f>
        <v>0</v>
      </c>
      <c r="K56" s="19"/>
    </row>
    <row r="57" spans="1:11" x14ac:dyDescent="0.25">
      <c r="A57" s="15">
        <v>52</v>
      </c>
      <c r="B57" s="48"/>
      <c r="C57" s="10">
        <f>IF(LEN($C56),IFERROR(VLOOKUP($B57,'MASTER Tools List'!$B$5:$J$208,2,FALSE),0))</f>
        <v>0</v>
      </c>
      <c r="D57" s="11">
        <f>IF(LEN($C56),IFERROR(VLOOKUP($B57,'MASTER Tools List'!$B$5:$J$208,3,FALSE),0))</f>
        <v>0</v>
      </c>
      <c r="E57" s="53"/>
      <c r="F57" s="18"/>
      <c r="G57" s="18"/>
      <c r="H57" s="18"/>
      <c r="I57" s="45">
        <f>IF(LEN($C56),IFERROR(VLOOKUP($B57,'MASTER Tools List'!$B$5:$J$208,8,FALSE),0))</f>
        <v>0</v>
      </c>
      <c r="J57" s="44">
        <f>Table2[[#This Row],[Unit Price (MWK)]]*Table2[[#This Row],[Received Qty]]</f>
        <v>0</v>
      </c>
      <c r="K57" s="19"/>
    </row>
    <row r="58" spans="1:11" x14ac:dyDescent="0.25">
      <c r="A58" s="15">
        <v>53</v>
      </c>
      <c r="B58" s="48"/>
      <c r="C58" s="10">
        <f>IF(LEN($C57),IFERROR(VLOOKUP($B58,'MASTER Tools List'!$B$5:$J$208,2,FALSE),0))</f>
        <v>0</v>
      </c>
      <c r="D58" s="11">
        <f>IF(LEN($C57),IFERROR(VLOOKUP($B58,'MASTER Tools List'!$B$5:$J$208,3,FALSE),0))</f>
        <v>0</v>
      </c>
      <c r="E58" s="53"/>
      <c r="F58" s="18"/>
      <c r="G58" s="18"/>
      <c r="H58" s="18"/>
      <c r="I58" s="45">
        <f>IF(LEN($C57),IFERROR(VLOOKUP($B58,'MASTER Tools List'!$B$5:$J$208,8,FALSE),0))</f>
        <v>0</v>
      </c>
      <c r="J58" s="44">
        <f>Table2[[#This Row],[Unit Price (MWK)]]*Table2[[#This Row],[Received Qty]]</f>
        <v>0</v>
      </c>
      <c r="K58" s="19"/>
    </row>
    <row r="59" spans="1:11" x14ac:dyDescent="0.25">
      <c r="A59" s="15">
        <v>54</v>
      </c>
      <c r="B59" s="48"/>
      <c r="C59" s="10">
        <f>IF(LEN($C58),IFERROR(VLOOKUP($B59,'MASTER Tools List'!$B$5:$J$208,2,FALSE),0))</f>
        <v>0</v>
      </c>
      <c r="D59" s="11">
        <f>IF(LEN($C58),IFERROR(VLOOKUP($B59,'MASTER Tools List'!$B$5:$J$208,3,FALSE),0))</f>
        <v>0</v>
      </c>
      <c r="E59" s="53"/>
      <c r="F59" s="18"/>
      <c r="G59" s="18"/>
      <c r="H59" s="18"/>
      <c r="I59" s="45">
        <f>IF(LEN($C58),IFERROR(VLOOKUP($B59,'MASTER Tools List'!$B$5:$J$208,8,FALSE),0))</f>
        <v>0</v>
      </c>
      <c r="J59" s="44">
        <f>Table2[[#This Row],[Unit Price (MWK)]]*Table2[[#This Row],[Received Qty]]</f>
        <v>0</v>
      </c>
      <c r="K59" s="19"/>
    </row>
    <row r="60" spans="1:11" x14ac:dyDescent="0.25">
      <c r="A60" s="15">
        <v>55</v>
      </c>
      <c r="B60" s="48"/>
      <c r="C60" s="10">
        <f>IF(LEN($C59),IFERROR(VLOOKUP($B60,'MASTER Tools List'!$B$5:$J$208,2,FALSE),0))</f>
        <v>0</v>
      </c>
      <c r="D60" s="11">
        <f>IF(LEN($C59),IFERROR(VLOOKUP($B60,'MASTER Tools List'!$B$5:$J$208,3,FALSE),0))</f>
        <v>0</v>
      </c>
      <c r="E60" s="53"/>
      <c r="F60" s="18"/>
      <c r="G60" s="18"/>
      <c r="H60" s="18"/>
      <c r="I60" s="45">
        <f>IF(LEN($C59),IFERROR(VLOOKUP($B60,'MASTER Tools List'!$B$5:$J$208,8,FALSE),0))</f>
        <v>0</v>
      </c>
      <c r="J60" s="44">
        <f>Table2[[#This Row],[Unit Price (MWK)]]*Table2[[#This Row],[Received Qty]]</f>
        <v>0</v>
      </c>
      <c r="K60" s="19"/>
    </row>
    <row r="61" spans="1:11" x14ac:dyDescent="0.25">
      <c r="A61" s="15">
        <v>56</v>
      </c>
      <c r="B61" s="48"/>
      <c r="C61" s="10">
        <f>IF(LEN($C60),IFERROR(VLOOKUP($B61,'MASTER Tools List'!$B$5:$J$208,2,FALSE),0))</f>
        <v>0</v>
      </c>
      <c r="D61" s="11">
        <f>IF(LEN($C60),IFERROR(VLOOKUP($B61,'MASTER Tools List'!$B$5:$J$208,3,FALSE),0))</f>
        <v>0</v>
      </c>
      <c r="E61" s="53"/>
      <c r="F61" s="18"/>
      <c r="G61" s="18"/>
      <c r="H61" s="18"/>
      <c r="I61" s="45">
        <f>IF(LEN($C60),IFERROR(VLOOKUP($B61,'MASTER Tools List'!$B$5:$J$208,8,FALSE),0))</f>
        <v>0</v>
      </c>
      <c r="J61" s="44">
        <f>Table2[[#This Row],[Unit Price (MWK)]]*Table2[[#This Row],[Received Qty]]</f>
        <v>0</v>
      </c>
      <c r="K61" s="19"/>
    </row>
    <row r="62" spans="1:11" x14ac:dyDescent="0.25">
      <c r="A62" s="15">
        <v>57</v>
      </c>
      <c r="B62" s="48"/>
      <c r="C62" s="10">
        <f>IF(LEN($C61),IFERROR(VLOOKUP($B62,'MASTER Tools List'!$B$5:$J$208,2,FALSE),0))</f>
        <v>0</v>
      </c>
      <c r="D62" s="11">
        <f>IF(LEN($C61),IFERROR(VLOOKUP($B62,'MASTER Tools List'!$B$5:$J$208,3,FALSE),0))</f>
        <v>0</v>
      </c>
      <c r="E62" s="53"/>
      <c r="F62" s="18"/>
      <c r="G62" s="18"/>
      <c r="H62" s="18"/>
      <c r="I62" s="45">
        <f>IF(LEN($C61),IFERROR(VLOOKUP($B62,'MASTER Tools List'!$B$5:$J$208,8,FALSE),0))</f>
        <v>0</v>
      </c>
      <c r="J62" s="44">
        <f>Table2[[#This Row],[Unit Price (MWK)]]*Table2[[#This Row],[Received Qty]]</f>
        <v>0</v>
      </c>
      <c r="K62" s="19"/>
    </row>
    <row r="63" spans="1:11" x14ac:dyDescent="0.25">
      <c r="A63" s="15"/>
      <c r="B63" s="48"/>
      <c r="C63" s="10">
        <f>IF(LEN($C62),IFERROR(VLOOKUP($B63,'MASTER Tools List'!$B$5:$J$208,2,FALSE),0))</f>
        <v>0</v>
      </c>
      <c r="D63" s="11">
        <f>IF(LEN($C62),IFERROR(VLOOKUP($B63,'MASTER Tools List'!$B$5:$J$208,3,FALSE),0))</f>
        <v>0</v>
      </c>
      <c r="E63" s="53"/>
      <c r="F63" s="18"/>
      <c r="G63" s="18"/>
      <c r="H63" s="18"/>
      <c r="I63" s="45">
        <f>IF(LEN($C62),IFERROR(VLOOKUP($B63,'MASTER Tools List'!$B$5:$J$208,8,FALSE),0))</f>
        <v>0</v>
      </c>
      <c r="J63" s="44">
        <f>Table2[[#This Row],[Unit Price (MWK)]]*Table2[[#This Row],[Received Qty]]</f>
        <v>0</v>
      </c>
      <c r="K63" s="19"/>
    </row>
    <row r="64" spans="1:11" x14ac:dyDescent="0.25">
      <c r="A64" s="15"/>
      <c r="B64" s="48"/>
      <c r="C64" s="10">
        <f>IF(LEN($C63),IFERROR(VLOOKUP($B64,'MASTER Tools List'!$B$5:$J$208,2,FALSE),0))</f>
        <v>0</v>
      </c>
      <c r="D64" s="11">
        <f>IF(LEN($C63),IFERROR(VLOOKUP($B64,'MASTER Tools List'!$B$5:$J$208,3,FALSE),0))</f>
        <v>0</v>
      </c>
      <c r="E64" s="53"/>
      <c r="F64" s="18"/>
      <c r="G64" s="18"/>
      <c r="H64" s="18"/>
      <c r="I64" s="45">
        <f>IF(LEN($C63),IFERROR(VLOOKUP($B64,'MASTER Tools List'!$B$5:$J$208,8,FALSE),0))</f>
        <v>0</v>
      </c>
      <c r="J64" s="44">
        <f>Table2[[#This Row],[Unit Price (MWK)]]*Table2[[#This Row],[Received Qty]]</f>
        <v>0</v>
      </c>
      <c r="K64" s="19"/>
    </row>
    <row r="65" spans="1:11" x14ac:dyDescent="0.25">
      <c r="A65" s="15"/>
      <c r="B65" s="48"/>
      <c r="C65" s="10">
        <f>IF(LEN($C8),IFERROR(VLOOKUP($B65,'MASTER Tools List'!$B$5:$J$208,2,FALSE),0))</f>
        <v>0</v>
      </c>
      <c r="D65" s="11">
        <f>IF(LEN($C8),IFERROR(VLOOKUP($B65,'MASTER Tools List'!$B$5:$J$208,3,FALSE),0))</f>
        <v>0</v>
      </c>
      <c r="E65" s="53"/>
      <c r="F65" s="18"/>
      <c r="G65" s="18"/>
      <c r="H65" s="18"/>
      <c r="I65" s="45">
        <f>IF(LEN($C64),IFERROR(VLOOKUP($B65,'MASTER Tools List'!$B$5:$J$208,8,FALSE),0))</f>
        <v>0</v>
      </c>
      <c r="J65" s="44">
        <f>Table2[[#This Row],[Unit Price (MWK)]]*Table2[[#This Row],[Received Qty]]</f>
        <v>0</v>
      </c>
      <c r="K65" s="19"/>
    </row>
    <row r="66" spans="1:11" x14ac:dyDescent="0.25">
      <c r="A66" s="15"/>
      <c r="B66" s="48"/>
      <c r="C66" s="10">
        <f>IF(LEN($C65),IFERROR(VLOOKUP($B66,'MASTER Tools List'!$B$5:$J$208,2,FALSE),0))</f>
        <v>0</v>
      </c>
      <c r="D66" s="11">
        <f>IF(LEN($C65),IFERROR(VLOOKUP($B66,'MASTER Tools List'!$B$5:$J$208,3,FALSE),0))</f>
        <v>0</v>
      </c>
      <c r="E66" s="53"/>
      <c r="F66" s="18"/>
      <c r="G66" s="18"/>
      <c r="H66" s="18"/>
      <c r="I66" s="45">
        <f>IF(LEN($C65),IFERROR(VLOOKUP($B66,'MASTER Tools List'!$B$5:$J$208,8,FALSE),0))</f>
        <v>0</v>
      </c>
      <c r="J66" s="44">
        <f>Table2[[#This Row],[Unit Price (MWK)]]*Table2[[#This Row],[Received Qty]]</f>
        <v>0</v>
      </c>
      <c r="K66" s="19"/>
    </row>
    <row r="67" spans="1:11" x14ac:dyDescent="0.25">
      <c r="A67" s="15"/>
      <c r="B67" s="48"/>
      <c r="C67" s="10">
        <f>IF(LEN($C66),IFERROR(VLOOKUP($B67,'MASTER Tools List'!$B$5:$J$208,2,FALSE),0))</f>
        <v>0</v>
      </c>
      <c r="D67" s="11">
        <f>IF(LEN($C66),IFERROR(VLOOKUP($B67,'MASTER Tools List'!$B$5:$J$208,3,FALSE),0))</f>
        <v>0</v>
      </c>
      <c r="E67" s="53"/>
      <c r="F67" s="18"/>
      <c r="G67" s="18"/>
      <c r="H67" s="18"/>
      <c r="I67" s="45">
        <f>IF(LEN($C66),IFERROR(VLOOKUP($B67,'MASTER Tools List'!$B$5:$J$208,8,FALSE),0))</f>
        <v>0</v>
      </c>
      <c r="J67" s="44">
        <f>Table2[[#This Row],[Unit Price (MWK)]]*Table2[[#This Row],[Received Qty]]</f>
        <v>0</v>
      </c>
      <c r="K67" s="19"/>
    </row>
    <row r="68" spans="1:11" x14ac:dyDescent="0.25">
      <c r="A68" s="15"/>
      <c r="B68" s="48"/>
      <c r="C68" s="10">
        <f>IF(LEN($C67),IFERROR(VLOOKUP($B68,'MASTER Tools List'!$B$5:$J$208,2,FALSE),0))</f>
        <v>0</v>
      </c>
      <c r="D68" s="11">
        <f>IF(LEN($C67),IFERROR(VLOOKUP($B68,'MASTER Tools List'!$B$5:$J$208,3,FALSE),0))</f>
        <v>0</v>
      </c>
      <c r="E68" s="53"/>
      <c r="F68" s="18"/>
      <c r="G68" s="18"/>
      <c r="H68" s="18"/>
      <c r="I68" s="45">
        <f>IF(LEN($C67),IFERROR(VLOOKUP($B68,'MASTER Tools List'!$B$5:$J$208,8,FALSE),0))</f>
        <v>0</v>
      </c>
      <c r="J68" s="44">
        <f>Table2[[#This Row],[Unit Price (MWK)]]*Table2[[#This Row],[Received Qty]]</f>
        <v>0</v>
      </c>
      <c r="K68" s="19"/>
    </row>
    <row r="69" spans="1:11" x14ac:dyDescent="0.25">
      <c r="A69" s="15"/>
      <c r="B69" s="48"/>
      <c r="C69" s="10">
        <f>IF(LEN($C68),IFERROR(VLOOKUP($B69,'MASTER Tools List'!$B$5:$J$208,2,FALSE),0))</f>
        <v>0</v>
      </c>
      <c r="D69" s="11">
        <f>IF(LEN($C68),IFERROR(VLOOKUP($B69,'MASTER Tools List'!$B$5:$J$208,3,FALSE),0))</f>
        <v>0</v>
      </c>
      <c r="E69" s="53"/>
      <c r="F69" s="18"/>
      <c r="G69" s="18"/>
      <c r="H69" s="18"/>
      <c r="I69" s="45">
        <f>IF(LEN($C68),IFERROR(VLOOKUP($B69,'MASTER Tools List'!$B$5:$J$208,8,FALSE),0))</f>
        <v>0</v>
      </c>
      <c r="J69" s="44">
        <f>Table2[[#This Row],[Unit Price (MWK)]]*Table2[[#This Row],[Received Qty]]</f>
        <v>0</v>
      </c>
      <c r="K69" s="19"/>
    </row>
    <row r="70" spans="1:11" x14ac:dyDescent="0.25">
      <c r="A70" s="15"/>
      <c r="B70" s="48"/>
      <c r="C70" s="10">
        <f>IF(LEN($C69),IFERROR(VLOOKUP($B70,'MASTER Tools List'!$B$5:$J$208,2,FALSE),0))</f>
        <v>0</v>
      </c>
      <c r="D70" s="11">
        <f>IF(LEN($C69),IFERROR(VLOOKUP($B70,'MASTER Tools List'!$B$5:$J$208,3,FALSE),0))</f>
        <v>0</v>
      </c>
      <c r="E70" s="53"/>
      <c r="F70" s="18"/>
      <c r="G70" s="18"/>
      <c r="H70" s="18"/>
      <c r="I70" s="45">
        <f>IF(LEN($C69),IFERROR(VLOOKUP($B70,'MASTER Tools List'!$B$5:$J$208,8,FALSE),0))</f>
        <v>0</v>
      </c>
      <c r="J70" s="44">
        <f>Table2[[#This Row],[Unit Price (MWK)]]*Table2[[#This Row],[Received Qty]]</f>
        <v>0</v>
      </c>
      <c r="K70" s="19"/>
    </row>
    <row r="71" spans="1:11" x14ac:dyDescent="0.25">
      <c r="A71" s="15"/>
      <c r="B71" s="48"/>
      <c r="C71" s="10">
        <f>IF(LEN($C70),IFERROR(VLOOKUP($B71,'MASTER Tools List'!$B$5:$J$208,2,FALSE),0))</f>
        <v>0</v>
      </c>
      <c r="D71" s="11">
        <f>IF(LEN($C70),IFERROR(VLOOKUP($B71,'MASTER Tools List'!$B$5:$J$208,3,FALSE),0))</f>
        <v>0</v>
      </c>
      <c r="E71" s="53"/>
      <c r="F71" s="18"/>
      <c r="G71" s="18"/>
      <c r="H71" s="18"/>
      <c r="I71" s="45">
        <f>IF(LEN($C70),IFERROR(VLOOKUP($B71,'MASTER Tools List'!$B$5:$J$208,8,FALSE),0))</f>
        <v>0</v>
      </c>
      <c r="J71" s="44">
        <f>Table2[[#This Row],[Unit Price (MWK)]]*Table2[[#This Row],[Received Qty]]</f>
        <v>0</v>
      </c>
      <c r="K71" s="19"/>
    </row>
    <row r="72" spans="1:11" x14ac:dyDescent="0.25">
      <c r="A72" s="15"/>
      <c r="B72" s="48"/>
      <c r="C72" s="10">
        <f>IF(LEN($C71),IFERROR(VLOOKUP($B72,'MASTER Tools List'!$B$5:$J$208,2,FALSE),0))</f>
        <v>0</v>
      </c>
      <c r="D72" s="11">
        <f>IF(LEN($C71),IFERROR(VLOOKUP($B72,'MASTER Tools List'!$B$5:$J$208,3,FALSE),0))</f>
        <v>0</v>
      </c>
      <c r="E72" s="53"/>
      <c r="F72" s="18"/>
      <c r="G72" s="18"/>
      <c r="H72" s="18"/>
      <c r="I72" s="45">
        <f>IF(LEN($C71),IFERROR(VLOOKUP($B72,'MASTER Tools List'!$B$5:$J$208,8,FALSE),0))</f>
        <v>0</v>
      </c>
      <c r="J72" s="44">
        <f>Table2[[#This Row],[Unit Price (MWK)]]*Table2[[#This Row],[Received Qty]]</f>
        <v>0</v>
      </c>
      <c r="K72" s="19"/>
    </row>
    <row r="73" spans="1:11" x14ac:dyDescent="0.25">
      <c r="A73" s="15"/>
      <c r="B73" s="48"/>
      <c r="C73" s="10">
        <f>IF(LEN($C72),IFERROR(VLOOKUP($B73,'MASTER Tools List'!$B$5:$J$208,2,FALSE),0))</f>
        <v>0</v>
      </c>
      <c r="D73" s="11">
        <f>IF(LEN($C72),IFERROR(VLOOKUP($B73,'MASTER Tools List'!$B$5:$J$208,3,FALSE),0))</f>
        <v>0</v>
      </c>
      <c r="E73" s="53"/>
      <c r="F73" s="18"/>
      <c r="G73" s="18"/>
      <c r="H73" s="18"/>
      <c r="I73" s="45">
        <f>IF(LEN($C72),IFERROR(VLOOKUP($B73,'MASTER Tools List'!$B$5:$J$208,8,FALSE),0))</f>
        <v>0</v>
      </c>
      <c r="J73" s="44">
        <f>Table2[[#This Row],[Unit Price (MWK)]]*Table2[[#This Row],[Received Qty]]</f>
        <v>0</v>
      </c>
      <c r="K73" s="19"/>
    </row>
    <row r="74" spans="1:11" x14ac:dyDescent="0.25">
      <c r="A74" s="15"/>
      <c r="B74" s="48"/>
      <c r="C74" s="10">
        <f>IF(LEN($C73),IFERROR(VLOOKUP($B74,'MASTER Tools List'!$B$5:$J$208,2,FALSE),0))</f>
        <v>0</v>
      </c>
      <c r="D74" s="11">
        <f>IF(LEN($C73),IFERROR(VLOOKUP($B74,'MASTER Tools List'!$B$5:$J$208,3,FALSE),0))</f>
        <v>0</v>
      </c>
      <c r="E74" s="53"/>
      <c r="F74" s="18"/>
      <c r="G74" s="18"/>
      <c r="H74" s="18"/>
      <c r="I74" s="45">
        <f>IF(LEN($C73),IFERROR(VLOOKUP($B74,'MASTER Tools List'!$B$5:$J$208,8,FALSE),0))</f>
        <v>0</v>
      </c>
      <c r="J74" s="44">
        <f>Table2[[#This Row],[Unit Price (MWK)]]*Table2[[#This Row],[Received Qty]]</f>
        <v>0</v>
      </c>
      <c r="K74" s="19"/>
    </row>
    <row r="75" spans="1:11" x14ac:dyDescent="0.25">
      <c r="A75" s="15"/>
      <c r="B75" s="48"/>
      <c r="C75" s="10">
        <f>IF(LEN($C74),IFERROR(VLOOKUP($B75,'MASTER Tools List'!$B$5:$J$208,2,FALSE),0))</f>
        <v>0</v>
      </c>
      <c r="D75" s="11">
        <f>IF(LEN($C74),IFERROR(VLOOKUP($B75,'MASTER Tools List'!$B$5:$J$208,3,FALSE),0))</f>
        <v>0</v>
      </c>
      <c r="E75" s="53"/>
      <c r="F75" s="18"/>
      <c r="G75" s="18"/>
      <c r="H75" s="18"/>
      <c r="I75" s="45">
        <f>IF(LEN($C74),IFERROR(VLOOKUP($B75,'MASTER Tools List'!$B$5:$J$208,8,FALSE),0))</f>
        <v>0</v>
      </c>
      <c r="J75" s="44">
        <f>Table2[[#This Row],[Unit Price (MWK)]]*Table2[[#This Row],[Received Qty]]</f>
        <v>0</v>
      </c>
      <c r="K75" s="19"/>
    </row>
    <row r="76" spans="1:11" x14ac:dyDescent="0.25">
      <c r="A76" s="15"/>
      <c r="B76" s="48"/>
      <c r="C76" s="10">
        <f>IF(LEN($C75),IFERROR(VLOOKUP($B76,'MASTER Tools List'!$B$5:$J$208,2,FALSE),0))</f>
        <v>0</v>
      </c>
      <c r="D76" s="11">
        <f>IF(LEN($C75),IFERROR(VLOOKUP($B76,'MASTER Tools List'!$B$5:$J$208,3,FALSE),0))</f>
        <v>0</v>
      </c>
      <c r="E76" s="53"/>
      <c r="F76" s="18"/>
      <c r="G76" s="18"/>
      <c r="H76" s="18"/>
      <c r="I76" s="45">
        <f>IF(LEN($C75),IFERROR(VLOOKUP($B76,'MASTER Tools List'!$B$5:$J$208,8,FALSE),0))</f>
        <v>0</v>
      </c>
      <c r="J76" s="44">
        <f>Table2[[#This Row],[Unit Price (MWK)]]*Table2[[#This Row],[Received Qty]]</f>
        <v>0</v>
      </c>
      <c r="K76" s="19"/>
    </row>
    <row r="77" spans="1:11" x14ac:dyDescent="0.25">
      <c r="A77" s="15"/>
      <c r="B77" s="48"/>
      <c r="C77" s="10">
        <f>IF(LEN($C76),IFERROR(VLOOKUP($B77,'MASTER Tools List'!$B$5:$J$208,2,FALSE),0))</f>
        <v>0</v>
      </c>
      <c r="D77" s="11">
        <f>IF(LEN($C76),IFERROR(VLOOKUP($B77,'MASTER Tools List'!$B$5:$J$208,3,FALSE),0))</f>
        <v>0</v>
      </c>
      <c r="E77" s="53"/>
      <c r="F77" s="18"/>
      <c r="G77" s="18"/>
      <c r="H77" s="18"/>
      <c r="I77" s="45">
        <f>IF(LEN($C76),IFERROR(VLOOKUP($B77,'MASTER Tools List'!$B$5:$J$208,8,FALSE),0))</f>
        <v>0</v>
      </c>
      <c r="J77" s="44">
        <f>Table2[[#This Row],[Unit Price (MWK)]]*Table2[[#This Row],[Received Qty]]</f>
        <v>0</v>
      </c>
      <c r="K77" s="19"/>
    </row>
    <row r="78" spans="1:11" x14ac:dyDescent="0.25">
      <c r="A78" s="15"/>
      <c r="B78" s="48"/>
      <c r="C78" s="10">
        <f>IF(LEN($C77),IFERROR(VLOOKUP($B78,'MASTER Tools List'!$B$5:$J$208,2,FALSE),0))</f>
        <v>0</v>
      </c>
      <c r="D78" s="11">
        <f>IF(LEN($C77),IFERROR(VLOOKUP($B78,'MASTER Tools List'!$B$5:$J$208,3,FALSE),0))</f>
        <v>0</v>
      </c>
      <c r="E78" s="53"/>
      <c r="F78" s="18"/>
      <c r="G78" s="18"/>
      <c r="H78" s="18"/>
      <c r="I78" s="45">
        <f>IF(LEN($C77),IFERROR(VLOOKUP($B78,'MASTER Tools List'!$B$5:$J$208,8,FALSE),0))</f>
        <v>0</v>
      </c>
      <c r="J78" s="44">
        <f>Table2[[#This Row],[Unit Price (MWK)]]*Table2[[#This Row],[Received Qty]]</f>
        <v>0</v>
      </c>
      <c r="K78" s="19"/>
    </row>
    <row r="79" spans="1:11" x14ac:dyDescent="0.25">
      <c r="A79" s="15"/>
      <c r="B79" s="48"/>
      <c r="C79" s="10">
        <f>IF(LEN($C8),IFERROR(VLOOKUP($B79,'MASTER Tools List'!$B$5:$J$208,2,FALSE),0))</f>
        <v>0</v>
      </c>
      <c r="D79" s="11">
        <f>IF(LEN($C8),IFERROR(VLOOKUP($B79,'MASTER Tools List'!$B$5:$J$208,3,FALSE),0))</f>
        <v>0</v>
      </c>
      <c r="E79" s="53"/>
      <c r="F79" s="18"/>
      <c r="G79" s="18"/>
      <c r="H79" s="18"/>
      <c r="I79" s="45">
        <f>IF(LEN($C78),IFERROR(VLOOKUP($B79,'MASTER Tools List'!$B$5:$J$208,8,FALSE),0))</f>
        <v>0</v>
      </c>
      <c r="J79" s="44">
        <f>Table2[[#This Row],[Unit Price (MWK)]]*Table2[[#This Row],[Received Qty]]</f>
        <v>0</v>
      </c>
      <c r="K79" s="19"/>
    </row>
    <row r="80" spans="1:11" x14ac:dyDescent="0.25">
      <c r="A80" s="15"/>
      <c r="B80" s="48"/>
      <c r="C80" s="10">
        <f>IF(LEN($C79),IFERROR(VLOOKUP($B80,'MASTER Tools List'!$B$5:$J$208,2,FALSE),0))</f>
        <v>0</v>
      </c>
      <c r="D80" s="11">
        <f>IF(LEN($C79),IFERROR(VLOOKUP($B80,'MASTER Tools List'!$B$5:$J$208,3,FALSE),0))</f>
        <v>0</v>
      </c>
      <c r="E80" s="53"/>
      <c r="F80" s="18"/>
      <c r="G80" s="18"/>
      <c r="H80" s="18"/>
      <c r="I80" s="45">
        <f>IF(LEN($C79),IFERROR(VLOOKUP($B80,'MASTER Tools List'!$B$5:$J$208,8,FALSE),0))</f>
        <v>0</v>
      </c>
      <c r="J80" s="44">
        <f>Table2[[#This Row],[Unit Price (MWK)]]*Table2[[#This Row],[Received Qty]]</f>
        <v>0</v>
      </c>
      <c r="K80" s="19"/>
    </row>
    <row r="81" spans="1:11" x14ac:dyDescent="0.25">
      <c r="A81" s="15"/>
      <c r="B81" s="48"/>
      <c r="C81" s="10">
        <f>IF(LEN($C80),IFERROR(VLOOKUP($B81,'MASTER Tools List'!$B$5:$J$208,2,FALSE),0))</f>
        <v>0</v>
      </c>
      <c r="D81" s="11">
        <f>IF(LEN($C80),IFERROR(VLOOKUP($B81,'MASTER Tools List'!$B$5:$J$208,3,FALSE),0))</f>
        <v>0</v>
      </c>
      <c r="E81" s="53"/>
      <c r="F81" s="18"/>
      <c r="G81" s="18"/>
      <c r="H81" s="18"/>
      <c r="I81" s="45">
        <f>IF(LEN($C80),IFERROR(VLOOKUP($B81,'MASTER Tools List'!$B$5:$J$208,8,FALSE),0))</f>
        <v>0</v>
      </c>
      <c r="J81" s="44">
        <f>Table2[[#This Row],[Unit Price (MWK)]]*Table2[[#This Row],[Received Qty]]</f>
        <v>0</v>
      </c>
      <c r="K81" s="19"/>
    </row>
    <row r="82" spans="1:11" x14ac:dyDescent="0.25">
      <c r="A82" s="15"/>
      <c r="B82" s="48"/>
      <c r="C82" s="10">
        <f>IF(LEN($C81),IFERROR(VLOOKUP($B82,'MASTER Tools List'!$B$5:$J$208,2,FALSE),0))</f>
        <v>0</v>
      </c>
      <c r="D82" s="11">
        <f>IF(LEN($C81),IFERROR(VLOOKUP($B82,'MASTER Tools List'!$B$5:$J$208,3,FALSE),0))</f>
        <v>0</v>
      </c>
      <c r="E82" s="53"/>
      <c r="F82" s="18"/>
      <c r="G82" s="18"/>
      <c r="H82" s="18"/>
      <c r="I82" s="45">
        <f>IF(LEN($C81),IFERROR(VLOOKUP($B82,'MASTER Tools List'!$B$5:$J$208,8,FALSE),0))</f>
        <v>0</v>
      </c>
      <c r="J82" s="44">
        <f>Table2[[#This Row],[Unit Price (MWK)]]*Table2[[#This Row],[Received Qty]]</f>
        <v>0</v>
      </c>
      <c r="K82" s="19"/>
    </row>
    <row r="83" spans="1:11" x14ac:dyDescent="0.25">
      <c r="A83" s="15"/>
      <c r="B83" s="48"/>
      <c r="C83" s="10">
        <f>IF(LEN($C82),IFERROR(VLOOKUP($B83,'MASTER Tools List'!$B$5:$J$208,2,FALSE),0))</f>
        <v>0</v>
      </c>
      <c r="D83" s="11">
        <f>IF(LEN($C82),IFERROR(VLOOKUP($B83,'MASTER Tools List'!$B$5:$J$208,3,FALSE),0))</f>
        <v>0</v>
      </c>
      <c r="E83" s="53"/>
      <c r="F83" s="18"/>
      <c r="G83" s="18"/>
      <c r="H83" s="18"/>
      <c r="I83" s="45">
        <f>IF(LEN($C82),IFERROR(VLOOKUP($B83,'MASTER Tools List'!$B$5:$J$208,8,FALSE),0))</f>
        <v>0</v>
      </c>
      <c r="J83" s="44">
        <f>Table2[[#This Row],[Unit Price (MWK)]]*Table2[[#This Row],[Received Qty]]</f>
        <v>0</v>
      </c>
      <c r="K83" s="19"/>
    </row>
    <row r="84" spans="1:11" x14ac:dyDescent="0.25">
      <c r="A84" s="15"/>
      <c r="B84" s="48"/>
      <c r="C84" s="10">
        <f>IF(LEN($C83),IFERROR(VLOOKUP($B84,'MASTER Tools List'!$B$5:$J$208,2,FALSE),0))</f>
        <v>0</v>
      </c>
      <c r="D84" s="11">
        <f>IF(LEN($C83),IFERROR(VLOOKUP($B84,'MASTER Tools List'!$B$5:$J$208,3,FALSE),0))</f>
        <v>0</v>
      </c>
      <c r="E84" s="53"/>
      <c r="F84" s="18"/>
      <c r="G84" s="18"/>
      <c r="H84" s="18"/>
      <c r="I84" s="45">
        <f>IF(LEN($C83),IFERROR(VLOOKUP($B84,'MASTER Tools List'!$B$5:$J$208,8,FALSE),0))</f>
        <v>0</v>
      </c>
      <c r="J84" s="44">
        <f>Table2[[#This Row],[Unit Price (MWK)]]*Table2[[#This Row],[Received Qty]]</f>
        <v>0</v>
      </c>
      <c r="K84" s="19"/>
    </row>
    <row r="85" spans="1:11" x14ac:dyDescent="0.25">
      <c r="A85" s="15"/>
      <c r="B85" s="48"/>
      <c r="C85" s="10">
        <f>IF(LEN($C84),IFERROR(VLOOKUP($B85,'MASTER Tools List'!$B$5:$J$208,2,FALSE),0))</f>
        <v>0</v>
      </c>
      <c r="D85" s="11">
        <f>IF(LEN($C84),IFERROR(VLOOKUP($B85,'MASTER Tools List'!$B$5:$J$208,3,FALSE),0))</f>
        <v>0</v>
      </c>
      <c r="E85" s="53"/>
      <c r="F85" s="18"/>
      <c r="G85" s="18"/>
      <c r="H85" s="18"/>
      <c r="I85" s="45">
        <f>IF(LEN($C84),IFERROR(VLOOKUP($B85,'MASTER Tools List'!$B$5:$J$208,8,FALSE),0))</f>
        <v>0</v>
      </c>
      <c r="J85" s="44">
        <f>Table2[[#This Row],[Unit Price (MWK)]]*Table2[[#This Row],[Received Qty]]</f>
        <v>0</v>
      </c>
      <c r="K85" s="19"/>
    </row>
    <row r="86" spans="1:11" x14ac:dyDescent="0.25">
      <c r="A86" s="15"/>
      <c r="B86" s="48"/>
      <c r="C86" s="10">
        <f>IF(LEN($C85),IFERROR(VLOOKUP($B86,'MASTER Tools List'!$B$5:$J$208,2,FALSE),0))</f>
        <v>0</v>
      </c>
      <c r="D86" s="11">
        <f>IF(LEN($C85),IFERROR(VLOOKUP($B86,'MASTER Tools List'!$B$5:$J$208,3,FALSE),0))</f>
        <v>0</v>
      </c>
      <c r="E86" s="53"/>
      <c r="F86" s="18"/>
      <c r="G86" s="18"/>
      <c r="H86" s="18"/>
      <c r="I86" s="45">
        <f>IF(LEN($C85),IFERROR(VLOOKUP($B86,'MASTER Tools List'!$B$5:$J$208,8,FALSE),0))</f>
        <v>0</v>
      </c>
      <c r="J86" s="44">
        <f>Table2[[#This Row],[Unit Price (MWK)]]*Table2[[#This Row],[Received Qty]]</f>
        <v>0</v>
      </c>
      <c r="K86" s="19"/>
    </row>
    <row r="87" spans="1:11" x14ac:dyDescent="0.25">
      <c r="A87" s="15"/>
      <c r="B87" s="48"/>
      <c r="C87" s="10">
        <f>IF(LEN($C86),IFERROR(VLOOKUP($B87,'MASTER Tools List'!$B$5:$J$208,2,FALSE),0))</f>
        <v>0</v>
      </c>
      <c r="D87" s="11">
        <f>IF(LEN($C86),IFERROR(VLOOKUP($B87,'MASTER Tools List'!$B$5:$J$208,3,FALSE),0))</f>
        <v>0</v>
      </c>
      <c r="E87" s="53"/>
      <c r="F87" s="18"/>
      <c r="G87" s="18"/>
      <c r="H87" s="18"/>
      <c r="I87" s="45">
        <f>IF(LEN($C86),IFERROR(VLOOKUP($B87,'MASTER Tools List'!$B$5:$J$208,8,FALSE),0))</f>
        <v>0</v>
      </c>
      <c r="J87" s="44">
        <f>Table2[[#This Row],[Unit Price (MWK)]]*Table2[[#This Row],[Received Qty]]</f>
        <v>0</v>
      </c>
      <c r="K87" s="19"/>
    </row>
    <row r="88" spans="1:11" x14ac:dyDescent="0.25">
      <c r="A88" s="15"/>
      <c r="B88" s="48"/>
      <c r="C88" s="10">
        <f>IF(LEN($C87),IFERROR(VLOOKUP($B88,'MASTER Tools List'!$B$5:$J$208,2,FALSE),0))</f>
        <v>0</v>
      </c>
      <c r="D88" s="11">
        <f>IF(LEN($C87),IFERROR(VLOOKUP($B88,'MASTER Tools List'!$B$5:$J$208,3,FALSE),0))</f>
        <v>0</v>
      </c>
      <c r="E88" s="53"/>
      <c r="F88" s="18"/>
      <c r="G88" s="18"/>
      <c r="H88" s="18"/>
      <c r="I88" s="45">
        <f>IF(LEN($C87),IFERROR(VLOOKUP($B88,'MASTER Tools List'!$B$5:$J$208,8,FALSE),0))</f>
        <v>0</v>
      </c>
      <c r="J88" s="44">
        <f>Table2[[#This Row],[Unit Price (MWK)]]*Table2[[#This Row],[Received Qty]]</f>
        <v>0</v>
      </c>
      <c r="K88" s="19"/>
    </row>
    <row r="89" spans="1:11" x14ac:dyDescent="0.25">
      <c r="A89" s="15"/>
      <c r="B89" s="48"/>
      <c r="C89" s="10">
        <f>IF(LEN($C88),IFERROR(VLOOKUP($B89,'MASTER Tools List'!$B$5:$J$208,2,FALSE),0))</f>
        <v>0</v>
      </c>
      <c r="D89" s="11">
        <f>IF(LEN($C88),IFERROR(VLOOKUP($B89,'MASTER Tools List'!$B$5:$J$208,3,FALSE),0))</f>
        <v>0</v>
      </c>
      <c r="E89" s="53"/>
      <c r="F89" s="18"/>
      <c r="G89" s="18"/>
      <c r="H89" s="18"/>
      <c r="I89" s="45">
        <f>IF(LEN($C88),IFERROR(VLOOKUP($B89,'MASTER Tools List'!$B$5:$J$208,8,FALSE),0))</f>
        <v>0</v>
      </c>
      <c r="J89" s="44">
        <f>Table2[[#This Row],[Unit Price (MWK)]]*Table2[[#This Row],[Received Qty]]</f>
        <v>0</v>
      </c>
      <c r="K89" s="19"/>
    </row>
    <row r="90" spans="1:11" x14ac:dyDescent="0.25">
      <c r="A90" s="15"/>
      <c r="B90" s="48"/>
      <c r="C90" s="10">
        <f>IF(LEN($C89),IFERROR(VLOOKUP($B90,'MASTER Tools List'!$B$5:$J$208,2,FALSE),0))</f>
        <v>0</v>
      </c>
      <c r="D90" s="11">
        <f>IF(LEN($C89),IFERROR(VLOOKUP($B90,'MASTER Tools List'!$B$5:$J$208,3,FALSE),0))</f>
        <v>0</v>
      </c>
      <c r="E90" s="53"/>
      <c r="F90" s="18"/>
      <c r="G90" s="18"/>
      <c r="H90" s="18"/>
      <c r="I90" s="45">
        <f>IF(LEN($C89),IFERROR(VLOOKUP($B90,'MASTER Tools List'!$B$5:$J$208,8,FALSE),0))</f>
        <v>0</v>
      </c>
      <c r="J90" s="44">
        <f>Table2[[#This Row],[Unit Price (MWK)]]*Table2[[#This Row],[Received Qty]]</f>
        <v>0</v>
      </c>
      <c r="K90" s="19"/>
    </row>
    <row r="91" spans="1:11" x14ac:dyDescent="0.25">
      <c r="A91" s="15"/>
      <c r="B91" s="48"/>
      <c r="C91" s="10">
        <f>IF(LEN($C90),IFERROR(VLOOKUP($B91,'MASTER Tools List'!$B$5:$J$208,2,FALSE),0))</f>
        <v>0</v>
      </c>
      <c r="D91" s="11">
        <f>IF(LEN($C90),IFERROR(VLOOKUP($B91,'MASTER Tools List'!$B$5:$J$208,3,FALSE),0))</f>
        <v>0</v>
      </c>
      <c r="E91" s="53"/>
      <c r="F91" s="18"/>
      <c r="G91" s="18"/>
      <c r="H91" s="18"/>
      <c r="I91" s="45">
        <f>IF(LEN($C90),IFERROR(VLOOKUP($B91,'MASTER Tools List'!$B$5:$J$208,8,FALSE),0))</f>
        <v>0</v>
      </c>
      <c r="J91" s="44">
        <f>Table2[[#This Row],[Unit Price (MWK)]]*Table2[[#This Row],[Received Qty]]</f>
        <v>0</v>
      </c>
      <c r="K91" s="19"/>
    </row>
    <row r="92" spans="1:11" x14ac:dyDescent="0.25">
      <c r="A92" s="15"/>
      <c r="B92" s="48"/>
      <c r="C92" s="10">
        <f>IF(LEN($C91),IFERROR(VLOOKUP($B92,'MASTER Tools List'!$B$5:$J$208,2,FALSE),0))</f>
        <v>0</v>
      </c>
      <c r="D92" s="11">
        <f>IF(LEN($C91),IFERROR(VLOOKUP($B92,'MASTER Tools List'!$B$5:$J$208,3,FALSE),0))</f>
        <v>0</v>
      </c>
      <c r="E92" s="53"/>
      <c r="F92" s="18"/>
      <c r="G92" s="18"/>
      <c r="H92" s="18"/>
      <c r="I92" s="45">
        <f>IF(LEN($C91),IFERROR(VLOOKUP($B92,'MASTER Tools List'!$B$5:$J$208,8,FALSE),0))</f>
        <v>0</v>
      </c>
      <c r="J92" s="44">
        <f>Table2[[#This Row],[Unit Price (MWK)]]*Table2[[#This Row],[Received Qty]]</f>
        <v>0</v>
      </c>
      <c r="K92" s="19"/>
    </row>
    <row r="93" spans="1:11" x14ac:dyDescent="0.25">
      <c r="A93" s="15"/>
      <c r="B93" s="48"/>
      <c r="C93" s="10">
        <f>IF(LEN($C8),IFERROR(VLOOKUP($B93,'MASTER Tools List'!$B$5:$J$208,2,FALSE),0))</f>
        <v>0</v>
      </c>
      <c r="D93" s="11">
        <f>IF(LEN($C8),IFERROR(VLOOKUP($B93,'MASTER Tools List'!$B$5:$J$208,3,FALSE),0))</f>
        <v>0</v>
      </c>
      <c r="E93" s="53"/>
      <c r="F93" s="18"/>
      <c r="G93" s="18"/>
      <c r="H93" s="18"/>
      <c r="I93" s="45">
        <f>IF(LEN($C92),IFERROR(VLOOKUP($B93,'MASTER Tools List'!$B$5:$J$208,8,FALSE),0))</f>
        <v>0</v>
      </c>
      <c r="J93" s="44">
        <f>Table2[[#This Row],[Unit Price (MWK)]]*Table2[[#This Row],[Received Qty]]</f>
        <v>0</v>
      </c>
      <c r="K93" s="19"/>
    </row>
    <row r="94" spans="1:11" x14ac:dyDescent="0.25">
      <c r="A94" s="15"/>
      <c r="B94" s="48"/>
      <c r="C94" s="10">
        <f>IF(LEN($C93),IFERROR(VLOOKUP($B94,'MASTER Tools List'!$B$5:$J$208,2,FALSE),0))</f>
        <v>0</v>
      </c>
      <c r="D94" s="11">
        <f>IF(LEN($C93),IFERROR(VLOOKUP($B94,'MASTER Tools List'!$B$5:$J$208,3,FALSE),0))</f>
        <v>0</v>
      </c>
      <c r="E94" s="53"/>
      <c r="F94" s="18"/>
      <c r="G94" s="18"/>
      <c r="H94" s="18"/>
      <c r="I94" s="45">
        <f>IF(LEN($C93),IFERROR(VLOOKUP($B94,'MASTER Tools List'!$B$5:$J$208,8,FALSE),0))</f>
        <v>0</v>
      </c>
      <c r="J94" s="44">
        <f>Table2[[#This Row],[Unit Price (MWK)]]*Table2[[#This Row],[Received Qty]]</f>
        <v>0</v>
      </c>
      <c r="K94" s="19"/>
    </row>
    <row r="95" spans="1:11" x14ac:dyDescent="0.25">
      <c r="A95" s="15"/>
      <c r="B95" s="48"/>
      <c r="C95" s="10">
        <f>IF(LEN($C94),IFERROR(VLOOKUP($B95,'MASTER Tools List'!$B$5:$J$208,2,FALSE),0))</f>
        <v>0</v>
      </c>
      <c r="D95" s="11">
        <f>IF(LEN($C94),IFERROR(VLOOKUP($B95,'MASTER Tools List'!$B$5:$J$208,3,FALSE),0))</f>
        <v>0</v>
      </c>
      <c r="E95" s="53"/>
      <c r="F95" s="18"/>
      <c r="G95" s="18"/>
      <c r="H95" s="18"/>
      <c r="I95" s="45">
        <f>IF(LEN($C94),IFERROR(VLOOKUP($B95,'MASTER Tools List'!$B$5:$J$208,8,FALSE),0))</f>
        <v>0</v>
      </c>
      <c r="J95" s="44">
        <f>Table2[[#This Row],[Unit Price (MWK)]]*Table2[[#This Row],[Received Qty]]</f>
        <v>0</v>
      </c>
      <c r="K95" s="19"/>
    </row>
    <row r="96" spans="1:11" x14ac:dyDescent="0.25">
      <c r="A96" s="15"/>
      <c r="B96" s="48"/>
      <c r="C96" s="10">
        <f>IF(LEN($C95),IFERROR(VLOOKUP($B96,'MASTER Tools List'!$B$5:$J$208,2,FALSE),0))</f>
        <v>0</v>
      </c>
      <c r="D96" s="11">
        <f>IF(LEN($C95),IFERROR(VLOOKUP($B96,'MASTER Tools List'!$B$5:$J$208,3,FALSE),0))</f>
        <v>0</v>
      </c>
      <c r="E96" s="53"/>
      <c r="F96" s="18"/>
      <c r="G96" s="18"/>
      <c r="H96" s="18"/>
      <c r="I96" s="45">
        <f>IF(LEN($C95),IFERROR(VLOOKUP($B96,'MASTER Tools List'!$B$5:$J$208,8,FALSE),0))</f>
        <v>0</v>
      </c>
      <c r="J96" s="44">
        <f>Table2[[#This Row],[Unit Price (MWK)]]*Table2[[#This Row],[Received Qty]]</f>
        <v>0</v>
      </c>
      <c r="K96" s="19"/>
    </row>
    <row r="97" spans="1:11" x14ac:dyDescent="0.25">
      <c r="A97" s="15"/>
      <c r="B97" s="48"/>
      <c r="C97" s="10">
        <f>IF(LEN($C96),IFERROR(VLOOKUP($B97,'MASTER Tools List'!$B$5:$J$208,2,FALSE),0))</f>
        <v>0</v>
      </c>
      <c r="D97" s="11">
        <f>IF(LEN($C96),IFERROR(VLOOKUP($B97,'MASTER Tools List'!$B$5:$J$208,3,FALSE),0))</f>
        <v>0</v>
      </c>
      <c r="E97" s="53"/>
      <c r="F97" s="18"/>
      <c r="G97" s="18"/>
      <c r="H97" s="18"/>
      <c r="I97" s="45">
        <f>IF(LEN($C96),IFERROR(VLOOKUP($B97,'MASTER Tools List'!$B$5:$J$208,8,FALSE),0))</f>
        <v>0</v>
      </c>
      <c r="J97" s="44">
        <f>Table2[[#This Row],[Unit Price (MWK)]]*Table2[[#This Row],[Received Qty]]</f>
        <v>0</v>
      </c>
      <c r="K97" s="19"/>
    </row>
    <row r="98" spans="1:11" x14ac:dyDescent="0.25">
      <c r="A98" s="15"/>
      <c r="B98" s="48"/>
      <c r="C98" s="10">
        <f>IF(LEN($C97),IFERROR(VLOOKUP($B98,'MASTER Tools List'!$B$5:$J$208,2,FALSE),0))</f>
        <v>0</v>
      </c>
      <c r="D98" s="11">
        <f>IF(LEN($C97),IFERROR(VLOOKUP($B98,'MASTER Tools List'!$B$5:$J$208,3,FALSE),0))</f>
        <v>0</v>
      </c>
      <c r="E98" s="53"/>
      <c r="F98" s="18"/>
      <c r="G98" s="18"/>
      <c r="H98" s="18"/>
      <c r="I98" s="45">
        <f>IF(LEN($C97),IFERROR(VLOOKUP($B98,'MASTER Tools List'!$B$5:$J$208,8,FALSE),0))</f>
        <v>0</v>
      </c>
      <c r="J98" s="44">
        <f>Table2[[#This Row],[Unit Price (MWK)]]*Table2[[#This Row],[Received Qty]]</f>
        <v>0</v>
      </c>
      <c r="K98" s="19"/>
    </row>
    <row r="99" spans="1:11" x14ac:dyDescent="0.25">
      <c r="A99" s="15"/>
      <c r="B99" s="48"/>
      <c r="C99" s="10">
        <f>IF(LEN($C98),IFERROR(VLOOKUP($B99,'MASTER Tools List'!$B$5:$J$208,2,FALSE),0))</f>
        <v>0</v>
      </c>
      <c r="D99" s="11">
        <f>IF(LEN($C98),IFERROR(VLOOKUP($B99,'MASTER Tools List'!$B$5:$J$208,3,FALSE),0))</f>
        <v>0</v>
      </c>
      <c r="E99" s="53"/>
      <c r="F99" s="18"/>
      <c r="G99" s="18"/>
      <c r="H99" s="18"/>
      <c r="I99" s="45">
        <f>IF(LEN($C98),IFERROR(VLOOKUP($B99,'MASTER Tools List'!$B$5:$J$208,8,FALSE),0))</f>
        <v>0</v>
      </c>
      <c r="J99" s="44">
        <f>Table2[[#This Row],[Unit Price (MWK)]]*Table2[[#This Row],[Received Qty]]</f>
        <v>0</v>
      </c>
      <c r="K99" s="19"/>
    </row>
    <row r="100" spans="1:11" x14ac:dyDescent="0.25">
      <c r="A100" s="15"/>
      <c r="B100" s="48"/>
      <c r="C100" s="10">
        <f>IF(LEN($C99),IFERROR(VLOOKUP($B100,'MASTER Tools List'!$B$5:$J$208,2,FALSE),0))</f>
        <v>0</v>
      </c>
      <c r="D100" s="11">
        <f>IF(LEN($C99),IFERROR(VLOOKUP($B100,'MASTER Tools List'!$B$5:$J$208,3,FALSE),0))</f>
        <v>0</v>
      </c>
      <c r="E100" s="53"/>
      <c r="F100" s="18"/>
      <c r="G100" s="18"/>
      <c r="H100" s="18"/>
      <c r="I100" s="45">
        <f>IF(LEN($C99),IFERROR(VLOOKUP($B100,'MASTER Tools List'!$B$5:$J$208,8,FALSE),0))</f>
        <v>0</v>
      </c>
      <c r="J100" s="44">
        <f>Table2[[#This Row],[Unit Price (MWK)]]*Table2[[#This Row],[Received Qty]]</f>
        <v>0</v>
      </c>
      <c r="K100" s="19"/>
    </row>
    <row r="101" spans="1:11" x14ac:dyDescent="0.25">
      <c r="A101" s="15"/>
      <c r="B101" s="48"/>
      <c r="C101" s="10">
        <f>IF(LEN($C100),IFERROR(VLOOKUP($B101,'MASTER Tools List'!$B$5:$J$208,2,FALSE),0))</f>
        <v>0</v>
      </c>
      <c r="D101" s="11">
        <f>IF(LEN($C100),IFERROR(VLOOKUP($B101,'MASTER Tools List'!$B$5:$J$208,3,FALSE),0))</f>
        <v>0</v>
      </c>
      <c r="E101" s="53"/>
      <c r="F101" s="18"/>
      <c r="G101" s="18"/>
      <c r="H101" s="18"/>
      <c r="I101" s="45">
        <f>IF(LEN($C100),IFERROR(VLOOKUP($B101,'MASTER Tools List'!$B$5:$J$208,8,FALSE),0))</f>
        <v>0</v>
      </c>
      <c r="J101" s="44">
        <f>Table2[[#This Row],[Unit Price (MWK)]]*Table2[[#This Row],[Received Qty]]</f>
        <v>0</v>
      </c>
      <c r="K101" s="19"/>
    </row>
    <row r="102" spans="1:11" x14ac:dyDescent="0.25">
      <c r="A102" s="15"/>
      <c r="B102" s="48"/>
      <c r="C102" s="10">
        <f>IF(LEN($C101),IFERROR(VLOOKUP($B102,'MASTER Tools List'!$B$5:$J$208,2,FALSE),0))</f>
        <v>0</v>
      </c>
      <c r="D102" s="11">
        <f>IF(LEN($C101),IFERROR(VLOOKUP($B102,'MASTER Tools List'!$B$5:$J$208,3,FALSE),0))</f>
        <v>0</v>
      </c>
      <c r="E102" s="53"/>
      <c r="F102" s="18"/>
      <c r="G102" s="18"/>
      <c r="H102" s="18"/>
      <c r="I102" s="45">
        <f>IF(LEN($C101),IFERROR(VLOOKUP($B102,'MASTER Tools List'!$B$5:$J$208,8,FALSE),0))</f>
        <v>0</v>
      </c>
      <c r="J102" s="44">
        <f>Table2[[#This Row],[Unit Price (MWK)]]*Table2[[#This Row],[Received Qty]]</f>
        <v>0</v>
      </c>
      <c r="K102" s="19"/>
    </row>
    <row r="103" spans="1:11" x14ac:dyDescent="0.25">
      <c r="A103" s="15"/>
      <c r="B103" s="48"/>
      <c r="C103" s="10">
        <f>IF(LEN($C102),IFERROR(VLOOKUP($B103,'MASTER Tools List'!$B$5:$J$208,2,FALSE),0))</f>
        <v>0</v>
      </c>
      <c r="D103" s="11">
        <f>IF(LEN($C102),IFERROR(VLOOKUP($B103,'MASTER Tools List'!$B$5:$J$208,3,FALSE),0))</f>
        <v>0</v>
      </c>
      <c r="E103" s="53"/>
      <c r="F103" s="18"/>
      <c r="G103" s="18"/>
      <c r="H103" s="18"/>
      <c r="I103" s="45">
        <f>IF(LEN($C102),IFERROR(VLOOKUP($B103,'MASTER Tools List'!$B$5:$J$208,8,FALSE),0))</f>
        <v>0</v>
      </c>
      <c r="J103" s="44">
        <f>Table2[[#This Row],[Unit Price (MWK)]]*Table2[[#This Row],[Received Qty]]</f>
        <v>0</v>
      </c>
      <c r="K103" s="19"/>
    </row>
    <row r="104" spans="1:11" x14ac:dyDescent="0.25">
      <c r="A104" s="15"/>
      <c r="B104" s="48"/>
      <c r="C104" s="10">
        <f>IF(LEN($C103),IFERROR(VLOOKUP($B104,'MASTER Tools List'!$B$5:$J$208,2,FALSE),0))</f>
        <v>0</v>
      </c>
      <c r="D104" s="11">
        <f>IF(LEN($C103),IFERROR(VLOOKUP($B104,'MASTER Tools List'!$B$5:$J$208,3,FALSE),0))</f>
        <v>0</v>
      </c>
      <c r="E104" s="53"/>
      <c r="F104" s="18"/>
      <c r="G104" s="18"/>
      <c r="H104" s="18"/>
      <c r="I104" s="45">
        <f>IF(LEN($C103),IFERROR(VLOOKUP($B104,'MASTER Tools List'!$B$5:$J$208,8,FALSE),0))</f>
        <v>0</v>
      </c>
      <c r="J104" s="44">
        <f>Table2[[#This Row],[Unit Price (MWK)]]*Table2[[#This Row],[Received Qty]]</f>
        <v>0</v>
      </c>
      <c r="K104" s="19"/>
    </row>
    <row r="105" spans="1:11" x14ac:dyDescent="0.25">
      <c r="A105" s="15"/>
      <c r="B105" s="48"/>
      <c r="C105" s="10">
        <f>IF(LEN($C104),IFERROR(VLOOKUP($B105,'MASTER Tools List'!$B$5:$J$208,2,FALSE),0))</f>
        <v>0</v>
      </c>
      <c r="D105" s="11">
        <f>IF(LEN($C104),IFERROR(VLOOKUP($B105,'MASTER Tools List'!$B$5:$J$208,3,FALSE),0))</f>
        <v>0</v>
      </c>
      <c r="E105" s="53"/>
      <c r="F105" s="18"/>
      <c r="G105" s="18"/>
      <c r="H105" s="18"/>
      <c r="I105" s="45">
        <f>IF(LEN($C104),IFERROR(VLOOKUP($B105,'MASTER Tools List'!$B$5:$J$208,8,FALSE),0))</f>
        <v>0</v>
      </c>
      <c r="J105" s="44">
        <f>Table2[[#This Row],[Unit Price (MWK)]]*Table2[[#This Row],[Received Qty]]</f>
        <v>0</v>
      </c>
      <c r="K105" s="19"/>
    </row>
    <row r="106" spans="1:11" x14ac:dyDescent="0.25">
      <c r="A106" s="15"/>
      <c r="B106" s="48"/>
      <c r="C106" s="10">
        <f>IF(LEN($C105),IFERROR(VLOOKUP($B106,'MASTER Tools List'!$B$5:$J$208,2,FALSE),0))</f>
        <v>0</v>
      </c>
      <c r="D106" s="11">
        <f>IF(LEN($C105),IFERROR(VLOOKUP($B106,'MASTER Tools List'!$B$5:$J$208,3,FALSE),0))</f>
        <v>0</v>
      </c>
      <c r="E106" s="53"/>
      <c r="F106" s="18"/>
      <c r="G106" s="18"/>
      <c r="H106" s="18"/>
      <c r="I106" s="45">
        <f>IF(LEN($C105),IFERROR(VLOOKUP($B106,'MASTER Tools List'!$B$5:$J$208,8,FALSE),0))</f>
        <v>0</v>
      </c>
      <c r="J106" s="44">
        <f>Table2[[#This Row],[Unit Price (MWK)]]*Table2[[#This Row],[Received Qty]]</f>
        <v>0</v>
      </c>
      <c r="K106" s="19"/>
    </row>
    <row r="107" spans="1:11" x14ac:dyDescent="0.25">
      <c r="A107" s="15"/>
      <c r="B107" s="48"/>
      <c r="C107" s="10">
        <f>IF(LEN($C8),IFERROR(VLOOKUP($B107,'MASTER Tools List'!$B$5:$J$208,2,FALSE),0))</f>
        <v>0</v>
      </c>
      <c r="D107" s="11">
        <f>IF(LEN($C8),IFERROR(VLOOKUP($B107,'MASTER Tools List'!$B$5:$J$208,3,FALSE),0))</f>
        <v>0</v>
      </c>
      <c r="E107" s="53"/>
      <c r="F107" s="18"/>
      <c r="G107" s="18"/>
      <c r="H107" s="18"/>
      <c r="I107" s="45">
        <f>IF(LEN($C106),IFERROR(VLOOKUP($B107,'MASTER Tools List'!$B$5:$J$208,8,FALSE),0))</f>
        <v>0</v>
      </c>
      <c r="J107" s="44">
        <f>Table2[[#This Row],[Unit Price (MWK)]]*Table2[[#This Row],[Received Qty]]</f>
        <v>0</v>
      </c>
      <c r="K107" s="19"/>
    </row>
    <row r="108" spans="1:11" x14ac:dyDescent="0.25">
      <c r="A108" s="15"/>
      <c r="B108" s="48"/>
      <c r="C108" s="10">
        <f>IF(LEN($C107),IFERROR(VLOOKUP($B108,'MASTER Tools List'!$B$5:$J$208,2,FALSE),0))</f>
        <v>0</v>
      </c>
      <c r="D108" s="11">
        <f>IF(LEN($C107),IFERROR(VLOOKUP($B108,'MASTER Tools List'!$B$5:$J$208,3,FALSE),0))</f>
        <v>0</v>
      </c>
      <c r="E108" s="53"/>
      <c r="F108" s="18"/>
      <c r="G108" s="18"/>
      <c r="H108" s="18"/>
      <c r="I108" s="45">
        <f>IF(LEN($C107),IFERROR(VLOOKUP($B108,'MASTER Tools List'!$B$5:$J$208,8,FALSE),0))</f>
        <v>0</v>
      </c>
      <c r="J108" s="44">
        <f>Table2[[#This Row],[Unit Price (MWK)]]*Table2[[#This Row],[Received Qty]]</f>
        <v>0</v>
      </c>
      <c r="K108" s="19"/>
    </row>
    <row r="109" spans="1:11" x14ac:dyDescent="0.25">
      <c r="A109" s="15"/>
      <c r="B109" s="48"/>
      <c r="C109" s="10">
        <f>IF(LEN($C108),IFERROR(VLOOKUP($B109,'MASTER Tools List'!$B$5:$J$208,2,FALSE),0))</f>
        <v>0</v>
      </c>
      <c r="D109" s="11">
        <f>IF(LEN($C108),IFERROR(VLOOKUP($B109,'MASTER Tools List'!$B$5:$J$208,3,FALSE),0))</f>
        <v>0</v>
      </c>
      <c r="E109" s="53"/>
      <c r="F109" s="18"/>
      <c r="G109" s="18"/>
      <c r="H109" s="18"/>
      <c r="I109" s="45">
        <f>IF(LEN($C108),IFERROR(VLOOKUP($B109,'MASTER Tools List'!$B$5:$J$208,8,FALSE),0))</f>
        <v>0</v>
      </c>
      <c r="J109" s="44">
        <f>Table2[[#This Row],[Unit Price (MWK)]]*Table2[[#This Row],[Received Qty]]</f>
        <v>0</v>
      </c>
      <c r="K109" s="19"/>
    </row>
    <row r="110" spans="1:11" x14ac:dyDescent="0.25">
      <c r="A110" s="15"/>
      <c r="B110" s="48"/>
      <c r="C110" s="10">
        <f>IF(LEN($C109),IFERROR(VLOOKUP($B110,'MASTER Tools List'!$B$5:$J$208,2,FALSE),0))</f>
        <v>0</v>
      </c>
      <c r="D110" s="11">
        <f>IF(LEN($C109),IFERROR(VLOOKUP($B110,'MASTER Tools List'!$B$5:$J$208,3,FALSE),0))</f>
        <v>0</v>
      </c>
      <c r="E110" s="53"/>
      <c r="F110" s="18"/>
      <c r="G110" s="18"/>
      <c r="H110" s="18"/>
      <c r="I110" s="45">
        <f>IF(LEN($C109),IFERROR(VLOOKUP($B110,'MASTER Tools List'!$B$5:$J$208,8,FALSE),0))</f>
        <v>0</v>
      </c>
      <c r="J110" s="44">
        <f>Table2[[#This Row],[Unit Price (MWK)]]*Table2[[#This Row],[Received Qty]]</f>
        <v>0</v>
      </c>
      <c r="K110" s="19"/>
    </row>
    <row r="111" spans="1:11" x14ac:dyDescent="0.25">
      <c r="A111" s="15"/>
      <c r="B111" s="48"/>
      <c r="C111" s="10">
        <f>IF(LEN($C110),IFERROR(VLOOKUP($B111,'MASTER Tools List'!$B$5:$J$208,2,FALSE),0))</f>
        <v>0</v>
      </c>
      <c r="D111" s="11">
        <f>IF(LEN($C110),IFERROR(VLOOKUP($B111,'MASTER Tools List'!$B$5:$J$208,3,FALSE),0))</f>
        <v>0</v>
      </c>
      <c r="E111" s="53"/>
      <c r="F111" s="18"/>
      <c r="G111" s="18"/>
      <c r="H111" s="18"/>
      <c r="I111" s="45">
        <f>IF(LEN($C110),IFERROR(VLOOKUP($B111,'MASTER Tools List'!$B$5:$J$208,8,FALSE),0))</f>
        <v>0</v>
      </c>
      <c r="J111" s="44">
        <f>Table2[[#This Row],[Unit Price (MWK)]]*Table2[[#This Row],[Received Qty]]</f>
        <v>0</v>
      </c>
      <c r="K111" s="19"/>
    </row>
    <row r="112" spans="1:11" x14ac:dyDescent="0.25">
      <c r="A112" s="15"/>
      <c r="B112" s="48"/>
      <c r="C112" s="10">
        <f>IF(LEN($C111),IFERROR(VLOOKUP($B112,'MASTER Tools List'!$B$5:$J$208,2,FALSE),0))</f>
        <v>0</v>
      </c>
      <c r="D112" s="11">
        <f>IF(LEN($C111),IFERROR(VLOOKUP($B112,'MASTER Tools List'!$B$5:$J$208,3,FALSE),0))</f>
        <v>0</v>
      </c>
      <c r="E112" s="53"/>
      <c r="F112" s="18"/>
      <c r="G112" s="18"/>
      <c r="H112" s="18"/>
      <c r="I112" s="45">
        <f>IF(LEN($C111),IFERROR(VLOOKUP($B112,'MASTER Tools List'!$B$5:$J$208,8,FALSE),0))</f>
        <v>0</v>
      </c>
      <c r="J112" s="44">
        <f>Table2[[#This Row],[Unit Price (MWK)]]*Table2[[#This Row],[Received Qty]]</f>
        <v>0</v>
      </c>
      <c r="K112" s="19"/>
    </row>
    <row r="113" spans="1:11" x14ac:dyDescent="0.25">
      <c r="A113" s="15"/>
      <c r="B113" s="48"/>
      <c r="C113" s="10">
        <f>IF(LEN($C112),IFERROR(VLOOKUP($B113,'MASTER Tools List'!$B$5:$J$208,2,FALSE),0))</f>
        <v>0</v>
      </c>
      <c r="D113" s="11">
        <f>IF(LEN($C112),IFERROR(VLOOKUP($B113,'MASTER Tools List'!$B$5:$J$208,3,FALSE),0))</f>
        <v>0</v>
      </c>
      <c r="E113" s="53"/>
      <c r="F113" s="18"/>
      <c r="G113" s="18"/>
      <c r="H113" s="18"/>
      <c r="I113" s="45">
        <f>IF(LEN($C112),IFERROR(VLOOKUP($B113,'MASTER Tools List'!$B$5:$J$208,8,FALSE),0))</f>
        <v>0</v>
      </c>
      <c r="J113" s="44">
        <f>Table2[[#This Row],[Unit Price (MWK)]]*Table2[[#This Row],[Received Qty]]</f>
        <v>0</v>
      </c>
      <c r="K113" s="19"/>
    </row>
    <row r="114" spans="1:11" x14ac:dyDescent="0.25">
      <c r="A114" s="15"/>
      <c r="B114" s="48"/>
      <c r="C114" s="10">
        <f>IF(LEN($C113),IFERROR(VLOOKUP($B114,'MASTER Tools List'!$B$5:$J$208,2,FALSE),0))</f>
        <v>0</v>
      </c>
      <c r="D114" s="11">
        <f>IF(LEN($C113),IFERROR(VLOOKUP($B114,'MASTER Tools List'!$B$5:$J$208,3,FALSE),0))</f>
        <v>0</v>
      </c>
      <c r="E114" s="53"/>
      <c r="F114" s="18"/>
      <c r="G114" s="18"/>
      <c r="H114" s="18"/>
      <c r="I114" s="45">
        <f>IF(LEN($C113),IFERROR(VLOOKUP($B114,'MASTER Tools List'!$B$5:$J$208,8,FALSE),0))</f>
        <v>0</v>
      </c>
      <c r="J114" s="44">
        <f>Table2[[#This Row],[Unit Price (MWK)]]*Table2[[#This Row],[Received Qty]]</f>
        <v>0</v>
      </c>
      <c r="K114" s="19"/>
    </row>
    <row r="115" spans="1:11" x14ac:dyDescent="0.25">
      <c r="A115" s="15"/>
      <c r="B115" s="48"/>
      <c r="C115" s="10">
        <f>IF(LEN($C114),IFERROR(VLOOKUP($B115,'MASTER Tools List'!$B$5:$J$208,2,FALSE),0))</f>
        <v>0</v>
      </c>
      <c r="D115" s="11">
        <f>IF(LEN($C114),IFERROR(VLOOKUP($B115,'MASTER Tools List'!$B$5:$J$208,3,FALSE),0))</f>
        <v>0</v>
      </c>
      <c r="E115" s="53"/>
      <c r="F115" s="18"/>
      <c r="G115" s="18"/>
      <c r="H115" s="18"/>
      <c r="I115" s="45">
        <f>IF(LEN($C114),IFERROR(VLOOKUP($B115,'MASTER Tools List'!$B$5:$J$208,8,FALSE),0))</f>
        <v>0</v>
      </c>
      <c r="J115" s="44">
        <f>Table2[[#This Row],[Unit Price (MWK)]]*Table2[[#This Row],[Received Qty]]</f>
        <v>0</v>
      </c>
      <c r="K115" s="19"/>
    </row>
    <row r="116" spans="1:11" x14ac:dyDescent="0.25">
      <c r="A116" s="15"/>
      <c r="B116" s="48"/>
      <c r="C116" s="10">
        <f>IF(LEN($C115),IFERROR(VLOOKUP($B116,'MASTER Tools List'!$B$5:$J$208,2,FALSE),0))</f>
        <v>0</v>
      </c>
      <c r="D116" s="11">
        <f>IF(LEN($C115),IFERROR(VLOOKUP($B116,'MASTER Tools List'!$B$5:$J$208,3,FALSE),0))</f>
        <v>0</v>
      </c>
      <c r="E116" s="53"/>
      <c r="F116" s="18"/>
      <c r="G116" s="18"/>
      <c r="H116" s="18"/>
      <c r="I116" s="45">
        <f>IF(LEN($C115),IFERROR(VLOOKUP($B116,'MASTER Tools List'!$B$5:$J$208,8,FALSE),0))</f>
        <v>0</v>
      </c>
      <c r="J116" s="44">
        <f>Table2[[#This Row],[Unit Price (MWK)]]*Table2[[#This Row],[Received Qty]]</f>
        <v>0</v>
      </c>
      <c r="K116" s="19"/>
    </row>
    <row r="117" spans="1:11" x14ac:dyDescent="0.25">
      <c r="A117" s="15"/>
      <c r="B117" s="48"/>
      <c r="C117" s="10">
        <f>IF(LEN($C116),IFERROR(VLOOKUP($B117,'MASTER Tools List'!$B$5:$J$208,2,FALSE),0))</f>
        <v>0</v>
      </c>
      <c r="D117" s="11">
        <f>IF(LEN($C116),IFERROR(VLOOKUP($B117,'MASTER Tools List'!$B$5:$J$208,3,FALSE),0))</f>
        <v>0</v>
      </c>
      <c r="E117" s="53"/>
      <c r="F117" s="18"/>
      <c r="G117" s="18"/>
      <c r="H117" s="18"/>
      <c r="I117" s="45">
        <f>IF(LEN($C116),IFERROR(VLOOKUP($B117,'MASTER Tools List'!$B$5:$J$208,8,FALSE),0))</f>
        <v>0</v>
      </c>
      <c r="J117" s="44">
        <f>Table2[[#This Row],[Unit Price (MWK)]]*Table2[[#This Row],[Received Qty]]</f>
        <v>0</v>
      </c>
      <c r="K117" s="19"/>
    </row>
    <row r="118" spans="1:11" x14ac:dyDescent="0.25">
      <c r="A118" s="15"/>
      <c r="B118" s="48"/>
      <c r="C118" s="10">
        <f>IF(LEN($C117),IFERROR(VLOOKUP($B118,'MASTER Tools List'!$B$5:$J$208,2,FALSE),0))</f>
        <v>0</v>
      </c>
      <c r="D118" s="11">
        <f>IF(LEN($C117),IFERROR(VLOOKUP($B118,'MASTER Tools List'!$B$5:$J$208,3,FALSE),0))</f>
        <v>0</v>
      </c>
      <c r="E118" s="53"/>
      <c r="F118" s="18"/>
      <c r="G118" s="18"/>
      <c r="H118" s="18"/>
      <c r="I118" s="45">
        <f>IF(LEN($C117),IFERROR(VLOOKUP($B118,'MASTER Tools List'!$B$5:$J$208,8,FALSE),0))</f>
        <v>0</v>
      </c>
      <c r="J118" s="44">
        <f>Table2[[#This Row],[Unit Price (MWK)]]*Table2[[#This Row],[Received Qty]]</f>
        <v>0</v>
      </c>
      <c r="K118" s="19"/>
    </row>
    <row r="119" spans="1:11" x14ac:dyDescent="0.25">
      <c r="A119" s="15"/>
      <c r="B119" s="48"/>
      <c r="C119" s="10">
        <f>IF(LEN($C118),IFERROR(VLOOKUP($B119,'MASTER Tools List'!$B$5:$J$208,2,FALSE),0))</f>
        <v>0</v>
      </c>
      <c r="D119" s="11">
        <f>IF(LEN($C118),IFERROR(VLOOKUP($B119,'MASTER Tools List'!$B$5:$J$208,3,FALSE),0))</f>
        <v>0</v>
      </c>
      <c r="E119" s="53"/>
      <c r="F119" s="18"/>
      <c r="G119" s="18"/>
      <c r="H119" s="18"/>
      <c r="I119" s="45">
        <f>IF(LEN($C118),IFERROR(VLOOKUP($B119,'MASTER Tools List'!$B$5:$J$208,8,FALSE),0))</f>
        <v>0</v>
      </c>
      <c r="J119" s="44">
        <f>Table2[[#This Row],[Unit Price (MWK)]]*Table2[[#This Row],[Received Qty]]</f>
        <v>0</v>
      </c>
      <c r="K119" s="19"/>
    </row>
    <row r="120" spans="1:11" x14ac:dyDescent="0.25">
      <c r="A120" s="15"/>
      <c r="B120" s="48"/>
      <c r="C120" s="10">
        <f>IF(LEN($C119),IFERROR(VLOOKUP($B120,'MASTER Tools List'!$B$5:$J$208,2,FALSE),0))</f>
        <v>0</v>
      </c>
      <c r="D120" s="11">
        <f>IF(LEN($C119),IFERROR(VLOOKUP($B120,'MASTER Tools List'!$B$5:$J$208,3,FALSE),0))</f>
        <v>0</v>
      </c>
      <c r="E120" s="53"/>
      <c r="F120" s="18"/>
      <c r="G120" s="18"/>
      <c r="H120" s="18"/>
      <c r="I120" s="45">
        <f>IF(LEN($C119),IFERROR(VLOOKUP($B120,'MASTER Tools List'!$B$5:$J$208,8,FALSE),0))</f>
        <v>0</v>
      </c>
      <c r="J120" s="44">
        <f>Table2[[#This Row],[Unit Price (MWK)]]*Table2[[#This Row],[Received Qty]]</f>
        <v>0</v>
      </c>
      <c r="K120" s="19"/>
    </row>
    <row r="121" spans="1:11" x14ac:dyDescent="0.25">
      <c r="A121" s="15"/>
      <c r="B121" s="48"/>
      <c r="C121" s="10">
        <f>IF(LEN($C8),IFERROR(VLOOKUP($B121,'MASTER Tools List'!$B$5:$J$208,2,FALSE),0))</f>
        <v>0</v>
      </c>
      <c r="D121" s="11">
        <f>IF(LEN($C8),IFERROR(VLOOKUP($B121,'MASTER Tools List'!$B$5:$J$208,3,FALSE),0))</f>
        <v>0</v>
      </c>
      <c r="E121" s="53"/>
      <c r="F121" s="18"/>
      <c r="G121" s="18"/>
      <c r="H121" s="18"/>
      <c r="I121" s="45">
        <f>IF(LEN($C120),IFERROR(VLOOKUP($B121,'MASTER Tools List'!$B$5:$J$208,8,FALSE),0))</f>
        <v>0</v>
      </c>
      <c r="J121" s="44">
        <f>Table2[[#This Row],[Unit Price (MWK)]]*Table2[[#This Row],[Received Qty]]</f>
        <v>0</v>
      </c>
      <c r="K121" s="19"/>
    </row>
    <row r="122" spans="1:11" x14ac:dyDescent="0.25">
      <c r="A122" s="15"/>
      <c r="B122" s="48"/>
      <c r="C122" s="10">
        <f>IF(LEN($C121),IFERROR(VLOOKUP($B122,'MASTER Tools List'!$B$5:$J$208,2,FALSE),0))</f>
        <v>0</v>
      </c>
      <c r="D122" s="11">
        <f>IF(LEN($C121),IFERROR(VLOOKUP($B122,'MASTER Tools List'!$B$5:$J$208,3,FALSE),0))</f>
        <v>0</v>
      </c>
      <c r="E122" s="53"/>
      <c r="F122" s="18"/>
      <c r="G122" s="18"/>
      <c r="H122" s="18"/>
      <c r="I122" s="45">
        <f>IF(LEN($C121),IFERROR(VLOOKUP($B122,'MASTER Tools List'!$B$5:$J$208,8,FALSE),0))</f>
        <v>0</v>
      </c>
      <c r="J122" s="44">
        <f>Table2[[#This Row],[Unit Price (MWK)]]*Table2[[#This Row],[Received Qty]]</f>
        <v>0</v>
      </c>
      <c r="K122" s="19"/>
    </row>
    <row r="123" spans="1:11" x14ac:dyDescent="0.25">
      <c r="A123" s="15"/>
      <c r="B123" s="48"/>
      <c r="C123" s="10">
        <f>IF(LEN($C122),IFERROR(VLOOKUP($B123,'MASTER Tools List'!$B$5:$J$208,2,FALSE),0))</f>
        <v>0</v>
      </c>
      <c r="D123" s="11">
        <f>IF(LEN($C122),IFERROR(VLOOKUP($B123,'MASTER Tools List'!$B$5:$J$208,3,FALSE),0))</f>
        <v>0</v>
      </c>
      <c r="E123" s="53"/>
      <c r="F123" s="18"/>
      <c r="G123" s="18"/>
      <c r="H123" s="18"/>
      <c r="I123" s="45">
        <f>IF(LEN($C122),IFERROR(VLOOKUP($B123,'MASTER Tools List'!$B$5:$J$208,8,FALSE),0))</f>
        <v>0</v>
      </c>
      <c r="J123" s="44">
        <f>Table2[[#This Row],[Unit Price (MWK)]]*Table2[[#This Row],[Received Qty]]</f>
        <v>0</v>
      </c>
      <c r="K123" s="19"/>
    </row>
    <row r="124" spans="1:11" x14ac:dyDescent="0.25">
      <c r="A124" s="15"/>
      <c r="B124" s="48"/>
      <c r="C124" s="10">
        <f>IF(LEN($C123),IFERROR(VLOOKUP($B124,'MASTER Tools List'!$B$5:$J$208,2,FALSE),0))</f>
        <v>0</v>
      </c>
      <c r="D124" s="11">
        <f>IF(LEN($C123),IFERROR(VLOOKUP($B124,'MASTER Tools List'!$B$5:$J$208,3,FALSE),0))</f>
        <v>0</v>
      </c>
      <c r="E124" s="53"/>
      <c r="F124" s="18"/>
      <c r="G124" s="18"/>
      <c r="H124" s="18"/>
      <c r="I124" s="45">
        <f>IF(LEN($C123),IFERROR(VLOOKUP($B124,'MASTER Tools List'!$B$5:$J$208,8,FALSE),0))</f>
        <v>0</v>
      </c>
      <c r="J124" s="44">
        <f>Table2[[#This Row],[Unit Price (MWK)]]*Table2[[#This Row],[Received Qty]]</f>
        <v>0</v>
      </c>
      <c r="K124" s="19"/>
    </row>
    <row r="125" spans="1:11" x14ac:dyDescent="0.25">
      <c r="A125" s="15"/>
      <c r="B125" s="48"/>
      <c r="C125" s="10">
        <f>IF(LEN($C124),IFERROR(VLOOKUP($B125,'MASTER Tools List'!$B$5:$J$208,2,FALSE),0))</f>
        <v>0</v>
      </c>
      <c r="D125" s="11">
        <f>IF(LEN($C124),IFERROR(VLOOKUP($B125,'MASTER Tools List'!$B$5:$J$208,3,FALSE),0))</f>
        <v>0</v>
      </c>
      <c r="E125" s="53"/>
      <c r="F125" s="18"/>
      <c r="G125" s="18"/>
      <c r="H125" s="18"/>
      <c r="I125" s="45">
        <f>IF(LEN($C124),IFERROR(VLOOKUP($B125,'MASTER Tools List'!$B$5:$J$208,8,FALSE),0))</f>
        <v>0</v>
      </c>
      <c r="J125" s="44">
        <f>Table2[[#This Row],[Unit Price (MWK)]]*Table2[[#This Row],[Received Qty]]</f>
        <v>0</v>
      </c>
      <c r="K125" s="19"/>
    </row>
    <row r="126" spans="1:11" x14ac:dyDescent="0.25">
      <c r="A126" s="15"/>
      <c r="B126" s="48"/>
      <c r="C126" s="10">
        <f>IF(LEN($C125),IFERROR(VLOOKUP($B126,'MASTER Tools List'!$B$5:$J$208,2,FALSE),0))</f>
        <v>0</v>
      </c>
      <c r="D126" s="11">
        <f>IF(LEN($C125),IFERROR(VLOOKUP($B126,'MASTER Tools List'!$B$5:$J$208,3,FALSE),0))</f>
        <v>0</v>
      </c>
      <c r="E126" s="53"/>
      <c r="F126" s="18"/>
      <c r="G126" s="18"/>
      <c r="H126" s="18"/>
      <c r="I126" s="45">
        <f>IF(LEN($C125),IFERROR(VLOOKUP($B126,'MASTER Tools List'!$B$5:$J$208,8,FALSE),0))</f>
        <v>0</v>
      </c>
      <c r="J126" s="44">
        <f>Table2[[#This Row],[Unit Price (MWK)]]*Table2[[#This Row],[Received Qty]]</f>
        <v>0</v>
      </c>
      <c r="K126" s="19"/>
    </row>
    <row r="127" spans="1:11" x14ac:dyDescent="0.25">
      <c r="A127" s="15"/>
      <c r="B127" s="48"/>
      <c r="C127" s="10">
        <f>IF(LEN($C126),IFERROR(VLOOKUP($B127,'MASTER Tools List'!$B$5:$J$208,2,FALSE),0))</f>
        <v>0</v>
      </c>
      <c r="D127" s="11">
        <f>IF(LEN($C126),IFERROR(VLOOKUP($B127,'MASTER Tools List'!$B$5:$J$208,3,FALSE),0))</f>
        <v>0</v>
      </c>
      <c r="E127" s="53"/>
      <c r="F127" s="18"/>
      <c r="G127" s="18"/>
      <c r="H127" s="18"/>
      <c r="I127" s="45">
        <f>IF(LEN($C126),IFERROR(VLOOKUP($B127,'MASTER Tools List'!$B$5:$J$208,8,FALSE),0))</f>
        <v>0</v>
      </c>
      <c r="J127" s="44">
        <f>Table2[[#This Row],[Unit Price (MWK)]]*Table2[[#This Row],[Received Qty]]</f>
        <v>0</v>
      </c>
      <c r="K127" s="19"/>
    </row>
    <row r="128" spans="1:11" x14ac:dyDescent="0.25">
      <c r="A128" s="15"/>
      <c r="B128" s="48"/>
      <c r="C128" s="10">
        <f>IF(LEN($C127),IFERROR(VLOOKUP($B128,'MASTER Tools List'!$B$5:$J$208,2,FALSE),0))</f>
        <v>0</v>
      </c>
      <c r="D128" s="11">
        <f>IF(LEN($C127),IFERROR(VLOOKUP($B128,'MASTER Tools List'!$B$5:$J$208,3,FALSE),0))</f>
        <v>0</v>
      </c>
      <c r="E128" s="53"/>
      <c r="F128" s="18"/>
      <c r="G128" s="18"/>
      <c r="H128" s="18"/>
      <c r="I128" s="45">
        <f>IF(LEN($C127),IFERROR(VLOOKUP($B128,'MASTER Tools List'!$B$5:$J$208,8,FALSE),0))</f>
        <v>0</v>
      </c>
      <c r="J128" s="44">
        <f>Table2[[#This Row],[Unit Price (MWK)]]*Table2[[#This Row],[Received Qty]]</f>
        <v>0</v>
      </c>
      <c r="K128" s="19"/>
    </row>
    <row r="129" spans="1:11" x14ac:dyDescent="0.25">
      <c r="A129" s="15"/>
      <c r="B129" s="48"/>
      <c r="C129" s="10">
        <f>IF(LEN($C128),IFERROR(VLOOKUP($B129,'MASTER Tools List'!$B$5:$J$208,2,FALSE),0))</f>
        <v>0</v>
      </c>
      <c r="D129" s="11">
        <f>IF(LEN($C128),IFERROR(VLOOKUP($B129,'MASTER Tools List'!$B$5:$J$208,3,FALSE),0))</f>
        <v>0</v>
      </c>
      <c r="E129" s="53"/>
      <c r="F129" s="18"/>
      <c r="G129" s="18"/>
      <c r="H129" s="18"/>
      <c r="I129" s="45">
        <f>IF(LEN($C128),IFERROR(VLOOKUP($B129,'MASTER Tools List'!$B$5:$J$208,8,FALSE),0))</f>
        <v>0</v>
      </c>
      <c r="J129" s="44">
        <f>Table2[[#This Row],[Unit Price (MWK)]]*Table2[[#This Row],[Received Qty]]</f>
        <v>0</v>
      </c>
      <c r="K129" s="19"/>
    </row>
    <row r="130" spans="1:11" x14ac:dyDescent="0.25">
      <c r="A130" s="15"/>
      <c r="B130" s="48"/>
      <c r="C130" s="10">
        <f>IF(LEN($C129),IFERROR(VLOOKUP($B130,'MASTER Tools List'!$B$5:$J$208,2,FALSE),0))</f>
        <v>0</v>
      </c>
      <c r="D130" s="11">
        <f>IF(LEN($C129),IFERROR(VLOOKUP($B130,'MASTER Tools List'!$B$5:$J$208,3,FALSE),0))</f>
        <v>0</v>
      </c>
      <c r="E130" s="53"/>
      <c r="F130" s="18"/>
      <c r="G130" s="18"/>
      <c r="H130" s="18"/>
      <c r="I130" s="45">
        <f>IF(LEN($C129),IFERROR(VLOOKUP($B130,'MASTER Tools List'!$B$5:$J$208,8,FALSE),0))</f>
        <v>0</v>
      </c>
      <c r="J130" s="44">
        <f>Table2[[#This Row],[Unit Price (MWK)]]*Table2[[#This Row],[Received Qty]]</f>
        <v>0</v>
      </c>
      <c r="K130" s="19"/>
    </row>
    <row r="131" spans="1:11" x14ac:dyDescent="0.25">
      <c r="A131" s="15"/>
      <c r="B131" s="48"/>
      <c r="C131" s="10">
        <f>IF(LEN($C130),IFERROR(VLOOKUP($B131,'MASTER Tools List'!$B$5:$J$208,2,FALSE),0))</f>
        <v>0</v>
      </c>
      <c r="D131" s="11">
        <f>IF(LEN($C130),IFERROR(VLOOKUP($B131,'MASTER Tools List'!$B$5:$J$208,3,FALSE),0))</f>
        <v>0</v>
      </c>
      <c r="E131" s="53"/>
      <c r="F131" s="18"/>
      <c r="G131" s="18"/>
      <c r="H131" s="18"/>
      <c r="I131" s="45">
        <f>IF(LEN($C130),IFERROR(VLOOKUP($B131,'MASTER Tools List'!$B$5:$J$208,8,FALSE),0))</f>
        <v>0</v>
      </c>
      <c r="J131" s="44">
        <f>Table2[[#This Row],[Unit Price (MWK)]]*Table2[[#This Row],[Received Qty]]</f>
        <v>0</v>
      </c>
      <c r="K131" s="19"/>
    </row>
    <row r="132" spans="1:11" x14ac:dyDescent="0.25">
      <c r="A132" s="15"/>
      <c r="B132" s="48"/>
      <c r="C132" s="10">
        <f>IF(LEN($C131),IFERROR(VLOOKUP($B132,'MASTER Tools List'!$B$5:$J$208,2,FALSE),0))</f>
        <v>0</v>
      </c>
      <c r="D132" s="11">
        <f>IF(LEN($C131),IFERROR(VLOOKUP($B132,'MASTER Tools List'!$B$5:$J$208,3,FALSE),0))</f>
        <v>0</v>
      </c>
      <c r="E132" s="53"/>
      <c r="F132" s="18"/>
      <c r="G132" s="18"/>
      <c r="H132" s="18"/>
      <c r="I132" s="45">
        <f>IF(LEN($C131),IFERROR(VLOOKUP($B132,'MASTER Tools List'!$B$5:$J$208,8,FALSE),0))</f>
        <v>0</v>
      </c>
      <c r="J132" s="44">
        <f>Table2[[#This Row],[Unit Price (MWK)]]*Table2[[#This Row],[Received Qty]]</f>
        <v>0</v>
      </c>
      <c r="K132" s="19"/>
    </row>
    <row r="133" spans="1:11" x14ac:dyDescent="0.25">
      <c r="A133" s="15"/>
      <c r="B133" s="48"/>
      <c r="C133" s="10">
        <f>IF(LEN($C132),IFERROR(VLOOKUP($B133,'MASTER Tools List'!$B$5:$J$208,2,FALSE),0))</f>
        <v>0</v>
      </c>
      <c r="D133" s="11">
        <f>IF(LEN($C132),IFERROR(VLOOKUP($B133,'MASTER Tools List'!$B$5:$J$208,3,FALSE),0))</f>
        <v>0</v>
      </c>
      <c r="E133" s="53"/>
      <c r="F133" s="18"/>
      <c r="G133" s="18"/>
      <c r="H133" s="18"/>
      <c r="I133" s="45">
        <f>IF(LEN($C132),IFERROR(VLOOKUP($B133,'MASTER Tools List'!$B$5:$J$208,8,FALSE),0))</f>
        <v>0</v>
      </c>
      <c r="J133" s="44">
        <f>Table2[[#This Row],[Unit Price (MWK)]]*Table2[[#This Row],[Received Qty]]</f>
        <v>0</v>
      </c>
      <c r="K133" s="19"/>
    </row>
    <row r="134" spans="1:11" x14ac:dyDescent="0.25">
      <c r="A134" s="15"/>
      <c r="B134" s="48"/>
      <c r="C134" s="10">
        <f>IF(LEN($C133),IFERROR(VLOOKUP($B134,'MASTER Tools List'!$B$5:$J$208,2,FALSE),0))</f>
        <v>0</v>
      </c>
      <c r="D134" s="11">
        <f>IF(LEN($C133),IFERROR(VLOOKUP($B134,'MASTER Tools List'!$B$5:$J$208,3,FALSE),0))</f>
        <v>0</v>
      </c>
      <c r="E134" s="53"/>
      <c r="F134" s="18"/>
      <c r="G134" s="18"/>
      <c r="H134" s="18"/>
      <c r="I134" s="45">
        <f>IF(LEN($C133),IFERROR(VLOOKUP($B134,'MASTER Tools List'!$B$5:$J$208,8,FALSE),0))</f>
        <v>0</v>
      </c>
      <c r="J134" s="44">
        <f>Table2[[#This Row],[Unit Price (MWK)]]*Table2[[#This Row],[Received Qty]]</f>
        <v>0</v>
      </c>
      <c r="K134" s="19"/>
    </row>
    <row r="135" spans="1:11" x14ac:dyDescent="0.25">
      <c r="A135" s="15"/>
      <c r="B135" s="48"/>
      <c r="C135" s="10">
        <f>IF(LEN($C8),IFERROR(VLOOKUP($B135,'MASTER Tools List'!$B$5:$J$208,2,FALSE),0))</f>
        <v>0</v>
      </c>
      <c r="D135" s="11">
        <f>IF(LEN($C8),IFERROR(VLOOKUP($B135,'MASTER Tools List'!$B$5:$J$208,3,FALSE),0))</f>
        <v>0</v>
      </c>
      <c r="E135" s="53"/>
      <c r="F135" s="18"/>
      <c r="G135" s="18"/>
      <c r="H135" s="18"/>
      <c r="I135" s="45">
        <f>IF(LEN($C134),IFERROR(VLOOKUP($B135,'MASTER Tools List'!$B$5:$J$208,8,FALSE),0))</f>
        <v>0</v>
      </c>
      <c r="J135" s="44">
        <f>Table2[[#This Row],[Unit Price (MWK)]]*Table2[[#This Row],[Received Qty]]</f>
        <v>0</v>
      </c>
      <c r="K135" s="19"/>
    </row>
    <row r="136" spans="1:11" x14ac:dyDescent="0.25">
      <c r="A136" s="15"/>
      <c r="B136" s="48"/>
      <c r="C136" s="10">
        <f>IF(LEN($C135),IFERROR(VLOOKUP($B136,'MASTER Tools List'!$B$5:$J$208,2,FALSE),0))</f>
        <v>0</v>
      </c>
      <c r="D136" s="11">
        <f>IF(LEN($C135),IFERROR(VLOOKUP($B136,'MASTER Tools List'!$B$5:$J$208,3,FALSE),0))</f>
        <v>0</v>
      </c>
      <c r="E136" s="53"/>
      <c r="F136" s="18"/>
      <c r="G136" s="18"/>
      <c r="H136" s="18"/>
      <c r="I136" s="45">
        <f>IF(LEN($C135),IFERROR(VLOOKUP($B136,'MASTER Tools List'!$B$5:$J$208,8,FALSE),0))</f>
        <v>0</v>
      </c>
      <c r="J136" s="44">
        <f>Table2[[#This Row],[Unit Price (MWK)]]*Table2[[#This Row],[Received Qty]]</f>
        <v>0</v>
      </c>
      <c r="K136" s="19"/>
    </row>
    <row r="137" spans="1:11" x14ac:dyDescent="0.25">
      <c r="A137" s="15"/>
      <c r="B137" s="48"/>
      <c r="C137" s="10">
        <f>IF(LEN($C136),IFERROR(VLOOKUP($B137,'MASTER Tools List'!$B$5:$J$208,2,FALSE),0))</f>
        <v>0</v>
      </c>
      <c r="D137" s="11">
        <f>IF(LEN($C136),IFERROR(VLOOKUP($B137,'MASTER Tools List'!$B$5:$J$208,3,FALSE),0))</f>
        <v>0</v>
      </c>
      <c r="E137" s="53"/>
      <c r="F137" s="18"/>
      <c r="G137" s="18"/>
      <c r="H137" s="18"/>
      <c r="I137" s="45">
        <f>IF(LEN($C136),IFERROR(VLOOKUP($B137,'MASTER Tools List'!$B$5:$J$208,8,FALSE),0))</f>
        <v>0</v>
      </c>
      <c r="J137" s="44">
        <f>Table2[[#This Row],[Unit Price (MWK)]]*Table2[[#This Row],[Received Qty]]</f>
        <v>0</v>
      </c>
      <c r="K137" s="19"/>
    </row>
    <row r="138" spans="1:11" x14ac:dyDescent="0.25">
      <c r="A138" s="15"/>
      <c r="B138" s="48"/>
      <c r="C138" s="10">
        <f>IF(LEN($C137),IFERROR(VLOOKUP($B138,'MASTER Tools List'!$B$5:$J$208,2,FALSE),0))</f>
        <v>0</v>
      </c>
      <c r="D138" s="11">
        <f>IF(LEN($C137),IFERROR(VLOOKUP($B138,'MASTER Tools List'!$B$5:$J$208,3,FALSE),0))</f>
        <v>0</v>
      </c>
      <c r="E138" s="53"/>
      <c r="F138" s="18"/>
      <c r="G138" s="18"/>
      <c r="H138" s="18"/>
      <c r="I138" s="45">
        <f>IF(LEN($C137),IFERROR(VLOOKUP($B138,'MASTER Tools List'!$B$5:$J$208,8,FALSE),0))</f>
        <v>0</v>
      </c>
      <c r="J138" s="44">
        <f>Table2[[#This Row],[Unit Price (MWK)]]*Table2[[#This Row],[Received Qty]]</f>
        <v>0</v>
      </c>
      <c r="K138" s="19"/>
    </row>
    <row r="139" spans="1:11" x14ac:dyDescent="0.25">
      <c r="A139" s="15"/>
      <c r="B139" s="48"/>
      <c r="C139" s="10">
        <f>IF(LEN($C138),IFERROR(VLOOKUP($B139,'MASTER Tools List'!$B$5:$J$208,2,FALSE),0))</f>
        <v>0</v>
      </c>
      <c r="D139" s="11">
        <f>IF(LEN($C138),IFERROR(VLOOKUP($B139,'MASTER Tools List'!$B$5:$J$208,3,FALSE),0))</f>
        <v>0</v>
      </c>
      <c r="E139" s="53"/>
      <c r="F139" s="18"/>
      <c r="G139" s="18"/>
      <c r="H139" s="18"/>
      <c r="I139" s="45">
        <f>IF(LEN($C138),IFERROR(VLOOKUP($B139,'MASTER Tools List'!$B$5:$J$208,8,FALSE),0))</f>
        <v>0</v>
      </c>
      <c r="J139" s="44">
        <f>Table2[[#This Row],[Unit Price (MWK)]]*Table2[[#This Row],[Received Qty]]</f>
        <v>0</v>
      </c>
      <c r="K139" s="19"/>
    </row>
    <row r="140" spans="1:11" x14ac:dyDescent="0.25">
      <c r="A140" s="15"/>
      <c r="B140" s="48"/>
      <c r="C140" s="10">
        <f>IF(LEN($C139),IFERROR(VLOOKUP($B140,'MASTER Tools List'!$B$5:$J$208,2,FALSE),0))</f>
        <v>0</v>
      </c>
      <c r="D140" s="11">
        <f>IF(LEN($C139),IFERROR(VLOOKUP($B140,'MASTER Tools List'!$B$5:$J$208,3,FALSE),0))</f>
        <v>0</v>
      </c>
      <c r="E140" s="53"/>
      <c r="F140" s="18"/>
      <c r="G140" s="18"/>
      <c r="H140" s="18"/>
      <c r="I140" s="45">
        <f>IF(LEN($C139),IFERROR(VLOOKUP($B140,'MASTER Tools List'!$B$5:$J$208,8,FALSE),0))</f>
        <v>0</v>
      </c>
      <c r="J140" s="44">
        <f>Table2[[#This Row],[Unit Price (MWK)]]*Table2[[#This Row],[Received Qty]]</f>
        <v>0</v>
      </c>
      <c r="K140" s="19"/>
    </row>
    <row r="141" spans="1:11" x14ac:dyDescent="0.25">
      <c r="A141" s="15"/>
      <c r="B141" s="48"/>
      <c r="C141" s="10">
        <f>IF(LEN($C140),IFERROR(VLOOKUP($B141,'MASTER Tools List'!$B$5:$J$208,2,FALSE),0))</f>
        <v>0</v>
      </c>
      <c r="D141" s="11">
        <f>IF(LEN($C140),IFERROR(VLOOKUP($B141,'MASTER Tools List'!$B$5:$J$208,3,FALSE),0))</f>
        <v>0</v>
      </c>
      <c r="E141" s="53"/>
      <c r="F141" s="18"/>
      <c r="G141" s="18"/>
      <c r="H141" s="18"/>
      <c r="I141" s="45">
        <f>IF(LEN($C140),IFERROR(VLOOKUP($B141,'MASTER Tools List'!$B$5:$J$208,8,FALSE),0))</f>
        <v>0</v>
      </c>
      <c r="J141" s="44">
        <f>Table2[[#This Row],[Unit Price (MWK)]]*Table2[[#This Row],[Received Qty]]</f>
        <v>0</v>
      </c>
      <c r="K141" s="19"/>
    </row>
    <row r="142" spans="1:11" x14ac:dyDescent="0.25">
      <c r="A142" s="15"/>
      <c r="B142" s="48"/>
      <c r="C142" s="10">
        <f>IF(LEN($C141),IFERROR(VLOOKUP($B142,'MASTER Tools List'!$B$5:$J$208,2,FALSE),0))</f>
        <v>0</v>
      </c>
      <c r="D142" s="11">
        <f>IF(LEN($C141),IFERROR(VLOOKUP($B142,'MASTER Tools List'!$B$5:$J$208,3,FALSE),0))</f>
        <v>0</v>
      </c>
      <c r="E142" s="53"/>
      <c r="F142" s="18"/>
      <c r="G142" s="18"/>
      <c r="H142" s="18"/>
      <c r="I142" s="45">
        <f>IF(LEN($C141),IFERROR(VLOOKUP($B142,'MASTER Tools List'!$B$5:$J$208,8,FALSE),0))</f>
        <v>0</v>
      </c>
      <c r="J142" s="44">
        <f>Table2[[#This Row],[Unit Price (MWK)]]*Table2[[#This Row],[Received Qty]]</f>
        <v>0</v>
      </c>
      <c r="K142" s="19"/>
    </row>
    <row r="143" spans="1:11" x14ac:dyDescent="0.25">
      <c r="A143" s="15"/>
      <c r="B143" s="48"/>
      <c r="C143" s="10">
        <f>IF(LEN($C142),IFERROR(VLOOKUP($B143,'MASTER Tools List'!$B$5:$J$208,2,FALSE),0))</f>
        <v>0</v>
      </c>
      <c r="D143" s="11">
        <f>IF(LEN($C142),IFERROR(VLOOKUP($B143,'MASTER Tools List'!$B$5:$J$208,3,FALSE),0))</f>
        <v>0</v>
      </c>
      <c r="E143" s="53"/>
      <c r="F143" s="18"/>
      <c r="G143" s="18"/>
      <c r="H143" s="18"/>
      <c r="I143" s="45">
        <f>IF(LEN($C142),IFERROR(VLOOKUP($B143,'MASTER Tools List'!$B$5:$J$208,8,FALSE),0))</f>
        <v>0</v>
      </c>
      <c r="J143" s="44">
        <f>Table2[[#This Row],[Unit Price (MWK)]]*Table2[[#This Row],[Received Qty]]</f>
        <v>0</v>
      </c>
      <c r="K143" s="19"/>
    </row>
    <row r="144" spans="1:11" x14ac:dyDescent="0.25">
      <c r="A144" s="15"/>
      <c r="B144" s="48"/>
      <c r="C144" s="10">
        <f>IF(LEN($C143),IFERROR(VLOOKUP($B144,'MASTER Tools List'!$B$5:$J$208,2,FALSE),0))</f>
        <v>0</v>
      </c>
      <c r="D144" s="11">
        <f>IF(LEN($C143),IFERROR(VLOOKUP($B144,'MASTER Tools List'!$B$5:$J$208,3,FALSE),0))</f>
        <v>0</v>
      </c>
      <c r="E144" s="53"/>
      <c r="F144" s="18"/>
      <c r="G144" s="18"/>
      <c r="H144" s="18"/>
      <c r="I144" s="45">
        <f>IF(LEN($C143),IFERROR(VLOOKUP($B144,'MASTER Tools List'!$B$5:$J$208,8,FALSE),0))</f>
        <v>0</v>
      </c>
      <c r="J144" s="44">
        <f>Table2[[#This Row],[Unit Price (MWK)]]*Table2[[#This Row],[Received Qty]]</f>
        <v>0</v>
      </c>
      <c r="K144" s="19"/>
    </row>
    <row r="145" spans="1:11" x14ac:dyDescent="0.25">
      <c r="A145" s="15"/>
      <c r="B145" s="48"/>
      <c r="C145" s="10">
        <f>IF(LEN($C144),IFERROR(VLOOKUP($B145,'MASTER Tools List'!$B$5:$J$208,2,FALSE),0))</f>
        <v>0</v>
      </c>
      <c r="D145" s="11">
        <f>IF(LEN($C144),IFERROR(VLOOKUP($B145,'MASTER Tools List'!$B$5:$J$208,3,FALSE),0))</f>
        <v>0</v>
      </c>
      <c r="E145" s="53"/>
      <c r="F145" s="18"/>
      <c r="G145" s="18"/>
      <c r="H145" s="18"/>
      <c r="I145" s="45">
        <f>IF(LEN($C144),IFERROR(VLOOKUP($B145,'MASTER Tools List'!$B$5:$J$208,8,FALSE),0))</f>
        <v>0</v>
      </c>
      <c r="J145" s="44">
        <f>Table2[[#This Row],[Unit Price (MWK)]]*Table2[[#This Row],[Received Qty]]</f>
        <v>0</v>
      </c>
      <c r="K145" s="19"/>
    </row>
    <row r="146" spans="1:11" x14ac:dyDescent="0.25">
      <c r="A146" s="15"/>
      <c r="B146" s="48"/>
      <c r="C146" s="10">
        <f>IF(LEN($C145),IFERROR(VLOOKUP($B146,'MASTER Tools List'!$B$5:$J$208,2,FALSE),0))</f>
        <v>0</v>
      </c>
      <c r="D146" s="11">
        <f>IF(LEN($C145),IFERROR(VLOOKUP($B146,'MASTER Tools List'!$B$5:$J$208,3,FALSE),0))</f>
        <v>0</v>
      </c>
      <c r="E146" s="53"/>
      <c r="F146" s="18"/>
      <c r="G146" s="18"/>
      <c r="H146" s="18"/>
      <c r="I146" s="45">
        <f>IF(LEN($C145),IFERROR(VLOOKUP($B146,'MASTER Tools List'!$B$5:$J$208,8,FALSE),0))</f>
        <v>0</v>
      </c>
      <c r="J146" s="44">
        <f>Table2[[#This Row],[Unit Price (MWK)]]*Table2[[#This Row],[Received Qty]]</f>
        <v>0</v>
      </c>
      <c r="K146" s="19"/>
    </row>
    <row r="147" spans="1:11" x14ac:dyDescent="0.25">
      <c r="A147" s="15"/>
      <c r="B147" s="48"/>
      <c r="C147" s="10">
        <f>IF(LEN($C146),IFERROR(VLOOKUP($B147,'MASTER Tools List'!$B$5:$J$208,2,FALSE),0))</f>
        <v>0</v>
      </c>
      <c r="D147" s="11">
        <f>IF(LEN($C146),IFERROR(VLOOKUP($B147,'MASTER Tools List'!$B$5:$J$208,3,FALSE),0))</f>
        <v>0</v>
      </c>
      <c r="E147" s="53"/>
      <c r="F147" s="18"/>
      <c r="G147" s="18"/>
      <c r="H147" s="18"/>
      <c r="I147" s="45">
        <f>IF(LEN($C146),IFERROR(VLOOKUP($B147,'MASTER Tools List'!$B$5:$J$208,8,FALSE),0))</f>
        <v>0</v>
      </c>
      <c r="J147" s="44">
        <f>Table2[[#This Row],[Unit Price (MWK)]]*Table2[[#This Row],[Received Qty]]</f>
        <v>0</v>
      </c>
      <c r="K147" s="19"/>
    </row>
    <row r="148" spans="1:11" x14ac:dyDescent="0.25">
      <c r="A148" s="15"/>
      <c r="B148" s="48"/>
      <c r="C148" s="10">
        <f>IF(LEN($C147),IFERROR(VLOOKUP($B148,'MASTER Tools List'!$B$5:$J$208,2,FALSE),0))</f>
        <v>0</v>
      </c>
      <c r="D148" s="11">
        <f>IF(LEN($C147),IFERROR(VLOOKUP($B148,'MASTER Tools List'!$B$5:$J$208,3,FALSE),0))</f>
        <v>0</v>
      </c>
      <c r="E148" s="53"/>
      <c r="F148" s="18"/>
      <c r="G148" s="18"/>
      <c r="H148" s="18"/>
      <c r="I148" s="45">
        <f>IF(LEN($C147),IFERROR(VLOOKUP($B148,'MASTER Tools List'!$B$5:$J$208,8,FALSE),0))</f>
        <v>0</v>
      </c>
      <c r="J148" s="44">
        <f>Table2[[#This Row],[Unit Price (MWK)]]*Table2[[#This Row],[Received Qty]]</f>
        <v>0</v>
      </c>
      <c r="K148" s="19"/>
    </row>
    <row r="149" spans="1:11" x14ac:dyDescent="0.25">
      <c r="A149" s="15"/>
      <c r="B149" s="48"/>
      <c r="C149" s="10">
        <f>IF(LEN($C8),IFERROR(VLOOKUP($B149,'MASTER Tools List'!$B$5:$J$208,2,FALSE),0))</f>
        <v>0</v>
      </c>
      <c r="D149" s="11">
        <f>IF(LEN($C8),IFERROR(VLOOKUP($B149,'MASTER Tools List'!$B$5:$J$208,3,FALSE),0))</f>
        <v>0</v>
      </c>
      <c r="E149" s="53"/>
      <c r="F149" s="18"/>
      <c r="G149" s="18"/>
      <c r="H149" s="18"/>
      <c r="I149" s="45">
        <f>IF(LEN($C148),IFERROR(VLOOKUP($B149,'MASTER Tools List'!$B$5:$J$208,8,FALSE),0))</f>
        <v>0</v>
      </c>
      <c r="J149" s="44">
        <f>Table2[[#This Row],[Unit Price (MWK)]]*Table2[[#This Row],[Received Qty]]</f>
        <v>0</v>
      </c>
      <c r="K149" s="19"/>
    </row>
    <row r="150" spans="1:11" x14ac:dyDescent="0.25">
      <c r="A150" s="15"/>
      <c r="B150" s="48"/>
      <c r="C150" s="10">
        <f>IF(LEN($C149),IFERROR(VLOOKUP($B150,'MASTER Tools List'!$B$5:$J$208,2,FALSE),0))</f>
        <v>0</v>
      </c>
      <c r="D150" s="11">
        <f>IF(LEN($C149),IFERROR(VLOOKUP($B150,'MASTER Tools List'!$B$5:$J$208,3,FALSE),0))</f>
        <v>0</v>
      </c>
      <c r="E150" s="53"/>
      <c r="F150" s="18"/>
      <c r="G150" s="18"/>
      <c r="H150" s="18"/>
      <c r="I150" s="45">
        <f>IF(LEN($C149),IFERROR(VLOOKUP($B150,'MASTER Tools List'!$B$5:$J$208,8,FALSE),0))</f>
        <v>0</v>
      </c>
      <c r="J150" s="44">
        <f>Table2[[#This Row],[Unit Price (MWK)]]*Table2[[#This Row],[Received Qty]]</f>
        <v>0</v>
      </c>
      <c r="K150" s="19"/>
    </row>
    <row r="151" spans="1:11" x14ac:dyDescent="0.25">
      <c r="A151" s="15"/>
      <c r="B151" s="48"/>
      <c r="C151" s="10">
        <f>IF(LEN($C150),IFERROR(VLOOKUP($B151,'MASTER Tools List'!$B$5:$J$208,2,FALSE),0))</f>
        <v>0</v>
      </c>
      <c r="D151" s="11">
        <f>IF(LEN($C150),IFERROR(VLOOKUP($B151,'MASTER Tools List'!$B$5:$J$208,3,FALSE),0))</f>
        <v>0</v>
      </c>
      <c r="E151" s="53"/>
      <c r="F151" s="18"/>
      <c r="G151" s="18"/>
      <c r="H151" s="18"/>
      <c r="I151" s="45">
        <f>IF(LEN($C150),IFERROR(VLOOKUP($B151,'MASTER Tools List'!$B$5:$J$208,8,FALSE),0))</f>
        <v>0</v>
      </c>
      <c r="J151" s="44">
        <f>Table2[[#This Row],[Unit Price (MWK)]]*Table2[[#This Row],[Received Qty]]</f>
        <v>0</v>
      </c>
      <c r="K151" s="19"/>
    </row>
    <row r="152" spans="1:11" x14ac:dyDescent="0.25">
      <c r="A152" s="15"/>
      <c r="B152" s="48"/>
      <c r="C152" s="10">
        <f>IF(LEN($C151),IFERROR(VLOOKUP($B152,'MASTER Tools List'!$B$5:$J$208,2,FALSE),0))</f>
        <v>0</v>
      </c>
      <c r="D152" s="11">
        <f>IF(LEN($C151),IFERROR(VLOOKUP($B152,'MASTER Tools List'!$B$5:$J$208,3,FALSE),0))</f>
        <v>0</v>
      </c>
      <c r="E152" s="53"/>
      <c r="F152" s="18"/>
      <c r="G152" s="18"/>
      <c r="H152" s="18"/>
      <c r="I152" s="45">
        <f>IF(LEN($C151),IFERROR(VLOOKUP($B152,'MASTER Tools List'!$B$5:$J$208,8,FALSE),0))</f>
        <v>0</v>
      </c>
      <c r="J152" s="44">
        <f>Table2[[#This Row],[Unit Price (MWK)]]*Table2[[#This Row],[Received Qty]]</f>
        <v>0</v>
      </c>
      <c r="K152" s="19"/>
    </row>
    <row r="153" spans="1:11" x14ac:dyDescent="0.25">
      <c r="A153" s="15"/>
      <c r="B153" s="48"/>
      <c r="C153" s="10">
        <f>IF(LEN($C152),IFERROR(VLOOKUP($B153,'MASTER Tools List'!$B$5:$J$208,2,FALSE),0))</f>
        <v>0</v>
      </c>
      <c r="D153" s="11">
        <f>IF(LEN($C152),IFERROR(VLOOKUP($B153,'MASTER Tools List'!$B$5:$J$208,3,FALSE),0))</f>
        <v>0</v>
      </c>
      <c r="E153" s="53"/>
      <c r="F153" s="18"/>
      <c r="G153" s="18"/>
      <c r="H153" s="18"/>
      <c r="I153" s="45">
        <f>IF(LEN($C152),IFERROR(VLOOKUP($B153,'MASTER Tools List'!$B$5:$J$208,8,FALSE),0))</f>
        <v>0</v>
      </c>
      <c r="J153" s="44">
        <f>Table2[[#This Row],[Unit Price (MWK)]]*Table2[[#This Row],[Received Qty]]</f>
        <v>0</v>
      </c>
      <c r="K153" s="19"/>
    </row>
    <row r="154" spans="1:11" x14ac:dyDescent="0.25">
      <c r="A154" s="15"/>
      <c r="B154" s="48"/>
      <c r="C154" s="10">
        <f>IF(LEN($C153),IFERROR(VLOOKUP($B154,'MASTER Tools List'!$B$5:$J$208,2,FALSE),0))</f>
        <v>0</v>
      </c>
      <c r="D154" s="11">
        <f>IF(LEN($C153),IFERROR(VLOOKUP($B154,'MASTER Tools List'!$B$5:$J$208,3,FALSE),0))</f>
        <v>0</v>
      </c>
      <c r="E154" s="53"/>
      <c r="F154" s="18"/>
      <c r="G154" s="18"/>
      <c r="H154" s="18"/>
      <c r="I154" s="45">
        <f>IF(LEN($C153),IFERROR(VLOOKUP($B154,'MASTER Tools List'!$B$5:$J$208,8,FALSE),0))</f>
        <v>0</v>
      </c>
      <c r="J154" s="44">
        <f>Table2[[#This Row],[Unit Price (MWK)]]*Table2[[#This Row],[Received Qty]]</f>
        <v>0</v>
      </c>
      <c r="K154" s="19"/>
    </row>
    <row r="155" spans="1:11" x14ac:dyDescent="0.25">
      <c r="A155" s="15"/>
      <c r="B155" s="48"/>
      <c r="C155" s="10">
        <f>IF(LEN($C154),IFERROR(VLOOKUP($B155,'MASTER Tools List'!$B$5:$J$208,2,FALSE),0))</f>
        <v>0</v>
      </c>
      <c r="D155" s="11">
        <f>IF(LEN($C154),IFERROR(VLOOKUP($B155,'MASTER Tools List'!$B$5:$J$208,3,FALSE),0))</f>
        <v>0</v>
      </c>
      <c r="E155" s="53"/>
      <c r="F155" s="18"/>
      <c r="G155" s="18"/>
      <c r="H155" s="18"/>
      <c r="I155" s="45">
        <f>IF(LEN($C154),IFERROR(VLOOKUP($B155,'MASTER Tools List'!$B$5:$J$208,8,FALSE),0))</f>
        <v>0</v>
      </c>
      <c r="J155" s="44">
        <f>Table2[[#This Row],[Unit Price (MWK)]]*Table2[[#This Row],[Received Qty]]</f>
        <v>0</v>
      </c>
      <c r="K155" s="19"/>
    </row>
    <row r="156" spans="1:11" x14ac:dyDescent="0.25">
      <c r="A156" s="15"/>
      <c r="B156" s="48"/>
      <c r="C156" s="10">
        <f>IF(LEN($C155),IFERROR(VLOOKUP($B156,'MASTER Tools List'!$B$5:$J$208,2,FALSE),0))</f>
        <v>0</v>
      </c>
      <c r="D156" s="11">
        <f>IF(LEN($C155),IFERROR(VLOOKUP($B156,'MASTER Tools List'!$B$5:$J$208,3,FALSE),0))</f>
        <v>0</v>
      </c>
      <c r="E156" s="53"/>
      <c r="F156" s="18"/>
      <c r="G156" s="18"/>
      <c r="H156" s="18"/>
      <c r="I156" s="45">
        <f>IF(LEN($C155),IFERROR(VLOOKUP($B156,'MASTER Tools List'!$B$5:$J$208,8,FALSE),0))</f>
        <v>0</v>
      </c>
      <c r="J156" s="44">
        <f>Table2[[#This Row],[Unit Price (MWK)]]*Table2[[#This Row],[Received Qty]]</f>
        <v>0</v>
      </c>
      <c r="K156" s="19"/>
    </row>
    <row r="157" spans="1:11" x14ac:dyDescent="0.25">
      <c r="A157" s="15"/>
      <c r="B157" s="48"/>
      <c r="C157" s="10">
        <f>IF(LEN($C156),IFERROR(VLOOKUP($B157,'MASTER Tools List'!$B$5:$J$208,2,FALSE),0))</f>
        <v>0</v>
      </c>
      <c r="D157" s="11">
        <f>IF(LEN($C156),IFERROR(VLOOKUP($B157,'MASTER Tools List'!$B$5:$J$208,3,FALSE),0))</f>
        <v>0</v>
      </c>
      <c r="E157" s="53"/>
      <c r="F157" s="18"/>
      <c r="G157" s="18"/>
      <c r="H157" s="18"/>
      <c r="I157" s="45">
        <f>IF(LEN($C156),IFERROR(VLOOKUP($B157,'MASTER Tools List'!$B$5:$J$208,8,FALSE),0))</f>
        <v>0</v>
      </c>
      <c r="J157" s="44">
        <f>Table2[[#This Row],[Unit Price (MWK)]]*Table2[[#This Row],[Received Qty]]</f>
        <v>0</v>
      </c>
      <c r="K157" s="19"/>
    </row>
    <row r="158" spans="1:11" x14ac:dyDescent="0.25">
      <c r="A158" s="15"/>
      <c r="B158" s="48"/>
      <c r="C158" s="10">
        <f>IF(LEN($C157),IFERROR(VLOOKUP($B158,'MASTER Tools List'!$B$5:$J$208,2,FALSE),0))</f>
        <v>0</v>
      </c>
      <c r="D158" s="11">
        <f>IF(LEN($C157),IFERROR(VLOOKUP($B158,'MASTER Tools List'!$B$5:$J$208,3,FALSE),0))</f>
        <v>0</v>
      </c>
      <c r="E158" s="53"/>
      <c r="F158" s="18"/>
      <c r="G158" s="18"/>
      <c r="H158" s="18"/>
      <c r="I158" s="45">
        <f>IF(LEN($C157),IFERROR(VLOOKUP($B158,'MASTER Tools List'!$B$5:$J$208,8,FALSE),0))</f>
        <v>0</v>
      </c>
      <c r="J158" s="44">
        <f>Table2[[#This Row],[Unit Price (MWK)]]*Table2[[#This Row],[Received Qty]]</f>
        <v>0</v>
      </c>
      <c r="K158" s="19"/>
    </row>
    <row r="159" spans="1:11" x14ac:dyDescent="0.25">
      <c r="A159" s="15"/>
      <c r="B159" s="48"/>
      <c r="C159" s="10">
        <f>IF(LEN($C158),IFERROR(VLOOKUP($B159,'MASTER Tools List'!$B$5:$J$208,2,FALSE),0))</f>
        <v>0</v>
      </c>
      <c r="D159" s="11">
        <f>IF(LEN($C158),IFERROR(VLOOKUP($B159,'MASTER Tools List'!$B$5:$J$208,3,FALSE),0))</f>
        <v>0</v>
      </c>
      <c r="E159" s="53"/>
      <c r="F159" s="18"/>
      <c r="G159" s="18"/>
      <c r="H159" s="18"/>
      <c r="I159" s="45">
        <f>IF(LEN($C158),IFERROR(VLOOKUP($B159,'MASTER Tools List'!$B$5:$J$208,8,FALSE),0))</f>
        <v>0</v>
      </c>
      <c r="J159" s="44">
        <f>Table2[[#This Row],[Unit Price (MWK)]]*Table2[[#This Row],[Received Qty]]</f>
        <v>0</v>
      </c>
      <c r="K159" s="19"/>
    </row>
    <row r="160" spans="1:11" x14ac:dyDescent="0.25">
      <c r="A160" s="15"/>
      <c r="B160" s="48"/>
      <c r="C160" s="10">
        <f>IF(LEN($C159),IFERROR(VLOOKUP($B160,'MASTER Tools List'!$B$5:$J$208,2,FALSE),0))</f>
        <v>0</v>
      </c>
      <c r="D160" s="11">
        <f>IF(LEN($C159),IFERROR(VLOOKUP($B160,'MASTER Tools List'!$B$5:$J$208,3,FALSE),0))</f>
        <v>0</v>
      </c>
      <c r="E160" s="53"/>
      <c r="F160" s="18"/>
      <c r="G160" s="18"/>
      <c r="H160" s="18"/>
      <c r="I160" s="45">
        <f>IF(LEN($C159),IFERROR(VLOOKUP($B160,'MASTER Tools List'!$B$5:$J$208,8,FALSE),0))</f>
        <v>0</v>
      </c>
      <c r="J160" s="44">
        <f>Table2[[#This Row],[Unit Price (MWK)]]*Table2[[#This Row],[Received Qty]]</f>
        <v>0</v>
      </c>
      <c r="K160" s="19"/>
    </row>
    <row r="161" spans="1:11" x14ac:dyDescent="0.25">
      <c r="A161" s="15"/>
      <c r="B161" s="48"/>
      <c r="C161" s="10">
        <f>IF(LEN($C160),IFERROR(VLOOKUP($B161,'MASTER Tools List'!$B$5:$J$208,2,FALSE),0))</f>
        <v>0</v>
      </c>
      <c r="D161" s="11">
        <f>IF(LEN($C160),IFERROR(VLOOKUP($B161,'MASTER Tools List'!$B$5:$J$208,3,FALSE),0))</f>
        <v>0</v>
      </c>
      <c r="E161" s="53"/>
      <c r="F161" s="18"/>
      <c r="G161" s="18"/>
      <c r="H161" s="18"/>
      <c r="I161" s="45">
        <f>IF(LEN($C160),IFERROR(VLOOKUP($B161,'MASTER Tools List'!$B$5:$J$208,8,FALSE),0))</f>
        <v>0</v>
      </c>
      <c r="J161" s="44">
        <f>Table2[[#This Row],[Unit Price (MWK)]]*Table2[[#This Row],[Received Qty]]</f>
        <v>0</v>
      </c>
      <c r="K161" s="19"/>
    </row>
    <row r="162" spans="1:11" x14ac:dyDescent="0.25">
      <c r="A162" s="15"/>
      <c r="B162" s="48"/>
      <c r="C162" s="10">
        <f>IF(LEN($C161),IFERROR(VLOOKUP($B162,'MASTER Tools List'!$B$5:$J$208,2,FALSE),0))</f>
        <v>0</v>
      </c>
      <c r="D162" s="11">
        <f>IF(LEN($C161),IFERROR(VLOOKUP($B162,'MASTER Tools List'!$B$5:$J$208,3,FALSE),0))</f>
        <v>0</v>
      </c>
      <c r="E162" s="53"/>
      <c r="F162" s="18"/>
      <c r="G162" s="18"/>
      <c r="H162" s="18"/>
      <c r="I162" s="45">
        <f>IF(LEN($C161),IFERROR(VLOOKUP($B162,'MASTER Tools List'!$B$5:$J$208,8,FALSE),0))</f>
        <v>0</v>
      </c>
      <c r="J162" s="44">
        <f>Table2[[#This Row],[Unit Price (MWK)]]*Table2[[#This Row],[Received Qty]]</f>
        <v>0</v>
      </c>
      <c r="K162" s="19"/>
    </row>
    <row r="163" spans="1:11" x14ac:dyDescent="0.25">
      <c r="A163" s="15"/>
      <c r="B163" s="48"/>
      <c r="C163" s="10">
        <f>IF(LEN($C8),IFERROR(VLOOKUP($B163,'MASTER Tools List'!$B$5:$J$208,2,FALSE),0))</f>
        <v>0</v>
      </c>
      <c r="D163" s="11">
        <f>IF(LEN($C8),IFERROR(VLOOKUP($B163,'MASTER Tools List'!$B$5:$J$208,3,FALSE),0))</f>
        <v>0</v>
      </c>
      <c r="E163" s="53"/>
      <c r="F163" s="18"/>
      <c r="G163" s="18"/>
      <c r="H163" s="18"/>
      <c r="I163" s="45">
        <f>IF(LEN($C162),IFERROR(VLOOKUP($B163,'MASTER Tools List'!$B$5:$J$208,8,FALSE),0))</f>
        <v>0</v>
      </c>
      <c r="J163" s="44">
        <f>Table2[[#This Row],[Unit Price (MWK)]]*Table2[[#This Row],[Received Qty]]</f>
        <v>0</v>
      </c>
      <c r="K163" s="19"/>
    </row>
    <row r="164" spans="1:11" x14ac:dyDescent="0.25">
      <c r="A164" s="15"/>
      <c r="B164" s="48"/>
      <c r="C164" s="10">
        <f>IF(LEN($C163),IFERROR(VLOOKUP($B164,'MASTER Tools List'!$B$5:$J$208,2,FALSE),0))</f>
        <v>0</v>
      </c>
      <c r="D164" s="11">
        <f>IF(LEN($C163),IFERROR(VLOOKUP($B164,'MASTER Tools List'!$B$5:$J$208,3,FALSE),0))</f>
        <v>0</v>
      </c>
      <c r="E164" s="53"/>
      <c r="F164" s="18"/>
      <c r="G164" s="18"/>
      <c r="H164" s="18"/>
      <c r="I164" s="45">
        <f>IF(LEN($C163),IFERROR(VLOOKUP($B164,'MASTER Tools List'!$B$5:$J$208,8,FALSE),0))</f>
        <v>0</v>
      </c>
      <c r="J164" s="44">
        <f>Table2[[#This Row],[Unit Price (MWK)]]*Table2[[#This Row],[Received Qty]]</f>
        <v>0</v>
      </c>
      <c r="K164" s="19"/>
    </row>
    <row r="165" spans="1:11" x14ac:dyDescent="0.25">
      <c r="A165" s="15"/>
      <c r="B165" s="48"/>
      <c r="C165" s="10">
        <f>IF(LEN($C164),IFERROR(VLOOKUP($B165,'MASTER Tools List'!$B$5:$J$208,2,FALSE),0))</f>
        <v>0</v>
      </c>
      <c r="D165" s="11">
        <f>IF(LEN($C164),IFERROR(VLOOKUP($B165,'MASTER Tools List'!$B$5:$J$208,3,FALSE),0))</f>
        <v>0</v>
      </c>
      <c r="E165" s="53"/>
      <c r="F165" s="18"/>
      <c r="G165" s="18"/>
      <c r="H165" s="18"/>
      <c r="I165" s="45">
        <f>IF(LEN($C164),IFERROR(VLOOKUP($B165,'MASTER Tools List'!$B$5:$J$208,8,FALSE),0))</f>
        <v>0</v>
      </c>
      <c r="J165" s="44">
        <f>Table2[[#This Row],[Unit Price (MWK)]]*Table2[[#This Row],[Received Qty]]</f>
        <v>0</v>
      </c>
      <c r="K165" s="19"/>
    </row>
    <row r="166" spans="1:11" x14ac:dyDescent="0.25">
      <c r="A166" s="15"/>
      <c r="B166" s="48"/>
      <c r="C166" s="10">
        <f>IF(LEN($C165),IFERROR(VLOOKUP($B166,'MASTER Tools List'!$B$5:$J$208,2,FALSE),0))</f>
        <v>0</v>
      </c>
      <c r="D166" s="11">
        <f>IF(LEN($C165),IFERROR(VLOOKUP($B166,'MASTER Tools List'!$B$5:$J$208,3,FALSE),0))</f>
        <v>0</v>
      </c>
      <c r="E166" s="53"/>
      <c r="F166" s="18"/>
      <c r="G166" s="18"/>
      <c r="H166" s="18"/>
      <c r="I166" s="45">
        <f>IF(LEN($C165),IFERROR(VLOOKUP($B166,'MASTER Tools List'!$B$5:$J$208,8,FALSE),0))</f>
        <v>0</v>
      </c>
      <c r="J166" s="44">
        <f>Table2[[#This Row],[Unit Price (MWK)]]*Table2[[#This Row],[Received Qty]]</f>
        <v>0</v>
      </c>
      <c r="K166" s="19"/>
    </row>
    <row r="167" spans="1:11" x14ac:dyDescent="0.25">
      <c r="A167" s="15"/>
      <c r="B167" s="48"/>
      <c r="C167" s="10">
        <f>IF(LEN($C166),IFERROR(VLOOKUP($B167,'MASTER Tools List'!$B$5:$J$208,2,FALSE),0))</f>
        <v>0</v>
      </c>
      <c r="D167" s="11">
        <f>IF(LEN($C166),IFERROR(VLOOKUP($B167,'MASTER Tools List'!$B$5:$J$208,3,FALSE),0))</f>
        <v>0</v>
      </c>
      <c r="E167" s="53"/>
      <c r="F167" s="18"/>
      <c r="G167" s="18"/>
      <c r="H167" s="18"/>
      <c r="I167" s="45">
        <f>IF(LEN($C166),IFERROR(VLOOKUP($B167,'MASTER Tools List'!$B$5:$J$208,8,FALSE),0))</f>
        <v>0</v>
      </c>
      <c r="J167" s="44">
        <f>Table2[[#This Row],[Unit Price (MWK)]]*Table2[[#This Row],[Received Qty]]</f>
        <v>0</v>
      </c>
      <c r="K167" s="19"/>
    </row>
    <row r="168" spans="1:11" x14ac:dyDescent="0.25">
      <c r="A168" s="15"/>
      <c r="B168" s="48"/>
      <c r="C168" s="10">
        <f>IF(LEN($C167),IFERROR(VLOOKUP($B168,'MASTER Tools List'!$B$5:$J$208,2,FALSE),0))</f>
        <v>0</v>
      </c>
      <c r="D168" s="11">
        <f>IF(LEN($C167),IFERROR(VLOOKUP($B168,'MASTER Tools List'!$B$5:$J$208,3,FALSE),0))</f>
        <v>0</v>
      </c>
      <c r="E168" s="53"/>
      <c r="F168" s="18"/>
      <c r="G168" s="18"/>
      <c r="H168" s="18"/>
      <c r="I168" s="45">
        <f>IF(LEN($C167),IFERROR(VLOOKUP($B168,'MASTER Tools List'!$B$5:$J$208,8,FALSE),0))</f>
        <v>0</v>
      </c>
      <c r="J168" s="44">
        <f>Table2[[#This Row],[Unit Price (MWK)]]*Table2[[#This Row],[Received Qty]]</f>
        <v>0</v>
      </c>
      <c r="K168" s="19"/>
    </row>
    <row r="169" spans="1:11" x14ac:dyDescent="0.25">
      <c r="A169" s="15"/>
      <c r="B169" s="48"/>
      <c r="C169" s="10">
        <f>IF(LEN($C168),IFERROR(VLOOKUP($B169,'MASTER Tools List'!$B$5:$J$208,2,FALSE),0))</f>
        <v>0</v>
      </c>
      <c r="D169" s="11">
        <f>IF(LEN($C168),IFERROR(VLOOKUP($B169,'MASTER Tools List'!$B$5:$J$208,3,FALSE),0))</f>
        <v>0</v>
      </c>
      <c r="E169" s="53"/>
      <c r="F169" s="18"/>
      <c r="G169" s="18"/>
      <c r="H169" s="18"/>
      <c r="I169" s="45">
        <f>IF(LEN($C168),IFERROR(VLOOKUP($B169,'MASTER Tools List'!$B$5:$J$208,8,FALSE),0))</f>
        <v>0</v>
      </c>
      <c r="J169" s="44">
        <f>Table2[[#This Row],[Unit Price (MWK)]]*Table2[[#This Row],[Received Qty]]</f>
        <v>0</v>
      </c>
      <c r="K169" s="19"/>
    </row>
    <row r="170" spans="1:11" x14ac:dyDescent="0.25">
      <c r="A170" s="15"/>
      <c r="B170" s="48"/>
      <c r="C170" s="10">
        <f>IF(LEN($C169),IFERROR(VLOOKUP($B170,'MASTER Tools List'!$B$5:$J$208,2,FALSE),0))</f>
        <v>0</v>
      </c>
      <c r="D170" s="11">
        <f>IF(LEN($C169),IFERROR(VLOOKUP($B170,'MASTER Tools List'!$B$5:$J$208,3,FALSE),0))</f>
        <v>0</v>
      </c>
      <c r="E170" s="53"/>
      <c r="F170" s="18"/>
      <c r="G170" s="18"/>
      <c r="H170" s="18"/>
      <c r="I170" s="45">
        <f>IF(LEN($C169),IFERROR(VLOOKUP($B170,'MASTER Tools List'!$B$5:$J$208,8,FALSE),0))</f>
        <v>0</v>
      </c>
      <c r="J170" s="44">
        <f>Table2[[#This Row],[Unit Price (MWK)]]*Table2[[#This Row],[Received Qty]]</f>
        <v>0</v>
      </c>
      <c r="K170" s="19"/>
    </row>
    <row r="171" spans="1:11" x14ac:dyDescent="0.25">
      <c r="A171" s="15"/>
      <c r="B171" s="48"/>
      <c r="C171" s="10">
        <f>IF(LEN($C170),IFERROR(VLOOKUP($B171,'MASTER Tools List'!$B$5:$J$208,2,FALSE),0))</f>
        <v>0</v>
      </c>
      <c r="D171" s="11">
        <f>IF(LEN($C170),IFERROR(VLOOKUP($B171,'MASTER Tools List'!$B$5:$J$208,3,FALSE),0))</f>
        <v>0</v>
      </c>
      <c r="E171" s="53"/>
      <c r="F171" s="18"/>
      <c r="G171" s="18"/>
      <c r="H171" s="18"/>
      <c r="I171" s="45">
        <f>IF(LEN($C170),IFERROR(VLOOKUP($B171,'MASTER Tools List'!$B$5:$J$208,8,FALSE),0))</f>
        <v>0</v>
      </c>
      <c r="J171" s="44">
        <f>Table2[[#This Row],[Unit Price (MWK)]]*Table2[[#This Row],[Received Qty]]</f>
        <v>0</v>
      </c>
      <c r="K171" s="19"/>
    </row>
    <row r="172" spans="1:11" x14ac:dyDescent="0.25">
      <c r="A172" s="15"/>
      <c r="B172" s="48"/>
      <c r="C172" s="10">
        <f>IF(LEN($C171),IFERROR(VLOOKUP($B172,'MASTER Tools List'!$B$5:$J$208,2,FALSE),0))</f>
        <v>0</v>
      </c>
      <c r="D172" s="11">
        <f>IF(LEN($C171),IFERROR(VLOOKUP($B172,'MASTER Tools List'!$B$5:$J$208,3,FALSE),0))</f>
        <v>0</v>
      </c>
      <c r="E172" s="53"/>
      <c r="F172" s="18"/>
      <c r="G172" s="18"/>
      <c r="H172" s="18"/>
      <c r="I172" s="45">
        <f>IF(LEN($C171),IFERROR(VLOOKUP($B172,'MASTER Tools List'!$B$5:$J$208,8,FALSE),0))</f>
        <v>0</v>
      </c>
      <c r="J172" s="44">
        <f>Table2[[#This Row],[Unit Price (MWK)]]*Table2[[#This Row],[Received Qty]]</f>
        <v>0</v>
      </c>
      <c r="K172" s="19"/>
    </row>
    <row r="173" spans="1:11" x14ac:dyDescent="0.25">
      <c r="A173" s="15"/>
      <c r="B173" s="48"/>
      <c r="C173" s="10">
        <f>IF(LEN($C172),IFERROR(VLOOKUP($B173,'MASTER Tools List'!$B$5:$J$208,2,FALSE),0))</f>
        <v>0</v>
      </c>
      <c r="D173" s="11">
        <f>IF(LEN($C172),IFERROR(VLOOKUP($B173,'MASTER Tools List'!$B$5:$J$208,3,FALSE),0))</f>
        <v>0</v>
      </c>
      <c r="E173" s="53"/>
      <c r="F173" s="18"/>
      <c r="G173" s="18"/>
      <c r="H173" s="18"/>
      <c r="I173" s="45">
        <f>IF(LEN($C172),IFERROR(VLOOKUP($B173,'MASTER Tools List'!$B$5:$J$208,8,FALSE),0))</f>
        <v>0</v>
      </c>
      <c r="J173" s="44">
        <f>Table2[[#This Row],[Unit Price (MWK)]]*Table2[[#This Row],[Received Qty]]</f>
        <v>0</v>
      </c>
      <c r="K173" s="19"/>
    </row>
    <row r="174" spans="1:11" x14ac:dyDescent="0.25">
      <c r="A174" s="15"/>
      <c r="B174" s="48"/>
      <c r="C174" s="10">
        <f>IF(LEN($C173),IFERROR(VLOOKUP($B174,'MASTER Tools List'!$B$5:$J$208,2,FALSE),0))</f>
        <v>0</v>
      </c>
      <c r="D174" s="11">
        <f>IF(LEN($C173),IFERROR(VLOOKUP($B174,'MASTER Tools List'!$B$5:$J$208,3,FALSE),0))</f>
        <v>0</v>
      </c>
      <c r="E174" s="53"/>
      <c r="F174" s="18"/>
      <c r="G174" s="18"/>
      <c r="H174" s="18"/>
      <c r="I174" s="45">
        <f>IF(LEN($C173),IFERROR(VLOOKUP($B174,'MASTER Tools List'!$B$5:$J$208,8,FALSE),0))</f>
        <v>0</v>
      </c>
      <c r="J174" s="44">
        <f>Table2[[#This Row],[Unit Price (MWK)]]*Table2[[#This Row],[Received Qty]]</f>
        <v>0</v>
      </c>
      <c r="K174" s="19"/>
    </row>
    <row r="175" spans="1:11" x14ac:dyDescent="0.25">
      <c r="A175" s="15"/>
      <c r="B175" s="48"/>
      <c r="C175" s="10">
        <f>IF(LEN($C174),IFERROR(VLOOKUP($B175,'MASTER Tools List'!$B$5:$J$208,2,FALSE),0))</f>
        <v>0</v>
      </c>
      <c r="D175" s="11">
        <f>IF(LEN($C174),IFERROR(VLOOKUP($B175,'MASTER Tools List'!$B$5:$J$208,3,FALSE),0))</f>
        <v>0</v>
      </c>
      <c r="E175" s="53"/>
      <c r="F175" s="18"/>
      <c r="G175" s="18"/>
      <c r="H175" s="18"/>
      <c r="I175" s="45">
        <f>IF(LEN($C174),IFERROR(VLOOKUP($B175,'MASTER Tools List'!$B$5:$J$208,8,FALSE),0))</f>
        <v>0</v>
      </c>
      <c r="J175" s="44">
        <f>Table2[[#This Row],[Unit Price (MWK)]]*Table2[[#This Row],[Received Qty]]</f>
        <v>0</v>
      </c>
      <c r="K175" s="19"/>
    </row>
    <row r="176" spans="1:11" x14ac:dyDescent="0.25">
      <c r="A176" s="15"/>
      <c r="B176" s="48"/>
      <c r="C176" s="10">
        <f>IF(LEN($C175),IFERROR(VLOOKUP($B176,'MASTER Tools List'!$B$5:$J$208,2,FALSE),0))</f>
        <v>0</v>
      </c>
      <c r="D176" s="11">
        <f>IF(LEN($C175),IFERROR(VLOOKUP($B176,'MASTER Tools List'!$B$5:$J$208,3,FALSE),0))</f>
        <v>0</v>
      </c>
      <c r="E176" s="53"/>
      <c r="F176" s="18"/>
      <c r="G176" s="18"/>
      <c r="H176" s="18"/>
      <c r="I176" s="45">
        <f>IF(LEN($C175),IFERROR(VLOOKUP($B176,'MASTER Tools List'!$B$5:$J$208,8,FALSE),0))</f>
        <v>0</v>
      </c>
      <c r="J176" s="44">
        <f>Table2[[#This Row],[Unit Price (MWK)]]*Table2[[#This Row],[Received Qty]]</f>
        <v>0</v>
      </c>
      <c r="K176" s="19"/>
    </row>
    <row r="177" spans="1:11" x14ac:dyDescent="0.25">
      <c r="A177" s="15"/>
      <c r="B177" s="48"/>
      <c r="C177" s="10">
        <f>IF(LEN($C8),IFERROR(VLOOKUP($B177,'MASTER Tools List'!$B$5:$J$208,2,FALSE),0))</f>
        <v>0</v>
      </c>
      <c r="D177" s="11">
        <f>IF(LEN($C8),IFERROR(VLOOKUP($B177,'MASTER Tools List'!$B$5:$J$208,3,FALSE),0))</f>
        <v>0</v>
      </c>
      <c r="E177" s="53"/>
      <c r="F177" s="18"/>
      <c r="G177" s="18"/>
      <c r="H177" s="18"/>
      <c r="I177" s="45">
        <f>IF(LEN($C176),IFERROR(VLOOKUP($B177,'MASTER Tools List'!$B$5:$J$208,8,FALSE),0))</f>
        <v>0</v>
      </c>
      <c r="J177" s="44">
        <f>Table2[[#This Row],[Unit Price (MWK)]]*Table2[[#This Row],[Received Qty]]</f>
        <v>0</v>
      </c>
      <c r="K177" s="19"/>
    </row>
    <row r="178" spans="1:11" x14ac:dyDescent="0.25">
      <c r="A178" s="15"/>
      <c r="B178" s="48"/>
      <c r="C178" s="10">
        <f>IF(LEN($C177),IFERROR(VLOOKUP($B178,'MASTER Tools List'!$B$5:$J$208,2,FALSE),0))</f>
        <v>0</v>
      </c>
      <c r="D178" s="11">
        <f>IF(LEN($C177),IFERROR(VLOOKUP($B178,'MASTER Tools List'!$B$5:$J$208,3,FALSE),0))</f>
        <v>0</v>
      </c>
      <c r="E178" s="53"/>
      <c r="F178" s="18"/>
      <c r="G178" s="18"/>
      <c r="H178" s="18"/>
      <c r="I178" s="45">
        <f>IF(LEN($C177),IFERROR(VLOOKUP($B178,'MASTER Tools List'!$B$5:$J$208,8,FALSE),0))</f>
        <v>0</v>
      </c>
      <c r="J178" s="44">
        <f>Table2[[#This Row],[Unit Price (MWK)]]*Table2[[#This Row],[Received Qty]]</f>
        <v>0</v>
      </c>
      <c r="K178" s="19"/>
    </row>
    <row r="179" spans="1:11" x14ac:dyDescent="0.25">
      <c r="A179" s="15"/>
      <c r="B179" s="48"/>
      <c r="C179" s="10">
        <f>IF(LEN($C178),IFERROR(VLOOKUP($B179,'MASTER Tools List'!$B$5:$J$208,2,FALSE),0))</f>
        <v>0</v>
      </c>
      <c r="D179" s="11">
        <f>IF(LEN($C178),IFERROR(VLOOKUP($B179,'MASTER Tools List'!$B$5:$J$208,3,FALSE),0))</f>
        <v>0</v>
      </c>
      <c r="E179" s="53"/>
      <c r="F179" s="18"/>
      <c r="G179" s="18"/>
      <c r="H179" s="18"/>
      <c r="I179" s="45">
        <f>IF(LEN($C178),IFERROR(VLOOKUP($B179,'MASTER Tools List'!$B$5:$J$208,8,FALSE),0))</f>
        <v>0</v>
      </c>
      <c r="J179" s="44">
        <f>Table2[[#This Row],[Unit Price (MWK)]]*Table2[[#This Row],[Received Qty]]</f>
        <v>0</v>
      </c>
      <c r="K179" s="19"/>
    </row>
    <row r="180" spans="1:11" x14ac:dyDescent="0.25">
      <c r="A180" s="15"/>
      <c r="B180" s="48"/>
      <c r="C180" s="10">
        <f>IF(LEN($C179),IFERROR(VLOOKUP($B180,'MASTER Tools List'!$B$5:$J$208,2,FALSE),0))</f>
        <v>0</v>
      </c>
      <c r="D180" s="11">
        <f>IF(LEN($C179),IFERROR(VLOOKUP($B180,'MASTER Tools List'!$B$5:$J$208,3,FALSE),0))</f>
        <v>0</v>
      </c>
      <c r="E180" s="53"/>
      <c r="F180" s="18"/>
      <c r="G180" s="18"/>
      <c r="H180" s="18"/>
      <c r="I180" s="45">
        <f>IF(LEN($C179),IFERROR(VLOOKUP($B180,'MASTER Tools List'!$B$5:$J$208,8,FALSE),0))</f>
        <v>0</v>
      </c>
      <c r="J180" s="44">
        <f>Table2[[#This Row],[Unit Price (MWK)]]*Table2[[#This Row],[Received Qty]]</f>
        <v>0</v>
      </c>
      <c r="K180" s="19"/>
    </row>
    <row r="181" spans="1:11" x14ac:dyDescent="0.25">
      <c r="A181" s="15"/>
      <c r="B181" s="48"/>
      <c r="C181" s="10">
        <f>IF(LEN($C180),IFERROR(VLOOKUP($B181,'MASTER Tools List'!$B$5:$J$208,2,FALSE),0))</f>
        <v>0</v>
      </c>
      <c r="D181" s="11">
        <f>IF(LEN($C180),IFERROR(VLOOKUP($B181,'MASTER Tools List'!$B$5:$J$208,3,FALSE),0))</f>
        <v>0</v>
      </c>
      <c r="E181" s="53"/>
      <c r="F181" s="18"/>
      <c r="G181" s="18"/>
      <c r="H181" s="18"/>
      <c r="I181" s="45">
        <f>IF(LEN($C180),IFERROR(VLOOKUP($B181,'MASTER Tools List'!$B$5:$J$208,8,FALSE),0))</f>
        <v>0</v>
      </c>
      <c r="J181" s="44">
        <f>Table2[[#This Row],[Unit Price (MWK)]]*Table2[[#This Row],[Received Qty]]</f>
        <v>0</v>
      </c>
      <c r="K181" s="19"/>
    </row>
    <row r="182" spans="1:11" x14ac:dyDescent="0.25">
      <c r="A182" s="15"/>
      <c r="B182" s="48"/>
      <c r="C182" s="10">
        <f>IF(LEN($C181),IFERROR(VLOOKUP($B182,'MASTER Tools List'!$B$5:$J$208,2,FALSE),0))</f>
        <v>0</v>
      </c>
      <c r="D182" s="11">
        <f>IF(LEN($C181),IFERROR(VLOOKUP($B182,'MASTER Tools List'!$B$5:$J$208,3,FALSE),0))</f>
        <v>0</v>
      </c>
      <c r="E182" s="53"/>
      <c r="F182" s="18"/>
      <c r="G182" s="18"/>
      <c r="H182" s="18"/>
      <c r="I182" s="45">
        <f>IF(LEN($C181),IFERROR(VLOOKUP($B182,'MASTER Tools List'!$B$5:$J$208,8,FALSE),0))</f>
        <v>0</v>
      </c>
      <c r="J182" s="44">
        <f>Table2[[#This Row],[Unit Price (MWK)]]*Table2[[#This Row],[Received Qty]]</f>
        <v>0</v>
      </c>
      <c r="K182" s="19"/>
    </row>
    <row r="183" spans="1:11" x14ac:dyDescent="0.25">
      <c r="A183" s="15"/>
      <c r="B183" s="48"/>
      <c r="C183" s="10">
        <f>IF(LEN($C182),IFERROR(VLOOKUP($B183,'MASTER Tools List'!$B$5:$J$208,2,FALSE),0))</f>
        <v>0</v>
      </c>
      <c r="D183" s="11">
        <f>IF(LEN($C182),IFERROR(VLOOKUP($B183,'MASTER Tools List'!$B$5:$J$208,3,FALSE),0))</f>
        <v>0</v>
      </c>
      <c r="E183" s="53"/>
      <c r="F183" s="18"/>
      <c r="G183" s="18"/>
      <c r="H183" s="18"/>
      <c r="I183" s="45">
        <f>IF(LEN($C182),IFERROR(VLOOKUP($B183,'MASTER Tools List'!$B$5:$J$208,8,FALSE),0))</f>
        <v>0</v>
      </c>
      <c r="J183" s="44">
        <f>Table2[[#This Row],[Unit Price (MWK)]]*Table2[[#This Row],[Received Qty]]</f>
        <v>0</v>
      </c>
      <c r="K183" s="19"/>
    </row>
    <row r="184" spans="1:11" x14ac:dyDescent="0.25">
      <c r="A184" s="15"/>
      <c r="B184" s="48"/>
      <c r="C184" s="10">
        <f>IF(LEN($C183),IFERROR(VLOOKUP($B184,'MASTER Tools List'!$B$5:$J$208,2,FALSE),0))</f>
        <v>0</v>
      </c>
      <c r="D184" s="11">
        <f>IF(LEN($C183),IFERROR(VLOOKUP($B184,'MASTER Tools List'!$B$5:$J$208,3,FALSE),0))</f>
        <v>0</v>
      </c>
      <c r="E184" s="53"/>
      <c r="F184" s="18"/>
      <c r="G184" s="18"/>
      <c r="H184" s="18"/>
      <c r="I184" s="45">
        <f>IF(LEN($C183),IFERROR(VLOOKUP($B184,'MASTER Tools List'!$B$5:$J$208,8,FALSE),0))</f>
        <v>0</v>
      </c>
      <c r="J184" s="44">
        <f>Table2[[#This Row],[Unit Price (MWK)]]*Table2[[#This Row],[Received Qty]]</f>
        <v>0</v>
      </c>
      <c r="K184" s="19"/>
    </row>
    <row r="185" spans="1:11" x14ac:dyDescent="0.25">
      <c r="A185" s="15"/>
      <c r="B185" s="48"/>
      <c r="C185" s="10">
        <f>IF(LEN($C184),IFERROR(VLOOKUP($B185,'MASTER Tools List'!$B$5:$J$208,2,FALSE),0))</f>
        <v>0</v>
      </c>
      <c r="D185" s="11">
        <f>IF(LEN($C184),IFERROR(VLOOKUP($B185,'MASTER Tools List'!$B$5:$J$208,3,FALSE),0))</f>
        <v>0</v>
      </c>
      <c r="E185" s="53"/>
      <c r="F185" s="18"/>
      <c r="G185" s="18"/>
      <c r="H185" s="18"/>
      <c r="I185" s="45">
        <f>IF(LEN($C184),IFERROR(VLOOKUP($B185,'MASTER Tools List'!$B$5:$J$208,8,FALSE),0))</f>
        <v>0</v>
      </c>
      <c r="J185" s="44">
        <f>Table2[[#This Row],[Unit Price (MWK)]]*Table2[[#This Row],[Received Qty]]</f>
        <v>0</v>
      </c>
      <c r="K185" s="19"/>
    </row>
    <row r="186" spans="1:11" x14ac:dyDescent="0.25">
      <c r="A186" s="15"/>
      <c r="B186" s="48"/>
      <c r="C186" s="10">
        <f>IF(LEN($C185),IFERROR(VLOOKUP($B186,'MASTER Tools List'!$B$5:$J$208,2,FALSE),0))</f>
        <v>0</v>
      </c>
      <c r="D186" s="11">
        <f>IF(LEN($C185),IFERROR(VLOOKUP($B186,'MASTER Tools List'!$B$5:$J$208,3,FALSE),0))</f>
        <v>0</v>
      </c>
      <c r="E186" s="53"/>
      <c r="F186" s="18"/>
      <c r="G186" s="18"/>
      <c r="H186" s="18"/>
      <c r="I186" s="45">
        <f>IF(LEN($C185),IFERROR(VLOOKUP($B186,'MASTER Tools List'!$B$5:$J$208,8,FALSE),0))</f>
        <v>0</v>
      </c>
      <c r="J186" s="44">
        <f>Table2[[#This Row],[Unit Price (MWK)]]*Table2[[#This Row],[Received Qty]]</f>
        <v>0</v>
      </c>
      <c r="K186" s="19"/>
    </row>
    <row r="187" spans="1:11" x14ac:dyDescent="0.25">
      <c r="A187" s="15"/>
      <c r="B187" s="48"/>
      <c r="C187" s="10">
        <f>IF(LEN($C186),IFERROR(VLOOKUP($B187,'MASTER Tools List'!$B$5:$J$208,2,FALSE),0))</f>
        <v>0</v>
      </c>
      <c r="D187" s="11">
        <f>IF(LEN($C186),IFERROR(VLOOKUP($B187,'MASTER Tools List'!$B$5:$J$208,3,FALSE),0))</f>
        <v>0</v>
      </c>
      <c r="E187" s="53"/>
      <c r="F187" s="18"/>
      <c r="G187" s="18"/>
      <c r="H187" s="18"/>
      <c r="I187" s="45">
        <f>IF(LEN($C186),IFERROR(VLOOKUP($B187,'MASTER Tools List'!$B$5:$J$208,8,FALSE),0))</f>
        <v>0</v>
      </c>
      <c r="J187" s="44">
        <f>Table2[[#This Row],[Unit Price (MWK)]]*Table2[[#This Row],[Received Qty]]</f>
        <v>0</v>
      </c>
      <c r="K187" s="19"/>
    </row>
    <row r="188" spans="1:11" x14ac:dyDescent="0.25">
      <c r="A188" s="15"/>
      <c r="B188" s="48"/>
      <c r="C188" s="10">
        <f>IF(LEN($C187),IFERROR(VLOOKUP($B188,'MASTER Tools List'!$B$5:$J$208,2,FALSE),0))</f>
        <v>0</v>
      </c>
      <c r="D188" s="11">
        <f>IF(LEN($C187),IFERROR(VLOOKUP($B188,'MASTER Tools List'!$B$5:$J$208,3,FALSE),0))</f>
        <v>0</v>
      </c>
      <c r="E188" s="53"/>
      <c r="F188" s="18"/>
      <c r="G188" s="18"/>
      <c r="H188" s="18"/>
      <c r="I188" s="45">
        <f>IF(LEN($C187),IFERROR(VLOOKUP($B188,'MASTER Tools List'!$B$5:$J$208,8,FALSE),0))</f>
        <v>0</v>
      </c>
      <c r="J188" s="44">
        <f>Table2[[#This Row],[Unit Price (MWK)]]*Table2[[#This Row],[Received Qty]]</f>
        <v>0</v>
      </c>
      <c r="K188" s="19"/>
    </row>
    <row r="189" spans="1:11" x14ac:dyDescent="0.25">
      <c r="A189" s="15"/>
      <c r="B189" s="48"/>
      <c r="C189" s="10">
        <f>IF(LEN($C188),IFERROR(VLOOKUP($B189,'MASTER Tools List'!$B$5:$J$208,2,FALSE),0))</f>
        <v>0</v>
      </c>
      <c r="D189" s="11">
        <f>IF(LEN($C188),IFERROR(VLOOKUP($B189,'MASTER Tools List'!$B$5:$J$208,3,FALSE),0))</f>
        <v>0</v>
      </c>
      <c r="E189" s="53"/>
      <c r="F189" s="18"/>
      <c r="G189" s="18"/>
      <c r="H189" s="18"/>
      <c r="I189" s="45">
        <f>IF(LEN($C188),IFERROR(VLOOKUP($B189,'MASTER Tools List'!$B$5:$J$208,8,FALSE),0))</f>
        <v>0</v>
      </c>
      <c r="J189" s="44">
        <f>Table2[[#This Row],[Unit Price (MWK)]]*Table2[[#This Row],[Received Qty]]</f>
        <v>0</v>
      </c>
      <c r="K189" s="19"/>
    </row>
    <row r="190" spans="1:11" x14ac:dyDescent="0.25">
      <c r="A190" s="15"/>
      <c r="B190" s="48"/>
      <c r="C190" s="10">
        <f>IF(LEN($C189),IFERROR(VLOOKUP($B190,'MASTER Tools List'!$B$5:$J$208,2,FALSE),0))</f>
        <v>0</v>
      </c>
      <c r="D190" s="11">
        <f>IF(LEN($C189),IFERROR(VLOOKUP($B190,'MASTER Tools List'!$B$5:$J$208,3,FALSE),0))</f>
        <v>0</v>
      </c>
      <c r="E190" s="53"/>
      <c r="F190" s="18"/>
      <c r="G190" s="18"/>
      <c r="H190" s="18"/>
      <c r="I190" s="45">
        <f>IF(LEN($C189),IFERROR(VLOOKUP($B190,'MASTER Tools List'!$B$5:$J$208,8,FALSE),0))</f>
        <v>0</v>
      </c>
      <c r="J190" s="44">
        <f>Table2[[#This Row],[Unit Price (MWK)]]*Table2[[#This Row],[Received Qty]]</f>
        <v>0</v>
      </c>
      <c r="K190" s="19"/>
    </row>
    <row r="191" spans="1:11" x14ac:dyDescent="0.25">
      <c r="A191" s="15"/>
      <c r="B191" s="48"/>
      <c r="C191" s="10">
        <f>IF(LEN($C8),IFERROR(VLOOKUP($B191,'MASTER Tools List'!$B$5:$J$208,2,FALSE),0))</f>
        <v>0</v>
      </c>
      <c r="D191" s="11">
        <f>IF(LEN($C8),IFERROR(VLOOKUP($B191,'MASTER Tools List'!$B$5:$J$208,3,FALSE),0))</f>
        <v>0</v>
      </c>
      <c r="E191" s="53"/>
      <c r="F191" s="18"/>
      <c r="G191" s="18"/>
      <c r="H191" s="18"/>
      <c r="I191" s="45">
        <f>IF(LEN($C190),IFERROR(VLOOKUP($B191,'MASTER Tools List'!$B$5:$J$208,8,FALSE),0))</f>
        <v>0</v>
      </c>
      <c r="J191" s="44">
        <f>Table2[[#This Row],[Unit Price (MWK)]]*Table2[[#This Row],[Received Qty]]</f>
        <v>0</v>
      </c>
      <c r="K191" s="19"/>
    </row>
    <row r="192" spans="1:11" x14ac:dyDescent="0.25">
      <c r="A192" s="15"/>
      <c r="B192" s="48"/>
      <c r="C192" s="10">
        <f>IF(LEN($C191),IFERROR(VLOOKUP($B192,'MASTER Tools List'!$B$5:$J$208,2,FALSE),0))</f>
        <v>0</v>
      </c>
      <c r="D192" s="11">
        <f>IF(LEN($C191),IFERROR(VLOOKUP($B192,'MASTER Tools List'!$B$5:$J$208,3,FALSE),0))</f>
        <v>0</v>
      </c>
      <c r="E192" s="53"/>
      <c r="F192" s="18"/>
      <c r="G192" s="18"/>
      <c r="H192" s="18"/>
      <c r="I192" s="45">
        <f>IF(LEN($C191),IFERROR(VLOOKUP($B192,'MASTER Tools List'!$B$5:$J$208,8,FALSE),0))</f>
        <v>0</v>
      </c>
      <c r="J192" s="44">
        <f>Table2[[#This Row],[Unit Price (MWK)]]*Table2[[#This Row],[Received Qty]]</f>
        <v>0</v>
      </c>
      <c r="K192" s="19"/>
    </row>
    <row r="193" spans="1:11" x14ac:dyDescent="0.25">
      <c r="A193" s="15"/>
      <c r="B193" s="48"/>
      <c r="C193" s="10">
        <f>IF(LEN($C192),IFERROR(VLOOKUP($B193,'MASTER Tools List'!$B$5:$J$208,2,FALSE),0))</f>
        <v>0</v>
      </c>
      <c r="D193" s="11">
        <f>IF(LEN($C192),IFERROR(VLOOKUP($B193,'MASTER Tools List'!$B$5:$J$208,3,FALSE),0))</f>
        <v>0</v>
      </c>
      <c r="E193" s="53"/>
      <c r="F193" s="18"/>
      <c r="G193" s="18"/>
      <c r="H193" s="18"/>
      <c r="I193" s="45">
        <f>IF(LEN($C192),IFERROR(VLOOKUP($B193,'MASTER Tools List'!$B$5:$J$208,8,FALSE),0))</f>
        <v>0</v>
      </c>
      <c r="J193" s="44">
        <f>Table2[[#This Row],[Unit Price (MWK)]]*Table2[[#This Row],[Received Qty]]</f>
        <v>0</v>
      </c>
      <c r="K193" s="19"/>
    </row>
    <row r="194" spans="1:11" x14ac:dyDescent="0.25">
      <c r="A194" s="15"/>
      <c r="B194" s="48"/>
      <c r="C194" s="10">
        <f>IF(LEN($C193),IFERROR(VLOOKUP($B194,'MASTER Tools List'!$B$5:$J$208,2,FALSE),0))</f>
        <v>0</v>
      </c>
      <c r="D194" s="11">
        <f>IF(LEN($C193),IFERROR(VLOOKUP($B194,'MASTER Tools List'!$B$5:$J$208,3,FALSE),0))</f>
        <v>0</v>
      </c>
      <c r="E194" s="53"/>
      <c r="F194" s="18"/>
      <c r="G194" s="18"/>
      <c r="H194" s="18"/>
      <c r="I194" s="45">
        <f>IF(LEN($C193),IFERROR(VLOOKUP($B194,'MASTER Tools List'!$B$5:$J$208,8,FALSE),0))</f>
        <v>0</v>
      </c>
      <c r="J194" s="44">
        <f>Table2[[#This Row],[Unit Price (MWK)]]*Table2[[#This Row],[Received Qty]]</f>
        <v>0</v>
      </c>
      <c r="K194" s="19"/>
    </row>
    <row r="195" spans="1:11" x14ac:dyDescent="0.25">
      <c r="A195" s="15"/>
      <c r="B195" s="48"/>
      <c r="C195" s="10">
        <f>IF(LEN($C194),IFERROR(VLOOKUP($B195,'MASTER Tools List'!$B$5:$J$208,2,FALSE),0))</f>
        <v>0</v>
      </c>
      <c r="D195" s="11">
        <f>IF(LEN($C194),IFERROR(VLOOKUP($B195,'MASTER Tools List'!$B$5:$J$208,3,FALSE),0))</f>
        <v>0</v>
      </c>
      <c r="E195" s="53"/>
      <c r="F195" s="18"/>
      <c r="G195" s="18"/>
      <c r="H195" s="18"/>
      <c r="I195" s="45">
        <f>IF(LEN($C194),IFERROR(VLOOKUP($B195,'MASTER Tools List'!$B$5:$J$208,8,FALSE),0))</f>
        <v>0</v>
      </c>
      <c r="J195" s="44">
        <f>Table2[[#This Row],[Unit Price (MWK)]]*Table2[[#This Row],[Received Qty]]</f>
        <v>0</v>
      </c>
      <c r="K195" s="19"/>
    </row>
    <row r="196" spans="1:11" x14ac:dyDescent="0.25">
      <c r="A196" s="15"/>
      <c r="B196" s="48"/>
      <c r="C196" s="10">
        <f>IF(LEN($C195),IFERROR(VLOOKUP($B196,'MASTER Tools List'!$B$5:$J$208,2,FALSE),0))</f>
        <v>0</v>
      </c>
      <c r="D196" s="11">
        <f>IF(LEN($C195),IFERROR(VLOOKUP($B196,'MASTER Tools List'!$B$5:$J$208,3,FALSE),0))</f>
        <v>0</v>
      </c>
      <c r="E196" s="53"/>
      <c r="F196" s="18"/>
      <c r="G196" s="18"/>
      <c r="H196" s="18"/>
      <c r="I196" s="45">
        <f>IF(LEN($C195),IFERROR(VLOOKUP($B196,'MASTER Tools List'!$B$5:$J$208,8,FALSE),0))</f>
        <v>0</v>
      </c>
      <c r="J196" s="44">
        <f>Table2[[#This Row],[Unit Price (MWK)]]*Table2[[#This Row],[Received Qty]]</f>
        <v>0</v>
      </c>
      <c r="K196" s="19"/>
    </row>
    <row r="197" spans="1:11" x14ac:dyDescent="0.25">
      <c r="A197" s="15"/>
      <c r="B197" s="48"/>
      <c r="C197" s="10">
        <f>IF(LEN($C196),IFERROR(VLOOKUP($B197,'MASTER Tools List'!$B$5:$J$208,2,FALSE),0))</f>
        <v>0</v>
      </c>
      <c r="D197" s="11">
        <f>IF(LEN($C196),IFERROR(VLOOKUP($B197,'MASTER Tools List'!$B$5:$J$208,3,FALSE),0))</f>
        <v>0</v>
      </c>
      <c r="E197" s="53"/>
      <c r="F197" s="18"/>
      <c r="G197" s="18"/>
      <c r="H197" s="18"/>
      <c r="I197" s="45">
        <f>IF(LEN($C196),IFERROR(VLOOKUP($B197,'MASTER Tools List'!$B$5:$J$208,8,FALSE),0))</f>
        <v>0</v>
      </c>
      <c r="J197" s="44">
        <f>Table2[[#This Row],[Unit Price (MWK)]]*Table2[[#This Row],[Received Qty]]</f>
        <v>0</v>
      </c>
      <c r="K197" s="19"/>
    </row>
    <row r="198" spans="1:11" x14ac:dyDescent="0.25">
      <c r="A198" s="15"/>
      <c r="B198" s="48"/>
      <c r="C198" s="10">
        <f>IF(LEN($C197),IFERROR(VLOOKUP($B198,'MASTER Tools List'!$B$5:$J$208,2,FALSE),0))</f>
        <v>0</v>
      </c>
      <c r="D198" s="11">
        <f>IF(LEN($C197),IFERROR(VLOOKUP($B198,'MASTER Tools List'!$B$5:$J$208,3,FALSE),0))</f>
        <v>0</v>
      </c>
      <c r="E198" s="53"/>
      <c r="F198" s="18"/>
      <c r="G198" s="18"/>
      <c r="H198" s="18"/>
      <c r="I198" s="45">
        <f>IF(LEN($C197),IFERROR(VLOOKUP($B198,'MASTER Tools List'!$B$5:$J$208,8,FALSE),0))</f>
        <v>0</v>
      </c>
      <c r="J198" s="44">
        <f>Table2[[#This Row],[Unit Price (MWK)]]*Table2[[#This Row],[Received Qty]]</f>
        <v>0</v>
      </c>
      <c r="K198" s="19"/>
    </row>
    <row r="199" spans="1:11" x14ac:dyDescent="0.25">
      <c r="A199" s="15"/>
      <c r="B199" s="48"/>
      <c r="C199" s="10">
        <f>IF(LEN($C198),IFERROR(VLOOKUP($B199,'MASTER Tools List'!$B$5:$J$208,2,FALSE),0))</f>
        <v>0</v>
      </c>
      <c r="D199" s="11">
        <f>IF(LEN($C198),IFERROR(VLOOKUP($B199,'MASTER Tools List'!$B$5:$J$208,3,FALSE),0))</f>
        <v>0</v>
      </c>
      <c r="E199" s="53"/>
      <c r="F199" s="18"/>
      <c r="G199" s="18"/>
      <c r="H199" s="18"/>
      <c r="I199" s="45">
        <f>IF(LEN($C198),IFERROR(VLOOKUP($B199,'MASTER Tools List'!$B$5:$J$208,8,FALSE),0))</f>
        <v>0</v>
      </c>
      <c r="J199" s="44">
        <f>Table2[[#This Row],[Unit Price (MWK)]]*Table2[[#This Row],[Received Qty]]</f>
        <v>0</v>
      </c>
      <c r="K199" s="19"/>
    </row>
    <row r="200" spans="1:11" x14ac:dyDescent="0.25">
      <c r="A200" s="15"/>
      <c r="B200" s="48"/>
      <c r="C200" s="10">
        <f>IF(LEN($C199),IFERROR(VLOOKUP($B200,'MASTER Tools List'!$B$5:$J$208,2,FALSE),0))</f>
        <v>0</v>
      </c>
      <c r="D200" s="11">
        <f>IF(LEN($C199),IFERROR(VLOOKUP($B200,'MASTER Tools List'!$B$5:$J$208,3,FALSE),0))</f>
        <v>0</v>
      </c>
      <c r="E200" s="53"/>
      <c r="F200" s="18"/>
      <c r="G200" s="18"/>
      <c r="H200" s="18"/>
      <c r="I200" s="45">
        <f>IF(LEN($C199),IFERROR(VLOOKUP($B200,'MASTER Tools List'!$B$5:$J$208,8,FALSE),0))</f>
        <v>0</v>
      </c>
      <c r="J200" s="44">
        <f>Table2[[#This Row],[Unit Price (MWK)]]*Table2[[#This Row],[Received Qty]]</f>
        <v>0</v>
      </c>
      <c r="K200" s="19"/>
    </row>
    <row r="201" spans="1:11" x14ac:dyDescent="0.25">
      <c r="A201" s="15"/>
      <c r="B201" s="48"/>
      <c r="C201" s="10">
        <f>IF(LEN($C200),IFERROR(VLOOKUP($B201,'MASTER Tools List'!$B$5:$J$208,2,FALSE),0))</f>
        <v>0</v>
      </c>
      <c r="D201" s="11">
        <f>IF(LEN($C200),IFERROR(VLOOKUP($B201,'MASTER Tools List'!$B$5:$J$208,3,FALSE),0))</f>
        <v>0</v>
      </c>
      <c r="E201" s="53"/>
      <c r="F201" s="18"/>
      <c r="G201" s="18"/>
      <c r="H201" s="18"/>
      <c r="I201" s="45">
        <f>IF(LEN($C200),IFERROR(VLOOKUP($B201,'MASTER Tools List'!$B$5:$J$208,8,FALSE),0))</f>
        <v>0</v>
      </c>
      <c r="J201" s="44">
        <f>Table2[[#This Row],[Unit Price (MWK)]]*Table2[[#This Row],[Received Qty]]</f>
        <v>0</v>
      </c>
      <c r="K201" s="19"/>
    </row>
    <row r="202" spans="1:11" x14ac:dyDescent="0.25">
      <c r="A202" s="15"/>
      <c r="B202" s="48"/>
      <c r="C202" s="10">
        <f>IF(LEN($C201),IFERROR(VLOOKUP($B202,'MASTER Tools List'!$B$5:$J$208,2,FALSE),0))</f>
        <v>0</v>
      </c>
      <c r="D202" s="11">
        <f>IF(LEN($C201),IFERROR(VLOOKUP($B202,'MASTER Tools List'!$B$5:$J$208,3,FALSE),0))</f>
        <v>0</v>
      </c>
      <c r="E202" s="53"/>
      <c r="F202" s="18"/>
      <c r="G202" s="18"/>
      <c r="H202" s="18"/>
      <c r="I202" s="45">
        <f>IF(LEN($C201),IFERROR(VLOOKUP($B202,'MASTER Tools List'!$B$5:$J$208,8,FALSE),0))</f>
        <v>0</v>
      </c>
      <c r="J202" s="44">
        <f>Table2[[#This Row],[Unit Price (MWK)]]*Table2[[#This Row],[Received Qty]]</f>
        <v>0</v>
      </c>
      <c r="K202" s="19"/>
    </row>
    <row r="203" spans="1:11" x14ac:dyDescent="0.25">
      <c r="A203" s="15"/>
      <c r="B203" s="48"/>
      <c r="C203" s="10">
        <f>IF(LEN($C202),IFERROR(VLOOKUP($B203,'MASTER Tools List'!$B$5:$J$208,2,FALSE),0))</f>
        <v>0</v>
      </c>
      <c r="D203" s="11">
        <f>IF(LEN($C202),IFERROR(VLOOKUP($B203,'MASTER Tools List'!$B$5:$J$208,3,FALSE),0))</f>
        <v>0</v>
      </c>
      <c r="E203" s="53"/>
      <c r="F203" s="18"/>
      <c r="G203" s="18"/>
      <c r="H203" s="18"/>
      <c r="I203" s="45">
        <f>IF(LEN($C202),IFERROR(VLOOKUP($B203,'MASTER Tools List'!$B$5:$J$208,8,FALSE),0))</f>
        <v>0</v>
      </c>
      <c r="J203" s="44">
        <f>Table2[[#This Row],[Unit Price (MWK)]]*Table2[[#This Row],[Received Qty]]</f>
        <v>0</v>
      </c>
      <c r="K203" s="19"/>
    </row>
    <row r="204" spans="1:11" x14ac:dyDescent="0.25">
      <c r="A204" s="15"/>
      <c r="B204" s="48"/>
      <c r="C204" s="10">
        <f>IF(LEN($C203),IFERROR(VLOOKUP($B204,'MASTER Tools List'!$B$5:$J$208,2,FALSE),0))</f>
        <v>0</v>
      </c>
      <c r="D204" s="11">
        <f>IF(LEN($C203),IFERROR(VLOOKUP($B204,'MASTER Tools List'!$B$5:$J$208,3,FALSE),0))</f>
        <v>0</v>
      </c>
      <c r="E204" s="53"/>
      <c r="F204" s="18"/>
      <c r="G204" s="18"/>
      <c r="H204" s="18"/>
      <c r="I204" s="45">
        <f>IF(LEN($C203),IFERROR(VLOOKUP($B204,'MASTER Tools List'!$B$5:$J$208,8,FALSE),0))</f>
        <v>0</v>
      </c>
      <c r="J204" s="44">
        <f>Table2[[#This Row],[Unit Price (MWK)]]*Table2[[#This Row],[Received Qty]]</f>
        <v>0</v>
      </c>
      <c r="K204" s="19"/>
    </row>
    <row r="205" spans="1:11" x14ac:dyDescent="0.25">
      <c r="A205" s="15"/>
      <c r="B205" s="48"/>
      <c r="C205" s="10">
        <f>IF(LEN($C8),IFERROR(VLOOKUP($B205,'MASTER Tools List'!$B$5:$J$208,2,FALSE),0))</f>
        <v>0</v>
      </c>
      <c r="D205" s="11">
        <f>IF(LEN($C8),IFERROR(VLOOKUP($B205,'MASTER Tools List'!$B$5:$J$208,3,FALSE),0))</f>
        <v>0</v>
      </c>
      <c r="E205" s="53"/>
      <c r="F205" s="18"/>
      <c r="G205" s="18"/>
      <c r="H205" s="18"/>
      <c r="I205" s="45">
        <f>IF(LEN($C204),IFERROR(VLOOKUP($B205,'MASTER Tools List'!$B$5:$J$208,8,FALSE),0))</f>
        <v>0</v>
      </c>
      <c r="J205" s="44">
        <f>Table2[[#This Row],[Unit Price (MWK)]]*Table2[[#This Row],[Received Qty]]</f>
        <v>0</v>
      </c>
      <c r="K205" s="19"/>
    </row>
    <row r="206" spans="1:11" x14ac:dyDescent="0.25">
      <c r="A206" s="15"/>
      <c r="B206" s="48"/>
      <c r="C206" s="10">
        <f>IF(LEN($C205),IFERROR(VLOOKUP($B206,'MASTER Tools List'!$B$5:$J$208,2,FALSE),0))</f>
        <v>0</v>
      </c>
      <c r="D206" s="11">
        <f>IF(LEN($C205),IFERROR(VLOOKUP($B206,'MASTER Tools List'!$B$5:$J$208,3,FALSE),0))</f>
        <v>0</v>
      </c>
      <c r="E206" s="53"/>
      <c r="F206" s="18"/>
      <c r="G206" s="18"/>
      <c r="H206" s="18"/>
      <c r="I206" s="45">
        <f>IF(LEN($C205),IFERROR(VLOOKUP($B206,'MASTER Tools List'!$B$5:$J$208,8,FALSE),0))</f>
        <v>0</v>
      </c>
      <c r="J206" s="44">
        <f>Table2[[#This Row],[Unit Price (MWK)]]*Table2[[#This Row],[Received Qty]]</f>
        <v>0</v>
      </c>
      <c r="K206" s="19"/>
    </row>
    <row r="207" spans="1:11" x14ac:dyDescent="0.25">
      <c r="A207" s="15"/>
      <c r="B207" s="48"/>
      <c r="C207" s="10">
        <f>IF(LEN($C206),IFERROR(VLOOKUP($B207,'MASTER Tools List'!$B$5:$J$208,2,FALSE),0))</f>
        <v>0</v>
      </c>
      <c r="D207" s="11">
        <f>IF(LEN($C206),IFERROR(VLOOKUP($B207,'MASTER Tools List'!$B$5:$J$208,3,FALSE),0))</f>
        <v>0</v>
      </c>
      <c r="E207" s="53"/>
      <c r="F207" s="18"/>
      <c r="G207" s="18"/>
      <c r="H207" s="18"/>
      <c r="I207" s="45">
        <f>IF(LEN($C206),IFERROR(VLOOKUP($B207,'MASTER Tools List'!$B$5:$J$208,8,FALSE),0))</f>
        <v>0</v>
      </c>
      <c r="J207" s="44">
        <f>Table2[[#This Row],[Unit Price (MWK)]]*Table2[[#This Row],[Received Qty]]</f>
        <v>0</v>
      </c>
      <c r="K207" s="19"/>
    </row>
    <row r="208" spans="1:11" x14ac:dyDescent="0.25">
      <c r="A208" s="15"/>
      <c r="B208" s="48"/>
      <c r="C208" s="10">
        <f>IF(LEN($C207),IFERROR(VLOOKUP($B208,'MASTER Tools List'!$B$5:$J$208,2,FALSE),0))</f>
        <v>0</v>
      </c>
      <c r="D208" s="11">
        <f>IF(LEN($C207),IFERROR(VLOOKUP($B208,'MASTER Tools List'!$B$5:$J$208,3,FALSE),0))</f>
        <v>0</v>
      </c>
      <c r="E208" s="53"/>
      <c r="F208" s="18"/>
      <c r="G208" s="18"/>
      <c r="H208" s="18"/>
      <c r="I208" s="45">
        <f>IF(LEN($C207),IFERROR(VLOOKUP($B208,'MASTER Tools List'!$B$5:$J$208,8,FALSE),0))</f>
        <v>0</v>
      </c>
      <c r="J208" s="44">
        <f>Table2[[#This Row],[Unit Price (MWK)]]*Table2[[#This Row],[Received Qty]]</f>
        <v>0</v>
      </c>
      <c r="K208" s="19"/>
    </row>
    <row r="209" spans="1:11" ht="15.75" thickBot="1" x14ac:dyDescent="0.3">
      <c r="A209" s="15"/>
      <c r="B209" s="48"/>
      <c r="C209" s="10">
        <f>IF(LEN($C208),IFERROR(VLOOKUP($B209,'MASTER Tools List'!$B$5:$J$208,2,FALSE),0))</f>
        <v>0</v>
      </c>
      <c r="D209" s="11">
        <f>IF(LEN($C208),IFERROR(VLOOKUP($B209,'MASTER Tools List'!$B$5:$J$208,3,FALSE),0))</f>
        <v>0</v>
      </c>
      <c r="E209" s="53"/>
      <c r="F209" s="18"/>
      <c r="G209" s="18"/>
      <c r="H209" s="18"/>
      <c r="I209" s="45">
        <f>IF(LEN($C208),IFERROR(VLOOKUP($B209,'MASTER Tools List'!$B$5:$J$208,8,FALSE),0))</f>
        <v>0</v>
      </c>
      <c r="J209" s="44">
        <f>Table2[[#This Row],[Unit Price (MWK)]]*Table2[[#This Row],[Received Qty]]</f>
        <v>0</v>
      </c>
      <c r="K209" s="19"/>
    </row>
    <row r="210" spans="1:11" ht="15.75" thickBot="1" x14ac:dyDescent="0.3">
      <c r="A210" s="21" t="s">
        <v>15</v>
      </c>
      <c r="B210" s="49"/>
      <c r="C210" s="27"/>
      <c r="D210" s="28"/>
      <c r="E210" s="54"/>
      <c r="F210" s="5"/>
      <c r="G210" s="5"/>
      <c r="H210" s="5"/>
      <c r="I210" s="59"/>
      <c r="J210" s="60">
        <f>SUBTOTAL(109,Table2[Total Cost (MWK)])</f>
        <v>0</v>
      </c>
      <c r="K210" s="23">
        <f>SUBTOTAL(103,Table2[Remarks])</f>
        <v>0</v>
      </c>
    </row>
    <row r="212" spans="1:11" x14ac:dyDescent="0.25">
      <c r="J212" s="42">
        <f>Table2[[#Totals],[Total Cost (MWK)]]/720</f>
        <v>0</v>
      </c>
    </row>
  </sheetData>
  <sheetProtection formatCells="0" formatColumns="0" formatRows="0" insertColumns="0" insertRows="0" deleteColumns="0" deleteRows="0" sort="0" autoFilter="0"/>
  <mergeCells count="3">
    <mergeCell ref="A1:K1"/>
    <mergeCell ref="A2:K2"/>
    <mergeCell ref="A3:K3"/>
  </mergeCells>
  <pageMargins left="0.7" right="0.7" top="0.75" bottom="0.75" header="0.3" footer="0.3"/>
  <pageSetup scale="52" orientation="portrait" horizontalDpi="4294967292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10"/>
  <sheetViews>
    <sheetView showZeros="0" tabSelected="1" view="pageBreakPreview" zoomScale="106" zoomScaleSheetLayoutView="106" workbookViewId="0">
      <pane xSplit="4" ySplit="4" topLeftCell="E38" activePane="bottomRight" state="frozen"/>
      <selection pane="topRight" activeCell="E1" sqref="E1"/>
      <selection pane="bottomLeft" activeCell="A8" sqref="A8"/>
      <selection pane="bottomRight" activeCell="F53" sqref="F53"/>
    </sheetView>
  </sheetViews>
  <sheetFormatPr defaultRowHeight="15" x14ac:dyDescent="0.25"/>
  <cols>
    <col min="2" max="2" width="12.85546875" style="50" customWidth="1"/>
    <col min="3" max="3" width="34.7109375" bestFit="1" customWidth="1"/>
    <col min="4" max="4" width="12.42578125" customWidth="1"/>
    <col min="5" max="5" width="13.42578125" style="51" customWidth="1"/>
    <col min="6" max="6" width="16.5703125" customWidth="1"/>
    <col min="7" max="7" width="13.42578125" customWidth="1"/>
    <col min="8" max="8" width="28.7109375" customWidth="1"/>
    <col min="9" max="9" width="0.28515625" customWidth="1"/>
    <col min="10" max="11" width="9.140625" hidden="1" customWidth="1"/>
  </cols>
  <sheetData>
    <row r="1" spans="1:11" ht="18.75" x14ac:dyDescent="0.3">
      <c r="A1" s="72" t="s">
        <v>0</v>
      </c>
      <c r="B1" s="72"/>
      <c r="C1" s="72"/>
      <c r="D1" s="72"/>
      <c r="E1" s="72"/>
      <c r="F1" s="72"/>
      <c r="G1" s="72"/>
      <c r="H1" s="72"/>
    </row>
    <row r="2" spans="1:11" ht="18.75" x14ac:dyDescent="0.3">
      <c r="A2" s="73" t="s">
        <v>81</v>
      </c>
      <c r="B2" s="73"/>
      <c r="C2" s="73"/>
      <c r="D2" s="73"/>
      <c r="E2" s="73"/>
      <c r="F2" s="73"/>
      <c r="G2" s="73"/>
      <c r="H2" s="73"/>
    </row>
    <row r="3" spans="1:11" ht="15.75" thickBot="1" x14ac:dyDescent="0.3">
      <c r="A3" s="74" t="s">
        <v>91</v>
      </c>
      <c r="B3" s="74"/>
      <c r="C3" s="74"/>
      <c r="D3" s="74"/>
      <c r="E3" s="74"/>
      <c r="F3" s="74"/>
      <c r="G3" s="74"/>
      <c r="H3" s="74"/>
      <c r="I3" s="74"/>
      <c r="J3" s="74"/>
      <c r="K3" s="74"/>
    </row>
    <row r="4" spans="1:11" ht="30.75" customHeight="1" thickBot="1" x14ac:dyDescent="0.3">
      <c r="A4" s="6" t="s">
        <v>1</v>
      </c>
      <c r="B4" s="7" t="s">
        <v>3</v>
      </c>
      <c r="C4" s="7" t="s">
        <v>4</v>
      </c>
      <c r="D4" s="7" t="s">
        <v>5</v>
      </c>
      <c r="E4" s="56" t="s">
        <v>13</v>
      </c>
      <c r="F4" s="8" t="s">
        <v>11</v>
      </c>
      <c r="G4" s="7" t="s">
        <v>6</v>
      </c>
      <c r="H4" s="9" t="s">
        <v>2</v>
      </c>
    </row>
    <row r="5" spans="1:11" x14ac:dyDescent="0.25">
      <c r="A5" s="14">
        <v>1</v>
      </c>
      <c r="B5" s="16" t="s">
        <v>115</v>
      </c>
      <c r="C5" s="13" t="str">
        <f>IF(LEN($C4),IFERROR(VLOOKUP($B5,'MASTER Tools List'!$B$5:$J$208,2,FALSE),0))</f>
        <v>LPG Cutting Nozzle 1/16</v>
      </c>
      <c r="D5" s="13" t="str">
        <f>IF(LEN($C4),IFERROR(VLOOKUP($B5,'MASTER Tools List'!$B$5:$J$208,3,FALSE),0))</f>
        <v>PCS</v>
      </c>
      <c r="E5" s="16">
        <v>6</v>
      </c>
      <c r="F5" s="68">
        <v>42537</v>
      </c>
      <c r="G5" s="16"/>
      <c r="H5" s="64" t="s">
        <v>137</v>
      </c>
    </row>
    <row r="6" spans="1:11" x14ac:dyDescent="0.25">
      <c r="A6" s="14">
        <v>2</v>
      </c>
      <c r="B6" s="18" t="s">
        <v>116</v>
      </c>
      <c r="C6" s="11" t="str">
        <f>IF(LEN($C5),IFERROR(VLOOKUP($B6,'MASTER Tools List'!$B$5:$J$208,2,FALSE),0))</f>
        <v>LPG Cutting Nozzle 1/32</v>
      </c>
      <c r="D6" s="11" t="str">
        <f>IF(LEN($C5),IFERROR(VLOOKUP($B6,'MASTER Tools List'!$B$5:$J$208,3,FALSE),0))</f>
        <v>PCS</v>
      </c>
      <c r="E6" s="18">
        <v>6</v>
      </c>
      <c r="F6" s="62">
        <v>42537</v>
      </c>
      <c r="G6" s="18"/>
      <c r="H6" s="65" t="s">
        <v>137</v>
      </c>
    </row>
    <row r="7" spans="1:11" x14ac:dyDescent="0.25">
      <c r="A7" s="14">
        <v>3</v>
      </c>
      <c r="B7" s="18" t="s">
        <v>117</v>
      </c>
      <c r="C7" s="11" t="str">
        <f>IF(LEN($C6),IFERROR(VLOOKUP($B7,'MASTER Tools List'!$B$5:$J$208,2,FALSE),0))</f>
        <v>LPG Cutting Nozzle 3/64</v>
      </c>
      <c r="D7" s="11" t="str">
        <f>IF(LEN($C6),IFERROR(VLOOKUP($B7,'MASTER Tools List'!$B$5:$J$208,3,FALSE),0))</f>
        <v>PCS</v>
      </c>
      <c r="E7" s="18">
        <v>6</v>
      </c>
      <c r="F7" s="62">
        <v>42537</v>
      </c>
      <c r="G7" s="18"/>
      <c r="H7" s="65" t="s">
        <v>137</v>
      </c>
    </row>
    <row r="8" spans="1:11" x14ac:dyDescent="0.25">
      <c r="A8" s="14">
        <v>4</v>
      </c>
      <c r="B8" s="66" t="s">
        <v>55</v>
      </c>
      <c r="C8" s="11" t="str">
        <f>IF(LEN($C7),IFERROR(VLOOKUP($B8,'MASTER Tools List'!$B$5:$J$208,2,FALSE),0))</f>
        <v>Cable Leg</v>
      </c>
      <c r="D8" s="11" t="str">
        <f>IF(LEN($C7),IFERROR(VLOOKUP($B8,'MASTER Tools List'!$B$5:$J$208,3,FALSE),0))</f>
        <v>PCS</v>
      </c>
      <c r="E8" s="66">
        <v>25</v>
      </c>
      <c r="F8" s="62">
        <v>42537</v>
      </c>
      <c r="G8" s="18"/>
      <c r="H8" s="65" t="s">
        <v>137</v>
      </c>
    </row>
    <row r="9" spans="1:11" x14ac:dyDescent="0.25">
      <c r="A9" s="14">
        <v>5</v>
      </c>
      <c r="B9" s="66" t="s">
        <v>122</v>
      </c>
      <c r="C9" s="11" t="str">
        <f>IF(LEN($C8),IFERROR(VLOOKUP($B9,'MASTER Tools List'!$B$5:$J$208,2,FALSE),0))</f>
        <v>Hose Clamb</v>
      </c>
      <c r="D9" s="11" t="str">
        <f>IF(LEN($C8),IFERROR(VLOOKUP($B9,'MASTER Tools List'!$B$5:$J$208,3,FALSE),0))</f>
        <v>PCS</v>
      </c>
      <c r="E9" s="66">
        <v>25</v>
      </c>
      <c r="F9" s="62">
        <v>42537</v>
      </c>
      <c r="G9" s="18"/>
      <c r="H9" s="65" t="s">
        <v>137</v>
      </c>
    </row>
    <row r="10" spans="1:11" x14ac:dyDescent="0.25">
      <c r="A10" s="14">
        <v>6</v>
      </c>
      <c r="B10" s="66" t="s">
        <v>124</v>
      </c>
      <c r="C10" s="11" t="str">
        <f>IF(LEN($C9),IFERROR(VLOOKUP($B10,'MASTER Tools List'!$B$5:$J$208,2,FALSE),0))</f>
        <v>Linedoori</v>
      </c>
      <c r="D10" s="11" t="str">
        <f>IF(LEN($C9),IFERROR(VLOOKUP($B10,'MASTER Tools List'!$B$5:$J$208,3,FALSE),0))</f>
        <v>Pkts</v>
      </c>
      <c r="E10" s="66">
        <v>2</v>
      </c>
      <c r="F10" s="62">
        <v>42537</v>
      </c>
      <c r="G10" s="18"/>
      <c r="H10" s="65" t="s">
        <v>137</v>
      </c>
    </row>
    <row r="11" spans="1:11" x14ac:dyDescent="0.25">
      <c r="A11" s="14">
        <v>7</v>
      </c>
      <c r="B11" s="66" t="s">
        <v>48</v>
      </c>
      <c r="C11" s="11" t="str">
        <f>IF(LEN($C10),IFERROR(VLOOKUP($B11,'MASTER Tools List'!$B$5:$J$208,2,FALSE),0))</f>
        <v>Leather Gloves</v>
      </c>
      <c r="D11" s="11" t="str">
        <f>IF(LEN($C10),IFERROR(VLOOKUP($B11,'MASTER Tools List'!$B$5:$J$208,3,FALSE),0))</f>
        <v>Pair</v>
      </c>
      <c r="E11" s="66">
        <v>10</v>
      </c>
      <c r="F11" s="62">
        <v>42537</v>
      </c>
      <c r="G11" s="18"/>
      <c r="H11" s="65" t="s">
        <v>137</v>
      </c>
    </row>
    <row r="12" spans="1:11" x14ac:dyDescent="0.25">
      <c r="A12" s="14">
        <v>8</v>
      </c>
      <c r="B12" s="66" t="s">
        <v>128</v>
      </c>
      <c r="C12" s="11" t="str">
        <f>IF(LEN($C11),IFERROR(VLOOKUP($B12,'MASTER Tools List'!$B$5:$J$208,2,FALSE),0))</f>
        <v>Piano Wire</v>
      </c>
      <c r="D12" s="11" t="str">
        <f>IF(LEN($C11),IFERROR(VLOOKUP($B12,'MASTER Tools List'!$B$5:$J$208,3,FALSE),0))</f>
        <v>Kg</v>
      </c>
      <c r="E12" s="66">
        <v>2.5</v>
      </c>
      <c r="F12" s="62">
        <v>42537</v>
      </c>
      <c r="G12" s="18"/>
      <c r="H12" s="65" t="s">
        <v>137</v>
      </c>
    </row>
    <row r="13" spans="1:11" x14ac:dyDescent="0.25">
      <c r="A13" s="14">
        <v>9</v>
      </c>
      <c r="B13" s="66" t="s">
        <v>130</v>
      </c>
      <c r="C13" s="11" t="str">
        <f>IF(LEN($C12),IFERROR(VLOOKUP($B13,'MASTER Tools List'!$B$5:$J$208,2,FALSE),0))</f>
        <v>Spark Lighter Stone</v>
      </c>
      <c r="D13" s="11" t="str">
        <f>IF(LEN($C12),IFERROR(VLOOKUP($B13,'MASTER Tools List'!$B$5:$J$208,3,FALSE),0))</f>
        <v>PCS</v>
      </c>
      <c r="E13" s="66">
        <v>50</v>
      </c>
      <c r="F13" s="62">
        <v>42537</v>
      </c>
      <c r="G13" s="18"/>
      <c r="H13" s="65" t="s">
        <v>137</v>
      </c>
    </row>
    <row r="14" spans="1:11" x14ac:dyDescent="0.25">
      <c r="A14" s="14">
        <v>10</v>
      </c>
      <c r="B14" s="66" t="s">
        <v>132</v>
      </c>
      <c r="C14" s="11" t="str">
        <f>IF(LEN($C13),IFERROR(VLOOKUP($B14,'MASTER Tools List'!$B$5:$J$208,2,FALSE),0))</f>
        <v>Spark Ligter</v>
      </c>
      <c r="D14" s="11" t="str">
        <f>IF(LEN($C13),IFERROR(VLOOKUP($B14,'MASTER Tools List'!$B$5:$J$208,3,FALSE),0))</f>
        <v>PCS</v>
      </c>
      <c r="E14" s="66">
        <v>5</v>
      </c>
      <c r="F14" s="62">
        <v>42537</v>
      </c>
      <c r="G14" s="18"/>
      <c r="H14" s="65" t="s">
        <v>137</v>
      </c>
    </row>
    <row r="15" spans="1:11" x14ac:dyDescent="0.25">
      <c r="A15" s="14">
        <v>11</v>
      </c>
      <c r="B15" s="67" t="s">
        <v>134</v>
      </c>
      <c r="C15" s="11" t="str">
        <f>IF(LEN($C14),IFERROR(VLOOKUP($B15,'MASTER Tools List'!$B$5:$J$208,2,FALSE),0))</f>
        <v>Marking Pencil</v>
      </c>
      <c r="D15" s="11" t="str">
        <f>IF(LEN($C14),IFERROR(VLOOKUP($B15,'MASTER Tools List'!$B$5:$J$208,3,FALSE),0))</f>
        <v>Box</v>
      </c>
      <c r="E15" s="67">
        <v>1</v>
      </c>
      <c r="F15" s="62">
        <v>42537</v>
      </c>
      <c r="G15" s="18"/>
      <c r="H15" s="65" t="s">
        <v>137</v>
      </c>
    </row>
    <row r="16" spans="1:11" x14ac:dyDescent="0.25">
      <c r="A16" s="14">
        <v>12</v>
      </c>
      <c r="B16" s="67" t="s">
        <v>43</v>
      </c>
      <c r="C16" s="11" t="str">
        <f>IF(LEN($C15),IFERROR(VLOOKUP($B16,'MASTER Tools List'!$B$5:$J$208,2,FALSE),0))</f>
        <v>Welding Electrode E 6013 - 4mm</v>
      </c>
      <c r="D16" s="11" t="str">
        <f>IF(LEN($C15),IFERROR(VLOOKUP($B16,'MASTER Tools List'!$B$5:$J$208,3,FALSE),0))</f>
        <v>Kg</v>
      </c>
      <c r="E16" s="67">
        <v>100</v>
      </c>
      <c r="F16" s="63">
        <v>42620</v>
      </c>
      <c r="G16" s="18">
        <v>13451</v>
      </c>
      <c r="H16" s="65" t="s">
        <v>137</v>
      </c>
    </row>
    <row r="17" spans="1:8" x14ac:dyDescent="0.25">
      <c r="A17" s="14">
        <v>13</v>
      </c>
      <c r="B17" s="67" t="s">
        <v>42</v>
      </c>
      <c r="C17" s="11" t="str">
        <f>IF(LEN($C16),IFERROR(VLOOKUP($B17,'MASTER Tools List'!$B$5:$J$208,2,FALSE),0))</f>
        <v>Welding Electrode E 6013 - 3.2mm</v>
      </c>
      <c r="D17" s="11" t="str">
        <f>IF(LEN($C16),IFERROR(VLOOKUP($B17,'MASTER Tools List'!$B$5:$J$208,3,FALSE),0))</f>
        <v>Kg</v>
      </c>
      <c r="E17" s="67">
        <v>100</v>
      </c>
      <c r="F17" s="63">
        <v>42620</v>
      </c>
      <c r="G17" s="18">
        <v>13451</v>
      </c>
      <c r="H17" s="65" t="s">
        <v>137</v>
      </c>
    </row>
    <row r="18" spans="1:8" x14ac:dyDescent="0.25">
      <c r="A18" s="14">
        <v>14</v>
      </c>
      <c r="B18" s="67" t="s">
        <v>42</v>
      </c>
      <c r="C18" s="11" t="str">
        <f>IF(LEN($C17),IFERROR(VLOOKUP($B18,'MASTER Tools List'!$B$5:$J$208,2,FALSE),0))</f>
        <v>Welding Electrode E 6013 - 3.2mm</v>
      </c>
      <c r="D18" s="11" t="str">
        <f>IF(LEN($C17),IFERROR(VLOOKUP($B18,'MASTER Tools List'!$B$5:$J$208,3,FALSE),0))</f>
        <v>Kg</v>
      </c>
      <c r="E18" s="67">
        <v>50</v>
      </c>
      <c r="F18" s="63">
        <v>42627</v>
      </c>
      <c r="G18" s="18">
        <v>13454</v>
      </c>
      <c r="H18" s="65" t="s">
        <v>137</v>
      </c>
    </row>
    <row r="19" spans="1:8" x14ac:dyDescent="0.25">
      <c r="A19" s="14">
        <v>15</v>
      </c>
      <c r="B19" s="67" t="s">
        <v>43</v>
      </c>
      <c r="C19" s="11" t="str">
        <f>IF(LEN($C18),IFERROR(VLOOKUP($B19,'MASTER Tools List'!$B$5:$J$208,2,FALSE),0))</f>
        <v>Welding Electrode E 6013 - 4mm</v>
      </c>
      <c r="D19" s="11" t="str">
        <f>IF(LEN($C18),IFERROR(VLOOKUP($B19,'MASTER Tools List'!$B$5:$J$208,3,FALSE),0))</f>
        <v>Kg</v>
      </c>
      <c r="E19" s="67">
        <v>100</v>
      </c>
      <c r="F19" s="63">
        <v>42628</v>
      </c>
      <c r="G19" s="18" t="s">
        <v>113</v>
      </c>
      <c r="H19" s="65" t="s">
        <v>137</v>
      </c>
    </row>
    <row r="20" spans="1:8" x14ac:dyDescent="0.25">
      <c r="A20" s="14">
        <v>16</v>
      </c>
      <c r="B20" s="67" t="s">
        <v>50</v>
      </c>
      <c r="C20" s="11" t="str">
        <f>IF(LEN($C19),IFERROR(VLOOKUP($B20,'MASTER Tools List'!$B$5:$J$208,2,FALSE),0))</f>
        <v>Cutting Nozzle 1 X 16 mm</v>
      </c>
      <c r="D20" s="11" t="str">
        <f>IF(LEN($C19),IFERROR(VLOOKUP($B20,'MASTER Tools List'!$B$5:$J$208,3,FALSE),0))</f>
        <v>PCS</v>
      </c>
      <c r="E20" s="67">
        <v>5</v>
      </c>
      <c r="F20" s="63">
        <v>42632</v>
      </c>
      <c r="G20" s="18" t="s">
        <v>114</v>
      </c>
      <c r="H20" s="65"/>
    </row>
    <row r="21" spans="1:8" x14ac:dyDescent="0.25">
      <c r="A21" s="14">
        <v>17</v>
      </c>
      <c r="B21" s="67" t="s">
        <v>51</v>
      </c>
      <c r="C21" s="11" t="str">
        <f>IF(LEN($C20),IFERROR(VLOOKUP($B21,'MASTER Tools List'!$B$5:$J$208,2,FALSE),0))</f>
        <v>Cutting Nozzle 1 X 32 mm</v>
      </c>
      <c r="D21" s="11" t="str">
        <f>IF(LEN($C20),IFERROR(VLOOKUP($B21,'MASTER Tools List'!$B$5:$J$208,3,FALSE),0))</f>
        <v>PCS</v>
      </c>
      <c r="E21" s="67">
        <v>5</v>
      </c>
      <c r="F21" s="63">
        <v>42632</v>
      </c>
      <c r="G21" s="18" t="s">
        <v>114</v>
      </c>
      <c r="H21" s="65"/>
    </row>
    <row r="22" spans="1:8" x14ac:dyDescent="0.25">
      <c r="A22" s="14">
        <v>18</v>
      </c>
      <c r="B22" s="18" t="s">
        <v>52</v>
      </c>
      <c r="C22" s="11" t="str">
        <f>IF(LEN($C21),IFERROR(VLOOKUP($B22,'MASTER Tools List'!$B$5:$J$208,2,FALSE),0))</f>
        <v>Cutting Nozzle 3 X 64 mm</v>
      </c>
      <c r="D22" s="11" t="str">
        <f>IF(LEN($C21),IFERROR(VLOOKUP($B22,'MASTER Tools List'!$B$5:$J$208,3,FALSE),0))</f>
        <v>PCS</v>
      </c>
      <c r="E22" s="18">
        <v>5</v>
      </c>
      <c r="F22" s="63">
        <v>42632</v>
      </c>
      <c r="G22" s="18" t="s">
        <v>114</v>
      </c>
      <c r="H22" s="65"/>
    </row>
    <row r="23" spans="1:8" x14ac:dyDescent="0.25">
      <c r="A23" s="14">
        <v>19</v>
      </c>
      <c r="B23" s="18" t="s">
        <v>42</v>
      </c>
      <c r="C23" s="11" t="str">
        <f>IF(LEN($C22),IFERROR(VLOOKUP($B23,'MASTER Tools List'!$B$5:$J$208,2,FALSE),0))</f>
        <v>Welding Electrode E 6013 - 3.2mm</v>
      </c>
      <c r="D23" s="11" t="str">
        <f>IF(LEN($C22),IFERROR(VLOOKUP($B23,'MASTER Tools List'!$B$5:$J$208,3,FALSE),0))</f>
        <v>Kg</v>
      </c>
      <c r="E23" s="18">
        <v>90</v>
      </c>
      <c r="F23" s="63">
        <v>42633</v>
      </c>
      <c r="G23" s="18" t="s">
        <v>138</v>
      </c>
      <c r="H23" s="65" t="s">
        <v>137</v>
      </c>
    </row>
    <row r="24" spans="1:8" x14ac:dyDescent="0.25">
      <c r="A24" s="14">
        <v>20</v>
      </c>
      <c r="B24" s="18" t="s">
        <v>106</v>
      </c>
      <c r="C24" s="11" t="str">
        <f>IF(LEN($C23),IFERROR(VLOOKUP($B24,'MASTER Tools List'!$B$5:$J$208,2,FALSE),0))</f>
        <v>Welding Electrode E 7018 - 4mm</v>
      </c>
      <c r="D24" s="11" t="str">
        <f>IF(LEN($C23),IFERROR(VLOOKUP($B24,'MASTER Tools List'!$B$5:$J$208,3,FALSE),0))</f>
        <v>Kg</v>
      </c>
      <c r="E24" s="18">
        <v>20</v>
      </c>
      <c r="F24" s="63">
        <v>42634</v>
      </c>
      <c r="G24" s="70">
        <v>2</v>
      </c>
      <c r="H24" s="65" t="s">
        <v>137</v>
      </c>
    </row>
    <row r="25" spans="1:8" x14ac:dyDescent="0.25">
      <c r="A25" s="14">
        <v>21</v>
      </c>
      <c r="B25" s="18" t="s">
        <v>104</v>
      </c>
      <c r="C25" s="11" t="str">
        <f>IF(LEN($C24),IFERROR(VLOOKUP($B25,'MASTER Tools List'!$B$5:$J$208,2,FALSE),0))</f>
        <v>Welding Electrode E 7018 - 3.2mm</v>
      </c>
      <c r="D25" s="11" t="str">
        <f>IF(LEN($C24),IFERROR(VLOOKUP($B25,'MASTER Tools List'!$B$5:$J$208,3,FALSE),0))</f>
        <v>Kg</v>
      </c>
      <c r="E25" s="18">
        <v>15</v>
      </c>
      <c r="F25" s="63">
        <v>42634</v>
      </c>
      <c r="G25" s="70">
        <v>2</v>
      </c>
      <c r="H25" s="65" t="s">
        <v>137</v>
      </c>
    </row>
    <row r="26" spans="1:8" x14ac:dyDescent="0.25">
      <c r="A26" s="14">
        <v>22</v>
      </c>
      <c r="B26" s="18" t="s">
        <v>43</v>
      </c>
      <c r="C26" s="11" t="str">
        <f>IF(LEN($C25),IFERROR(VLOOKUP($B26,'MASTER Tools List'!$B$5:$J$208,2,FALSE),0))</f>
        <v>Welding Electrode E 6013 - 4mm</v>
      </c>
      <c r="D26" s="11" t="str">
        <f>IF(LEN($C25),IFERROR(VLOOKUP($B26,'MASTER Tools List'!$B$5:$J$208,3,FALSE),0))</f>
        <v>Kg</v>
      </c>
      <c r="E26" s="18">
        <v>100</v>
      </c>
      <c r="F26" s="63">
        <v>42636</v>
      </c>
      <c r="G26" s="70">
        <v>3</v>
      </c>
      <c r="H26" s="65" t="s">
        <v>137</v>
      </c>
    </row>
    <row r="27" spans="1:8" x14ac:dyDescent="0.25">
      <c r="A27" s="14">
        <v>23</v>
      </c>
      <c r="B27" s="18" t="s">
        <v>42</v>
      </c>
      <c r="C27" s="11" t="str">
        <f>IF(LEN($C26),IFERROR(VLOOKUP($B27,'MASTER Tools List'!$B$5:$J$208,2,FALSE),0))</f>
        <v>Welding Electrode E 6013 - 3.2mm</v>
      </c>
      <c r="D27" s="11" t="str">
        <f>IF(LEN($C26),IFERROR(VLOOKUP($B27,'MASTER Tools List'!$B$5:$J$208,3,FALSE),0))</f>
        <v>Kg</v>
      </c>
      <c r="E27" s="18">
        <v>90</v>
      </c>
      <c r="F27" s="69">
        <v>42637</v>
      </c>
      <c r="G27" s="61" t="s">
        <v>139</v>
      </c>
      <c r="H27" s="65" t="s">
        <v>137</v>
      </c>
    </row>
    <row r="28" spans="1:8" x14ac:dyDescent="0.25">
      <c r="A28" s="14">
        <v>24</v>
      </c>
      <c r="B28" s="18" t="s">
        <v>104</v>
      </c>
      <c r="C28" s="11" t="str">
        <f>IF(LEN($C27),IFERROR(VLOOKUP($B28,'MASTER Tools List'!$B$5:$J$208,2,FALSE),0))</f>
        <v>Welding Electrode E 7018 - 3.2mm</v>
      </c>
      <c r="D28" s="11" t="str">
        <f>IF(LEN($C27),IFERROR(VLOOKUP($B28,'MASTER Tools List'!$B$5:$J$208,3,FALSE),0))</f>
        <v>Kg</v>
      </c>
      <c r="E28" s="18">
        <v>30</v>
      </c>
      <c r="F28" s="69">
        <v>42639</v>
      </c>
      <c r="G28" s="70">
        <v>5</v>
      </c>
      <c r="H28" s="65" t="s">
        <v>137</v>
      </c>
    </row>
    <row r="29" spans="1:8" x14ac:dyDescent="0.25">
      <c r="A29" s="14">
        <v>25</v>
      </c>
      <c r="B29" s="18" t="s">
        <v>106</v>
      </c>
      <c r="C29" s="11" t="str">
        <f>IF(LEN($C28),IFERROR(VLOOKUP($B29,'MASTER Tools List'!$B$5:$J$208,2,FALSE),0))</f>
        <v>Welding Electrode E 7018 - 4mm</v>
      </c>
      <c r="D29" s="11" t="str">
        <f>IF(LEN($C28),IFERROR(VLOOKUP($B29,'MASTER Tools List'!$B$5:$J$208,3,FALSE),0))</f>
        <v>Kg</v>
      </c>
      <c r="E29" s="18">
        <v>40</v>
      </c>
      <c r="F29" s="69">
        <v>42639</v>
      </c>
      <c r="G29" s="70">
        <v>5</v>
      </c>
      <c r="H29" s="65" t="s">
        <v>137</v>
      </c>
    </row>
    <row r="30" spans="1:8" x14ac:dyDescent="0.25">
      <c r="A30" s="14">
        <v>26</v>
      </c>
      <c r="B30" s="18" t="s">
        <v>42</v>
      </c>
      <c r="C30" s="11" t="str">
        <f>IF(LEN($C29),IFERROR(VLOOKUP($B30,'MASTER Tools List'!$B$5:$J$208,2,FALSE),0))</f>
        <v>Welding Electrode E 6013 - 3.2mm</v>
      </c>
      <c r="D30" s="11" t="str">
        <f>IF(LEN($C29),IFERROR(VLOOKUP($B30,'MASTER Tools List'!$B$5:$J$208,3,FALSE),0))</f>
        <v>Kg</v>
      </c>
      <c r="E30" s="18">
        <v>75</v>
      </c>
      <c r="F30" s="69">
        <v>42641</v>
      </c>
      <c r="G30" s="61" t="s">
        <v>140</v>
      </c>
      <c r="H30" s="65" t="s">
        <v>137</v>
      </c>
    </row>
    <row r="31" spans="1:8" x14ac:dyDescent="0.25">
      <c r="A31" s="14">
        <v>27</v>
      </c>
      <c r="B31" s="18" t="s">
        <v>43</v>
      </c>
      <c r="C31" s="11" t="str">
        <f>IF(LEN($C30),IFERROR(VLOOKUP($B31,'MASTER Tools List'!$B$5:$J$208,2,FALSE),0))</f>
        <v>Welding Electrode E 6013 - 4mm</v>
      </c>
      <c r="D31" s="11" t="str">
        <f>IF(LEN($C30),IFERROR(VLOOKUP($B31,'MASTER Tools List'!$B$5:$J$208,3,FALSE),0))</f>
        <v>Kg</v>
      </c>
      <c r="E31" s="18">
        <v>60</v>
      </c>
      <c r="F31" s="69">
        <v>42641</v>
      </c>
      <c r="G31" s="61" t="s">
        <v>140</v>
      </c>
      <c r="H31" s="65" t="s">
        <v>137</v>
      </c>
    </row>
    <row r="32" spans="1:8" x14ac:dyDescent="0.25">
      <c r="A32" s="14">
        <v>28</v>
      </c>
      <c r="B32" s="18" t="s">
        <v>106</v>
      </c>
      <c r="C32" s="11" t="str">
        <f>IF(LEN($C31),IFERROR(VLOOKUP($B32,'MASTER Tools List'!$B$5:$J$208,2,FALSE),0))</f>
        <v>Welding Electrode E 7018 - 4mm</v>
      </c>
      <c r="D32" s="11" t="str">
        <f>IF(LEN($C31),IFERROR(VLOOKUP($B32,'MASTER Tools List'!$B$5:$J$208,3,FALSE),0))</f>
        <v>Kg</v>
      </c>
      <c r="E32" s="18">
        <v>20</v>
      </c>
      <c r="F32" s="69">
        <v>42643</v>
      </c>
      <c r="G32" s="70">
        <v>6</v>
      </c>
      <c r="H32" s="65" t="s">
        <v>137</v>
      </c>
    </row>
    <row r="33" spans="1:8" x14ac:dyDescent="0.25">
      <c r="A33" s="14">
        <v>29</v>
      </c>
      <c r="B33" s="18" t="s">
        <v>104</v>
      </c>
      <c r="C33" s="11" t="str">
        <f>IF(LEN($C32),IFERROR(VLOOKUP($B33,'MASTER Tools List'!$B$5:$J$208,2,FALSE),0))</f>
        <v>Welding Electrode E 7018 - 3.2mm</v>
      </c>
      <c r="D33" s="11" t="str">
        <f>IF(LEN($C32),IFERROR(VLOOKUP($B33,'MASTER Tools List'!$B$5:$J$208,3,FALSE),0))</f>
        <v>Kg</v>
      </c>
      <c r="E33" s="18">
        <v>60</v>
      </c>
      <c r="F33" s="69">
        <v>42643</v>
      </c>
      <c r="G33" s="70">
        <v>7</v>
      </c>
      <c r="H33" s="65" t="s">
        <v>137</v>
      </c>
    </row>
    <row r="34" spans="1:8" x14ac:dyDescent="0.25">
      <c r="A34" s="14">
        <v>30</v>
      </c>
      <c r="B34" s="18" t="s">
        <v>106</v>
      </c>
      <c r="C34" s="11" t="str">
        <f>IF(LEN($C33),IFERROR(VLOOKUP($B34,'MASTER Tools List'!$B$5:$J$208,2,FALSE),0))</f>
        <v>Welding Electrode E 7018 - 4mm</v>
      </c>
      <c r="D34" s="11" t="str">
        <f>IF(LEN($C33),IFERROR(VLOOKUP($B34,'MASTER Tools List'!$B$5:$J$208,3,FALSE),0))</f>
        <v>Kg</v>
      </c>
      <c r="E34" s="18">
        <v>40</v>
      </c>
      <c r="F34" s="69">
        <v>42643</v>
      </c>
      <c r="G34" s="70">
        <v>7</v>
      </c>
      <c r="H34" s="65" t="s">
        <v>137</v>
      </c>
    </row>
    <row r="35" spans="1:8" x14ac:dyDescent="0.25">
      <c r="A35" s="14">
        <v>31</v>
      </c>
      <c r="B35" s="18" t="s">
        <v>42</v>
      </c>
      <c r="C35" s="11" t="str">
        <f>IF(LEN($C34),IFERROR(VLOOKUP($B35,'MASTER Tools List'!$B$5:$J$208,2,FALSE),0))</f>
        <v>Welding Electrode E 6013 - 3.2mm</v>
      </c>
      <c r="D35" s="11" t="str">
        <f>IF(LEN($C34),IFERROR(VLOOKUP($B35,'MASTER Tools List'!$B$5:$J$208,3,FALSE),0))</f>
        <v>Kg</v>
      </c>
      <c r="E35" s="18">
        <v>30</v>
      </c>
      <c r="F35" s="69">
        <v>42643</v>
      </c>
      <c r="G35" s="70">
        <v>7</v>
      </c>
      <c r="H35" s="65" t="s">
        <v>137</v>
      </c>
    </row>
    <row r="36" spans="1:8" x14ac:dyDescent="0.25">
      <c r="A36" s="14">
        <v>32</v>
      </c>
      <c r="B36" s="18" t="s">
        <v>106</v>
      </c>
      <c r="C36" s="11" t="str">
        <f>IF(LEN($C35),IFERROR(VLOOKUP($B36,'MASTER Tools List'!$B$5:$J$208,2,FALSE),0))</f>
        <v>Welding Electrode E 7018 - 4mm</v>
      </c>
      <c r="D36" s="11" t="str">
        <f>IF(LEN($C35),IFERROR(VLOOKUP($B36,'MASTER Tools List'!$B$5:$J$208,3,FALSE),0))</f>
        <v>Kg</v>
      </c>
      <c r="E36" s="18">
        <v>60</v>
      </c>
      <c r="F36" s="71">
        <v>42646</v>
      </c>
      <c r="G36" s="18" t="s">
        <v>141</v>
      </c>
      <c r="H36" s="65" t="s">
        <v>137</v>
      </c>
    </row>
    <row r="37" spans="1:8" x14ac:dyDescent="0.25">
      <c r="A37" s="14">
        <v>33</v>
      </c>
      <c r="B37" s="18" t="s">
        <v>42</v>
      </c>
      <c r="C37" s="11" t="str">
        <f>IF(LEN($C36),IFERROR(VLOOKUP($B37,'MASTER Tools List'!$B$5:$J$208,2,FALSE),0))</f>
        <v>Welding Electrode E 6013 - 3.2mm</v>
      </c>
      <c r="D37" s="11" t="str">
        <f>IF(LEN($C36),IFERROR(VLOOKUP($B37,'MASTER Tools List'!$B$5:$J$208,3,FALSE),0))</f>
        <v>Kg</v>
      </c>
      <c r="E37" s="18">
        <v>45</v>
      </c>
      <c r="F37" s="71">
        <v>42646</v>
      </c>
      <c r="G37" s="18" t="s">
        <v>141</v>
      </c>
      <c r="H37" s="65" t="s">
        <v>137</v>
      </c>
    </row>
    <row r="38" spans="1:8" x14ac:dyDescent="0.25">
      <c r="A38" s="14">
        <v>34</v>
      </c>
      <c r="B38" s="18" t="s">
        <v>42</v>
      </c>
      <c r="C38" s="11" t="str">
        <f>IF(LEN($C37),IFERROR(VLOOKUP($B38,'MASTER Tools List'!$B$5:$J$208,2,FALSE),0))</f>
        <v>Welding Electrode E 6013 - 3.2mm</v>
      </c>
      <c r="D38" s="11" t="str">
        <f>IF(LEN($C37),IFERROR(VLOOKUP($B38,'MASTER Tools List'!$B$5:$J$208,3,FALSE),0))</f>
        <v>Kg</v>
      </c>
      <c r="E38" s="18">
        <v>75</v>
      </c>
      <c r="F38" s="71">
        <v>42648</v>
      </c>
      <c r="G38" s="70">
        <v>8</v>
      </c>
      <c r="H38" s="65" t="s">
        <v>137</v>
      </c>
    </row>
    <row r="39" spans="1:8" x14ac:dyDescent="0.25">
      <c r="A39" s="14">
        <v>35</v>
      </c>
      <c r="B39" s="18" t="s">
        <v>43</v>
      </c>
      <c r="C39" s="11" t="str">
        <f>IF(LEN($C38),IFERROR(VLOOKUP($B39,'MASTER Tools List'!$B$5:$J$208,2,FALSE),0))</f>
        <v>Welding Electrode E 6013 - 4mm</v>
      </c>
      <c r="D39" s="11" t="str">
        <f>IF(LEN($C38),IFERROR(VLOOKUP($B39,'MASTER Tools List'!$B$5:$J$208,3,FALSE),0))</f>
        <v>Kg</v>
      </c>
      <c r="E39" s="18">
        <v>100</v>
      </c>
      <c r="F39" s="71">
        <v>42648</v>
      </c>
      <c r="G39" s="70">
        <v>8</v>
      </c>
      <c r="H39" s="65" t="s">
        <v>137</v>
      </c>
    </row>
    <row r="40" spans="1:8" x14ac:dyDescent="0.25">
      <c r="A40" s="14">
        <v>36</v>
      </c>
      <c r="B40" s="18" t="s">
        <v>57</v>
      </c>
      <c r="C40" s="11" t="str">
        <f>IF(LEN($C39),IFERROR(VLOOKUP($B40,'MASTER Tools List'!$B$5:$J$208,2,FALSE),0))</f>
        <v>Safety Goggle White</v>
      </c>
      <c r="D40" s="11" t="str">
        <f>IF(LEN($C39),IFERROR(VLOOKUP($B40,'MASTER Tools List'!$B$5:$J$208,3,FALSE),0))</f>
        <v>PCS</v>
      </c>
      <c r="E40" s="18">
        <v>9</v>
      </c>
      <c r="F40" s="71">
        <v>42649</v>
      </c>
      <c r="G40" s="61" t="s">
        <v>142</v>
      </c>
      <c r="H40" s="65" t="s">
        <v>144</v>
      </c>
    </row>
    <row r="41" spans="1:8" x14ac:dyDescent="0.25">
      <c r="A41" s="14">
        <v>37</v>
      </c>
      <c r="B41" s="18" t="s">
        <v>58</v>
      </c>
      <c r="C41" s="11" t="str">
        <f>IF(LEN($C40),IFERROR(VLOOKUP($B41,'MASTER Tools List'!$B$5:$J$208,2,FALSE),0))</f>
        <v>Safety Goggle black</v>
      </c>
      <c r="D41" s="11" t="str">
        <f>IF(LEN($C40),IFERROR(VLOOKUP($B41,'MASTER Tools List'!$B$5:$J$208,3,FALSE),0))</f>
        <v>PCS</v>
      </c>
      <c r="E41" s="18">
        <v>12</v>
      </c>
      <c r="F41" s="71">
        <v>42649</v>
      </c>
      <c r="G41" s="61" t="s">
        <v>142</v>
      </c>
      <c r="H41" s="65" t="s">
        <v>144</v>
      </c>
    </row>
    <row r="42" spans="1:8" x14ac:dyDescent="0.25">
      <c r="A42" s="14">
        <v>38</v>
      </c>
      <c r="B42" s="18" t="s">
        <v>51</v>
      </c>
      <c r="C42" s="11" t="str">
        <f>IF(LEN($C41),IFERROR(VLOOKUP($B42,'MASTER Tools List'!$B$5:$J$208,2,FALSE),0))</f>
        <v>Cutting Nozzle 1 X 32 mm</v>
      </c>
      <c r="D42" s="11" t="str">
        <f>IF(LEN($C41),IFERROR(VLOOKUP($B42,'MASTER Tools List'!$B$5:$J$208,3,FALSE),0))</f>
        <v>PCS</v>
      </c>
      <c r="E42" s="18">
        <v>2</v>
      </c>
      <c r="F42" s="71">
        <v>42649</v>
      </c>
      <c r="G42" s="61" t="s">
        <v>142</v>
      </c>
      <c r="H42" s="65" t="s">
        <v>144</v>
      </c>
    </row>
    <row r="43" spans="1:8" x14ac:dyDescent="0.25">
      <c r="A43" s="14">
        <v>39</v>
      </c>
      <c r="B43" s="18" t="s">
        <v>95</v>
      </c>
      <c r="C43" s="11" t="str">
        <f>IF(LEN($C42),IFERROR(VLOOKUP($B43,'MASTER Tools List'!$B$5:$J$208,2,FALSE),0))</f>
        <v>Coverall - diif sizes- Poly cotton</v>
      </c>
      <c r="D43" s="11" t="str">
        <f>IF(LEN($C42),IFERROR(VLOOKUP($B43,'MASTER Tools List'!$B$5:$J$208,3,FALSE),0))</f>
        <v>PCS</v>
      </c>
      <c r="E43" s="18">
        <v>59</v>
      </c>
      <c r="F43" s="71">
        <v>42649</v>
      </c>
      <c r="G43" s="18" t="s">
        <v>143</v>
      </c>
      <c r="H43" s="65" t="s">
        <v>144</v>
      </c>
    </row>
    <row r="44" spans="1:8" x14ac:dyDescent="0.25">
      <c r="A44" s="14">
        <v>40</v>
      </c>
      <c r="B44" s="18" t="s">
        <v>98</v>
      </c>
      <c r="C44" s="11" t="str">
        <f>IF(LEN($C43),IFERROR(VLOOKUP($B44,'MASTER Tools List'!$B$5:$J$208,2,FALSE),0))</f>
        <v>Coverall - diif sizes- cotton</v>
      </c>
      <c r="D44" s="11" t="str">
        <f>IF(LEN($C43),IFERROR(VLOOKUP($B44,'MASTER Tools List'!$B$5:$J$208,3,FALSE),0))</f>
        <v>PCS</v>
      </c>
      <c r="E44" s="18">
        <v>65</v>
      </c>
      <c r="F44" s="71">
        <v>42649</v>
      </c>
      <c r="G44" s="18" t="s">
        <v>143</v>
      </c>
      <c r="H44" s="65" t="s">
        <v>144</v>
      </c>
    </row>
    <row r="45" spans="1:8" x14ac:dyDescent="0.25">
      <c r="A45" s="14">
        <v>41</v>
      </c>
      <c r="B45" s="18" t="s">
        <v>102</v>
      </c>
      <c r="C45" s="11" t="str">
        <f>IF(LEN($C44),IFERROR(VLOOKUP($B45,'MASTER Tools List'!$B$5:$J$208,2,FALSE),0))</f>
        <v>Welding Helmet</v>
      </c>
      <c r="D45" s="11" t="str">
        <f>IF(LEN($C44),IFERROR(VLOOKUP($B45,'MASTER Tools List'!$B$5:$J$208,3,FALSE),0))</f>
        <v>PCS</v>
      </c>
      <c r="E45" s="18">
        <v>4</v>
      </c>
      <c r="F45" s="71">
        <v>42649</v>
      </c>
      <c r="G45" s="18" t="s">
        <v>142</v>
      </c>
      <c r="H45" s="65" t="s">
        <v>144</v>
      </c>
    </row>
    <row r="46" spans="1:8" x14ac:dyDescent="0.25">
      <c r="A46" s="14">
        <v>42</v>
      </c>
      <c r="B46" s="18" t="s">
        <v>57</v>
      </c>
      <c r="C46" s="11" t="str">
        <f>IF(LEN($C45),IFERROR(VLOOKUP($B46,'MASTER Tools List'!$B$5:$J$208,2,FALSE),0))</f>
        <v>Safety Goggle White</v>
      </c>
      <c r="D46" s="11" t="str">
        <f>IF(LEN($C45),IFERROR(VLOOKUP($B46,'MASTER Tools List'!$B$5:$J$208,3,FALSE),0))</f>
        <v>PCS</v>
      </c>
      <c r="E46" s="18">
        <v>12</v>
      </c>
      <c r="F46" s="71">
        <v>42650</v>
      </c>
      <c r="G46" s="18" t="s">
        <v>145</v>
      </c>
      <c r="H46" s="65" t="s">
        <v>137</v>
      </c>
    </row>
    <row r="47" spans="1:8" x14ac:dyDescent="0.25">
      <c r="A47" s="14">
        <v>43</v>
      </c>
      <c r="B47" s="18" t="s">
        <v>58</v>
      </c>
      <c r="C47" s="11" t="str">
        <f>IF(LEN($C46),IFERROR(VLOOKUP($B47,'MASTER Tools List'!$B$5:$J$208,2,FALSE),0))</f>
        <v>Safety Goggle black</v>
      </c>
      <c r="D47" s="11" t="str">
        <f>IF(LEN($C46),IFERROR(VLOOKUP($B47,'MASTER Tools List'!$B$5:$J$208,3,FALSE),0))</f>
        <v>PCS</v>
      </c>
      <c r="E47" s="18">
        <v>12</v>
      </c>
      <c r="F47" s="71">
        <v>42650</v>
      </c>
      <c r="G47" s="18" t="s">
        <v>145</v>
      </c>
      <c r="H47" s="65" t="s">
        <v>137</v>
      </c>
    </row>
    <row r="48" spans="1:8" x14ac:dyDescent="0.25">
      <c r="A48" s="14">
        <v>44</v>
      </c>
      <c r="B48" s="18" t="s">
        <v>102</v>
      </c>
      <c r="C48" s="11" t="str">
        <f>IF(LEN($C47),IFERROR(VLOOKUP($B48,'MASTER Tools List'!$B$5:$J$208,2,FALSE),0))</f>
        <v>Welding Helmet</v>
      </c>
      <c r="D48" s="11" t="str">
        <f>IF(LEN($C47),IFERROR(VLOOKUP($B48,'MASTER Tools List'!$B$5:$J$208,3,FALSE),0))</f>
        <v>PCS</v>
      </c>
      <c r="E48" s="18">
        <v>1</v>
      </c>
      <c r="F48" s="71">
        <v>42650</v>
      </c>
      <c r="G48" s="18" t="s">
        <v>145</v>
      </c>
      <c r="H48" s="65" t="s">
        <v>146</v>
      </c>
    </row>
    <row r="49" spans="1:8" x14ac:dyDescent="0.25">
      <c r="A49" s="14">
        <v>45</v>
      </c>
      <c r="B49" s="18" t="s">
        <v>42</v>
      </c>
      <c r="C49" s="11" t="str">
        <f>IF(LEN($C48),IFERROR(VLOOKUP($B49,'MASTER Tools List'!$B$5:$J$208,2,FALSE),0))</f>
        <v>Welding Electrode E 6013 - 3.2mm</v>
      </c>
      <c r="D49" s="11" t="str">
        <f>IF(LEN($C48),IFERROR(VLOOKUP($B49,'MASTER Tools List'!$B$5:$J$208,3,FALSE),0))</f>
        <v>Kg</v>
      </c>
      <c r="E49" s="18">
        <v>75</v>
      </c>
      <c r="F49" s="71">
        <v>42651</v>
      </c>
      <c r="G49" s="18" t="s">
        <v>147</v>
      </c>
      <c r="H49" s="65" t="s">
        <v>137</v>
      </c>
    </row>
    <row r="50" spans="1:8" x14ac:dyDescent="0.25">
      <c r="A50" s="14">
        <v>46</v>
      </c>
      <c r="B50" s="18" t="s">
        <v>42</v>
      </c>
      <c r="C50" s="11" t="str">
        <f>IF(LEN($C49),IFERROR(VLOOKUP($B50,'MASTER Tools List'!$B$5:$J$208,2,FALSE),0))</f>
        <v>Welding Electrode E 6013 - 3.2mm</v>
      </c>
      <c r="D50" s="11" t="str">
        <f>IF(LEN($C49),IFERROR(VLOOKUP($B50,'MASTER Tools List'!$B$5:$J$208,3,FALSE),0))</f>
        <v>Kg</v>
      </c>
      <c r="E50" s="18">
        <v>75</v>
      </c>
      <c r="F50" s="71">
        <v>42654</v>
      </c>
      <c r="G50" s="61" t="s">
        <v>148</v>
      </c>
      <c r="H50" s="65" t="s">
        <v>137</v>
      </c>
    </row>
    <row r="51" spans="1:8" x14ac:dyDescent="0.25">
      <c r="A51" s="14">
        <v>47</v>
      </c>
      <c r="B51" s="18" t="s">
        <v>43</v>
      </c>
      <c r="C51" s="11" t="str">
        <f>IF(LEN($C50),IFERROR(VLOOKUP($B51,'MASTER Tools List'!$B$5:$J$208,2,FALSE),0))</f>
        <v>Welding Electrode E 6013 - 4mm</v>
      </c>
      <c r="D51" s="11" t="str">
        <f>IF(LEN($C50),IFERROR(VLOOKUP($B51,'MASTER Tools List'!$B$5:$J$208,3,FALSE),0))</f>
        <v>Kg</v>
      </c>
      <c r="E51" s="18">
        <v>100</v>
      </c>
      <c r="F51" s="71">
        <v>42654</v>
      </c>
      <c r="G51" s="61" t="s">
        <v>148</v>
      </c>
      <c r="H51" s="65" t="s">
        <v>137</v>
      </c>
    </row>
    <row r="52" spans="1:8" x14ac:dyDescent="0.25">
      <c r="A52" s="14">
        <v>48</v>
      </c>
      <c r="B52" s="18" t="s">
        <v>42</v>
      </c>
      <c r="C52" s="11" t="str">
        <f>IF(LEN($C51),IFERROR(VLOOKUP($B52,'MASTER Tools List'!$B$5:$J$208,2,FALSE),0))</f>
        <v>Welding Electrode E 6013 - 3.2mm</v>
      </c>
      <c r="D52" s="11" t="str">
        <f>IF(LEN($C51),IFERROR(VLOOKUP($B52,'MASTER Tools List'!$B$5:$J$208,3,FALSE),0))</f>
        <v>Kg</v>
      </c>
      <c r="E52" s="18">
        <v>75</v>
      </c>
      <c r="F52" s="71">
        <v>42654</v>
      </c>
      <c r="G52" s="18" t="s">
        <v>149</v>
      </c>
      <c r="H52" s="65" t="s">
        <v>137</v>
      </c>
    </row>
    <row r="53" spans="1:8" x14ac:dyDescent="0.25">
      <c r="A53" s="14">
        <v>49</v>
      </c>
      <c r="B53" s="18" t="s">
        <v>43</v>
      </c>
      <c r="C53" s="11" t="str">
        <f>IF(LEN($C52),IFERROR(VLOOKUP($B53,'MASTER Tools List'!$B$5:$J$208,2,FALSE),0))</f>
        <v>Welding Electrode E 6013 - 4mm</v>
      </c>
      <c r="D53" s="11" t="str">
        <f>IF(LEN($C52),IFERROR(VLOOKUP($B53,'MASTER Tools List'!$B$5:$J$208,3,FALSE),0))</f>
        <v>Kg</v>
      </c>
      <c r="E53" s="18">
        <v>100</v>
      </c>
      <c r="F53" s="71">
        <v>42654</v>
      </c>
      <c r="G53" s="18" t="s">
        <v>149</v>
      </c>
      <c r="H53" s="65" t="s">
        <v>137</v>
      </c>
    </row>
    <row r="54" spans="1:8" x14ac:dyDescent="0.25">
      <c r="A54" s="14">
        <v>50</v>
      </c>
      <c r="B54" s="18"/>
      <c r="C54" s="11">
        <f>IF(LEN($C53),IFERROR(VLOOKUP($B54,'MASTER Tools List'!$B$5:$J$208,2,FALSE),0))</f>
        <v>0</v>
      </c>
      <c r="D54" s="11">
        <f>IF(LEN($C53),IFERROR(VLOOKUP($B54,'MASTER Tools List'!$B$5:$J$208,3,FALSE),0))</f>
        <v>0</v>
      </c>
      <c r="E54" s="18"/>
      <c r="F54" s="18"/>
      <c r="G54" s="18"/>
      <c r="H54" s="65"/>
    </row>
    <row r="55" spans="1:8" x14ac:dyDescent="0.25">
      <c r="A55" s="14">
        <v>51</v>
      </c>
      <c r="B55" s="18"/>
      <c r="C55" s="11">
        <f>IF(LEN($C54),IFERROR(VLOOKUP($B55,'MASTER Tools List'!$B$5:$J$208,2,FALSE),0))</f>
        <v>0</v>
      </c>
      <c r="D55" s="11">
        <f>IF(LEN($C54),IFERROR(VLOOKUP($B55,'MASTER Tools List'!$B$5:$J$208,3,FALSE),0))</f>
        <v>0</v>
      </c>
      <c r="E55" s="18"/>
      <c r="F55" s="18"/>
      <c r="G55" s="18"/>
      <c r="H55" s="65"/>
    </row>
    <row r="56" spans="1:8" x14ac:dyDescent="0.25">
      <c r="A56" s="14">
        <v>52</v>
      </c>
      <c r="B56" s="18"/>
      <c r="C56" s="11">
        <f>IF(LEN($C55),IFERROR(VLOOKUP($B56,'MASTER Tools List'!$B$5:$J$208,2,FALSE),0))</f>
        <v>0</v>
      </c>
      <c r="D56" s="11">
        <f>IF(LEN($C55),IFERROR(VLOOKUP($B56,'MASTER Tools List'!$B$5:$J$208,3,FALSE),0))</f>
        <v>0</v>
      </c>
      <c r="E56" s="18"/>
      <c r="F56" s="18"/>
      <c r="G56" s="18"/>
      <c r="H56" s="65"/>
    </row>
    <row r="57" spans="1:8" x14ac:dyDescent="0.25">
      <c r="A57" s="14">
        <v>53</v>
      </c>
      <c r="B57" s="18"/>
      <c r="C57" s="11">
        <f>IF(LEN($C56),IFERROR(VLOOKUP($B57,'MASTER Tools List'!$B$5:$J$208,2,FALSE),0))</f>
        <v>0</v>
      </c>
      <c r="D57" s="11">
        <f>IF(LEN($C56),IFERROR(VLOOKUP($B57,'MASTER Tools List'!$B$5:$J$208,3,FALSE),0))</f>
        <v>0</v>
      </c>
      <c r="E57" s="18"/>
      <c r="F57" s="18"/>
      <c r="G57" s="18"/>
      <c r="H57" s="65"/>
    </row>
    <row r="58" spans="1:8" x14ac:dyDescent="0.25">
      <c r="A58" s="14">
        <v>54</v>
      </c>
      <c r="B58" s="18"/>
      <c r="C58" s="11">
        <f>IF(LEN($C57),IFERROR(VLOOKUP($B58,'MASTER Tools List'!$B$5:$J$208,2,FALSE),0))</f>
        <v>0</v>
      </c>
      <c r="D58" s="11">
        <f>IF(LEN($C57),IFERROR(VLOOKUP($B58,'MASTER Tools List'!$B$5:$J$208,3,FALSE),0))</f>
        <v>0</v>
      </c>
      <c r="E58" s="18"/>
      <c r="F58" s="18"/>
      <c r="G58" s="18"/>
      <c r="H58" s="65"/>
    </row>
    <row r="59" spans="1:8" x14ac:dyDescent="0.25">
      <c r="A59" s="14">
        <v>55</v>
      </c>
      <c r="B59" s="18"/>
      <c r="C59" s="11">
        <f>IF(LEN($C58),IFERROR(VLOOKUP($B59,'MASTER Tools List'!$B$5:$J$208,2,FALSE),0))</f>
        <v>0</v>
      </c>
      <c r="D59" s="11">
        <f>IF(LEN($C58),IFERROR(VLOOKUP($B59,'MASTER Tools List'!$B$5:$J$208,3,FALSE),0))</f>
        <v>0</v>
      </c>
      <c r="E59" s="18"/>
      <c r="F59" s="18"/>
      <c r="G59" s="18"/>
      <c r="H59" s="65"/>
    </row>
    <row r="60" spans="1:8" x14ac:dyDescent="0.25">
      <c r="A60" s="14">
        <v>56</v>
      </c>
      <c r="B60" s="18"/>
      <c r="C60" s="11">
        <f>IF(LEN($C59),IFERROR(VLOOKUP($B60,'MASTER Tools List'!$B$5:$J$208,2,FALSE),0))</f>
        <v>0</v>
      </c>
      <c r="D60" s="11">
        <f>IF(LEN($C59),IFERROR(VLOOKUP($B60,'MASTER Tools List'!$B$5:$J$208,3,FALSE),0))</f>
        <v>0</v>
      </c>
      <c r="E60" s="18"/>
      <c r="F60" s="18"/>
      <c r="G60" s="18"/>
      <c r="H60" s="65"/>
    </row>
    <row r="61" spans="1:8" x14ac:dyDescent="0.25">
      <c r="A61" s="14">
        <v>57</v>
      </c>
      <c r="B61" s="18"/>
      <c r="C61" s="11">
        <f>IF(LEN($C60),IFERROR(VLOOKUP($B61,'MASTER Tools List'!$B$5:$J$208,2,FALSE),0))</f>
        <v>0</v>
      </c>
      <c r="D61" s="11">
        <f>IF(LEN($C60),IFERROR(VLOOKUP($B61,'MASTER Tools List'!$B$5:$J$208,3,FALSE),0))</f>
        <v>0</v>
      </c>
      <c r="E61" s="18"/>
      <c r="F61" s="18"/>
      <c r="G61" s="18"/>
      <c r="H61" s="65"/>
    </row>
    <row r="62" spans="1:8" x14ac:dyDescent="0.25">
      <c r="A62" s="14">
        <v>58</v>
      </c>
      <c r="B62" s="18"/>
      <c r="C62" s="11">
        <f>IF(LEN($C61),IFERROR(VLOOKUP($B62,'MASTER Tools List'!$B$5:$J$208,2,FALSE),0))</f>
        <v>0</v>
      </c>
      <c r="D62" s="11">
        <f>IF(LEN($C61),IFERROR(VLOOKUP($B62,'MASTER Tools List'!$B$5:$J$208,3,FALSE),0))</f>
        <v>0</v>
      </c>
      <c r="E62" s="18"/>
      <c r="F62" s="18"/>
      <c r="G62" s="18"/>
      <c r="H62" s="65"/>
    </row>
    <row r="63" spans="1:8" x14ac:dyDescent="0.25">
      <c r="A63" s="14">
        <v>59</v>
      </c>
      <c r="B63" s="18"/>
      <c r="C63" s="11">
        <f>IF(LEN($C62),IFERROR(VLOOKUP($B63,'MASTER Tools List'!$B$5:$J$208,2,FALSE),0))</f>
        <v>0</v>
      </c>
      <c r="D63" s="11">
        <f>IF(LEN($C62),IFERROR(VLOOKUP($B63,'MASTER Tools List'!$B$5:$J$208,3,FALSE),0))</f>
        <v>0</v>
      </c>
      <c r="E63" s="18"/>
      <c r="F63" s="18"/>
      <c r="G63" s="18"/>
      <c r="H63" s="65"/>
    </row>
    <row r="64" spans="1:8" x14ac:dyDescent="0.25">
      <c r="A64" s="14">
        <v>60</v>
      </c>
      <c r="B64" s="18"/>
      <c r="C64" s="11">
        <f>IF(LEN($C63),IFERROR(VLOOKUP($B64,'MASTER Tools List'!$B$5:$J$208,2,FALSE),0))</f>
        <v>0</v>
      </c>
      <c r="D64" s="11">
        <f>IF(LEN($C63),IFERROR(VLOOKUP($B64,'MASTER Tools List'!$B$5:$J$208,3,FALSE),0))</f>
        <v>0</v>
      </c>
      <c r="E64" s="18"/>
      <c r="F64" s="18"/>
      <c r="G64" s="18"/>
      <c r="H64" s="65"/>
    </row>
    <row r="65" spans="1:8" x14ac:dyDescent="0.25">
      <c r="A65" s="14">
        <v>61</v>
      </c>
      <c r="B65" s="18"/>
      <c r="C65" s="11">
        <f>IF(LEN($C64),IFERROR(VLOOKUP($B65,'MASTER Tools List'!$B$5:$J$208,2,FALSE),0))</f>
        <v>0</v>
      </c>
      <c r="D65" s="11">
        <f>IF(LEN($C64),IFERROR(VLOOKUP($B65,'MASTER Tools List'!$B$5:$J$208,3,FALSE),0))</f>
        <v>0</v>
      </c>
      <c r="E65" s="18"/>
      <c r="F65" s="18"/>
      <c r="G65" s="18"/>
      <c r="H65" s="65"/>
    </row>
    <row r="66" spans="1:8" x14ac:dyDescent="0.25">
      <c r="A66" s="14">
        <v>62</v>
      </c>
      <c r="B66" s="18"/>
      <c r="C66" s="11">
        <f>IF(LEN($C65),IFERROR(VLOOKUP($B66,'MASTER Tools List'!$B$5:$J$208,2,FALSE),0))</f>
        <v>0</v>
      </c>
      <c r="D66" s="11">
        <f>IF(LEN($C65),IFERROR(VLOOKUP($B66,'MASTER Tools List'!$B$5:$J$208,3,FALSE),0))</f>
        <v>0</v>
      </c>
      <c r="E66" s="18"/>
      <c r="F66" s="18"/>
      <c r="G66" s="18"/>
      <c r="H66" s="65"/>
    </row>
    <row r="67" spans="1:8" x14ac:dyDescent="0.25">
      <c r="A67" s="14">
        <v>63</v>
      </c>
      <c r="B67" s="18"/>
      <c r="C67" s="11">
        <f>IF(LEN($C66),IFERROR(VLOOKUP($B67,'MASTER Tools List'!$B$5:$J$208,2,FALSE),0))</f>
        <v>0</v>
      </c>
      <c r="D67" s="11">
        <f>IF(LEN($C66),IFERROR(VLOOKUP($B67,'MASTER Tools List'!$B$5:$J$208,3,FALSE),0))</f>
        <v>0</v>
      </c>
      <c r="E67" s="18"/>
      <c r="F67" s="18"/>
      <c r="G67" s="18"/>
      <c r="H67" s="65"/>
    </row>
    <row r="68" spans="1:8" x14ac:dyDescent="0.25">
      <c r="A68" s="14">
        <v>64</v>
      </c>
      <c r="B68" s="18"/>
      <c r="C68" s="11">
        <f>IF(LEN($C67),IFERROR(VLOOKUP($B68,'MASTER Tools List'!$B$5:$J$208,2,FALSE),0))</f>
        <v>0</v>
      </c>
      <c r="D68" s="11">
        <f>IF(LEN($C67),IFERROR(VLOOKUP($B68,'MASTER Tools List'!$B$5:$J$208,3,FALSE),0))</f>
        <v>0</v>
      </c>
      <c r="E68" s="18"/>
      <c r="F68" s="18"/>
      <c r="G68" s="18"/>
      <c r="H68" s="65"/>
    </row>
    <row r="69" spans="1:8" x14ac:dyDescent="0.25">
      <c r="A69" s="14">
        <v>65</v>
      </c>
      <c r="B69" s="18"/>
      <c r="C69" s="11">
        <f>IF(LEN($C68),IFERROR(VLOOKUP($B69,'MASTER Tools List'!$B$5:$J$208,2,FALSE),0))</f>
        <v>0</v>
      </c>
      <c r="D69" s="11">
        <f>IF(LEN($C68),IFERROR(VLOOKUP($B69,'MASTER Tools List'!$B$5:$J$208,3,FALSE),0))</f>
        <v>0</v>
      </c>
      <c r="E69" s="18"/>
      <c r="F69" s="18"/>
      <c r="G69" s="18"/>
      <c r="H69" s="65"/>
    </row>
    <row r="70" spans="1:8" x14ac:dyDescent="0.25">
      <c r="A70" s="14">
        <v>66</v>
      </c>
      <c r="B70" s="18"/>
      <c r="C70" s="11">
        <f>IF(LEN($C69),IFERROR(VLOOKUP($B70,'MASTER Tools List'!$B$5:$J$208,2,FALSE),0))</f>
        <v>0</v>
      </c>
      <c r="D70" s="11">
        <f>IF(LEN($C69),IFERROR(VLOOKUP($B70,'MASTER Tools List'!$B$5:$J$208,3,FALSE),0))</f>
        <v>0</v>
      </c>
      <c r="E70" s="18"/>
      <c r="F70" s="18"/>
      <c r="G70" s="18"/>
      <c r="H70" s="65"/>
    </row>
    <row r="71" spans="1:8" x14ac:dyDescent="0.25">
      <c r="A71" s="14">
        <v>67</v>
      </c>
      <c r="B71" s="18"/>
      <c r="C71" s="11">
        <f>IF(LEN($C70),IFERROR(VLOOKUP($B71,'MASTER Tools List'!$B$5:$J$208,2,FALSE),0))</f>
        <v>0</v>
      </c>
      <c r="D71" s="11">
        <f>IF(LEN($C70),IFERROR(VLOOKUP($B71,'MASTER Tools List'!$B$5:$J$208,3,FALSE),0))</f>
        <v>0</v>
      </c>
      <c r="E71" s="18"/>
      <c r="F71" s="18"/>
      <c r="G71" s="18"/>
      <c r="H71" s="65"/>
    </row>
    <row r="72" spans="1:8" x14ac:dyDescent="0.25">
      <c r="A72" s="14">
        <v>68</v>
      </c>
      <c r="B72" s="18"/>
      <c r="C72" s="11">
        <f>IF(LEN($C71),IFERROR(VLOOKUP($B72,'MASTER Tools List'!$B$5:$J$208,2,FALSE),0))</f>
        <v>0</v>
      </c>
      <c r="D72" s="11">
        <f>IF(LEN($C71),IFERROR(VLOOKUP($B72,'MASTER Tools List'!$B$5:$J$208,3,FALSE),0))</f>
        <v>0</v>
      </c>
      <c r="E72" s="18"/>
      <c r="F72" s="18"/>
      <c r="G72" s="18"/>
      <c r="H72" s="65"/>
    </row>
    <row r="73" spans="1:8" x14ac:dyDescent="0.25">
      <c r="A73" s="14">
        <v>69</v>
      </c>
      <c r="B73" s="18"/>
      <c r="C73" s="11">
        <f>IF(LEN($C72),IFERROR(VLOOKUP($B73,'MASTER Tools List'!$B$5:$J$208,2,FALSE),0))</f>
        <v>0</v>
      </c>
      <c r="D73" s="11">
        <f>IF(LEN($C72),IFERROR(VLOOKUP($B73,'MASTER Tools List'!$B$5:$J$208,3,FALSE),0))</f>
        <v>0</v>
      </c>
      <c r="E73" s="18"/>
      <c r="F73" s="18"/>
      <c r="G73" s="18"/>
      <c r="H73" s="65"/>
    </row>
    <row r="74" spans="1:8" x14ac:dyDescent="0.25">
      <c r="A74" s="14">
        <v>70</v>
      </c>
      <c r="B74" s="18"/>
      <c r="C74" s="11">
        <f>IF(LEN($C73),IFERROR(VLOOKUP($B74,'MASTER Tools List'!$B$5:$J$208,2,FALSE),0))</f>
        <v>0</v>
      </c>
      <c r="D74" s="11">
        <f>IF(LEN($C73),IFERROR(VLOOKUP($B74,'MASTER Tools List'!$B$5:$J$208,3,FALSE),0))</f>
        <v>0</v>
      </c>
      <c r="E74" s="18"/>
      <c r="F74" s="18"/>
      <c r="G74" s="18"/>
      <c r="H74" s="65"/>
    </row>
    <row r="75" spans="1:8" x14ac:dyDescent="0.25">
      <c r="A75" s="14">
        <v>71</v>
      </c>
      <c r="B75" s="18"/>
      <c r="C75" s="11">
        <f>IF(LEN($C74),IFERROR(VLOOKUP($B75,'MASTER Tools List'!$B$5:$J$208,2,FALSE),0))</f>
        <v>0</v>
      </c>
      <c r="D75" s="11">
        <f>IF(LEN($C74),IFERROR(VLOOKUP($B75,'MASTER Tools List'!$B$5:$J$208,3,FALSE),0))</f>
        <v>0</v>
      </c>
      <c r="E75" s="18"/>
      <c r="F75" s="18"/>
      <c r="G75" s="18"/>
      <c r="H75" s="65"/>
    </row>
    <row r="76" spans="1:8" x14ac:dyDescent="0.25">
      <c r="A76" s="14">
        <v>72</v>
      </c>
      <c r="B76" s="18"/>
      <c r="C76" s="11">
        <f>IF(LEN($C75),IFERROR(VLOOKUP($B76,'MASTER Tools List'!$B$5:$J$208,2,FALSE),0))</f>
        <v>0</v>
      </c>
      <c r="D76" s="11">
        <f>IF(LEN($C75),IFERROR(VLOOKUP($B76,'MASTER Tools List'!$B$5:$J$208,3,FALSE),0))</f>
        <v>0</v>
      </c>
      <c r="E76" s="18"/>
      <c r="F76" s="18"/>
      <c r="G76" s="18"/>
      <c r="H76" s="65"/>
    </row>
    <row r="77" spans="1:8" x14ac:dyDescent="0.25">
      <c r="A77" s="14">
        <v>73</v>
      </c>
      <c r="B77" s="18"/>
      <c r="C77" s="11">
        <f>IF(LEN($C76),IFERROR(VLOOKUP($B77,'MASTER Tools List'!$B$5:$J$208,2,FALSE),0))</f>
        <v>0</v>
      </c>
      <c r="D77" s="11">
        <f>IF(LEN($C76),IFERROR(VLOOKUP($B77,'MASTER Tools List'!$B$5:$J$208,3,FALSE),0))</f>
        <v>0</v>
      </c>
      <c r="E77" s="18"/>
      <c r="F77" s="18"/>
      <c r="G77" s="18"/>
      <c r="H77" s="65"/>
    </row>
    <row r="78" spans="1:8" x14ac:dyDescent="0.25">
      <c r="A78" s="14">
        <v>74</v>
      </c>
      <c r="B78" s="18"/>
      <c r="C78" s="11">
        <f>IF(LEN($C77),IFERROR(VLOOKUP($B78,'MASTER Tools List'!$B$5:$J$208,2,FALSE),0))</f>
        <v>0</v>
      </c>
      <c r="D78" s="11">
        <f>IF(LEN($C77),IFERROR(VLOOKUP($B78,'MASTER Tools List'!$B$5:$J$208,3,FALSE),0))</f>
        <v>0</v>
      </c>
      <c r="E78" s="18"/>
      <c r="F78" s="18"/>
      <c r="G78" s="18"/>
      <c r="H78" s="65"/>
    </row>
    <row r="79" spans="1:8" x14ac:dyDescent="0.25">
      <c r="A79" s="14">
        <v>75</v>
      </c>
      <c r="B79" s="18"/>
      <c r="C79" s="11">
        <f>IF(LEN($C78),IFERROR(VLOOKUP($B79,'MASTER Tools List'!$B$5:$J$208,2,FALSE),0))</f>
        <v>0</v>
      </c>
      <c r="D79" s="11">
        <f>IF(LEN($C78),IFERROR(VLOOKUP($B79,'MASTER Tools List'!$B$5:$J$208,3,FALSE),0))</f>
        <v>0</v>
      </c>
      <c r="E79" s="18"/>
      <c r="F79" s="18"/>
      <c r="G79" s="18"/>
      <c r="H79" s="65"/>
    </row>
    <row r="80" spans="1:8" x14ac:dyDescent="0.25">
      <c r="A80" s="14">
        <v>76</v>
      </c>
      <c r="B80" s="18"/>
      <c r="C80" s="11">
        <f>IF(LEN($C79),IFERROR(VLOOKUP($B80,'MASTER Tools List'!$B$5:$J$208,2,FALSE),0))</f>
        <v>0</v>
      </c>
      <c r="D80" s="11">
        <f>IF(LEN($C79),IFERROR(VLOOKUP($B80,'MASTER Tools List'!$B$5:$J$208,3,FALSE),0))</f>
        <v>0</v>
      </c>
      <c r="E80" s="18"/>
      <c r="F80" s="18"/>
      <c r="G80" s="18"/>
      <c r="H80" s="65"/>
    </row>
    <row r="81" spans="1:8" x14ac:dyDescent="0.25">
      <c r="A81" s="14">
        <v>77</v>
      </c>
      <c r="B81" s="18"/>
      <c r="C81" s="11">
        <f>IF(LEN($C80),IFERROR(VLOOKUP($B81,'MASTER Tools List'!$B$5:$J$208,2,FALSE),0))</f>
        <v>0</v>
      </c>
      <c r="D81" s="11">
        <f>IF(LEN($C80),IFERROR(VLOOKUP($B81,'MASTER Tools List'!$B$5:$J$208,3,FALSE),0))</f>
        <v>0</v>
      </c>
      <c r="E81" s="18"/>
      <c r="F81" s="18"/>
      <c r="G81" s="18"/>
      <c r="H81" s="65"/>
    </row>
    <row r="82" spans="1:8" x14ac:dyDescent="0.25">
      <c r="A82" s="14">
        <v>78</v>
      </c>
      <c r="B82" s="18"/>
      <c r="C82" s="11">
        <f>IF(LEN($C81),IFERROR(VLOOKUP($B82,'MASTER Tools List'!$B$5:$J$208,2,FALSE),0))</f>
        <v>0</v>
      </c>
      <c r="D82" s="11">
        <f>IF(LEN($C81),IFERROR(VLOOKUP($B82,'MASTER Tools List'!$B$5:$J$208,3,FALSE),0))</f>
        <v>0</v>
      </c>
      <c r="E82" s="18"/>
      <c r="F82" s="18"/>
      <c r="G82" s="18"/>
      <c r="H82" s="65"/>
    </row>
    <row r="83" spans="1:8" x14ac:dyDescent="0.25">
      <c r="A83" s="14">
        <v>79</v>
      </c>
      <c r="B83" s="18"/>
      <c r="C83" s="11">
        <f>IF(LEN($C82),IFERROR(VLOOKUP($B83,'MASTER Tools List'!$B$5:$J$208,2,FALSE),0))</f>
        <v>0</v>
      </c>
      <c r="D83" s="11">
        <f>IF(LEN($C82),IFERROR(VLOOKUP($B83,'MASTER Tools List'!$B$5:$J$208,3,FALSE),0))</f>
        <v>0</v>
      </c>
      <c r="E83" s="18"/>
      <c r="F83" s="18"/>
      <c r="G83" s="18"/>
      <c r="H83" s="65"/>
    </row>
    <row r="84" spans="1:8" x14ac:dyDescent="0.25">
      <c r="A84" s="14">
        <v>80</v>
      </c>
      <c r="B84" s="18"/>
      <c r="C84" s="11">
        <f>IF(LEN($C83),IFERROR(VLOOKUP($B84,'MASTER Tools List'!$B$5:$J$208,2,FALSE),0))</f>
        <v>0</v>
      </c>
      <c r="D84" s="11">
        <f>IF(LEN($C83),IFERROR(VLOOKUP($B84,'MASTER Tools List'!$B$5:$J$208,3,FALSE),0))</f>
        <v>0</v>
      </c>
      <c r="E84" s="18"/>
      <c r="F84" s="18"/>
      <c r="G84" s="18"/>
      <c r="H84" s="65"/>
    </row>
    <row r="85" spans="1:8" x14ac:dyDescent="0.25">
      <c r="A85" s="14">
        <v>81</v>
      </c>
      <c r="B85" s="18"/>
      <c r="C85" s="11">
        <f>IF(LEN($C84),IFERROR(VLOOKUP($B85,'MASTER Tools List'!$B$5:$J$208,2,FALSE),0))</f>
        <v>0</v>
      </c>
      <c r="D85" s="11">
        <f>IF(LEN($C84),IFERROR(VLOOKUP($B85,'MASTER Tools List'!$B$5:$J$208,3,FALSE),0))</f>
        <v>0</v>
      </c>
      <c r="E85" s="18"/>
      <c r="F85" s="18"/>
      <c r="G85" s="18"/>
      <c r="H85" s="65"/>
    </row>
    <row r="86" spans="1:8" x14ac:dyDescent="0.25">
      <c r="A86" s="14">
        <v>82</v>
      </c>
      <c r="B86" s="18"/>
      <c r="C86" s="11">
        <f>IF(LEN($C85),IFERROR(VLOOKUP($B86,'MASTER Tools List'!$B$5:$J$208,2,FALSE),0))</f>
        <v>0</v>
      </c>
      <c r="D86" s="11">
        <f>IF(LEN($C85),IFERROR(VLOOKUP($B86,'MASTER Tools List'!$B$5:$J$208,3,FALSE),0))</f>
        <v>0</v>
      </c>
      <c r="E86" s="18"/>
      <c r="F86" s="18"/>
      <c r="G86" s="18"/>
      <c r="H86" s="65"/>
    </row>
    <row r="87" spans="1:8" x14ac:dyDescent="0.25">
      <c r="A87" s="14">
        <v>83</v>
      </c>
      <c r="B87" s="18"/>
      <c r="C87" s="11">
        <f>IF(LEN($C86),IFERROR(VLOOKUP($B87,'MASTER Tools List'!$B$5:$J$208,2,FALSE),0))</f>
        <v>0</v>
      </c>
      <c r="D87" s="11">
        <f>IF(LEN($C86),IFERROR(VLOOKUP($B87,'MASTER Tools List'!$B$5:$J$208,3,FALSE),0))</f>
        <v>0</v>
      </c>
      <c r="E87" s="18"/>
      <c r="F87" s="18"/>
      <c r="G87" s="18"/>
      <c r="H87" s="65"/>
    </row>
    <row r="88" spans="1:8" x14ac:dyDescent="0.25">
      <c r="A88" s="14">
        <v>84</v>
      </c>
      <c r="B88" s="18"/>
      <c r="C88" s="11">
        <f>IF(LEN($C87),IFERROR(VLOOKUP($B88,'MASTER Tools List'!$B$5:$J$208,2,FALSE),0))</f>
        <v>0</v>
      </c>
      <c r="D88" s="11">
        <f>IF(LEN($C87),IFERROR(VLOOKUP($B88,'MASTER Tools List'!$B$5:$J$208,3,FALSE),0))</f>
        <v>0</v>
      </c>
      <c r="E88" s="18"/>
      <c r="F88" s="18"/>
      <c r="G88" s="18"/>
      <c r="H88" s="65"/>
    </row>
    <row r="89" spans="1:8" x14ac:dyDescent="0.25">
      <c r="A89" s="14">
        <v>85</v>
      </c>
      <c r="B89" s="18"/>
      <c r="C89" s="11">
        <f>IF(LEN($C88),IFERROR(VLOOKUP($B89,'MASTER Tools List'!$B$5:$J$208,2,FALSE),0))</f>
        <v>0</v>
      </c>
      <c r="D89" s="11">
        <f>IF(LEN($C88),IFERROR(VLOOKUP($B89,'MASTER Tools List'!$B$5:$J$208,3,FALSE),0))</f>
        <v>0</v>
      </c>
      <c r="E89" s="18"/>
      <c r="F89" s="18"/>
      <c r="G89" s="18"/>
      <c r="H89" s="65"/>
    </row>
    <row r="90" spans="1:8" x14ac:dyDescent="0.25">
      <c r="A90" s="14">
        <v>86</v>
      </c>
      <c r="B90" s="18"/>
      <c r="C90" s="11">
        <f>IF(LEN($C89),IFERROR(VLOOKUP($B90,'MASTER Tools List'!$B$5:$J$208,2,FALSE),0))</f>
        <v>0</v>
      </c>
      <c r="D90" s="11">
        <f>IF(LEN($C89),IFERROR(VLOOKUP($B90,'MASTER Tools List'!$B$5:$J$208,3,FALSE),0))</f>
        <v>0</v>
      </c>
      <c r="E90" s="18"/>
      <c r="F90" s="18"/>
      <c r="G90" s="18"/>
      <c r="H90" s="65"/>
    </row>
    <row r="91" spans="1:8" x14ac:dyDescent="0.25">
      <c r="A91" s="14">
        <v>87</v>
      </c>
      <c r="B91" s="18"/>
      <c r="C91" s="11">
        <f>IF(LEN($C90),IFERROR(VLOOKUP($B91,'MASTER Tools List'!$B$5:$J$208,2,FALSE),0))</f>
        <v>0</v>
      </c>
      <c r="D91" s="11">
        <f>IF(LEN($C90),IFERROR(VLOOKUP($B91,'MASTER Tools List'!$B$5:$J$208,3,FALSE),0))</f>
        <v>0</v>
      </c>
      <c r="E91" s="18"/>
      <c r="F91" s="18"/>
      <c r="G91" s="18"/>
      <c r="H91" s="65"/>
    </row>
    <row r="92" spans="1:8" x14ac:dyDescent="0.25">
      <c r="A92" s="14">
        <v>88</v>
      </c>
      <c r="B92" s="18"/>
      <c r="C92" s="11">
        <f>IF(LEN($C91),IFERROR(VLOOKUP($B92,'MASTER Tools List'!$B$5:$J$208,2,FALSE),0))</f>
        <v>0</v>
      </c>
      <c r="D92" s="11">
        <f>IF(LEN($C91),IFERROR(VLOOKUP($B92,'MASTER Tools List'!$B$5:$J$208,3,FALSE),0))</f>
        <v>0</v>
      </c>
      <c r="E92" s="18"/>
      <c r="F92" s="18"/>
      <c r="G92" s="18"/>
      <c r="H92" s="65"/>
    </row>
    <row r="93" spans="1:8" x14ac:dyDescent="0.25">
      <c r="A93" s="14">
        <v>89</v>
      </c>
      <c r="B93" s="18"/>
      <c r="C93" s="11">
        <f>IF(LEN($C92),IFERROR(VLOOKUP($B93,'MASTER Tools List'!$B$5:$J$208,2,FALSE),0))</f>
        <v>0</v>
      </c>
      <c r="D93" s="11">
        <f>IF(LEN($C92),IFERROR(VLOOKUP($B93,'MASTER Tools List'!$B$5:$J$208,3,FALSE),0))</f>
        <v>0</v>
      </c>
      <c r="E93" s="18"/>
      <c r="F93" s="18"/>
      <c r="G93" s="18"/>
      <c r="H93" s="65"/>
    </row>
    <row r="94" spans="1:8" x14ac:dyDescent="0.25">
      <c r="A94" s="14">
        <v>90</v>
      </c>
      <c r="B94" s="18"/>
      <c r="C94" s="11">
        <f>IF(LEN($C93),IFERROR(VLOOKUP($B94,'MASTER Tools List'!$B$5:$J$208,2,FALSE),0))</f>
        <v>0</v>
      </c>
      <c r="D94" s="11">
        <f>IF(LEN($C93),IFERROR(VLOOKUP($B94,'MASTER Tools List'!$B$5:$J$208,3,FALSE),0))</f>
        <v>0</v>
      </c>
      <c r="E94" s="18"/>
      <c r="F94" s="18"/>
      <c r="G94" s="18"/>
      <c r="H94" s="65"/>
    </row>
    <row r="95" spans="1:8" x14ac:dyDescent="0.25">
      <c r="A95" s="14">
        <v>91</v>
      </c>
      <c r="B95" s="18"/>
      <c r="C95" s="11">
        <f>IF(LEN($C94),IFERROR(VLOOKUP($B95,'MASTER Tools List'!$B$5:$J$208,2,FALSE),0))</f>
        <v>0</v>
      </c>
      <c r="D95" s="11">
        <f>IF(LEN($C94),IFERROR(VLOOKUP($B95,'MASTER Tools List'!$B$5:$J$208,3,FALSE),0))</f>
        <v>0</v>
      </c>
      <c r="E95" s="18"/>
      <c r="F95" s="18"/>
      <c r="G95" s="18"/>
      <c r="H95" s="65"/>
    </row>
    <row r="96" spans="1:8" x14ac:dyDescent="0.25">
      <c r="A96" s="14">
        <v>92</v>
      </c>
      <c r="B96" s="18"/>
      <c r="C96" s="11">
        <f>IF(LEN($C95),IFERROR(VLOOKUP($B96,'MASTER Tools List'!$B$5:$J$208,2,FALSE),0))</f>
        <v>0</v>
      </c>
      <c r="D96" s="11">
        <f>IF(LEN($C95),IFERROR(VLOOKUP($B96,'MASTER Tools List'!$B$5:$J$208,3,FALSE),0))</f>
        <v>0</v>
      </c>
      <c r="E96" s="18"/>
      <c r="F96" s="18"/>
      <c r="G96" s="18"/>
      <c r="H96" s="65"/>
    </row>
    <row r="97" spans="1:8" x14ac:dyDescent="0.25">
      <c r="A97" s="14">
        <v>93</v>
      </c>
      <c r="B97" s="18"/>
      <c r="C97" s="11">
        <f>IF(LEN($C96),IFERROR(VLOOKUP($B97,'MASTER Tools List'!$B$5:$J$208,2,FALSE),0))</f>
        <v>0</v>
      </c>
      <c r="D97" s="11">
        <f>IF(LEN($C96),IFERROR(VLOOKUP($B97,'MASTER Tools List'!$B$5:$J$208,3,FALSE),0))</f>
        <v>0</v>
      </c>
      <c r="E97" s="18"/>
      <c r="F97" s="18"/>
      <c r="G97" s="18"/>
      <c r="H97" s="65"/>
    </row>
    <row r="98" spans="1:8" x14ac:dyDescent="0.25">
      <c r="A98" s="14">
        <v>94</v>
      </c>
      <c r="B98" s="18"/>
      <c r="C98" s="11">
        <f>IF(LEN($C97),IFERROR(VLOOKUP($B98,'MASTER Tools List'!$B$5:$J$208,2,FALSE),0))</f>
        <v>0</v>
      </c>
      <c r="D98" s="11">
        <f>IF(LEN($C97),IFERROR(VLOOKUP($B98,'MASTER Tools List'!$B$5:$J$208,3,FALSE),0))</f>
        <v>0</v>
      </c>
      <c r="E98" s="18"/>
      <c r="F98" s="18"/>
      <c r="G98" s="18"/>
      <c r="H98" s="65"/>
    </row>
    <row r="99" spans="1:8" x14ac:dyDescent="0.25">
      <c r="A99" s="14">
        <v>95</v>
      </c>
      <c r="B99" s="18"/>
      <c r="C99" s="11">
        <f>IF(LEN($C98),IFERROR(VLOOKUP($B99,'MASTER Tools List'!$B$5:$J$208,2,FALSE),0))</f>
        <v>0</v>
      </c>
      <c r="D99" s="11">
        <f>IF(LEN($C98),IFERROR(VLOOKUP($B99,'MASTER Tools List'!$B$5:$J$208,3,FALSE),0))</f>
        <v>0</v>
      </c>
      <c r="E99" s="18"/>
      <c r="F99" s="18"/>
      <c r="G99" s="18"/>
      <c r="H99" s="65"/>
    </row>
    <row r="100" spans="1:8" x14ac:dyDescent="0.25">
      <c r="A100" s="14">
        <v>96</v>
      </c>
      <c r="B100" s="18"/>
      <c r="C100" s="11">
        <f>IF(LEN($C99),IFERROR(VLOOKUP($B100,'MASTER Tools List'!$B$5:$J$208,2,FALSE),0))</f>
        <v>0</v>
      </c>
      <c r="D100" s="11">
        <f>IF(LEN($C99),IFERROR(VLOOKUP($B100,'MASTER Tools List'!$B$5:$J$208,3,FALSE),0))</f>
        <v>0</v>
      </c>
      <c r="E100" s="18"/>
      <c r="F100" s="18"/>
      <c r="G100" s="18"/>
      <c r="H100" s="65"/>
    </row>
    <row r="101" spans="1:8" x14ac:dyDescent="0.25">
      <c r="A101" s="14">
        <v>97</v>
      </c>
      <c r="B101" s="18"/>
      <c r="C101" s="11">
        <f>IF(LEN($C100),IFERROR(VLOOKUP($B101,'MASTER Tools List'!$B$5:$J$208,2,FALSE),0))</f>
        <v>0</v>
      </c>
      <c r="D101" s="11">
        <f>IF(LEN($C100),IFERROR(VLOOKUP($B101,'MASTER Tools List'!$B$5:$J$208,3,FALSE),0))</f>
        <v>0</v>
      </c>
      <c r="E101" s="18"/>
      <c r="F101" s="18"/>
      <c r="G101" s="18"/>
      <c r="H101" s="65"/>
    </row>
    <row r="102" spans="1:8" x14ac:dyDescent="0.25">
      <c r="A102" s="14">
        <v>98</v>
      </c>
      <c r="B102" s="18"/>
      <c r="C102" s="11">
        <f>IF(LEN($C101),IFERROR(VLOOKUP($B102,'MASTER Tools List'!$B$5:$J$208,2,FALSE),0))</f>
        <v>0</v>
      </c>
      <c r="D102" s="11">
        <f>IF(LEN($C101),IFERROR(VLOOKUP($B102,'MASTER Tools List'!$B$5:$J$208,3,FALSE),0))</f>
        <v>0</v>
      </c>
      <c r="E102" s="18"/>
      <c r="F102" s="18"/>
      <c r="G102" s="18"/>
      <c r="H102" s="65"/>
    </row>
    <row r="103" spans="1:8" x14ac:dyDescent="0.25">
      <c r="A103" s="14">
        <v>99</v>
      </c>
      <c r="B103" s="18"/>
      <c r="C103" s="11">
        <f>IF(LEN($C102),IFERROR(VLOOKUP($B103,'MASTER Tools List'!$B$5:$J$208,2,FALSE),0))</f>
        <v>0</v>
      </c>
      <c r="D103" s="11">
        <f>IF(LEN($C102),IFERROR(VLOOKUP($B103,'MASTER Tools List'!$B$5:$J$208,3,FALSE),0))</f>
        <v>0</v>
      </c>
      <c r="E103" s="18"/>
      <c r="F103" s="18"/>
      <c r="G103" s="18"/>
      <c r="H103" s="65"/>
    </row>
    <row r="104" spans="1:8" x14ac:dyDescent="0.25">
      <c r="A104" s="14">
        <v>100</v>
      </c>
      <c r="B104" s="18"/>
      <c r="C104" s="11">
        <f>IF(LEN($C103),IFERROR(VLOOKUP($B104,'MASTER Tools List'!$B$5:$J$208,2,FALSE),0))</f>
        <v>0</v>
      </c>
      <c r="D104" s="11">
        <f>IF(LEN($C103),IFERROR(VLOOKUP($B104,'MASTER Tools List'!$B$5:$J$208,3,FALSE),0))</f>
        <v>0</v>
      </c>
      <c r="E104" s="18"/>
      <c r="F104" s="18"/>
      <c r="G104" s="18"/>
      <c r="H104" s="65"/>
    </row>
    <row r="105" spans="1:8" x14ac:dyDescent="0.25">
      <c r="A105" s="14">
        <v>101</v>
      </c>
      <c r="B105" s="18"/>
      <c r="C105" s="11">
        <f>IF(LEN($C104),IFERROR(VLOOKUP($B105,'MASTER Tools List'!$B$5:$J$208,2,FALSE),0))</f>
        <v>0</v>
      </c>
      <c r="D105" s="11">
        <f>IF(LEN($C104),IFERROR(VLOOKUP($B105,'MASTER Tools List'!$B$5:$J$208,3,FALSE),0))</f>
        <v>0</v>
      </c>
      <c r="E105" s="18"/>
      <c r="F105" s="18"/>
      <c r="G105" s="18"/>
      <c r="H105" s="65"/>
    </row>
    <row r="106" spans="1:8" x14ac:dyDescent="0.25">
      <c r="A106" s="14">
        <v>102</v>
      </c>
      <c r="B106" s="18"/>
      <c r="C106" s="11">
        <f>IF(LEN($C105),IFERROR(VLOOKUP($B106,'MASTER Tools List'!$B$5:$J$208,2,FALSE),0))</f>
        <v>0</v>
      </c>
      <c r="D106" s="11">
        <f>IF(LEN($C105),IFERROR(VLOOKUP($B106,'MASTER Tools List'!$B$5:$J$208,3,FALSE),0))</f>
        <v>0</v>
      </c>
      <c r="E106" s="18"/>
      <c r="F106" s="18"/>
      <c r="G106" s="18"/>
      <c r="H106" s="65"/>
    </row>
    <row r="107" spans="1:8" x14ac:dyDescent="0.25">
      <c r="A107" s="14">
        <v>103</v>
      </c>
      <c r="B107" s="18"/>
      <c r="C107" s="11">
        <f>IF(LEN($C106),IFERROR(VLOOKUP($B107,'MASTER Tools List'!$B$5:$J$208,2,FALSE),0))</f>
        <v>0</v>
      </c>
      <c r="D107" s="11">
        <f>IF(LEN($C106),IFERROR(VLOOKUP($B107,'MASTER Tools List'!$B$5:$J$208,3,FALSE),0))</f>
        <v>0</v>
      </c>
      <c r="E107" s="18"/>
      <c r="F107" s="18"/>
      <c r="G107" s="18"/>
      <c r="H107" s="65"/>
    </row>
    <row r="108" spans="1:8" x14ac:dyDescent="0.25">
      <c r="A108" s="14">
        <v>104</v>
      </c>
      <c r="B108" s="18"/>
      <c r="C108" s="11">
        <f>IF(LEN($C107),IFERROR(VLOOKUP($B108,'MASTER Tools List'!$B$5:$J$208,2,FALSE),0))</f>
        <v>0</v>
      </c>
      <c r="D108" s="11">
        <f>IF(LEN($C107),IFERROR(VLOOKUP($B108,'MASTER Tools List'!$B$5:$J$208,3,FALSE),0))</f>
        <v>0</v>
      </c>
      <c r="E108" s="18"/>
      <c r="F108" s="18"/>
      <c r="G108" s="18"/>
      <c r="H108" s="65"/>
    </row>
    <row r="109" spans="1:8" x14ac:dyDescent="0.25">
      <c r="A109" s="14">
        <v>105</v>
      </c>
      <c r="B109" s="18"/>
      <c r="C109" s="11">
        <f>IF(LEN($C108),IFERROR(VLOOKUP($B109,'MASTER Tools List'!$B$5:$J$208,2,FALSE),0))</f>
        <v>0</v>
      </c>
      <c r="D109" s="11">
        <f>IF(LEN($C108),IFERROR(VLOOKUP($B109,'MASTER Tools List'!$B$5:$J$208,3,FALSE),0))</f>
        <v>0</v>
      </c>
      <c r="E109" s="18"/>
      <c r="F109" s="18"/>
      <c r="G109" s="18"/>
      <c r="H109" s="65"/>
    </row>
    <row r="110" spans="1:8" x14ac:dyDescent="0.25">
      <c r="A110" s="14">
        <v>106</v>
      </c>
      <c r="B110" s="18"/>
      <c r="C110" s="11">
        <f>IF(LEN($C109),IFERROR(VLOOKUP($B110,'MASTER Tools List'!$B$5:$J$208,2,FALSE),0))</f>
        <v>0</v>
      </c>
      <c r="D110" s="11">
        <f>IF(LEN($C109),IFERROR(VLOOKUP($B110,'MASTER Tools List'!$B$5:$J$208,3,FALSE),0))</f>
        <v>0</v>
      </c>
      <c r="E110" s="18"/>
      <c r="F110" s="18"/>
      <c r="G110" s="18"/>
      <c r="H110" s="65"/>
    </row>
    <row r="111" spans="1:8" x14ac:dyDescent="0.25">
      <c r="A111" s="14">
        <v>107</v>
      </c>
      <c r="B111" s="18"/>
      <c r="C111" s="11">
        <f>IF(LEN($C110),IFERROR(VLOOKUP($B111,'MASTER Tools List'!$B$5:$J$208,2,FALSE),0))</f>
        <v>0</v>
      </c>
      <c r="D111" s="11">
        <f>IF(LEN($C110),IFERROR(VLOOKUP($B111,'MASTER Tools List'!$B$5:$J$208,3,FALSE),0))</f>
        <v>0</v>
      </c>
      <c r="E111" s="18"/>
      <c r="F111" s="18"/>
      <c r="G111" s="18"/>
      <c r="H111" s="65"/>
    </row>
    <row r="112" spans="1:8" x14ac:dyDescent="0.25">
      <c r="A112" s="14">
        <v>108</v>
      </c>
      <c r="B112" s="18"/>
      <c r="C112" s="11">
        <f>IF(LEN($C111),IFERROR(VLOOKUP($B112,'MASTER Tools List'!$B$5:$J$208,2,FALSE),0))</f>
        <v>0</v>
      </c>
      <c r="D112" s="11">
        <f>IF(LEN($C111),IFERROR(VLOOKUP($B112,'MASTER Tools List'!$B$5:$J$208,3,FALSE),0))</f>
        <v>0</v>
      </c>
      <c r="E112" s="18"/>
      <c r="F112" s="18"/>
      <c r="G112" s="18"/>
      <c r="H112" s="65"/>
    </row>
    <row r="113" spans="1:8" x14ac:dyDescent="0.25">
      <c r="A113" s="14">
        <v>109</v>
      </c>
      <c r="B113" s="18"/>
      <c r="C113" s="11">
        <f>IF(LEN($C112),IFERROR(VLOOKUP($B113,'MASTER Tools List'!$B$5:$J$208,2,FALSE),0))</f>
        <v>0</v>
      </c>
      <c r="D113" s="11">
        <f>IF(LEN($C112),IFERROR(VLOOKUP($B113,'MASTER Tools List'!$B$5:$J$208,3,FALSE),0))</f>
        <v>0</v>
      </c>
      <c r="E113" s="18"/>
      <c r="F113" s="18"/>
      <c r="G113" s="18"/>
      <c r="H113" s="65"/>
    </row>
    <row r="114" spans="1:8" x14ac:dyDescent="0.25">
      <c r="A114" s="14">
        <v>110</v>
      </c>
      <c r="B114" s="18"/>
      <c r="C114" s="11">
        <f>IF(LEN($C113),IFERROR(VLOOKUP($B114,'MASTER Tools List'!$B$5:$J$208,2,FALSE),0))</f>
        <v>0</v>
      </c>
      <c r="D114" s="11">
        <f>IF(LEN($C113),IFERROR(VLOOKUP($B114,'MASTER Tools List'!$B$5:$J$208,3,FALSE),0))</f>
        <v>0</v>
      </c>
      <c r="E114" s="18"/>
      <c r="F114" s="18"/>
      <c r="G114" s="18"/>
      <c r="H114" s="65"/>
    </row>
    <row r="115" spans="1:8" x14ac:dyDescent="0.25">
      <c r="A115" s="14">
        <v>111</v>
      </c>
      <c r="B115" s="18"/>
      <c r="C115" s="11">
        <f>IF(LEN($C114),IFERROR(VLOOKUP($B115,'MASTER Tools List'!$B$5:$J$208,2,FALSE),0))</f>
        <v>0</v>
      </c>
      <c r="D115" s="11">
        <f>IF(LEN($C114),IFERROR(VLOOKUP($B115,'MASTER Tools List'!$B$5:$J$208,3,FALSE),0))</f>
        <v>0</v>
      </c>
      <c r="E115" s="18"/>
      <c r="F115" s="18"/>
      <c r="G115" s="18"/>
      <c r="H115" s="65"/>
    </row>
    <row r="116" spans="1:8" x14ac:dyDescent="0.25">
      <c r="A116" s="14">
        <v>112</v>
      </c>
      <c r="B116" s="18"/>
      <c r="C116" s="11">
        <f>IF(LEN($C115),IFERROR(VLOOKUP($B116,'MASTER Tools List'!$B$5:$J$208,2,FALSE),0))</f>
        <v>0</v>
      </c>
      <c r="D116" s="11">
        <f>IF(LEN($C115),IFERROR(VLOOKUP($B116,'MASTER Tools List'!$B$5:$J$208,3,FALSE),0))</f>
        <v>0</v>
      </c>
      <c r="E116" s="18"/>
      <c r="F116" s="18"/>
      <c r="G116" s="18"/>
      <c r="H116" s="65"/>
    </row>
    <row r="117" spans="1:8" x14ac:dyDescent="0.25">
      <c r="A117" s="14">
        <v>113</v>
      </c>
      <c r="B117" s="18"/>
      <c r="C117" s="11">
        <f>IF(LEN($C116),IFERROR(VLOOKUP($B117,'MASTER Tools List'!$B$5:$J$208,2,FALSE),0))</f>
        <v>0</v>
      </c>
      <c r="D117" s="11">
        <f>IF(LEN($C116),IFERROR(VLOOKUP($B117,'MASTER Tools List'!$B$5:$J$208,3,FALSE),0))</f>
        <v>0</v>
      </c>
      <c r="E117" s="18"/>
      <c r="F117" s="18"/>
      <c r="G117" s="18"/>
      <c r="H117" s="65"/>
    </row>
    <row r="118" spans="1:8" x14ac:dyDescent="0.25">
      <c r="A118" s="14">
        <v>114</v>
      </c>
      <c r="B118" s="18"/>
      <c r="C118" s="11">
        <f>IF(LEN($C117),IFERROR(VLOOKUP($B118,'MASTER Tools List'!$B$5:$J$208,2,FALSE),0))</f>
        <v>0</v>
      </c>
      <c r="D118" s="11">
        <f>IF(LEN($C117),IFERROR(VLOOKUP($B118,'MASTER Tools List'!$B$5:$J$208,3,FALSE),0))</f>
        <v>0</v>
      </c>
      <c r="E118" s="18"/>
      <c r="F118" s="18"/>
      <c r="G118" s="18"/>
      <c r="H118" s="65"/>
    </row>
    <row r="119" spans="1:8" x14ac:dyDescent="0.25">
      <c r="A119" s="14">
        <v>115</v>
      </c>
      <c r="B119" s="18"/>
      <c r="C119" s="11">
        <f>IF(LEN($C118),IFERROR(VLOOKUP($B119,'MASTER Tools List'!$B$5:$J$208,2,FALSE),0))</f>
        <v>0</v>
      </c>
      <c r="D119" s="11">
        <f>IF(LEN($C118),IFERROR(VLOOKUP($B119,'MASTER Tools List'!$B$5:$J$208,3,FALSE),0))</f>
        <v>0</v>
      </c>
      <c r="E119" s="18"/>
      <c r="F119" s="18"/>
      <c r="G119" s="18"/>
      <c r="H119" s="65"/>
    </row>
    <row r="120" spans="1:8" x14ac:dyDescent="0.25">
      <c r="A120" s="14">
        <v>116</v>
      </c>
      <c r="B120" s="18"/>
      <c r="C120" s="11">
        <f>IF(LEN($C119),IFERROR(VLOOKUP($B120,'MASTER Tools List'!$B$5:$J$208,2,FALSE),0))</f>
        <v>0</v>
      </c>
      <c r="D120" s="11">
        <f>IF(LEN($C119),IFERROR(VLOOKUP($B120,'MASTER Tools List'!$B$5:$J$208,3,FALSE),0))</f>
        <v>0</v>
      </c>
      <c r="E120" s="18"/>
      <c r="F120" s="18"/>
      <c r="G120" s="18"/>
      <c r="H120" s="65"/>
    </row>
    <row r="121" spans="1:8" x14ac:dyDescent="0.25">
      <c r="A121" s="14">
        <v>117</v>
      </c>
      <c r="B121" s="18"/>
      <c r="C121" s="11">
        <f>IF(LEN($C120),IFERROR(VLOOKUP($B121,'MASTER Tools List'!$B$5:$J$208,2,FALSE),0))</f>
        <v>0</v>
      </c>
      <c r="D121" s="11">
        <f>IF(LEN($C120),IFERROR(VLOOKUP($B121,'MASTER Tools List'!$B$5:$J$208,3,FALSE),0))</f>
        <v>0</v>
      </c>
      <c r="E121" s="18"/>
      <c r="F121" s="18"/>
      <c r="G121" s="18"/>
      <c r="H121" s="65"/>
    </row>
    <row r="122" spans="1:8" x14ac:dyDescent="0.25">
      <c r="A122" s="14">
        <v>118</v>
      </c>
      <c r="B122" s="18"/>
      <c r="C122" s="11">
        <f>IF(LEN($C121),IFERROR(VLOOKUP($B122,'MASTER Tools List'!$B$5:$J$208,2,FALSE),0))</f>
        <v>0</v>
      </c>
      <c r="D122" s="11">
        <f>IF(LEN($C121),IFERROR(VLOOKUP($B122,'MASTER Tools List'!$B$5:$J$208,3,FALSE),0))</f>
        <v>0</v>
      </c>
      <c r="E122" s="18"/>
      <c r="F122" s="18"/>
      <c r="G122" s="18"/>
      <c r="H122" s="65"/>
    </row>
    <row r="123" spans="1:8" x14ac:dyDescent="0.25">
      <c r="A123" s="14">
        <v>119</v>
      </c>
      <c r="B123" s="18"/>
      <c r="C123" s="11">
        <f>IF(LEN($C122),IFERROR(VLOOKUP($B123,'MASTER Tools List'!$B$5:$J$208,2,FALSE),0))</f>
        <v>0</v>
      </c>
      <c r="D123" s="11">
        <f>IF(LEN($C122),IFERROR(VLOOKUP($B123,'MASTER Tools List'!$B$5:$J$208,3,FALSE),0))</f>
        <v>0</v>
      </c>
      <c r="E123" s="18"/>
      <c r="F123" s="18"/>
      <c r="G123" s="18"/>
      <c r="H123" s="65"/>
    </row>
    <row r="124" spans="1:8" x14ac:dyDescent="0.25">
      <c r="A124" s="14">
        <v>120</v>
      </c>
      <c r="B124" s="18"/>
      <c r="C124" s="11">
        <f>IF(LEN($C123),IFERROR(VLOOKUP($B124,'MASTER Tools List'!$B$5:$J$208,2,FALSE),0))</f>
        <v>0</v>
      </c>
      <c r="D124" s="11">
        <f>IF(LEN($C123),IFERROR(VLOOKUP($B124,'MASTER Tools List'!$B$5:$J$208,3,FALSE),0))</f>
        <v>0</v>
      </c>
      <c r="E124" s="18"/>
      <c r="F124" s="18"/>
      <c r="G124" s="18"/>
      <c r="H124" s="65"/>
    </row>
    <row r="125" spans="1:8" x14ac:dyDescent="0.25">
      <c r="A125" s="14">
        <v>121</v>
      </c>
      <c r="B125" s="18"/>
      <c r="C125" s="11">
        <f>IF(LEN($C124),IFERROR(VLOOKUP($B125,'MASTER Tools List'!$B$5:$J$208,2,FALSE),0))</f>
        <v>0</v>
      </c>
      <c r="D125" s="11">
        <f>IF(LEN($C124),IFERROR(VLOOKUP($B125,'MASTER Tools List'!$B$5:$J$208,3,FALSE),0))</f>
        <v>0</v>
      </c>
      <c r="E125" s="18"/>
      <c r="F125" s="18"/>
      <c r="G125" s="18"/>
      <c r="H125" s="65"/>
    </row>
    <row r="126" spans="1:8" x14ac:dyDescent="0.25">
      <c r="A126" s="14">
        <v>122</v>
      </c>
      <c r="B126" s="18"/>
      <c r="C126" s="11">
        <f>IF(LEN($C125),IFERROR(VLOOKUP($B126,'MASTER Tools List'!$B$5:$J$208,2,FALSE),0))</f>
        <v>0</v>
      </c>
      <c r="D126" s="11">
        <f>IF(LEN($C125),IFERROR(VLOOKUP($B126,'MASTER Tools List'!$B$5:$J$208,3,FALSE),0))</f>
        <v>0</v>
      </c>
      <c r="E126" s="18"/>
      <c r="F126" s="18"/>
      <c r="G126" s="18"/>
      <c r="H126" s="65"/>
    </row>
    <row r="127" spans="1:8" x14ac:dyDescent="0.25">
      <c r="A127" s="14">
        <v>123</v>
      </c>
      <c r="B127" s="18"/>
      <c r="C127" s="11">
        <f>IF(LEN($C126),IFERROR(VLOOKUP($B127,'MASTER Tools List'!$B$5:$J$208,2,FALSE),0))</f>
        <v>0</v>
      </c>
      <c r="D127" s="11">
        <f>IF(LEN($C126),IFERROR(VLOOKUP($B127,'MASTER Tools List'!$B$5:$J$208,3,FALSE),0))</f>
        <v>0</v>
      </c>
      <c r="E127" s="18"/>
      <c r="F127" s="18"/>
      <c r="G127" s="18"/>
      <c r="H127" s="65"/>
    </row>
    <row r="128" spans="1:8" x14ac:dyDescent="0.25">
      <c r="A128" s="14">
        <v>124</v>
      </c>
      <c r="B128" s="18"/>
      <c r="C128" s="11">
        <f>IF(LEN($C127),IFERROR(VLOOKUP($B128,'MASTER Tools List'!$B$5:$J$208,2,FALSE),0))</f>
        <v>0</v>
      </c>
      <c r="D128" s="11">
        <f>IF(LEN($C127),IFERROR(VLOOKUP($B128,'MASTER Tools List'!$B$5:$J$208,3,FALSE),0))</f>
        <v>0</v>
      </c>
      <c r="E128" s="18"/>
      <c r="F128" s="18"/>
      <c r="G128" s="18"/>
      <c r="H128" s="65"/>
    </row>
    <row r="129" spans="1:8" x14ac:dyDescent="0.25">
      <c r="A129" s="14">
        <v>125</v>
      </c>
      <c r="B129" s="18"/>
      <c r="C129" s="11">
        <f>IF(LEN($C128),IFERROR(VLOOKUP($B129,'MASTER Tools List'!$B$5:$J$208,2,FALSE),0))</f>
        <v>0</v>
      </c>
      <c r="D129" s="11">
        <f>IF(LEN($C128),IFERROR(VLOOKUP($B129,'MASTER Tools List'!$B$5:$J$208,3,FALSE),0))</f>
        <v>0</v>
      </c>
      <c r="E129" s="18"/>
      <c r="F129" s="18"/>
      <c r="G129" s="18"/>
      <c r="H129" s="65"/>
    </row>
    <row r="130" spans="1:8" x14ac:dyDescent="0.25">
      <c r="A130" s="14">
        <v>126</v>
      </c>
      <c r="B130" s="18"/>
      <c r="C130" s="11">
        <f>IF(LEN($C129),IFERROR(VLOOKUP($B130,'MASTER Tools List'!$B$5:$J$208,2,FALSE),0))</f>
        <v>0</v>
      </c>
      <c r="D130" s="11">
        <f>IF(LEN($C129),IFERROR(VLOOKUP($B130,'MASTER Tools List'!$B$5:$J$208,3,FALSE),0))</f>
        <v>0</v>
      </c>
      <c r="E130" s="18"/>
      <c r="F130" s="18"/>
      <c r="G130" s="18"/>
      <c r="H130" s="65"/>
    </row>
    <row r="131" spans="1:8" x14ac:dyDescent="0.25">
      <c r="A131" s="14">
        <v>127</v>
      </c>
      <c r="B131" s="18"/>
      <c r="C131" s="11">
        <f>IF(LEN($C130),IFERROR(VLOOKUP($B131,'MASTER Tools List'!$B$5:$J$208,2,FALSE),0))</f>
        <v>0</v>
      </c>
      <c r="D131" s="11">
        <f>IF(LEN($C130),IFERROR(VLOOKUP($B131,'MASTER Tools List'!$B$5:$J$208,3,FALSE),0))</f>
        <v>0</v>
      </c>
      <c r="E131" s="18"/>
      <c r="F131" s="18"/>
      <c r="G131" s="18"/>
      <c r="H131" s="65"/>
    </row>
    <row r="132" spans="1:8" x14ac:dyDescent="0.25">
      <c r="A132" s="14">
        <v>128</v>
      </c>
      <c r="B132" s="18"/>
      <c r="C132" s="11">
        <f>IF(LEN($C131),IFERROR(VLOOKUP($B132,'MASTER Tools List'!$B$5:$J$208,2,FALSE),0))</f>
        <v>0</v>
      </c>
      <c r="D132" s="11">
        <f>IF(LEN($C131),IFERROR(VLOOKUP($B132,'MASTER Tools List'!$B$5:$J$208,3,FALSE),0))</f>
        <v>0</v>
      </c>
      <c r="E132" s="18"/>
      <c r="F132" s="18"/>
      <c r="G132" s="18"/>
      <c r="H132" s="65"/>
    </row>
    <row r="133" spans="1:8" x14ac:dyDescent="0.25">
      <c r="A133" s="14">
        <v>129</v>
      </c>
      <c r="B133" s="18"/>
      <c r="C133" s="11">
        <f>IF(LEN($C132),IFERROR(VLOOKUP($B133,'MASTER Tools List'!$B$5:$J$208,2,FALSE),0))</f>
        <v>0</v>
      </c>
      <c r="D133" s="11">
        <f>IF(LEN($C132),IFERROR(VLOOKUP($B133,'MASTER Tools List'!$B$5:$J$208,3,FALSE),0))</f>
        <v>0</v>
      </c>
      <c r="E133" s="18"/>
      <c r="F133" s="18"/>
      <c r="G133" s="18"/>
      <c r="H133" s="65"/>
    </row>
    <row r="134" spans="1:8" x14ac:dyDescent="0.25">
      <c r="A134" s="14">
        <v>130</v>
      </c>
      <c r="B134" s="18"/>
      <c r="C134" s="11">
        <f>IF(LEN($C133),IFERROR(VLOOKUP($B134,'MASTER Tools List'!$B$5:$J$208,2,FALSE),0))</f>
        <v>0</v>
      </c>
      <c r="D134" s="11">
        <f>IF(LEN($C133),IFERROR(VLOOKUP($B134,'MASTER Tools List'!$B$5:$J$208,3,FALSE),0))</f>
        <v>0</v>
      </c>
      <c r="E134" s="18"/>
      <c r="F134" s="18"/>
      <c r="G134" s="18"/>
      <c r="H134" s="65"/>
    </row>
    <row r="135" spans="1:8" x14ac:dyDescent="0.25">
      <c r="A135" s="14">
        <v>131</v>
      </c>
      <c r="B135" s="18"/>
      <c r="C135" s="11">
        <f>IF(LEN($C134),IFERROR(VLOOKUP($B135,'MASTER Tools List'!$B$5:$J$208,2,FALSE),0))</f>
        <v>0</v>
      </c>
      <c r="D135" s="11">
        <f>IF(LEN($C134),IFERROR(VLOOKUP($B135,'MASTER Tools List'!$B$5:$J$208,3,FALSE),0))</f>
        <v>0</v>
      </c>
      <c r="E135" s="18"/>
      <c r="F135" s="18"/>
      <c r="G135" s="18"/>
      <c r="H135" s="65"/>
    </row>
    <row r="136" spans="1:8" x14ac:dyDescent="0.25">
      <c r="A136" s="14">
        <v>132</v>
      </c>
      <c r="B136" s="18"/>
      <c r="C136" s="11">
        <f>IF(LEN($C135),IFERROR(VLOOKUP($B136,'MASTER Tools List'!$B$5:$J$208,2,FALSE),0))</f>
        <v>0</v>
      </c>
      <c r="D136" s="11">
        <f>IF(LEN($C135),IFERROR(VLOOKUP($B136,'MASTER Tools List'!$B$5:$J$208,3,FALSE),0))</f>
        <v>0</v>
      </c>
      <c r="E136" s="18"/>
      <c r="F136" s="18"/>
      <c r="G136" s="18"/>
      <c r="H136" s="65"/>
    </row>
    <row r="137" spans="1:8" x14ac:dyDescent="0.25">
      <c r="A137" s="14">
        <v>133</v>
      </c>
      <c r="B137" s="18"/>
      <c r="C137" s="11">
        <f>IF(LEN($C136),IFERROR(VLOOKUP($B137,'MASTER Tools List'!$B$5:$J$208,2,FALSE),0))</f>
        <v>0</v>
      </c>
      <c r="D137" s="11">
        <f>IF(LEN($C136),IFERROR(VLOOKUP($B137,'MASTER Tools List'!$B$5:$J$208,3,FALSE),0))</f>
        <v>0</v>
      </c>
      <c r="E137" s="18"/>
      <c r="F137" s="18"/>
      <c r="G137" s="18"/>
      <c r="H137" s="65"/>
    </row>
    <row r="138" spans="1:8" x14ac:dyDescent="0.25">
      <c r="A138" s="14">
        <v>134</v>
      </c>
      <c r="B138" s="18"/>
      <c r="C138" s="11">
        <f>IF(LEN($C137),IFERROR(VLOOKUP($B138,'MASTER Tools List'!$B$5:$J$208,2,FALSE),0))</f>
        <v>0</v>
      </c>
      <c r="D138" s="11">
        <f>IF(LEN($C137),IFERROR(VLOOKUP($B138,'MASTER Tools List'!$B$5:$J$208,3,FALSE),0))</f>
        <v>0</v>
      </c>
      <c r="E138" s="18"/>
      <c r="F138" s="18"/>
      <c r="G138" s="18"/>
      <c r="H138" s="65"/>
    </row>
    <row r="139" spans="1:8" x14ac:dyDescent="0.25">
      <c r="A139" s="14">
        <v>135</v>
      </c>
      <c r="B139" s="18"/>
      <c r="C139" s="11">
        <f>IF(LEN($C138),IFERROR(VLOOKUP($B139,'MASTER Tools List'!$B$5:$J$208,2,FALSE),0))</f>
        <v>0</v>
      </c>
      <c r="D139" s="11">
        <f>IF(LEN($C138),IFERROR(VLOOKUP($B139,'MASTER Tools List'!$B$5:$J$208,3,FALSE),0))</f>
        <v>0</v>
      </c>
      <c r="E139" s="18"/>
      <c r="F139" s="18"/>
      <c r="G139" s="18"/>
      <c r="H139" s="65"/>
    </row>
    <row r="140" spans="1:8" x14ac:dyDescent="0.25">
      <c r="A140" s="14">
        <v>136</v>
      </c>
      <c r="B140" s="18"/>
      <c r="C140" s="11">
        <f>IF(LEN($C139),IFERROR(VLOOKUP($B140,'MASTER Tools List'!$B$5:$J$208,2,FALSE),0))</f>
        <v>0</v>
      </c>
      <c r="D140" s="11">
        <f>IF(LEN($C139),IFERROR(VLOOKUP($B140,'MASTER Tools List'!$B$5:$J$208,3,FALSE),0))</f>
        <v>0</v>
      </c>
      <c r="E140" s="18"/>
      <c r="F140" s="18"/>
      <c r="G140" s="18"/>
      <c r="H140" s="65"/>
    </row>
    <row r="141" spans="1:8" x14ac:dyDescent="0.25">
      <c r="A141" s="14">
        <v>137</v>
      </c>
      <c r="B141" s="18"/>
      <c r="C141" s="11">
        <f>IF(LEN($C140),IFERROR(VLOOKUP($B141,'MASTER Tools List'!$B$5:$J$208,2,FALSE),0))</f>
        <v>0</v>
      </c>
      <c r="D141" s="11">
        <f>IF(LEN($C140),IFERROR(VLOOKUP($B141,'MASTER Tools List'!$B$5:$J$208,3,FALSE),0))</f>
        <v>0</v>
      </c>
      <c r="E141" s="18"/>
      <c r="F141" s="18"/>
      <c r="G141" s="18"/>
      <c r="H141" s="65"/>
    </row>
    <row r="142" spans="1:8" x14ac:dyDescent="0.25">
      <c r="A142" s="14">
        <v>138</v>
      </c>
      <c r="B142" s="18"/>
      <c r="C142" s="11">
        <f>IF(LEN($C141),IFERROR(VLOOKUP($B142,'MASTER Tools List'!$B$5:$J$208,2,FALSE),0))</f>
        <v>0</v>
      </c>
      <c r="D142" s="11">
        <f>IF(LEN($C141),IFERROR(VLOOKUP($B142,'MASTER Tools List'!$B$5:$J$208,3,FALSE),0))</f>
        <v>0</v>
      </c>
      <c r="E142" s="18"/>
      <c r="F142" s="18"/>
      <c r="G142" s="18"/>
      <c r="H142" s="65"/>
    </row>
    <row r="143" spans="1:8" x14ac:dyDescent="0.25">
      <c r="A143" s="14">
        <v>139</v>
      </c>
      <c r="B143" s="18"/>
      <c r="C143" s="11">
        <f>IF(LEN($C142),IFERROR(VLOOKUP($B143,'MASTER Tools List'!$B$5:$J$208,2,FALSE),0))</f>
        <v>0</v>
      </c>
      <c r="D143" s="11">
        <f>IF(LEN($C142),IFERROR(VLOOKUP($B143,'MASTER Tools List'!$B$5:$J$208,3,FALSE),0))</f>
        <v>0</v>
      </c>
      <c r="E143" s="18"/>
      <c r="F143" s="18"/>
      <c r="G143" s="18"/>
      <c r="H143" s="65"/>
    </row>
    <row r="144" spans="1:8" x14ac:dyDescent="0.25">
      <c r="A144" s="14">
        <v>140</v>
      </c>
      <c r="B144" s="18"/>
      <c r="C144" s="11">
        <f>IF(LEN($C143),IFERROR(VLOOKUP($B144,'MASTER Tools List'!$B$5:$J$208,2,FALSE),0))</f>
        <v>0</v>
      </c>
      <c r="D144" s="11">
        <f>IF(LEN($C143),IFERROR(VLOOKUP($B144,'MASTER Tools List'!$B$5:$J$208,3,FALSE),0))</f>
        <v>0</v>
      </c>
      <c r="E144" s="18"/>
      <c r="F144" s="18"/>
      <c r="G144" s="18"/>
      <c r="H144" s="65"/>
    </row>
    <row r="145" spans="1:8" x14ac:dyDescent="0.25">
      <c r="A145" s="14">
        <v>141</v>
      </c>
      <c r="B145" s="18"/>
      <c r="C145" s="11">
        <f>IF(LEN($C144),IFERROR(VLOOKUP($B145,'MASTER Tools List'!$B$5:$J$208,2,FALSE),0))</f>
        <v>0</v>
      </c>
      <c r="D145" s="11">
        <f>IF(LEN($C144),IFERROR(VLOOKUP($B145,'MASTER Tools List'!$B$5:$J$208,3,FALSE),0))</f>
        <v>0</v>
      </c>
      <c r="E145" s="18"/>
      <c r="F145" s="18"/>
      <c r="G145" s="18"/>
      <c r="H145" s="65"/>
    </row>
    <row r="146" spans="1:8" x14ac:dyDescent="0.25">
      <c r="A146" s="14">
        <v>142</v>
      </c>
      <c r="B146" s="18"/>
      <c r="C146" s="11">
        <f>IF(LEN($C145),IFERROR(VLOOKUP($B146,'MASTER Tools List'!$B$5:$J$208,2,FALSE),0))</f>
        <v>0</v>
      </c>
      <c r="D146" s="11">
        <f>IF(LEN($C145),IFERROR(VLOOKUP($B146,'MASTER Tools List'!$B$5:$J$208,3,FALSE),0))</f>
        <v>0</v>
      </c>
      <c r="E146" s="18"/>
      <c r="F146" s="18"/>
      <c r="G146" s="18"/>
      <c r="H146" s="65"/>
    </row>
    <row r="147" spans="1:8" x14ac:dyDescent="0.25">
      <c r="A147" s="14">
        <v>143</v>
      </c>
      <c r="B147" s="18"/>
      <c r="C147" s="11">
        <f>IF(LEN($C146),IFERROR(VLOOKUP($B147,'MASTER Tools List'!$B$5:$J$208,2,FALSE),0))</f>
        <v>0</v>
      </c>
      <c r="D147" s="11">
        <f>IF(LEN($C146),IFERROR(VLOOKUP($B147,'MASTER Tools List'!$B$5:$J$208,3,FALSE),0))</f>
        <v>0</v>
      </c>
      <c r="E147" s="18"/>
      <c r="F147" s="18"/>
      <c r="G147" s="18"/>
      <c r="H147" s="65"/>
    </row>
    <row r="148" spans="1:8" x14ac:dyDescent="0.25">
      <c r="A148" s="14">
        <v>144</v>
      </c>
      <c r="B148" s="18"/>
      <c r="C148" s="11">
        <f>IF(LEN($C147),IFERROR(VLOOKUP($B148,'MASTER Tools List'!$B$5:$J$208,2,FALSE),0))</f>
        <v>0</v>
      </c>
      <c r="D148" s="11">
        <f>IF(LEN($C147),IFERROR(VLOOKUP($B148,'MASTER Tools List'!$B$5:$J$208,3,FALSE),0))</f>
        <v>0</v>
      </c>
      <c r="E148" s="18"/>
      <c r="F148" s="18"/>
      <c r="G148" s="18"/>
      <c r="H148" s="65"/>
    </row>
    <row r="149" spans="1:8" x14ac:dyDescent="0.25">
      <c r="A149" s="14">
        <v>145</v>
      </c>
      <c r="B149" s="18"/>
      <c r="C149" s="11">
        <f>IF(LEN($C148),IFERROR(VLOOKUP($B149,'MASTER Tools List'!$B$5:$J$208,2,FALSE),0))</f>
        <v>0</v>
      </c>
      <c r="D149" s="11">
        <f>IF(LEN($C148),IFERROR(VLOOKUP($B149,'MASTER Tools List'!$B$5:$J$208,3,FALSE),0))</f>
        <v>0</v>
      </c>
      <c r="E149" s="18"/>
      <c r="F149" s="18"/>
      <c r="G149" s="18"/>
      <c r="H149" s="65"/>
    </row>
    <row r="150" spans="1:8" x14ac:dyDescent="0.25">
      <c r="A150" s="14">
        <v>146</v>
      </c>
      <c r="B150" s="18"/>
      <c r="C150" s="11">
        <f>IF(LEN($C149),IFERROR(VLOOKUP($B150,'MASTER Tools List'!$B$5:$J$208,2,FALSE),0))</f>
        <v>0</v>
      </c>
      <c r="D150" s="11">
        <f>IF(LEN($C149),IFERROR(VLOOKUP($B150,'MASTER Tools List'!$B$5:$J$208,3,FALSE),0))</f>
        <v>0</v>
      </c>
      <c r="E150" s="18"/>
      <c r="F150" s="18"/>
      <c r="G150" s="18"/>
      <c r="H150" s="65"/>
    </row>
    <row r="151" spans="1:8" x14ac:dyDescent="0.25">
      <c r="A151" s="14">
        <v>147</v>
      </c>
      <c r="B151" s="18"/>
      <c r="C151" s="11">
        <f>IF(LEN($C150),IFERROR(VLOOKUP($B151,'MASTER Tools List'!$B$5:$J$208,2,FALSE),0))</f>
        <v>0</v>
      </c>
      <c r="D151" s="11">
        <f>IF(LEN($C150),IFERROR(VLOOKUP($B151,'MASTER Tools List'!$B$5:$J$208,3,FALSE),0))</f>
        <v>0</v>
      </c>
      <c r="E151" s="18"/>
      <c r="F151" s="18"/>
      <c r="G151" s="18"/>
      <c r="H151" s="65"/>
    </row>
    <row r="152" spans="1:8" x14ac:dyDescent="0.25">
      <c r="A152" s="14">
        <v>148</v>
      </c>
      <c r="B152" s="18"/>
      <c r="C152" s="11">
        <f>IF(LEN($C151),IFERROR(VLOOKUP($B152,'MASTER Tools List'!$B$5:$J$208,2,FALSE),0))</f>
        <v>0</v>
      </c>
      <c r="D152" s="11">
        <f>IF(LEN($C151),IFERROR(VLOOKUP($B152,'MASTER Tools List'!$B$5:$J$208,3,FALSE),0))</f>
        <v>0</v>
      </c>
      <c r="E152" s="18"/>
      <c r="F152" s="18"/>
      <c r="G152" s="18"/>
      <c r="H152" s="65"/>
    </row>
    <row r="153" spans="1:8" x14ac:dyDescent="0.25">
      <c r="A153" s="14">
        <v>149</v>
      </c>
      <c r="B153" s="18"/>
      <c r="C153" s="11">
        <f>IF(LEN($C152),IFERROR(VLOOKUP($B153,'MASTER Tools List'!$B$5:$J$208,2,FALSE),0))</f>
        <v>0</v>
      </c>
      <c r="D153" s="11">
        <f>IF(LEN($C152),IFERROR(VLOOKUP($B153,'MASTER Tools List'!$B$5:$J$208,3,FALSE),0))</f>
        <v>0</v>
      </c>
      <c r="E153" s="18"/>
      <c r="F153" s="18"/>
      <c r="G153" s="18"/>
      <c r="H153" s="65"/>
    </row>
    <row r="154" spans="1:8" x14ac:dyDescent="0.25">
      <c r="A154" s="14">
        <v>150</v>
      </c>
      <c r="B154" s="18"/>
      <c r="C154" s="11">
        <f>IF(LEN($C153),IFERROR(VLOOKUP($B154,'MASTER Tools List'!$B$5:$J$208,2,FALSE),0))</f>
        <v>0</v>
      </c>
      <c r="D154" s="11">
        <f>IF(LEN($C153),IFERROR(VLOOKUP($B154,'MASTER Tools List'!$B$5:$J$208,3,FALSE),0))</f>
        <v>0</v>
      </c>
      <c r="E154" s="18"/>
      <c r="F154" s="18"/>
      <c r="G154" s="18"/>
      <c r="H154" s="65"/>
    </row>
    <row r="155" spans="1:8" x14ac:dyDescent="0.25">
      <c r="A155" s="14">
        <v>151</v>
      </c>
      <c r="B155" s="18"/>
      <c r="C155" s="11">
        <f>IF(LEN($C154),IFERROR(VLOOKUP($B155,'MASTER Tools List'!$B$5:$J$208,2,FALSE),0))</f>
        <v>0</v>
      </c>
      <c r="D155" s="11">
        <f>IF(LEN($C154),IFERROR(VLOOKUP($B155,'MASTER Tools List'!$B$5:$J$208,3,FALSE),0))</f>
        <v>0</v>
      </c>
      <c r="E155" s="18"/>
      <c r="F155" s="18"/>
      <c r="G155" s="18"/>
      <c r="H155" s="65"/>
    </row>
    <row r="156" spans="1:8" x14ac:dyDescent="0.25">
      <c r="A156" s="14">
        <v>152</v>
      </c>
      <c r="B156" s="18"/>
      <c r="C156" s="11">
        <f>IF(LEN($C155),IFERROR(VLOOKUP($B156,'MASTER Tools List'!$B$5:$J$208,2,FALSE),0))</f>
        <v>0</v>
      </c>
      <c r="D156" s="11">
        <f>IF(LEN($C155),IFERROR(VLOOKUP($B156,'MASTER Tools List'!$B$5:$J$208,3,FALSE),0))</f>
        <v>0</v>
      </c>
      <c r="E156" s="18"/>
      <c r="F156" s="18"/>
      <c r="G156" s="18"/>
      <c r="H156" s="65"/>
    </row>
    <row r="157" spans="1:8" x14ac:dyDescent="0.25">
      <c r="A157" s="14">
        <v>153</v>
      </c>
      <c r="B157" s="18"/>
      <c r="C157" s="11">
        <f>IF(LEN($C156),IFERROR(VLOOKUP($B157,'MASTER Tools List'!$B$5:$J$208,2,FALSE),0))</f>
        <v>0</v>
      </c>
      <c r="D157" s="11">
        <f>IF(LEN($C156),IFERROR(VLOOKUP($B157,'MASTER Tools List'!$B$5:$J$208,3,FALSE),0))</f>
        <v>0</v>
      </c>
      <c r="E157" s="18"/>
      <c r="F157" s="18"/>
      <c r="G157" s="18"/>
      <c r="H157" s="65"/>
    </row>
    <row r="158" spans="1:8" x14ac:dyDescent="0.25">
      <c r="A158" s="14">
        <v>154</v>
      </c>
      <c r="B158" s="18"/>
      <c r="C158" s="11">
        <f>IF(LEN($C157),IFERROR(VLOOKUP($B158,'MASTER Tools List'!$B$5:$J$208,2,FALSE),0))</f>
        <v>0</v>
      </c>
      <c r="D158" s="11">
        <f>IF(LEN($C157),IFERROR(VLOOKUP($B158,'MASTER Tools List'!$B$5:$J$208,3,FALSE),0))</f>
        <v>0</v>
      </c>
      <c r="E158" s="18"/>
      <c r="F158" s="18"/>
      <c r="G158" s="18"/>
      <c r="H158" s="65"/>
    </row>
    <row r="159" spans="1:8" x14ac:dyDescent="0.25">
      <c r="A159" s="14">
        <v>155</v>
      </c>
      <c r="B159" s="18"/>
      <c r="C159" s="11">
        <f>IF(LEN($C158),IFERROR(VLOOKUP($B159,'MASTER Tools List'!$B$5:$J$208,2,FALSE),0))</f>
        <v>0</v>
      </c>
      <c r="D159" s="11">
        <f>IF(LEN($C158),IFERROR(VLOOKUP($B159,'MASTER Tools List'!$B$5:$J$208,3,FALSE),0))</f>
        <v>0</v>
      </c>
      <c r="E159" s="18"/>
      <c r="F159" s="18"/>
      <c r="G159" s="18"/>
      <c r="H159" s="65"/>
    </row>
    <row r="160" spans="1:8" x14ac:dyDescent="0.25">
      <c r="A160" s="14">
        <v>156</v>
      </c>
      <c r="B160" s="18"/>
      <c r="C160" s="11">
        <f>IF(LEN($C159),IFERROR(VLOOKUP($B160,'MASTER Tools List'!$B$5:$J$208,2,FALSE),0))</f>
        <v>0</v>
      </c>
      <c r="D160" s="11">
        <f>IF(LEN($C159),IFERROR(VLOOKUP($B160,'MASTER Tools List'!$B$5:$J$208,3,FALSE),0))</f>
        <v>0</v>
      </c>
      <c r="E160" s="18"/>
      <c r="F160" s="18"/>
      <c r="G160" s="18"/>
      <c r="H160" s="65"/>
    </row>
    <row r="161" spans="1:8" x14ac:dyDescent="0.25">
      <c r="A161" s="14">
        <v>157</v>
      </c>
      <c r="B161" s="18"/>
      <c r="C161" s="11">
        <f>IF(LEN($C160),IFERROR(VLOOKUP($B161,'MASTER Tools List'!$B$5:$J$208,2,FALSE),0))</f>
        <v>0</v>
      </c>
      <c r="D161" s="11">
        <f>IF(LEN($C160),IFERROR(VLOOKUP($B161,'MASTER Tools List'!$B$5:$J$208,3,FALSE),0))</f>
        <v>0</v>
      </c>
      <c r="E161" s="18"/>
      <c r="F161" s="18"/>
      <c r="G161" s="18"/>
      <c r="H161" s="65"/>
    </row>
    <row r="162" spans="1:8" x14ac:dyDescent="0.25">
      <c r="A162" s="14">
        <v>158</v>
      </c>
      <c r="B162" s="18"/>
      <c r="C162" s="11">
        <f>IF(LEN($C161),IFERROR(VLOOKUP($B162,'MASTER Tools List'!$B$5:$J$208,2,FALSE),0))</f>
        <v>0</v>
      </c>
      <c r="D162" s="11">
        <f>IF(LEN($C161),IFERROR(VLOOKUP($B162,'MASTER Tools List'!$B$5:$J$208,3,FALSE),0))</f>
        <v>0</v>
      </c>
      <c r="E162" s="18"/>
      <c r="F162" s="18"/>
      <c r="G162" s="18"/>
      <c r="H162" s="65"/>
    </row>
    <row r="163" spans="1:8" x14ac:dyDescent="0.25">
      <c r="A163" s="14">
        <v>159</v>
      </c>
      <c r="B163" s="18"/>
      <c r="C163" s="11">
        <f>IF(LEN($C162),IFERROR(VLOOKUP($B163,'MASTER Tools List'!$B$5:$J$208,2,FALSE),0))</f>
        <v>0</v>
      </c>
      <c r="D163" s="11">
        <f>IF(LEN($C162),IFERROR(VLOOKUP($B163,'MASTER Tools List'!$B$5:$J$208,3,FALSE),0))</f>
        <v>0</v>
      </c>
      <c r="E163" s="18"/>
      <c r="F163" s="18"/>
      <c r="G163" s="18"/>
      <c r="H163" s="65"/>
    </row>
    <row r="164" spans="1:8" x14ac:dyDescent="0.25">
      <c r="A164" s="14">
        <v>160</v>
      </c>
      <c r="B164" s="18"/>
      <c r="C164" s="11">
        <f>IF(LEN($C163),IFERROR(VLOOKUP($B164,'MASTER Tools List'!$B$5:$J$208,2,FALSE),0))</f>
        <v>0</v>
      </c>
      <c r="D164" s="11">
        <f>IF(LEN($C163),IFERROR(VLOOKUP($B164,'MASTER Tools List'!$B$5:$J$208,3,FALSE),0))</f>
        <v>0</v>
      </c>
      <c r="E164" s="18"/>
      <c r="F164" s="18"/>
      <c r="G164" s="18"/>
      <c r="H164" s="65"/>
    </row>
    <row r="165" spans="1:8" x14ac:dyDescent="0.25">
      <c r="A165" s="14">
        <v>161</v>
      </c>
      <c r="B165" s="18"/>
      <c r="C165" s="11">
        <f>IF(LEN($C164),IFERROR(VLOOKUP($B165,'MASTER Tools List'!$B$5:$J$208,2,FALSE),0))</f>
        <v>0</v>
      </c>
      <c r="D165" s="11">
        <f>IF(LEN($C164),IFERROR(VLOOKUP($B165,'MASTER Tools List'!$B$5:$J$208,3,FALSE),0))</f>
        <v>0</v>
      </c>
      <c r="E165" s="18"/>
      <c r="F165" s="18"/>
      <c r="G165" s="18"/>
      <c r="H165" s="65"/>
    </row>
    <row r="166" spans="1:8" x14ac:dyDescent="0.25">
      <c r="A166" s="14">
        <v>162</v>
      </c>
      <c r="B166" s="18"/>
      <c r="C166" s="11">
        <f>IF(LEN($C165),IFERROR(VLOOKUP($B166,'MASTER Tools List'!$B$5:$J$208,2,FALSE),0))</f>
        <v>0</v>
      </c>
      <c r="D166" s="11">
        <f>IF(LEN($C165),IFERROR(VLOOKUP($B166,'MASTER Tools List'!$B$5:$J$208,3,FALSE),0))</f>
        <v>0</v>
      </c>
      <c r="E166" s="18"/>
      <c r="F166" s="18"/>
      <c r="G166" s="18"/>
      <c r="H166" s="65"/>
    </row>
    <row r="167" spans="1:8" x14ac:dyDescent="0.25">
      <c r="A167" s="14">
        <v>163</v>
      </c>
      <c r="B167" s="18"/>
      <c r="C167" s="11">
        <f>IF(LEN($C166),IFERROR(VLOOKUP($B167,'MASTER Tools List'!$B$5:$J$208,2,FALSE),0))</f>
        <v>0</v>
      </c>
      <c r="D167" s="11">
        <f>IF(LEN($C166),IFERROR(VLOOKUP($B167,'MASTER Tools List'!$B$5:$J$208,3,FALSE),0))</f>
        <v>0</v>
      </c>
      <c r="E167" s="18"/>
      <c r="F167" s="18"/>
      <c r="G167" s="18"/>
      <c r="H167" s="65"/>
    </row>
    <row r="168" spans="1:8" x14ac:dyDescent="0.25">
      <c r="A168" s="14">
        <v>164</v>
      </c>
      <c r="B168" s="18"/>
      <c r="C168" s="11">
        <f>IF(LEN($C167),IFERROR(VLOOKUP($B168,'MASTER Tools List'!$B$5:$J$208,2,FALSE),0))</f>
        <v>0</v>
      </c>
      <c r="D168" s="11">
        <f>IF(LEN($C167),IFERROR(VLOOKUP($B168,'MASTER Tools List'!$B$5:$J$208,3,FALSE),0))</f>
        <v>0</v>
      </c>
      <c r="E168" s="18"/>
      <c r="F168" s="18"/>
      <c r="G168" s="18"/>
      <c r="H168" s="65"/>
    </row>
    <row r="169" spans="1:8" x14ac:dyDescent="0.25">
      <c r="A169" s="14">
        <v>165</v>
      </c>
      <c r="B169" s="18"/>
      <c r="C169" s="11">
        <f>IF(LEN($C168),IFERROR(VLOOKUP($B169,'MASTER Tools List'!$B$5:$J$208,2,FALSE),0))</f>
        <v>0</v>
      </c>
      <c r="D169" s="11">
        <f>IF(LEN($C168),IFERROR(VLOOKUP($B169,'MASTER Tools List'!$B$5:$J$208,3,FALSE),0))</f>
        <v>0</v>
      </c>
      <c r="E169" s="18"/>
      <c r="F169" s="18"/>
      <c r="G169" s="18"/>
      <c r="H169" s="65"/>
    </row>
    <row r="170" spans="1:8" x14ac:dyDescent="0.25">
      <c r="A170" s="14">
        <v>166</v>
      </c>
      <c r="B170" s="18"/>
      <c r="C170" s="11">
        <f>IF(LEN($C169),IFERROR(VLOOKUP($B170,'MASTER Tools List'!$B$5:$J$208,2,FALSE),0))</f>
        <v>0</v>
      </c>
      <c r="D170" s="11">
        <f>IF(LEN($C169),IFERROR(VLOOKUP($B170,'MASTER Tools List'!$B$5:$J$208,3,FALSE),0))</f>
        <v>0</v>
      </c>
      <c r="E170" s="18"/>
      <c r="F170" s="18"/>
      <c r="G170" s="18"/>
      <c r="H170" s="65"/>
    </row>
    <row r="171" spans="1:8" x14ac:dyDescent="0.25">
      <c r="A171" s="14">
        <v>167</v>
      </c>
      <c r="B171" s="18"/>
      <c r="C171" s="11">
        <f>IF(LEN($C170),IFERROR(VLOOKUP($B171,'MASTER Tools List'!$B$5:$J$208,2,FALSE),0))</f>
        <v>0</v>
      </c>
      <c r="D171" s="11">
        <f>IF(LEN($C170),IFERROR(VLOOKUP($B171,'MASTER Tools List'!$B$5:$J$208,3,FALSE),0))</f>
        <v>0</v>
      </c>
      <c r="E171" s="18"/>
      <c r="F171" s="18"/>
      <c r="G171" s="18"/>
      <c r="H171" s="65"/>
    </row>
    <row r="172" spans="1:8" x14ac:dyDescent="0.25">
      <c r="A172" s="14">
        <v>168</v>
      </c>
      <c r="B172" s="18"/>
      <c r="C172" s="11">
        <f>IF(LEN($C171),IFERROR(VLOOKUP($B172,'MASTER Tools List'!$B$5:$J$208,2,FALSE),0))</f>
        <v>0</v>
      </c>
      <c r="D172" s="11">
        <f>IF(LEN($C171),IFERROR(VLOOKUP($B172,'MASTER Tools List'!$B$5:$J$208,3,FALSE),0))</f>
        <v>0</v>
      </c>
      <c r="E172" s="18"/>
      <c r="F172" s="18"/>
      <c r="G172" s="18"/>
      <c r="H172" s="65"/>
    </row>
    <row r="173" spans="1:8" x14ac:dyDescent="0.25">
      <c r="A173" s="14">
        <v>169</v>
      </c>
      <c r="B173" s="18"/>
      <c r="C173" s="11">
        <f>IF(LEN($C172),IFERROR(VLOOKUP($B173,'MASTER Tools List'!$B$5:$J$208,2,FALSE),0))</f>
        <v>0</v>
      </c>
      <c r="D173" s="11">
        <f>IF(LEN($C172),IFERROR(VLOOKUP($B173,'MASTER Tools List'!$B$5:$J$208,3,FALSE),0))</f>
        <v>0</v>
      </c>
      <c r="E173" s="18"/>
      <c r="F173" s="18"/>
      <c r="G173" s="18"/>
      <c r="H173" s="65"/>
    </row>
    <row r="174" spans="1:8" x14ac:dyDescent="0.25">
      <c r="A174" s="14">
        <v>170</v>
      </c>
      <c r="B174" s="18"/>
      <c r="C174" s="11">
        <f>IF(LEN($C173),IFERROR(VLOOKUP($B174,'MASTER Tools List'!$B$5:$J$208,2,FALSE),0))</f>
        <v>0</v>
      </c>
      <c r="D174" s="11">
        <f>IF(LEN($C173),IFERROR(VLOOKUP($B174,'MASTER Tools List'!$B$5:$J$208,3,FALSE),0))</f>
        <v>0</v>
      </c>
      <c r="E174" s="18"/>
      <c r="F174" s="18"/>
      <c r="G174" s="18"/>
      <c r="H174" s="65"/>
    </row>
    <row r="175" spans="1:8" x14ac:dyDescent="0.25">
      <c r="A175" s="14">
        <v>171</v>
      </c>
      <c r="B175" s="18"/>
      <c r="C175" s="11">
        <f>IF(LEN($C174),IFERROR(VLOOKUP($B175,'MASTER Tools List'!$B$5:$J$208,2,FALSE),0))</f>
        <v>0</v>
      </c>
      <c r="D175" s="11">
        <f>IF(LEN($C174),IFERROR(VLOOKUP($B175,'MASTER Tools List'!$B$5:$J$208,3,FALSE),0))</f>
        <v>0</v>
      </c>
      <c r="E175" s="18"/>
      <c r="F175" s="18"/>
      <c r="G175" s="18"/>
      <c r="H175" s="65"/>
    </row>
    <row r="176" spans="1:8" x14ac:dyDescent="0.25">
      <c r="A176" s="14">
        <v>172</v>
      </c>
      <c r="B176" s="18"/>
      <c r="C176" s="11">
        <f>IF(LEN($C175),IFERROR(VLOOKUP($B176,'MASTER Tools List'!$B$5:$J$208,2,FALSE),0))</f>
        <v>0</v>
      </c>
      <c r="D176" s="11">
        <f>IF(LEN($C175),IFERROR(VLOOKUP($B176,'MASTER Tools List'!$B$5:$J$208,3,FALSE),0))</f>
        <v>0</v>
      </c>
      <c r="E176" s="18"/>
      <c r="F176" s="18"/>
      <c r="G176" s="18"/>
      <c r="H176" s="65"/>
    </row>
    <row r="177" spans="1:8" x14ac:dyDescent="0.25">
      <c r="A177" s="14">
        <v>173</v>
      </c>
      <c r="B177" s="18"/>
      <c r="C177" s="11">
        <f>IF(LEN($C176),IFERROR(VLOOKUP($B177,'MASTER Tools List'!$B$5:$J$208,2,FALSE),0))</f>
        <v>0</v>
      </c>
      <c r="D177" s="11">
        <f>IF(LEN($C176),IFERROR(VLOOKUP($B177,'MASTER Tools List'!$B$5:$J$208,3,FALSE),0))</f>
        <v>0</v>
      </c>
      <c r="E177" s="18"/>
      <c r="F177" s="18"/>
      <c r="G177" s="18"/>
      <c r="H177" s="65"/>
    </row>
    <row r="178" spans="1:8" x14ac:dyDescent="0.25">
      <c r="A178" s="14">
        <v>174</v>
      </c>
      <c r="B178" s="18"/>
      <c r="C178" s="11">
        <f>IF(LEN($C177),IFERROR(VLOOKUP($B178,'MASTER Tools List'!$B$5:$J$208,2,FALSE),0))</f>
        <v>0</v>
      </c>
      <c r="D178" s="11">
        <f>IF(LEN($C177),IFERROR(VLOOKUP($B178,'MASTER Tools List'!$B$5:$J$208,3,FALSE),0))</f>
        <v>0</v>
      </c>
      <c r="E178" s="18"/>
      <c r="F178" s="18"/>
      <c r="G178" s="18"/>
      <c r="H178" s="65"/>
    </row>
    <row r="179" spans="1:8" x14ac:dyDescent="0.25">
      <c r="A179" s="14">
        <v>175</v>
      </c>
      <c r="B179" s="18"/>
      <c r="C179" s="11">
        <f>IF(LEN($C178),IFERROR(VLOOKUP($B179,'MASTER Tools List'!$B$5:$J$208,2,FALSE),0))</f>
        <v>0</v>
      </c>
      <c r="D179" s="11">
        <f>IF(LEN($C178),IFERROR(VLOOKUP($B179,'MASTER Tools List'!$B$5:$J$208,3,FALSE),0))</f>
        <v>0</v>
      </c>
      <c r="E179" s="18"/>
      <c r="F179" s="18"/>
      <c r="G179" s="18"/>
      <c r="H179" s="65"/>
    </row>
    <row r="180" spans="1:8" x14ac:dyDescent="0.25">
      <c r="A180" s="14">
        <v>176</v>
      </c>
      <c r="B180" s="18"/>
      <c r="C180" s="11">
        <f>IF(LEN($C179),IFERROR(VLOOKUP($B180,'MASTER Tools List'!$B$5:$J$208,2,FALSE),0))</f>
        <v>0</v>
      </c>
      <c r="D180" s="11">
        <f>IF(LEN($C179),IFERROR(VLOOKUP($B180,'MASTER Tools List'!$B$5:$J$208,3,FALSE),0))</f>
        <v>0</v>
      </c>
      <c r="E180" s="18"/>
      <c r="F180" s="18"/>
      <c r="G180" s="18"/>
      <c r="H180" s="65"/>
    </row>
    <row r="181" spans="1:8" x14ac:dyDescent="0.25">
      <c r="A181" s="14">
        <v>177</v>
      </c>
      <c r="B181" s="18"/>
      <c r="C181" s="11">
        <f>IF(LEN($C180),IFERROR(VLOOKUP($B181,'MASTER Tools List'!$B$5:$J$208,2,FALSE),0))</f>
        <v>0</v>
      </c>
      <c r="D181" s="11">
        <f>IF(LEN($C180),IFERROR(VLOOKUP($B181,'MASTER Tools List'!$B$5:$J$208,3,FALSE),0))</f>
        <v>0</v>
      </c>
      <c r="E181" s="18"/>
      <c r="F181" s="18"/>
      <c r="G181" s="18"/>
      <c r="H181" s="65"/>
    </row>
    <row r="182" spans="1:8" x14ac:dyDescent="0.25">
      <c r="A182" s="14">
        <v>178</v>
      </c>
      <c r="B182" s="18"/>
      <c r="C182" s="11">
        <f>IF(LEN($C181),IFERROR(VLOOKUP($B182,'MASTER Tools List'!$B$5:$J$208,2,FALSE),0))</f>
        <v>0</v>
      </c>
      <c r="D182" s="11">
        <f>IF(LEN($C181),IFERROR(VLOOKUP($B182,'MASTER Tools List'!$B$5:$J$208,3,FALSE),0))</f>
        <v>0</v>
      </c>
      <c r="E182" s="18"/>
      <c r="F182" s="18"/>
      <c r="G182" s="18"/>
      <c r="H182" s="65"/>
    </row>
    <row r="183" spans="1:8" x14ac:dyDescent="0.25">
      <c r="A183" s="14">
        <v>179</v>
      </c>
      <c r="B183" s="18"/>
      <c r="C183" s="11">
        <f>IF(LEN($C182),IFERROR(VLOOKUP($B183,'MASTER Tools List'!$B$5:$J$208,2,FALSE),0))</f>
        <v>0</v>
      </c>
      <c r="D183" s="11">
        <f>IF(LEN($C182),IFERROR(VLOOKUP($B183,'MASTER Tools List'!$B$5:$J$208,3,FALSE),0))</f>
        <v>0</v>
      </c>
      <c r="E183" s="18"/>
      <c r="F183" s="18"/>
      <c r="G183" s="18"/>
      <c r="H183" s="65"/>
    </row>
    <row r="184" spans="1:8" x14ac:dyDescent="0.25">
      <c r="A184" s="14">
        <v>180</v>
      </c>
      <c r="B184" s="18"/>
      <c r="C184" s="11">
        <f>IF(LEN($C183),IFERROR(VLOOKUP($B184,'MASTER Tools List'!$B$5:$J$208,2,FALSE),0))</f>
        <v>0</v>
      </c>
      <c r="D184" s="11">
        <f>IF(LEN($C183),IFERROR(VLOOKUP($B184,'MASTER Tools List'!$B$5:$J$208,3,FALSE),0))</f>
        <v>0</v>
      </c>
      <c r="E184" s="18"/>
      <c r="F184" s="18"/>
      <c r="G184" s="18"/>
      <c r="H184" s="65"/>
    </row>
    <row r="185" spans="1:8" x14ac:dyDescent="0.25">
      <c r="A185" s="14">
        <v>181</v>
      </c>
      <c r="B185" s="18"/>
      <c r="C185" s="11">
        <f>IF(LEN($C184),IFERROR(VLOOKUP($B185,'MASTER Tools List'!$B$5:$J$208,2,FALSE),0))</f>
        <v>0</v>
      </c>
      <c r="D185" s="11">
        <f>IF(LEN($C184),IFERROR(VLOOKUP($B185,'MASTER Tools List'!$B$5:$J$208,3,FALSE),0))</f>
        <v>0</v>
      </c>
      <c r="E185" s="18"/>
      <c r="F185" s="18"/>
      <c r="G185" s="18"/>
      <c r="H185" s="65"/>
    </row>
    <row r="186" spans="1:8" x14ac:dyDescent="0.25">
      <c r="A186" s="14">
        <v>182</v>
      </c>
      <c r="B186" s="18"/>
      <c r="C186" s="11">
        <f>IF(LEN($C185),IFERROR(VLOOKUP($B186,'MASTER Tools List'!$B$5:$J$208,2,FALSE),0))</f>
        <v>0</v>
      </c>
      <c r="D186" s="11">
        <f>IF(LEN($C185),IFERROR(VLOOKUP($B186,'MASTER Tools List'!$B$5:$J$208,3,FALSE),0))</f>
        <v>0</v>
      </c>
      <c r="E186" s="18"/>
      <c r="F186" s="18"/>
      <c r="G186" s="18"/>
      <c r="H186" s="65"/>
    </row>
    <row r="187" spans="1:8" x14ac:dyDescent="0.25">
      <c r="A187" s="14">
        <v>183</v>
      </c>
      <c r="B187" s="18"/>
      <c r="C187" s="11">
        <f>IF(LEN($C186),IFERROR(VLOOKUP($B187,'MASTER Tools List'!$B$5:$J$208,2,FALSE),0))</f>
        <v>0</v>
      </c>
      <c r="D187" s="11">
        <f>IF(LEN($C186),IFERROR(VLOOKUP($B187,'MASTER Tools List'!$B$5:$J$208,3,FALSE),0))</f>
        <v>0</v>
      </c>
      <c r="E187" s="18"/>
      <c r="F187" s="18"/>
      <c r="G187" s="18"/>
      <c r="H187" s="65"/>
    </row>
    <row r="188" spans="1:8" x14ac:dyDescent="0.25">
      <c r="A188" s="14">
        <v>184</v>
      </c>
      <c r="B188" s="18"/>
      <c r="C188" s="11">
        <f>IF(LEN($C187),IFERROR(VLOOKUP($B188,'MASTER Tools List'!$B$5:$J$208,2,FALSE),0))</f>
        <v>0</v>
      </c>
      <c r="D188" s="11">
        <f>IF(LEN($C187),IFERROR(VLOOKUP($B188,'MASTER Tools List'!$B$5:$J$208,3,FALSE),0))</f>
        <v>0</v>
      </c>
      <c r="E188" s="18"/>
      <c r="F188" s="18"/>
      <c r="G188" s="18"/>
      <c r="H188" s="65"/>
    </row>
    <row r="189" spans="1:8" x14ac:dyDescent="0.25">
      <c r="A189" s="14">
        <v>185</v>
      </c>
      <c r="B189" s="18"/>
      <c r="C189" s="11">
        <f>IF(LEN($C188),IFERROR(VLOOKUP($B189,'MASTER Tools List'!$B$5:$J$208,2,FALSE),0))</f>
        <v>0</v>
      </c>
      <c r="D189" s="11">
        <f>IF(LEN($C188),IFERROR(VLOOKUP($B189,'MASTER Tools List'!$B$5:$J$208,3,FALSE),0))</f>
        <v>0</v>
      </c>
      <c r="E189" s="18"/>
      <c r="F189" s="18"/>
      <c r="G189" s="18"/>
      <c r="H189" s="65"/>
    </row>
    <row r="190" spans="1:8" x14ac:dyDescent="0.25">
      <c r="A190" s="14">
        <v>186</v>
      </c>
      <c r="B190" s="18"/>
      <c r="C190" s="11">
        <f>IF(LEN($C189),IFERROR(VLOOKUP($B190,'MASTER Tools List'!$B$5:$J$208,2,FALSE),0))</f>
        <v>0</v>
      </c>
      <c r="D190" s="11">
        <f>IF(LEN($C189),IFERROR(VLOOKUP($B190,'MASTER Tools List'!$B$5:$J$208,3,FALSE),0))</f>
        <v>0</v>
      </c>
      <c r="E190" s="18"/>
      <c r="F190" s="18"/>
      <c r="G190" s="18"/>
      <c r="H190" s="65"/>
    </row>
    <row r="191" spans="1:8" x14ac:dyDescent="0.25">
      <c r="A191" s="14">
        <v>187</v>
      </c>
      <c r="B191" s="18"/>
      <c r="C191" s="11">
        <f>IF(LEN($C190),IFERROR(VLOOKUP($B191,'MASTER Tools List'!$B$5:$J$208,2,FALSE),0))</f>
        <v>0</v>
      </c>
      <c r="D191" s="11">
        <f>IF(LEN($C190),IFERROR(VLOOKUP($B191,'MASTER Tools List'!$B$5:$J$208,3,FALSE),0))</f>
        <v>0</v>
      </c>
      <c r="E191" s="18"/>
      <c r="F191" s="18"/>
      <c r="G191" s="18"/>
      <c r="H191" s="65"/>
    </row>
    <row r="192" spans="1:8" x14ac:dyDescent="0.25">
      <c r="A192" s="14">
        <v>188</v>
      </c>
      <c r="B192" s="18"/>
      <c r="C192" s="11">
        <f>IF(LEN($C191),IFERROR(VLOOKUP($B192,'MASTER Tools List'!$B$5:$J$208,2,FALSE),0))</f>
        <v>0</v>
      </c>
      <c r="D192" s="11">
        <f>IF(LEN($C191),IFERROR(VLOOKUP($B192,'MASTER Tools List'!$B$5:$J$208,3,FALSE),0))</f>
        <v>0</v>
      </c>
      <c r="E192" s="18"/>
      <c r="F192" s="18"/>
      <c r="G192" s="18"/>
      <c r="H192" s="65"/>
    </row>
    <row r="193" spans="1:8" x14ac:dyDescent="0.25">
      <c r="A193" s="14">
        <v>189</v>
      </c>
      <c r="B193" s="18"/>
      <c r="C193" s="11">
        <f>IF(LEN($C192),IFERROR(VLOOKUP($B193,'MASTER Tools List'!$B$5:$J$208,2,FALSE),0))</f>
        <v>0</v>
      </c>
      <c r="D193" s="11">
        <f>IF(LEN($C192),IFERROR(VLOOKUP($B193,'MASTER Tools List'!$B$5:$J$208,3,FALSE),0))</f>
        <v>0</v>
      </c>
      <c r="E193" s="18"/>
      <c r="F193" s="18"/>
      <c r="G193" s="18"/>
      <c r="H193" s="65"/>
    </row>
    <row r="194" spans="1:8" x14ac:dyDescent="0.25">
      <c r="A194" s="14">
        <v>190</v>
      </c>
      <c r="B194" s="18"/>
      <c r="C194" s="11">
        <f>IF(LEN($C193),IFERROR(VLOOKUP($B194,'MASTER Tools List'!$B$5:$J$208,2,FALSE),0))</f>
        <v>0</v>
      </c>
      <c r="D194" s="11">
        <f>IF(LEN($C193),IFERROR(VLOOKUP($B194,'MASTER Tools List'!$B$5:$J$208,3,FALSE),0))</f>
        <v>0</v>
      </c>
      <c r="E194" s="18"/>
      <c r="F194" s="18"/>
      <c r="G194" s="18"/>
      <c r="H194" s="65"/>
    </row>
    <row r="195" spans="1:8" x14ac:dyDescent="0.25">
      <c r="A195" s="14">
        <v>191</v>
      </c>
      <c r="B195" s="18"/>
      <c r="C195" s="11">
        <f>IF(LEN($C194),IFERROR(VLOOKUP($B195,'MASTER Tools List'!$B$5:$J$208,2,FALSE),0))</f>
        <v>0</v>
      </c>
      <c r="D195" s="11">
        <f>IF(LEN($C194),IFERROR(VLOOKUP($B195,'MASTER Tools List'!$B$5:$J$208,3,FALSE),0))</f>
        <v>0</v>
      </c>
      <c r="E195" s="18"/>
      <c r="F195" s="18"/>
      <c r="G195" s="18"/>
      <c r="H195" s="65"/>
    </row>
    <row r="196" spans="1:8" x14ac:dyDescent="0.25">
      <c r="A196" s="14">
        <v>192</v>
      </c>
      <c r="B196" s="18"/>
      <c r="C196" s="11">
        <f>IF(LEN($C195),IFERROR(VLOOKUP($B196,'MASTER Tools List'!$B$5:$J$208,2,FALSE),0))</f>
        <v>0</v>
      </c>
      <c r="D196" s="11">
        <f>IF(LEN($C195),IFERROR(VLOOKUP($B196,'MASTER Tools List'!$B$5:$J$208,3,FALSE),0))</f>
        <v>0</v>
      </c>
      <c r="E196" s="18"/>
      <c r="F196" s="18"/>
      <c r="G196" s="18"/>
      <c r="H196" s="65"/>
    </row>
    <row r="197" spans="1:8" x14ac:dyDescent="0.25">
      <c r="A197" s="14">
        <v>193</v>
      </c>
      <c r="B197" s="18"/>
      <c r="C197" s="11">
        <f>IF(LEN($C196),IFERROR(VLOOKUP($B197,'MASTER Tools List'!$B$5:$J$208,2,FALSE),0))</f>
        <v>0</v>
      </c>
      <c r="D197" s="11">
        <f>IF(LEN($C196),IFERROR(VLOOKUP($B197,'MASTER Tools List'!$B$5:$J$208,3,FALSE),0))</f>
        <v>0</v>
      </c>
      <c r="E197" s="18"/>
      <c r="F197" s="18"/>
      <c r="G197" s="18"/>
      <c r="H197" s="65"/>
    </row>
    <row r="198" spans="1:8" x14ac:dyDescent="0.25">
      <c r="A198" s="14">
        <v>194</v>
      </c>
      <c r="B198" s="18"/>
      <c r="C198" s="11">
        <f>IF(LEN($C197),IFERROR(VLOOKUP($B198,'MASTER Tools List'!$B$5:$J$208,2,FALSE),0))</f>
        <v>0</v>
      </c>
      <c r="D198" s="11">
        <f>IF(LEN($C197),IFERROR(VLOOKUP($B198,'MASTER Tools List'!$B$5:$J$208,3,FALSE),0))</f>
        <v>0</v>
      </c>
      <c r="E198" s="18"/>
      <c r="F198" s="18"/>
      <c r="G198" s="18"/>
      <c r="H198" s="65"/>
    </row>
    <row r="199" spans="1:8" x14ac:dyDescent="0.25">
      <c r="A199" s="14">
        <v>195</v>
      </c>
      <c r="B199" s="18"/>
      <c r="C199" s="11">
        <f>IF(LEN($C198),IFERROR(VLOOKUP($B199,'MASTER Tools List'!$B$5:$J$208,2,FALSE),0))</f>
        <v>0</v>
      </c>
      <c r="D199" s="11">
        <f>IF(LEN($C198),IFERROR(VLOOKUP($B199,'MASTER Tools List'!$B$5:$J$208,3,FALSE),0))</f>
        <v>0</v>
      </c>
      <c r="E199" s="18"/>
      <c r="F199" s="18"/>
      <c r="G199" s="18"/>
      <c r="H199" s="65"/>
    </row>
    <row r="200" spans="1:8" x14ac:dyDescent="0.25">
      <c r="A200" s="14">
        <v>196</v>
      </c>
      <c r="B200" s="18"/>
      <c r="C200" s="11">
        <f>IF(LEN($C199),IFERROR(VLOOKUP($B200,'MASTER Tools List'!$B$5:$J$208,2,FALSE),0))</f>
        <v>0</v>
      </c>
      <c r="D200" s="11">
        <f>IF(LEN($C199),IFERROR(VLOOKUP($B200,'MASTER Tools List'!$B$5:$J$208,3,FALSE),0))</f>
        <v>0</v>
      </c>
      <c r="E200" s="18"/>
      <c r="F200" s="18"/>
      <c r="G200" s="18"/>
      <c r="H200" s="65"/>
    </row>
    <row r="201" spans="1:8" x14ac:dyDescent="0.25">
      <c r="A201" s="14">
        <v>197</v>
      </c>
      <c r="B201" s="18"/>
      <c r="C201" s="11">
        <f>IF(LEN($C200),IFERROR(VLOOKUP($B201,'MASTER Tools List'!$B$5:$J$208,2,FALSE),0))</f>
        <v>0</v>
      </c>
      <c r="D201" s="11">
        <f>IF(LEN($C200),IFERROR(VLOOKUP($B201,'MASTER Tools List'!$B$5:$J$208,3,FALSE),0))</f>
        <v>0</v>
      </c>
      <c r="E201" s="18"/>
      <c r="F201" s="18"/>
      <c r="G201" s="18"/>
      <c r="H201" s="65"/>
    </row>
    <row r="202" spans="1:8" x14ac:dyDescent="0.25">
      <c r="A202" s="14">
        <v>198</v>
      </c>
      <c r="B202" s="18"/>
      <c r="C202" s="11">
        <f>IF(LEN($C201),IFERROR(VLOOKUP($B202,'MASTER Tools List'!$B$5:$J$208,2,FALSE),0))</f>
        <v>0</v>
      </c>
      <c r="D202" s="11">
        <f>IF(LEN($C201),IFERROR(VLOOKUP($B202,'MASTER Tools List'!$B$5:$J$208,3,FALSE),0))</f>
        <v>0</v>
      </c>
      <c r="E202" s="18"/>
      <c r="F202" s="18"/>
      <c r="G202" s="18"/>
      <c r="H202" s="65"/>
    </row>
    <row r="203" spans="1:8" x14ac:dyDescent="0.25">
      <c r="A203" s="14">
        <v>199</v>
      </c>
      <c r="B203" s="18"/>
      <c r="C203" s="11">
        <f>IF(LEN($C202),IFERROR(VLOOKUP($B203,'MASTER Tools List'!$B$5:$J$208,2,FALSE),0))</f>
        <v>0</v>
      </c>
      <c r="D203" s="11">
        <f>IF(LEN($C202),IFERROR(VLOOKUP($B203,'MASTER Tools List'!$B$5:$J$208,3,FALSE),0))</f>
        <v>0</v>
      </c>
      <c r="E203" s="18"/>
      <c r="F203" s="18"/>
      <c r="G203" s="18"/>
      <c r="H203" s="65"/>
    </row>
    <row r="204" spans="1:8" x14ac:dyDescent="0.25">
      <c r="A204" s="14">
        <v>200</v>
      </c>
      <c r="B204" s="18"/>
      <c r="C204" s="11">
        <f>IF(LEN($C203),IFERROR(VLOOKUP($B204,'MASTER Tools List'!$B$5:$J$208,2,FALSE),0))</f>
        <v>0</v>
      </c>
      <c r="D204" s="11">
        <f>IF(LEN($C203),IFERROR(VLOOKUP($B204,'MASTER Tools List'!$B$5:$J$208,3,FALSE),0))</f>
        <v>0</v>
      </c>
      <c r="E204" s="18"/>
      <c r="F204" s="18"/>
      <c r="G204" s="18"/>
      <c r="H204" s="65"/>
    </row>
    <row r="205" spans="1:8" x14ac:dyDescent="0.25">
      <c r="A205" s="14">
        <v>201</v>
      </c>
      <c r="B205" s="18"/>
      <c r="C205" s="11">
        <f>IF(LEN($C204),IFERROR(VLOOKUP($B205,'MASTER Tools List'!$B$5:$J$208,2,FALSE),0))</f>
        <v>0</v>
      </c>
      <c r="D205" s="11">
        <f>IF(LEN($C204),IFERROR(VLOOKUP($B205,'MASTER Tools List'!$B$5:$J$208,3,FALSE),0))</f>
        <v>0</v>
      </c>
      <c r="E205" s="18"/>
      <c r="F205" s="18"/>
      <c r="G205" s="18"/>
      <c r="H205" s="65"/>
    </row>
    <row r="206" spans="1:8" x14ac:dyDescent="0.25">
      <c r="A206" s="14">
        <v>202</v>
      </c>
      <c r="B206" s="18"/>
      <c r="C206" s="11">
        <f>IF(LEN($C205),IFERROR(VLOOKUP($B206,'MASTER Tools List'!$B$5:$J$208,2,FALSE),0))</f>
        <v>0</v>
      </c>
      <c r="D206" s="11">
        <f>IF(LEN($C205),IFERROR(VLOOKUP($B206,'MASTER Tools List'!$B$5:$J$208,3,FALSE),0))</f>
        <v>0</v>
      </c>
      <c r="E206" s="18"/>
      <c r="F206" s="18"/>
      <c r="G206" s="18"/>
      <c r="H206" s="65"/>
    </row>
    <row r="207" spans="1:8" x14ac:dyDescent="0.25">
      <c r="A207" s="14">
        <v>203</v>
      </c>
      <c r="B207" s="18"/>
      <c r="C207" s="11">
        <f>IF(LEN($C206),IFERROR(VLOOKUP($B207,'MASTER Tools List'!$B$5:$J$208,2,FALSE),0))</f>
        <v>0</v>
      </c>
      <c r="D207" s="11">
        <f>IF(LEN($C206),IFERROR(VLOOKUP($B207,'MASTER Tools List'!$B$5:$J$208,3,FALSE),0))</f>
        <v>0</v>
      </c>
      <c r="E207" s="18"/>
      <c r="F207" s="18"/>
      <c r="G207" s="18"/>
      <c r="H207" s="65"/>
    </row>
    <row r="208" spans="1:8" x14ac:dyDescent="0.25">
      <c r="A208" s="14">
        <v>204</v>
      </c>
      <c r="B208" s="18"/>
      <c r="C208" s="11">
        <f>IF(LEN($C207),IFERROR(VLOOKUP($B208,'MASTER Tools List'!$B$5:$J$208,2,FALSE),0))</f>
        <v>0</v>
      </c>
      <c r="D208" s="11">
        <f>IF(LEN($C207),IFERROR(VLOOKUP($B208,'MASTER Tools List'!$B$5:$J$208,3,FALSE),0))</f>
        <v>0</v>
      </c>
      <c r="E208" s="18"/>
      <c r="F208" s="18"/>
      <c r="G208" s="18"/>
      <c r="H208" s="65"/>
    </row>
    <row r="209" spans="1:8" x14ac:dyDescent="0.25">
      <c r="A209" s="14">
        <v>205</v>
      </c>
      <c r="B209" s="26"/>
      <c r="C209" s="10">
        <f>IF(LEN($C208),IFERROR(VLOOKUP($B209,'MASTER Tools List'!$B$5:$J$208,2,FALSE),0))</f>
        <v>0</v>
      </c>
      <c r="D209" s="11">
        <f>IF(LEN($C208),IFERROR(VLOOKUP($B209,'MASTER Tools List'!$B$5:$J$208,3,FALSE),0))</f>
        <v>0</v>
      </c>
      <c r="E209" s="53"/>
      <c r="F209" s="18"/>
      <c r="G209" s="18"/>
      <c r="H209" s="19"/>
    </row>
    <row r="210" spans="1:8" x14ac:dyDescent="0.25">
      <c r="A210" s="14">
        <v>206</v>
      </c>
      <c r="B210" s="26"/>
      <c r="C210" s="10">
        <f>IF(LEN($C209),IFERROR(VLOOKUP($B210,'MASTER Tools List'!$B$5:$J$208,2,FALSE),0))</f>
        <v>0</v>
      </c>
      <c r="D210" s="11">
        <f>IF(LEN($C209),IFERROR(VLOOKUP($B210,'MASTER Tools List'!$B$5:$J$208,3,FALSE),0))</f>
        <v>0</v>
      </c>
      <c r="E210" s="53"/>
      <c r="F210" s="18"/>
      <c r="G210" s="18"/>
      <c r="H210" s="19"/>
    </row>
  </sheetData>
  <sheetProtection formatCells="0" formatColumns="0" formatRows="0" insertColumns="0" insertRows="0" deleteColumns="0" deleteRows="0" sort="0" autoFilter="0"/>
  <mergeCells count="3">
    <mergeCell ref="A1:H1"/>
    <mergeCell ref="A2:H2"/>
    <mergeCell ref="A3:K3"/>
  </mergeCells>
  <pageMargins left="0.7" right="0.7" top="0.75" bottom="0.75" header="0.3" footer="0.3"/>
  <pageSetup scale="82" orientation="portrait" horizont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Tools List</vt:lpstr>
      <vt:lpstr>Consume Tools Recd</vt:lpstr>
      <vt:lpstr>Tools Issued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2016-10-13T15:07:55Z</dcterms:modified>
</cp:coreProperties>
</file>