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 Joanne\Downloads\"/>
    </mc:Choice>
  </mc:AlternateContent>
  <xr:revisionPtr revIDLastSave="0" documentId="13_ncr:1_{CACCE8F6-3CA0-4220-8887-7904A76E0757}" xr6:coauthVersionLast="41" xr6:coauthVersionMax="41" xr10:uidLastSave="{00000000-0000-0000-0000-000000000000}"/>
  <bookViews>
    <workbookView xWindow="-110" yWindow="-110" windowWidth="19420" windowHeight="10420" activeTab="6" xr2:uid="{475B8F1F-7405-4D28-B998-627AE3BB3DDC}"/>
  </bookViews>
  <sheets>
    <sheet name="Soal" sheetId="1" r:id="rId1"/>
    <sheet name="1A" sheetId="7" r:id="rId2"/>
    <sheet name="1B" sheetId="2" r:id="rId3"/>
    <sheet name="1C" sheetId="3" r:id="rId4"/>
    <sheet name="1D" sheetId="4" r:id="rId5"/>
    <sheet name="1E" sheetId="5" r:id="rId6"/>
    <sheet name="1F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J6" i="6"/>
  <c r="K6" i="6"/>
  <c r="L6" i="6"/>
  <c r="M6" i="6"/>
  <c r="N6" i="6"/>
  <c r="I7" i="6"/>
  <c r="J7" i="6"/>
  <c r="K7" i="6"/>
  <c r="L7" i="6"/>
  <c r="M7" i="6"/>
  <c r="N7" i="6"/>
  <c r="I8" i="6"/>
  <c r="J8" i="6"/>
  <c r="K8" i="6"/>
  <c r="L8" i="6"/>
  <c r="M8" i="6"/>
  <c r="N8" i="6"/>
  <c r="I9" i="6"/>
  <c r="J9" i="6"/>
  <c r="K9" i="6"/>
  <c r="L9" i="6"/>
  <c r="M9" i="6"/>
  <c r="N9" i="6"/>
  <c r="I10" i="6"/>
  <c r="J10" i="6"/>
  <c r="K10" i="6"/>
  <c r="L10" i="6"/>
  <c r="M10" i="6"/>
  <c r="N10" i="6"/>
  <c r="J5" i="6"/>
  <c r="K5" i="6"/>
  <c r="L5" i="6"/>
  <c r="M5" i="6"/>
  <c r="N5" i="6"/>
  <c r="I5" i="6"/>
  <c r="G14" i="6"/>
  <c r="G15" i="6"/>
  <c r="G16" i="6"/>
  <c r="G17" i="6"/>
  <c r="G18" i="6"/>
  <c r="G19" i="6"/>
  <c r="G20" i="6"/>
  <c r="G13" i="6"/>
  <c r="F14" i="6"/>
  <c r="F15" i="6"/>
  <c r="F16" i="6"/>
  <c r="F17" i="6"/>
  <c r="F18" i="6"/>
  <c r="F19" i="6"/>
  <c r="F20" i="6"/>
  <c r="F13" i="6"/>
  <c r="E14" i="6"/>
  <c r="E15" i="6"/>
  <c r="E16" i="6"/>
  <c r="E17" i="6"/>
  <c r="E18" i="6"/>
  <c r="E19" i="6"/>
  <c r="E20" i="6"/>
  <c r="E13" i="6"/>
  <c r="D20" i="6"/>
  <c r="D19" i="6"/>
  <c r="D18" i="6"/>
  <c r="D17" i="6"/>
  <c r="D16" i="6"/>
  <c r="D15" i="6"/>
  <c r="D14" i="6"/>
  <c r="D13" i="6"/>
  <c r="C14" i="6"/>
  <c r="C15" i="6"/>
  <c r="C16" i="6"/>
  <c r="C17" i="6"/>
  <c r="C18" i="6"/>
  <c r="C19" i="6"/>
  <c r="C20" i="6"/>
  <c r="C13" i="6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J5" i="5"/>
  <c r="K5" i="5"/>
  <c r="L5" i="5"/>
  <c r="M5" i="5"/>
  <c r="N5" i="5"/>
  <c r="I5" i="5"/>
  <c r="I16" i="4"/>
  <c r="J16" i="4"/>
  <c r="K16" i="4"/>
  <c r="L16" i="4"/>
  <c r="M16" i="4"/>
  <c r="N16" i="4"/>
  <c r="I17" i="4"/>
  <c r="J17" i="4"/>
  <c r="K17" i="4"/>
  <c r="L17" i="4"/>
  <c r="M17" i="4"/>
  <c r="N17" i="4"/>
  <c r="I18" i="4"/>
  <c r="J18" i="4"/>
  <c r="K18" i="4"/>
  <c r="L18" i="4"/>
  <c r="M18" i="4"/>
  <c r="N18" i="4"/>
  <c r="I19" i="4"/>
  <c r="J19" i="4"/>
  <c r="K19" i="4"/>
  <c r="L19" i="4"/>
  <c r="M19" i="4"/>
  <c r="N19" i="4"/>
  <c r="I20" i="4"/>
  <c r="J20" i="4"/>
  <c r="K20" i="4"/>
  <c r="L20" i="4"/>
  <c r="M20" i="4"/>
  <c r="N20" i="4"/>
  <c r="J15" i="4"/>
  <c r="K15" i="4"/>
  <c r="L15" i="4"/>
  <c r="M15" i="4"/>
  <c r="N15" i="4"/>
  <c r="I15" i="4"/>
  <c r="I8" i="4"/>
  <c r="J8" i="4"/>
  <c r="K8" i="4"/>
  <c r="L8" i="4"/>
  <c r="M8" i="4"/>
  <c r="N8" i="4"/>
  <c r="I9" i="4"/>
  <c r="J9" i="4"/>
  <c r="K9" i="4"/>
  <c r="L9" i="4"/>
  <c r="M9" i="4"/>
  <c r="N9" i="4"/>
  <c r="I10" i="4"/>
  <c r="J10" i="4"/>
  <c r="K10" i="4"/>
  <c r="L10" i="4"/>
  <c r="M10" i="4"/>
  <c r="N10" i="4"/>
  <c r="I11" i="4"/>
  <c r="J11" i="4"/>
  <c r="K11" i="4"/>
  <c r="L11" i="4"/>
  <c r="M11" i="4"/>
  <c r="N11" i="4"/>
  <c r="I12" i="4"/>
  <c r="J12" i="4"/>
  <c r="K12" i="4"/>
  <c r="L12" i="4"/>
  <c r="M12" i="4"/>
  <c r="N12" i="4"/>
  <c r="J7" i="4"/>
  <c r="K7" i="4"/>
  <c r="L7" i="4"/>
  <c r="M7" i="4"/>
  <c r="N7" i="4"/>
  <c r="I7" i="4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J5" i="3"/>
  <c r="K5" i="3"/>
  <c r="L5" i="3"/>
  <c r="M5" i="3"/>
  <c r="N5" i="3"/>
  <c r="I5" i="3"/>
  <c r="C20" i="3"/>
  <c r="C18" i="3"/>
  <c r="C17" i="3"/>
  <c r="C13" i="3"/>
  <c r="C16" i="3" s="1"/>
  <c r="C14" i="3"/>
  <c r="C12" i="3"/>
  <c r="I21" i="2"/>
  <c r="J21" i="2"/>
  <c r="K21" i="2"/>
  <c r="L21" i="2"/>
  <c r="M21" i="2"/>
  <c r="N2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14" i="2"/>
  <c r="J14" i="2"/>
  <c r="K14" i="2"/>
  <c r="L14" i="2"/>
  <c r="M14" i="2"/>
  <c r="N14" i="2"/>
  <c r="I15" i="2"/>
  <c r="J15" i="2"/>
  <c r="K15" i="2"/>
  <c r="L15" i="2"/>
  <c r="M15" i="2"/>
  <c r="N15" i="2"/>
  <c r="I16" i="2"/>
  <c r="J16" i="2"/>
  <c r="K16" i="2"/>
  <c r="L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J13" i="2"/>
  <c r="K13" i="2"/>
  <c r="L13" i="2"/>
  <c r="M13" i="2"/>
  <c r="N13" i="2"/>
  <c r="I13" i="2"/>
  <c r="E8" i="7"/>
  <c r="E9" i="7" s="1"/>
  <c r="E10" i="7" s="1"/>
</calcChain>
</file>

<file path=xl/sharedStrings.xml><?xml version="1.0" encoding="utf-8"?>
<sst xmlns="http://schemas.openxmlformats.org/spreadsheetml/2006/main" count="59" uniqueCount="50">
  <si>
    <t>Soal:</t>
  </si>
  <si>
    <t>Diketahui Gambar 1 adalah sebuah citra dijital dengan resolusi 256x256 dengan komposisi 24bpp (bit per pixel),</t>
  </si>
  <si>
    <t>dan Gambar 2 adalah sebuah area (subwindow) dari Gambar 1 pada posisi {(172,32), (177,37)} yang komposisi</t>
  </si>
  <si>
    <t>elemen RGBnya dapat dilihat pada tabel Elemen Red, Elemen Green dan Elemen Blue.</t>
  </si>
  <si>
    <t xml:space="preserve">b. Tentukan komposisi piksel jika Gambar 2 akan dikonversikan ke citra gray level dengan metode BT.709. </t>
  </si>
  <si>
    <t xml:space="preserve">c. Tentukan Nilai Threshold apabila dilakukan proses konversi dari graylevel (hasil b) ke biner menggunakan metode Adaptive Thresholding. </t>
  </si>
  <si>
    <t xml:space="preserve">d. Tentukan nilai elemen RGB Hasil b, tingkat kuantisasinya   diturunkan dari 24bpp menjadi 3bpp. </t>
  </si>
  <si>
    <t xml:space="preserve">e. Tentukan nilai elemen RGB jika Hasil d ditransformasikan dengan sebuah LUT dengan komposisi sekuensial sbb: {{0, 1, 1, 3, 4, 5, 5, 7}} </t>
  </si>
  <si>
    <t>f. Lakukan operasi histogram equalization terhadap citra Hasil d</t>
  </si>
  <si>
    <t xml:space="preserve">a. Tentukan ukuran (size) citra pada Gambar 1 dalam satuan kilobyte </t>
  </si>
  <si>
    <t>H</t>
  </si>
  <si>
    <t>W</t>
  </si>
  <si>
    <t>Encoding</t>
  </si>
  <si>
    <t>Kbyte</t>
  </si>
  <si>
    <t>Encoding x H x W</t>
  </si>
  <si>
    <t>Jumlah bit / 8</t>
  </si>
  <si>
    <t>Jumlah byte / 1024</t>
  </si>
  <si>
    <t>Jumlah bit</t>
  </si>
  <si>
    <t>Jumlah byte</t>
  </si>
  <si>
    <t>Red</t>
  </si>
  <si>
    <t>Green</t>
  </si>
  <si>
    <t>Blue</t>
  </si>
  <si>
    <t>Rumus:</t>
  </si>
  <si>
    <t>Hasil:</t>
  </si>
  <si>
    <t>BT709</t>
  </si>
  <si>
    <t>pr</t>
  </si>
  <si>
    <t>pg</t>
  </si>
  <si>
    <t>pb</t>
  </si>
  <si>
    <t>Setelah dibulatkan:</t>
  </si>
  <si>
    <t>Hasil b:</t>
  </si>
  <si>
    <t>t0</t>
  </si>
  <si>
    <t>u1</t>
  </si>
  <si>
    <t>u2</t>
  </si>
  <si>
    <t>t1</t>
  </si>
  <si>
    <t>t2</t>
  </si>
  <si>
    <t>&lt;= sudah berhenti karena t1 = t2</t>
  </si>
  <si>
    <t>Hasil threshold:</t>
  </si>
  <si>
    <t xml:space="preserve">d. Tentukan nilai elemen RGB Hasil b, tingkat kuantisasinya diturunkan dari 24bpp menjadi 3bpp. </t>
  </si>
  <si>
    <t>Elemen RGB setelah diturunkan kuantisasinya:</t>
  </si>
  <si>
    <t>Pembanding: 256 / 24 * 3 =</t>
  </si>
  <si>
    <t>Pembulatan:</t>
  </si>
  <si>
    <t>Hasil d:</t>
  </si>
  <si>
    <t>Lookup:</t>
  </si>
  <si>
    <t>Elemen RGB setelah ditransformasikan LUT:</t>
  </si>
  <si>
    <t>/jml px</t>
  </si>
  <si>
    <t>* 8 bit</t>
  </si>
  <si>
    <t>Bulatkan</t>
  </si>
  <si>
    <t>Total</t>
  </si>
  <si>
    <t>Jumlah</t>
  </si>
  <si>
    <t>Hasil d setelah operasi histogram equalization: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</si>
</sst>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/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/>
    <xf numFmtId="0" fontId="2" fillId="0" borderId="4" xfId="0" applyFont="1" applyBorder="1" applyAlignment="1">
      <alignment horizontal="center" vertic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17</xdr:col>
      <xdr:colOff>228600</xdr:colOff>
      <xdr:row>6</xdr:row>
      <xdr:rowOff>141755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E7CD9-1C9D-4570-8E82-67EE61C7F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49300"/>
          <a:ext cx="5734050" cy="53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6BBF-673A-4F83-88B6-6AA0880122DC}">
  <dimension ref="B2:H12"/>
  <sheetViews>
    <sheetView workbookViewId="0">
      <selection activeCell="B12" sqref="B12"/>
    </sheetView>
  </sheetViews>
  <sheetFormatPr defaultRowHeight="14.5" x14ac:dyDescent="0.35"/>
  <sheetData>
    <row r="2" spans="2:8" ht="15.5" x14ac:dyDescent="0.35">
      <c r="B2" s="1" t="s">
        <v>0</v>
      </c>
    </row>
    <row r="3" spans="2:8" ht="15.5" x14ac:dyDescent="0.35">
      <c r="B3" s="2" t="s">
        <v>1</v>
      </c>
    </row>
    <row r="4" spans="2:8" ht="15.5" x14ac:dyDescent="0.35">
      <c r="B4" s="2" t="s">
        <v>2</v>
      </c>
    </row>
    <row r="5" spans="2:8" ht="15.5" x14ac:dyDescent="0.35">
      <c r="B5" s="2" t="s">
        <v>3</v>
      </c>
    </row>
    <row r="7" spans="2:8" ht="15.5" x14ac:dyDescent="0.35">
      <c r="B7" s="2" t="s">
        <v>9</v>
      </c>
      <c r="C7" s="2"/>
      <c r="D7" s="2"/>
      <c r="E7" s="2"/>
      <c r="F7" s="2"/>
      <c r="G7" s="2"/>
      <c r="H7" s="2"/>
    </row>
    <row r="8" spans="2:8" ht="15.5" x14ac:dyDescent="0.35">
      <c r="B8" s="2" t="s">
        <v>4</v>
      </c>
      <c r="C8" s="2"/>
      <c r="D8" s="2"/>
      <c r="E8" s="2"/>
      <c r="F8" s="2"/>
      <c r="G8" s="2"/>
      <c r="H8" s="2"/>
    </row>
    <row r="9" spans="2:8" ht="15.5" x14ac:dyDescent="0.35">
      <c r="B9" s="2" t="s">
        <v>5</v>
      </c>
      <c r="C9" s="2"/>
      <c r="D9" s="2"/>
      <c r="E9" s="2"/>
      <c r="F9" s="2"/>
      <c r="G9" s="2"/>
      <c r="H9" s="2"/>
    </row>
    <row r="10" spans="2:8" ht="15.5" x14ac:dyDescent="0.35">
      <c r="B10" s="2" t="s">
        <v>6</v>
      </c>
      <c r="C10" s="2"/>
      <c r="D10" s="2"/>
      <c r="E10" s="2"/>
      <c r="F10" s="2"/>
      <c r="G10" s="2"/>
      <c r="H10" s="2"/>
    </row>
    <row r="11" spans="2:8" ht="15.5" x14ac:dyDescent="0.35">
      <c r="B11" s="2" t="s">
        <v>7</v>
      </c>
      <c r="C11" s="2"/>
      <c r="D11" s="2"/>
      <c r="E11" s="2"/>
      <c r="F11" s="2"/>
      <c r="G11" s="2"/>
      <c r="H11" s="2"/>
    </row>
    <row r="12" spans="2:8" ht="15.5" x14ac:dyDescent="0.35">
      <c r="B12" s="2" t="s">
        <v>8</v>
      </c>
      <c r="C12" s="2"/>
      <c r="D12" s="2"/>
      <c r="E12" s="2"/>
      <c r="F12" s="2"/>
      <c r="G12" s="2"/>
      <c r="H1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AD05-A829-4AC9-997B-776FC6BBB40E}">
  <dimension ref="B2:G12"/>
  <sheetViews>
    <sheetView workbookViewId="0">
      <selection activeCell="E10" sqref="E10"/>
    </sheetView>
  </sheetViews>
  <sheetFormatPr defaultRowHeight="14.5" x14ac:dyDescent="0.35"/>
  <cols>
    <col min="2" max="2" width="13.26953125" customWidth="1"/>
    <col min="4" max="4" width="11.36328125" customWidth="1"/>
  </cols>
  <sheetData>
    <row r="2" spans="2:7" ht="15.5" x14ac:dyDescent="0.35">
      <c r="B2" s="2" t="s">
        <v>9</v>
      </c>
      <c r="C2" s="2"/>
      <c r="D2" s="2"/>
      <c r="E2" s="2"/>
      <c r="F2" s="2"/>
      <c r="G2" s="2"/>
    </row>
    <row r="3" spans="2:7" ht="15.5" x14ac:dyDescent="0.35">
      <c r="B3" s="2"/>
      <c r="C3" s="2"/>
      <c r="D3" s="2"/>
      <c r="E3" s="2"/>
      <c r="F3" s="2"/>
      <c r="G3" s="2"/>
    </row>
    <row r="4" spans="2:7" ht="15.5" x14ac:dyDescent="0.35">
      <c r="B4" s="4" t="s">
        <v>10</v>
      </c>
      <c r="C4" s="4">
        <v>256</v>
      </c>
      <c r="D4" s="2"/>
      <c r="E4" s="2"/>
      <c r="F4" s="2"/>
      <c r="G4" s="2"/>
    </row>
    <row r="5" spans="2:7" ht="15.5" x14ac:dyDescent="0.35">
      <c r="B5" s="4" t="s">
        <v>11</v>
      </c>
      <c r="C5" s="4">
        <v>256</v>
      </c>
      <c r="D5" s="2"/>
      <c r="E5" s="2"/>
      <c r="F5" s="2"/>
      <c r="G5" s="2"/>
    </row>
    <row r="6" spans="2:7" ht="15.5" x14ac:dyDescent="0.35">
      <c r="B6" s="4" t="s">
        <v>12</v>
      </c>
      <c r="C6" s="4">
        <v>24</v>
      </c>
      <c r="D6" s="2"/>
      <c r="E6" s="2"/>
      <c r="F6" s="2"/>
      <c r="G6" s="2"/>
    </row>
    <row r="7" spans="2:7" ht="15.5" x14ac:dyDescent="0.35">
      <c r="B7" s="2"/>
      <c r="C7" s="2"/>
      <c r="D7" s="2"/>
      <c r="E7" s="2"/>
      <c r="F7" s="2"/>
      <c r="G7" s="2"/>
    </row>
    <row r="8" spans="2:7" ht="15.5" x14ac:dyDescent="0.35">
      <c r="B8" s="4" t="s">
        <v>17</v>
      </c>
      <c r="C8" s="4" t="s">
        <v>14</v>
      </c>
      <c r="D8" s="4"/>
      <c r="E8" s="4">
        <f>C6*C4*C5</f>
        <v>1572864</v>
      </c>
      <c r="F8" s="2"/>
      <c r="G8" s="2"/>
    </row>
    <row r="9" spans="2:7" ht="15.5" x14ac:dyDescent="0.35">
      <c r="B9" s="4" t="s">
        <v>18</v>
      </c>
      <c r="C9" s="4" t="s">
        <v>15</v>
      </c>
      <c r="D9" s="4"/>
      <c r="E9" s="4">
        <f>E8/8</f>
        <v>196608</v>
      </c>
      <c r="F9" s="2"/>
      <c r="G9" s="2"/>
    </row>
    <row r="10" spans="2:7" ht="15.5" x14ac:dyDescent="0.35">
      <c r="B10" s="4" t="s">
        <v>13</v>
      </c>
      <c r="C10" s="4" t="s">
        <v>16</v>
      </c>
      <c r="D10" s="4"/>
      <c r="E10" s="16">
        <f>E9/1024</f>
        <v>192</v>
      </c>
      <c r="F10" s="2"/>
      <c r="G10" s="2"/>
    </row>
    <row r="11" spans="2:7" ht="15.5" x14ac:dyDescent="0.35">
      <c r="F11" s="2"/>
      <c r="G11" s="2"/>
    </row>
    <row r="12" spans="2:7" ht="15.5" x14ac:dyDescent="0.35">
      <c r="F12" s="2"/>
      <c r="G1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F7C4-1DB8-49CA-9B28-4B45FB1247DD}">
  <dimension ref="A1:P28"/>
  <sheetViews>
    <sheetView workbookViewId="0">
      <selection activeCell="G34" sqref="G34"/>
    </sheetView>
  </sheetViews>
  <sheetFormatPr defaultRowHeight="14.5" x14ac:dyDescent="0.35"/>
  <cols>
    <col min="9" max="9" width="9" customWidth="1"/>
  </cols>
  <sheetData>
    <row r="1" spans="1:16" ht="15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5" x14ac:dyDescent="0.35">
      <c r="A2" s="2"/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5" x14ac:dyDescent="0.35">
      <c r="A4" s="2"/>
      <c r="B4" s="7" t="s">
        <v>19</v>
      </c>
      <c r="C4" s="7"/>
      <c r="D4" s="7"/>
      <c r="E4" s="7"/>
      <c r="F4" s="7"/>
      <c r="G4" s="7"/>
      <c r="H4" s="2"/>
      <c r="I4" s="2" t="s">
        <v>22</v>
      </c>
      <c r="J4" s="2"/>
      <c r="K4" s="2"/>
      <c r="L4" s="2"/>
      <c r="M4" s="2"/>
      <c r="N4" s="2"/>
      <c r="O4" s="2"/>
      <c r="P4" s="2"/>
    </row>
    <row r="5" spans="1:16" ht="15.5" x14ac:dyDescent="0.35">
      <c r="A5" s="2"/>
      <c r="B5" s="4">
        <v>204</v>
      </c>
      <c r="C5" s="4">
        <v>204</v>
      </c>
      <c r="D5" s="4">
        <v>153</v>
      </c>
      <c r="E5" s="4">
        <v>102</v>
      </c>
      <c r="F5" s="4">
        <v>134</v>
      </c>
      <c r="G5" s="4">
        <v>102</v>
      </c>
      <c r="H5" s="2"/>
      <c r="I5" s="2"/>
      <c r="J5" s="2"/>
      <c r="K5" s="2"/>
      <c r="L5" s="2"/>
      <c r="M5" s="2"/>
      <c r="N5" s="2"/>
      <c r="O5" s="2"/>
      <c r="P5" s="2"/>
    </row>
    <row r="6" spans="1:16" ht="15.5" x14ac:dyDescent="0.35">
      <c r="A6" s="2"/>
      <c r="B6" s="4">
        <v>204</v>
      </c>
      <c r="C6" s="4">
        <v>204</v>
      </c>
      <c r="D6" s="4">
        <v>102</v>
      </c>
      <c r="E6" s="4">
        <v>85</v>
      </c>
      <c r="F6" s="4">
        <v>153</v>
      </c>
      <c r="G6" s="4">
        <v>57</v>
      </c>
      <c r="H6" s="2"/>
      <c r="I6" s="2"/>
      <c r="J6" s="2"/>
      <c r="K6" s="2"/>
      <c r="L6" s="2"/>
      <c r="M6" s="2"/>
      <c r="N6" s="2"/>
      <c r="O6" s="2"/>
      <c r="P6" s="2"/>
    </row>
    <row r="7" spans="1:16" ht="15.5" x14ac:dyDescent="0.35">
      <c r="A7" s="2"/>
      <c r="B7" s="4">
        <v>153</v>
      </c>
      <c r="C7" s="4">
        <v>102</v>
      </c>
      <c r="D7" s="4">
        <v>150</v>
      </c>
      <c r="E7" s="4">
        <v>134</v>
      </c>
      <c r="F7" s="4">
        <v>51</v>
      </c>
      <c r="G7" s="4">
        <v>51</v>
      </c>
      <c r="H7" s="2"/>
      <c r="I7" s="2"/>
      <c r="J7" s="2"/>
      <c r="K7" s="2"/>
      <c r="L7" s="2"/>
      <c r="M7" s="2"/>
      <c r="N7" s="2"/>
      <c r="O7" s="2"/>
      <c r="P7" s="2"/>
    </row>
    <row r="8" spans="1:16" ht="15.5" x14ac:dyDescent="0.35">
      <c r="A8" s="2"/>
      <c r="B8" s="4">
        <v>119</v>
      </c>
      <c r="C8" s="4">
        <v>119</v>
      </c>
      <c r="D8" s="4">
        <v>51</v>
      </c>
      <c r="E8" s="4">
        <v>22</v>
      </c>
      <c r="F8" s="4">
        <v>41</v>
      </c>
      <c r="G8" s="4">
        <v>28</v>
      </c>
      <c r="H8" s="2"/>
      <c r="I8" s="8" t="s">
        <v>24</v>
      </c>
      <c r="J8" s="9" t="s">
        <v>25</v>
      </c>
      <c r="K8" s="4">
        <v>0.21260000000000001</v>
      </c>
      <c r="L8" s="2"/>
      <c r="M8" s="2"/>
      <c r="N8" s="2"/>
      <c r="O8" s="2"/>
      <c r="P8" s="2"/>
    </row>
    <row r="9" spans="1:16" ht="15.5" x14ac:dyDescent="0.35">
      <c r="A9" s="2"/>
      <c r="B9" s="4">
        <v>77</v>
      </c>
      <c r="C9" s="4">
        <v>17</v>
      </c>
      <c r="D9" s="4">
        <v>0</v>
      </c>
      <c r="E9" s="4">
        <v>28</v>
      </c>
      <c r="F9" s="4">
        <v>22</v>
      </c>
      <c r="G9" s="4">
        <v>95</v>
      </c>
      <c r="H9" s="2"/>
      <c r="I9" s="10"/>
      <c r="J9" s="11" t="s">
        <v>26</v>
      </c>
      <c r="K9" s="4">
        <v>0.71519999999999995</v>
      </c>
      <c r="L9" s="2"/>
      <c r="M9" s="2"/>
      <c r="N9" s="2"/>
      <c r="O9" s="2"/>
      <c r="P9" s="2"/>
    </row>
    <row r="10" spans="1:16" ht="15.5" x14ac:dyDescent="0.35">
      <c r="A10" s="2"/>
      <c r="B10" s="4">
        <v>28</v>
      </c>
      <c r="C10" s="4">
        <v>28</v>
      </c>
      <c r="D10" s="4">
        <v>41</v>
      </c>
      <c r="E10" s="4">
        <v>95</v>
      </c>
      <c r="F10" s="4">
        <v>178</v>
      </c>
      <c r="G10" s="4">
        <v>160</v>
      </c>
      <c r="H10" s="2"/>
      <c r="I10" s="12"/>
      <c r="J10" s="13" t="s">
        <v>27</v>
      </c>
      <c r="K10" s="4">
        <v>7.22E-2</v>
      </c>
      <c r="L10" s="2"/>
      <c r="M10" s="2"/>
      <c r="N10" s="2"/>
      <c r="O10" s="2"/>
      <c r="P10" s="2"/>
    </row>
    <row r="11" spans="1:16" ht="15.5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.5" x14ac:dyDescent="0.35">
      <c r="A12" s="2"/>
      <c r="B12" s="14" t="s">
        <v>20</v>
      </c>
      <c r="C12" s="14"/>
      <c r="D12" s="14"/>
      <c r="E12" s="14"/>
      <c r="F12" s="14"/>
      <c r="G12" s="14"/>
      <c r="H12" s="2"/>
      <c r="I12" s="2" t="s">
        <v>23</v>
      </c>
      <c r="J12" s="2"/>
      <c r="K12" s="2"/>
      <c r="L12" s="2"/>
      <c r="M12" s="2"/>
      <c r="N12" s="2"/>
      <c r="O12" s="2"/>
      <c r="P12" s="2"/>
    </row>
    <row r="13" spans="1:16" ht="15.5" x14ac:dyDescent="0.35">
      <c r="A13" s="2"/>
      <c r="B13" s="4">
        <v>153</v>
      </c>
      <c r="C13" s="4">
        <v>102</v>
      </c>
      <c r="D13" s="4">
        <v>102</v>
      </c>
      <c r="E13" s="4">
        <v>102</v>
      </c>
      <c r="F13" s="4">
        <v>134</v>
      </c>
      <c r="G13" s="4">
        <v>153</v>
      </c>
      <c r="H13" s="2"/>
      <c r="I13" s="4">
        <f>B5*$K$8+B13*$K$9+B21*$K$10</f>
        <v>152.79599999999999</v>
      </c>
      <c r="J13" s="4">
        <f t="shared" ref="J13:N13" si="0">C5*$K$8+C13*$K$9+C21*$K$10</f>
        <v>120.00299999999999</v>
      </c>
      <c r="K13" s="4">
        <f t="shared" si="0"/>
        <v>109.16039999999998</v>
      </c>
      <c r="L13" s="4">
        <f t="shared" si="0"/>
        <v>98.317799999999977</v>
      </c>
      <c r="M13" s="4">
        <f t="shared" si="0"/>
        <v>134</v>
      </c>
      <c r="N13" s="4">
        <f t="shared" si="0"/>
        <v>142.1574</v>
      </c>
      <c r="O13" s="2"/>
      <c r="P13" s="2"/>
    </row>
    <row r="14" spans="1:16" ht="15.5" x14ac:dyDescent="0.35">
      <c r="A14" s="2"/>
      <c r="B14" s="4">
        <v>153</v>
      </c>
      <c r="C14" s="4">
        <v>102</v>
      </c>
      <c r="D14" s="4">
        <v>102</v>
      </c>
      <c r="E14" s="4">
        <v>85</v>
      </c>
      <c r="F14" s="4">
        <v>204</v>
      </c>
      <c r="G14" s="4">
        <v>57</v>
      </c>
      <c r="H14" s="2"/>
      <c r="I14" s="4">
        <f t="shared" ref="I14:I18" si="1">B6*$K$8+B14*$K$9+B22*$K$10</f>
        <v>152.79599999999999</v>
      </c>
      <c r="J14" s="4">
        <f t="shared" ref="J14:J18" si="2">C6*$K$8+C14*$K$9+C22*$K$10</f>
        <v>120.00299999999999</v>
      </c>
      <c r="K14" s="4">
        <f t="shared" ref="K14:K18" si="3">D6*$K$8+D14*$K$9+D22*$K$10</f>
        <v>98.317799999999977</v>
      </c>
      <c r="L14" s="4">
        <f t="shared" ref="L14:L18" si="4">E6*$K$8+E14*$K$9+E22*$K$10</f>
        <v>85</v>
      </c>
      <c r="M14" s="4">
        <f t="shared" ref="M14:M18" si="5">F6*$K$8+F14*$K$9+F22*$K$10</f>
        <v>193.15739999999997</v>
      </c>
      <c r="N14" s="4">
        <f t="shared" ref="N14:N18" si="6">G6*$K$8+G14*$K$9+G22*$K$10</f>
        <v>57</v>
      </c>
      <c r="O14" s="2"/>
      <c r="P14" s="2"/>
    </row>
    <row r="15" spans="1:16" ht="15.5" x14ac:dyDescent="0.35">
      <c r="A15" s="2"/>
      <c r="B15" s="4">
        <v>153</v>
      </c>
      <c r="C15" s="4">
        <v>102</v>
      </c>
      <c r="D15" s="4">
        <v>150</v>
      </c>
      <c r="E15" s="4">
        <v>134</v>
      </c>
      <c r="F15" s="4">
        <v>51</v>
      </c>
      <c r="G15" s="4">
        <v>51</v>
      </c>
      <c r="H15" s="2"/>
      <c r="I15" s="4">
        <f t="shared" si="1"/>
        <v>145.63559999999998</v>
      </c>
      <c r="J15" s="4">
        <f t="shared" si="2"/>
        <v>98.317799999999977</v>
      </c>
      <c r="K15" s="4">
        <f t="shared" si="3"/>
        <v>150</v>
      </c>
      <c r="L15" s="4">
        <f t="shared" si="4"/>
        <v>134</v>
      </c>
      <c r="M15" s="4">
        <f t="shared" si="5"/>
        <v>50.999999999999993</v>
      </c>
      <c r="N15" s="4">
        <f t="shared" si="6"/>
        <v>50.999999999999993</v>
      </c>
      <c r="O15" s="2"/>
      <c r="P15" s="2"/>
    </row>
    <row r="16" spans="1:16" ht="15.5" x14ac:dyDescent="0.35">
      <c r="A16" s="2"/>
      <c r="B16" s="4">
        <v>119</v>
      </c>
      <c r="C16" s="4">
        <v>119</v>
      </c>
      <c r="D16" s="4">
        <v>51</v>
      </c>
      <c r="E16" s="4">
        <v>22</v>
      </c>
      <c r="F16" s="4">
        <v>41</v>
      </c>
      <c r="G16" s="4">
        <v>28</v>
      </c>
      <c r="H16" s="2"/>
      <c r="I16" s="4">
        <f t="shared" si="1"/>
        <v>119</v>
      </c>
      <c r="J16" s="4">
        <f t="shared" si="2"/>
        <v>119</v>
      </c>
      <c r="K16" s="4">
        <f t="shared" si="3"/>
        <v>50.999999999999993</v>
      </c>
      <c r="L16" s="4">
        <f t="shared" si="4"/>
        <v>22</v>
      </c>
      <c r="M16" s="4">
        <f t="shared" si="5"/>
        <v>41</v>
      </c>
      <c r="N16" s="4">
        <f t="shared" si="6"/>
        <v>27.999999999999996</v>
      </c>
      <c r="O16" s="2"/>
      <c r="P16" s="2"/>
    </row>
    <row r="17" spans="1:16" ht="15.5" x14ac:dyDescent="0.35">
      <c r="A17" s="2"/>
      <c r="B17" s="4">
        <v>77</v>
      </c>
      <c r="C17" s="4">
        <v>17</v>
      </c>
      <c r="D17" s="4">
        <v>51</v>
      </c>
      <c r="E17" s="4">
        <v>28</v>
      </c>
      <c r="F17" s="4">
        <v>22</v>
      </c>
      <c r="G17" s="4">
        <v>95</v>
      </c>
      <c r="H17" s="2"/>
      <c r="I17" s="4">
        <f t="shared" si="1"/>
        <v>77</v>
      </c>
      <c r="J17" s="4">
        <f t="shared" si="2"/>
        <v>17</v>
      </c>
      <c r="K17" s="4">
        <f t="shared" si="3"/>
        <v>40.157399999999996</v>
      </c>
      <c r="L17" s="4">
        <f t="shared" si="4"/>
        <v>27.999999999999996</v>
      </c>
      <c r="M17" s="4">
        <f t="shared" si="5"/>
        <v>22</v>
      </c>
      <c r="N17" s="4">
        <f t="shared" si="6"/>
        <v>94.999999999999986</v>
      </c>
      <c r="O17" s="2"/>
      <c r="P17" s="2"/>
    </row>
    <row r="18" spans="1:16" ht="15.5" x14ac:dyDescent="0.35">
      <c r="A18" s="2"/>
      <c r="B18" s="4">
        <v>28</v>
      </c>
      <c r="C18" s="4">
        <v>28</v>
      </c>
      <c r="D18" s="4">
        <v>41</v>
      </c>
      <c r="E18" s="4">
        <v>95</v>
      </c>
      <c r="F18" s="4">
        <v>178</v>
      </c>
      <c r="G18" s="4">
        <v>160</v>
      </c>
      <c r="H18" s="2"/>
      <c r="I18" s="4">
        <f t="shared" si="1"/>
        <v>27.999999999999996</v>
      </c>
      <c r="J18" s="4">
        <f t="shared" si="2"/>
        <v>27.999999999999996</v>
      </c>
      <c r="K18" s="4">
        <f t="shared" si="3"/>
        <v>41</v>
      </c>
      <c r="L18" s="4">
        <f t="shared" si="4"/>
        <v>94.999999999999986</v>
      </c>
      <c r="M18" s="4">
        <f t="shared" si="5"/>
        <v>177.99999999999997</v>
      </c>
      <c r="N18" s="4">
        <f t="shared" si="6"/>
        <v>159.99999999999997</v>
      </c>
      <c r="O18" s="2"/>
      <c r="P18" s="2"/>
    </row>
    <row r="19" spans="1:16" ht="15.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.5" x14ac:dyDescent="0.35">
      <c r="A20" s="2"/>
      <c r="B20" s="15" t="s">
        <v>21</v>
      </c>
      <c r="C20" s="15"/>
      <c r="D20" s="15"/>
      <c r="E20" s="15"/>
      <c r="F20" s="15"/>
      <c r="G20" s="15"/>
      <c r="H20" s="2"/>
      <c r="I20" s="2" t="s">
        <v>28</v>
      </c>
      <c r="J20" s="2"/>
      <c r="K20" s="2"/>
      <c r="L20" s="2"/>
      <c r="M20" s="2"/>
      <c r="N20" s="2"/>
      <c r="O20" s="2"/>
      <c r="P20" s="2"/>
    </row>
    <row r="21" spans="1:16" ht="15.5" x14ac:dyDescent="0.35">
      <c r="A21" s="2"/>
      <c r="B21" s="4">
        <v>0</v>
      </c>
      <c r="C21" s="4">
        <v>51</v>
      </c>
      <c r="D21" s="4">
        <v>51</v>
      </c>
      <c r="E21" s="4">
        <v>51</v>
      </c>
      <c r="F21" s="4">
        <v>134</v>
      </c>
      <c r="G21" s="4">
        <v>153</v>
      </c>
      <c r="H21" s="2"/>
      <c r="I21" s="16">
        <f>ROUND(I13,0)</f>
        <v>153</v>
      </c>
      <c r="J21" s="16">
        <f t="shared" ref="J21:N21" si="7">ROUND(J13,0)</f>
        <v>120</v>
      </c>
      <c r="K21" s="16">
        <f t="shared" si="7"/>
        <v>109</v>
      </c>
      <c r="L21" s="16">
        <f t="shared" si="7"/>
        <v>98</v>
      </c>
      <c r="M21" s="16">
        <f t="shared" si="7"/>
        <v>134</v>
      </c>
      <c r="N21" s="16">
        <f t="shared" si="7"/>
        <v>142</v>
      </c>
      <c r="O21" s="2"/>
      <c r="P21" s="2"/>
    </row>
    <row r="22" spans="1:16" ht="15.5" x14ac:dyDescent="0.35">
      <c r="A22" s="2"/>
      <c r="B22" s="4">
        <v>0</v>
      </c>
      <c r="C22" s="4">
        <v>51</v>
      </c>
      <c r="D22" s="4">
        <v>51</v>
      </c>
      <c r="E22" s="4">
        <v>85</v>
      </c>
      <c r="F22" s="4">
        <v>204</v>
      </c>
      <c r="G22" s="4">
        <v>57</v>
      </c>
      <c r="H22" s="2"/>
      <c r="I22" s="16">
        <f t="shared" ref="I22:N22" si="8">ROUND(I14,0)</f>
        <v>153</v>
      </c>
      <c r="J22" s="16">
        <f t="shared" si="8"/>
        <v>120</v>
      </c>
      <c r="K22" s="16">
        <f t="shared" si="8"/>
        <v>98</v>
      </c>
      <c r="L22" s="16">
        <f t="shared" si="8"/>
        <v>85</v>
      </c>
      <c r="M22" s="16">
        <f t="shared" si="8"/>
        <v>193</v>
      </c>
      <c r="N22" s="16">
        <f t="shared" si="8"/>
        <v>57</v>
      </c>
      <c r="O22" s="2"/>
      <c r="P22" s="2"/>
    </row>
    <row r="23" spans="1:16" ht="15.5" x14ac:dyDescent="0.35">
      <c r="A23" s="2"/>
      <c r="B23" s="4">
        <v>51</v>
      </c>
      <c r="C23" s="4">
        <v>51</v>
      </c>
      <c r="D23" s="4">
        <v>150</v>
      </c>
      <c r="E23" s="4">
        <v>134</v>
      </c>
      <c r="F23" s="4">
        <v>51</v>
      </c>
      <c r="G23" s="4">
        <v>51</v>
      </c>
      <c r="H23" s="2"/>
      <c r="I23" s="16">
        <f t="shared" ref="I23:N23" si="9">ROUND(I15,0)</f>
        <v>146</v>
      </c>
      <c r="J23" s="16">
        <f t="shared" si="9"/>
        <v>98</v>
      </c>
      <c r="K23" s="16">
        <f t="shared" si="9"/>
        <v>150</v>
      </c>
      <c r="L23" s="16">
        <f t="shared" si="9"/>
        <v>134</v>
      </c>
      <c r="M23" s="16">
        <f t="shared" si="9"/>
        <v>51</v>
      </c>
      <c r="N23" s="16">
        <f t="shared" si="9"/>
        <v>51</v>
      </c>
      <c r="O23" s="2"/>
      <c r="P23" s="2"/>
    </row>
    <row r="24" spans="1:16" ht="15.5" x14ac:dyDescent="0.35">
      <c r="A24" s="2"/>
      <c r="B24" s="4">
        <v>119</v>
      </c>
      <c r="C24" s="4">
        <v>119</v>
      </c>
      <c r="D24" s="4">
        <v>51</v>
      </c>
      <c r="E24" s="4">
        <v>22</v>
      </c>
      <c r="F24" s="4">
        <v>41</v>
      </c>
      <c r="G24" s="4">
        <v>28</v>
      </c>
      <c r="H24" s="2"/>
      <c r="I24" s="16">
        <f t="shared" ref="I24:N24" si="10">ROUND(I16,0)</f>
        <v>119</v>
      </c>
      <c r="J24" s="16">
        <f t="shared" si="10"/>
        <v>119</v>
      </c>
      <c r="K24" s="16">
        <f t="shared" si="10"/>
        <v>51</v>
      </c>
      <c r="L24" s="16">
        <f t="shared" si="10"/>
        <v>22</v>
      </c>
      <c r="M24" s="16">
        <f t="shared" si="10"/>
        <v>41</v>
      </c>
      <c r="N24" s="16">
        <f t="shared" si="10"/>
        <v>28</v>
      </c>
      <c r="O24" s="2"/>
      <c r="P24" s="2"/>
    </row>
    <row r="25" spans="1:16" ht="15.5" x14ac:dyDescent="0.35">
      <c r="A25" s="2"/>
      <c r="B25" s="4">
        <v>77</v>
      </c>
      <c r="C25" s="4">
        <v>17</v>
      </c>
      <c r="D25" s="4">
        <v>51</v>
      </c>
      <c r="E25" s="4">
        <v>28</v>
      </c>
      <c r="F25" s="4">
        <v>22</v>
      </c>
      <c r="G25" s="4">
        <v>95</v>
      </c>
      <c r="H25" s="2"/>
      <c r="I25" s="16">
        <f t="shared" ref="I25:N25" si="11">ROUND(I17,0)</f>
        <v>77</v>
      </c>
      <c r="J25" s="16">
        <f t="shared" si="11"/>
        <v>17</v>
      </c>
      <c r="K25" s="16">
        <f t="shared" si="11"/>
        <v>40</v>
      </c>
      <c r="L25" s="16">
        <f t="shared" si="11"/>
        <v>28</v>
      </c>
      <c r="M25" s="16">
        <f t="shared" si="11"/>
        <v>22</v>
      </c>
      <c r="N25" s="16">
        <f t="shared" si="11"/>
        <v>95</v>
      </c>
      <c r="O25" s="2"/>
      <c r="P25" s="2"/>
    </row>
    <row r="26" spans="1:16" ht="15.5" x14ac:dyDescent="0.35">
      <c r="A26" s="2"/>
      <c r="B26" s="4">
        <v>28</v>
      </c>
      <c r="C26" s="4">
        <v>28</v>
      </c>
      <c r="D26" s="4">
        <v>41</v>
      </c>
      <c r="E26" s="4">
        <v>95</v>
      </c>
      <c r="F26" s="4">
        <v>178</v>
      </c>
      <c r="G26" s="4">
        <v>160</v>
      </c>
      <c r="H26" s="2"/>
      <c r="I26" s="16">
        <f t="shared" ref="I26:N26" si="12">ROUND(I18,0)</f>
        <v>28</v>
      </c>
      <c r="J26" s="16">
        <f t="shared" si="12"/>
        <v>28</v>
      </c>
      <c r="K26" s="16">
        <f t="shared" si="12"/>
        <v>41</v>
      </c>
      <c r="L26" s="16">
        <f t="shared" si="12"/>
        <v>95</v>
      </c>
      <c r="M26" s="16">
        <f t="shared" si="12"/>
        <v>178</v>
      </c>
      <c r="N26" s="16">
        <f t="shared" si="12"/>
        <v>160</v>
      </c>
      <c r="O26" s="2"/>
      <c r="P26" s="2"/>
    </row>
    <row r="27" spans="1:16" ht="15.5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.5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</sheetData>
  <mergeCells count="4">
    <mergeCell ref="B4:G4"/>
    <mergeCell ref="B12:G12"/>
    <mergeCell ref="B20:G20"/>
    <mergeCell ref="I8:I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0551-7586-4EDE-A0F6-83C1C76CC778}">
  <dimension ref="A1:P20"/>
  <sheetViews>
    <sheetView workbookViewId="0">
      <selection activeCell="E8" sqref="E8"/>
    </sheetView>
  </sheetViews>
  <sheetFormatPr defaultRowHeight="14.5" x14ac:dyDescent="0.35"/>
  <cols>
    <col min="3" max="3" width="13.453125" customWidth="1"/>
  </cols>
  <sheetData>
    <row r="1" spans="1:16" ht="15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5" x14ac:dyDescent="0.35">
      <c r="A2" s="2"/>
      <c r="B2" s="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5" x14ac:dyDescent="0.35">
      <c r="A4" s="2"/>
      <c r="B4" s="2" t="s">
        <v>29</v>
      </c>
      <c r="C4" s="2"/>
      <c r="D4" s="2"/>
      <c r="E4" s="2"/>
      <c r="F4" s="2"/>
      <c r="G4" s="2"/>
      <c r="H4" s="2"/>
      <c r="I4" s="2" t="s">
        <v>36</v>
      </c>
      <c r="J4" s="2"/>
      <c r="K4" s="2"/>
      <c r="L4" s="2"/>
      <c r="M4" s="2"/>
      <c r="N4" s="2"/>
      <c r="O4" s="2"/>
      <c r="P4" s="2"/>
    </row>
    <row r="5" spans="1:16" ht="15.5" x14ac:dyDescent="0.35">
      <c r="A5" s="2"/>
      <c r="B5" s="4">
        <v>153</v>
      </c>
      <c r="C5" s="4">
        <v>120</v>
      </c>
      <c r="D5" s="4">
        <v>109</v>
      </c>
      <c r="E5" s="4">
        <v>98</v>
      </c>
      <c r="F5" s="4">
        <v>134</v>
      </c>
      <c r="G5" s="4">
        <v>142</v>
      </c>
      <c r="H5" s="2"/>
      <c r="I5" s="4">
        <f>IF(B5&gt;$C$20,1,0)</f>
        <v>1</v>
      </c>
      <c r="J5" s="4">
        <f t="shared" ref="J5:N5" si="0">IF(C5&gt;$C$20,1,0)</f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2"/>
      <c r="P5" s="2"/>
    </row>
    <row r="6" spans="1:16" ht="15.5" x14ac:dyDescent="0.35">
      <c r="A6" s="2"/>
      <c r="B6" s="4">
        <v>153</v>
      </c>
      <c r="C6" s="4">
        <v>120</v>
      </c>
      <c r="D6" s="4">
        <v>98</v>
      </c>
      <c r="E6" s="4">
        <v>85</v>
      </c>
      <c r="F6" s="4">
        <v>193</v>
      </c>
      <c r="G6" s="4">
        <v>57</v>
      </c>
      <c r="H6" s="2"/>
      <c r="I6" s="4">
        <f t="shared" ref="I6:I10" si="1">IF(B6&gt;$C$20,1,0)</f>
        <v>1</v>
      </c>
      <c r="J6" s="4">
        <f t="shared" ref="J6:J10" si="2">IF(C6&gt;$C$20,1,0)</f>
        <v>1</v>
      </c>
      <c r="K6" s="4">
        <f t="shared" ref="K6:K10" si="3">IF(D6&gt;$C$20,1,0)</f>
        <v>1</v>
      </c>
      <c r="L6" s="4">
        <f t="shared" ref="L6:L10" si="4">IF(E6&gt;$C$20,1,0)</f>
        <v>0</v>
      </c>
      <c r="M6" s="4">
        <f t="shared" ref="M6:M10" si="5">IF(F6&gt;$C$20,1,0)</f>
        <v>1</v>
      </c>
      <c r="N6" s="4">
        <f t="shared" ref="N6:N10" si="6">IF(G6&gt;$C$20,1,0)</f>
        <v>0</v>
      </c>
      <c r="O6" s="2"/>
      <c r="P6" s="2"/>
    </row>
    <row r="7" spans="1:16" ht="15.5" x14ac:dyDescent="0.35">
      <c r="A7" s="2"/>
      <c r="B7" s="4">
        <v>146</v>
      </c>
      <c r="C7" s="4">
        <v>98</v>
      </c>
      <c r="D7" s="4">
        <v>150</v>
      </c>
      <c r="E7" s="4">
        <v>134</v>
      </c>
      <c r="F7" s="4">
        <v>51</v>
      </c>
      <c r="G7" s="4">
        <v>51</v>
      </c>
      <c r="H7" s="2"/>
      <c r="I7" s="4">
        <f t="shared" si="1"/>
        <v>1</v>
      </c>
      <c r="J7" s="4">
        <f t="shared" si="2"/>
        <v>1</v>
      </c>
      <c r="K7" s="4">
        <f t="shared" si="3"/>
        <v>1</v>
      </c>
      <c r="L7" s="4">
        <f t="shared" si="4"/>
        <v>1</v>
      </c>
      <c r="M7" s="4">
        <f t="shared" si="5"/>
        <v>0</v>
      </c>
      <c r="N7" s="4">
        <f t="shared" si="6"/>
        <v>0</v>
      </c>
      <c r="O7" s="2"/>
      <c r="P7" s="2"/>
    </row>
    <row r="8" spans="1:16" ht="15.5" x14ac:dyDescent="0.35">
      <c r="A8" s="2"/>
      <c r="B8" s="4">
        <v>119</v>
      </c>
      <c r="C8" s="4">
        <v>119</v>
      </c>
      <c r="D8" s="4">
        <v>51</v>
      </c>
      <c r="E8" s="4">
        <v>22</v>
      </c>
      <c r="F8" s="4">
        <v>41</v>
      </c>
      <c r="G8" s="4">
        <v>28</v>
      </c>
      <c r="H8" s="2"/>
      <c r="I8" s="4">
        <f t="shared" si="1"/>
        <v>1</v>
      </c>
      <c r="J8" s="4">
        <f t="shared" si="2"/>
        <v>1</v>
      </c>
      <c r="K8" s="4">
        <f t="shared" si="3"/>
        <v>0</v>
      </c>
      <c r="L8" s="4">
        <f t="shared" si="4"/>
        <v>0</v>
      </c>
      <c r="M8" s="4">
        <f t="shared" si="5"/>
        <v>0</v>
      </c>
      <c r="N8" s="4">
        <f t="shared" si="6"/>
        <v>0</v>
      </c>
      <c r="O8" s="2"/>
      <c r="P8" s="2"/>
    </row>
    <row r="9" spans="1:16" ht="15.5" x14ac:dyDescent="0.35">
      <c r="A9" s="2"/>
      <c r="B9" s="4">
        <v>77</v>
      </c>
      <c r="C9" s="4">
        <v>17</v>
      </c>
      <c r="D9" s="4">
        <v>40</v>
      </c>
      <c r="E9" s="4">
        <v>28</v>
      </c>
      <c r="F9" s="4">
        <v>22</v>
      </c>
      <c r="G9" s="4">
        <v>95</v>
      </c>
      <c r="H9" s="2"/>
      <c r="I9" s="4">
        <f t="shared" si="1"/>
        <v>0</v>
      </c>
      <c r="J9" s="4">
        <f t="shared" si="2"/>
        <v>0</v>
      </c>
      <c r="K9" s="4">
        <f t="shared" si="3"/>
        <v>0</v>
      </c>
      <c r="L9" s="4">
        <f t="shared" si="4"/>
        <v>0</v>
      </c>
      <c r="M9" s="4">
        <f t="shared" si="5"/>
        <v>0</v>
      </c>
      <c r="N9" s="4">
        <f t="shared" si="6"/>
        <v>1</v>
      </c>
      <c r="O9" s="2"/>
      <c r="P9" s="2"/>
    </row>
    <row r="10" spans="1:16" ht="15.5" x14ac:dyDescent="0.35">
      <c r="A10" s="2"/>
      <c r="B10" s="4">
        <v>28</v>
      </c>
      <c r="C10" s="4">
        <v>28</v>
      </c>
      <c r="D10" s="4">
        <v>41</v>
      </c>
      <c r="E10" s="4">
        <v>95</v>
      </c>
      <c r="F10" s="4">
        <v>178</v>
      </c>
      <c r="G10" s="4">
        <v>160</v>
      </c>
      <c r="H10" s="2"/>
      <c r="I10" s="4">
        <f t="shared" si="1"/>
        <v>0</v>
      </c>
      <c r="J10" s="4">
        <f t="shared" si="2"/>
        <v>0</v>
      </c>
      <c r="K10" s="4">
        <f t="shared" si="3"/>
        <v>0</v>
      </c>
      <c r="L10" s="4">
        <f t="shared" si="4"/>
        <v>1</v>
      </c>
      <c r="M10" s="4">
        <f t="shared" si="5"/>
        <v>1</v>
      </c>
      <c r="N10" s="4">
        <f t="shared" si="6"/>
        <v>1</v>
      </c>
      <c r="O10" s="2"/>
      <c r="P10" s="2"/>
    </row>
    <row r="11" spans="1:16" ht="15.5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.5" x14ac:dyDescent="0.35">
      <c r="A12" s="2"/>
      <c r="B12" s="4" t="s">
        <v>30</v>
      </c>
      <c r="C12" s="4">
        <f>AVERAGE(B5:G10)</f>
        <v>91.138888888888886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5.5" x14ac:dyDescent="0.35">
      <c r="A13" s="2"/>
      <c r="B13" s="4" t="s">
        <v>31</v>
      </c>
      <c r="C13" s="4">
        <f>AVERAGEIF($B$5:$G$10,"&gt;"&amp;C12)</f>
        <v>130.69999999999999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5.5" x14ac:dyDescent="0.35">
      <c r="A14" s="2"/>
      <c r="B14" s="4" t="s">
        <v>32</v>
      </c>
      <c r="C14" s="4">
        <f>AVERAGEIF($B$5:$G$10,"&lt;"&amp;C12)</f>
        <v>41.6875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5" x14ac:dyDescent="0.35">
      <c r="A16" s="2"/>
      <c r="B16" s="4" t="s">
        <v>33</v>
      </c>
      <c r="C16" s="4">
        <f>(C13+C14)/2</f>
        <v>86.193749999999994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.5" x14ac:dyDescent="0.35">
      <c r="A17" s="2"/>
      <c r="B17" s="4" t="s">
        <v>31</v>
      </c>
      <c r="C17" s="4">
        <f>AVERAGEIF($B$5:$G$10,"&gt;"&amp;C16)</f>
        <v>130.69999999999999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.5" x14ac:dyDescent="0.35">
      <c r="A18" s="2"/>
      <c r="B18" s="4" t="s">
        <v>32</v>
      </c>
      <c r="C18" s="4">
        <f>AVERAGEIF($B$5:$G$10,"&lt;"&amp;C16)</f>
        <v>41.6875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.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.5" x14ac:dyDescent="0.35">
      <c r="A20" s="2"/>
      <c r="B20" s="4" t="s">
        <v>34</v>
      </c>
      <c r="C20" s="16">
        <f>(C17+C18)/2</f>
        <v>86.193749999999994</v>
      </c>
      <c r="D20" s="2" t="s">
        <v>35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3CAE-E0A9-4563-BB06-6C450E58ED6A}">
  <dimension ref="B2:N20"/>
  <sheetViews>
    <sheetView topLeftCell="A4" workbookViewId="0">
      <selection activeCell="G20" sqref="G20"/>
    </sheetView>
  </sheetViews>
  <sheetFormatPr defaultRowHeight="14.5" x14ac:dyDescent="0.35"/>
  <cols>
    <col min="2" max="5" width="8.7265625" customWidth="1"/>
  </cols>
  <sheetData>
    <row r="2" spans="2:14" ht="15.5" x14ac:dyDescent="0.35">
      <c r="B2" s="2" t="s">
        <v>37</v>
      </c>
    </row>
    <row r="4" spans="2:14" x14ac:dyDescent="0.35">
      <c r="B4" s="3" t="s">
        <v>39</v>
      </c>
      <c r="C4" s="3"/>
      <c r="D4" s="3"/>
      <c r="E4" s="3">
        <v>32</v>
      </c>
    </row>
    <row r="6" spans="2:14" ht="15.5" x14ac:dyDescent="0.35">
      <c r="B6" s="2" t="s">
        <v>29</v>
      </c>
      <c r="C6" s="2"/>
      <c r="D6" s="2"/>
      <c r="E6" s="2"/>
      <c r="F6" s="2"/>
      <c r="G6" s="2"/>
      <c r="I6" t="s">
        <v>38</v>
      </c>
    </row>
    <row r="7" spans="2:14" ht="15.5" x14ac:dyDescent="0.35">
      <c r="B7" s="4">
        <v>153</v>
      </c>
      <c r="C7" s="4">
        <v>120</v>
      </c>
      <c r="D7" s="4">
        <v>109</v>
      </c>
      <c r="E7" s="4">
        <v>98</v>
      </c>
      <c r="F7" s="4">
        <v>134</v>
      </c>
      <c r="G7" s="4">
        <v>142</v>
      </c>
      <c r="I7" s="3">
        <f>B7/$E$4</f>
        <v>4.78125</v>
      </c>
      <c r="J7" s="3">
        <f t="shared" ref="J7:N7" si="0">C7/$E$4</f>
        <v>3.75</v>
      </c>
      <c r="K7" s="3">
        <f t="shared" si="0"/>
        <v>3.40625</v>
      </c>
      <c r="L7" s="3">
        <f t="shared" si="0"/>
        <v>3.0625</v>
      </c>
      <c r="M7" s="3">
        <f t="shared" si="0"/>
        <v>4.1875</v>
      </c>
      <c r="N7" s="3">
        <f t="shared" si="0"/>
        <v>4.4375</v>
      </c>
    </row>
    <row r="8" spans="2:14" ht="15.5" x14ac:dyDescent="0.35">
      <c r="B8" s="4">
        <v>153</v>
      </c>
      <c r="C8" s="4">
        <v>120</v>
      </c>
      <c r="D8" s="4">
        <v>98</v>
      </c>
      <c r="E8" s="4">
        <v>85</v>
      </c>
      <c r="F8" s="4">
        <v>193</v>
      </c>
      <c r="G8" s="4">
        <v>57</v>
      </c>
      <c r="I8" s="3">
        <f t="shared" ref="I8:I12" si="1">B8/$E$4</f>
        <v>4.78125</v>
      </c>
      <c r="J8" s="3">
        <f t="shared" ref="J8:J12" si="2">C8/$E$4</f>
        <v>3.75</v>
      </c>
      <c r="K8" s="3">
        <f t="shared" ref="K8:K12" si="3">D8/$E$4</f>
        <v>3.0625</v>
      </c>
      <c r="L8" s="3">
        <f t="shared" ref="L8:L12" si="4">E8/$E$4</f>
        <v>2.65625</v>
      </c>
      <c r="M8" s="3">
        <f t="shared" ref="M8:M12" si="5">F8/$E$4</f>
        <v>6.03125</v>
      </c>
      <c r="N8" s="3">
        <f t="shared" ref="N8:N12" si="6">G8/$E$4</f>
        <v>1.78125</v>
      </c>
    </row>
    <row r="9" spans="2:14" ht="15.5" x14ac:dyDescent="0.35">
      <c r="B9" s="4">
        <v>146</v>
      </c>
      <c r="C9" s="4">
        <v>98</v>
      </c>
      <c r="D9" s="4">
        <v>150</v>
      </c>
      <c r="E9" s="4">
        <v>134</v>
      </c>
      <c r="F9" s="4">
        <v>51</v>
      </c>
      <c r="G9" s="4">
        <v>51</v>
      </c>
      <c r="I9" s="3">
        <f t="shared" si="1"/>
        <v>4.5625</v>
      </c>
      <c r="J9" s="3">
        <f t="shared" si="2"/>
        <v>3.0625</v>
      </c>
      <c r="K9" s="3">
        <f t="shared" si="3"/>
        <v>4.6875</v>
      </c>
      <c r="L9" s="3">
        <f t="shared" si="4"/>
        <v>4.1875</v>
      </c>
      <c r="M9" s="3">
        <f t="shared" si="5"/>
        <v>1.59375</v>
      </c>
      <c r="N9" s="3">
        <f t="shared" si="6"/>
        <v>1.59375</v>
      </c>
    </row>
    <row r="10" spans="2:14" ht="15.5" x14ac:dyDescent="0.35">
      <c r="B10" s="4">
        <v>119</v>
      </c>
      <c r="C10" s="4">
        <v>119</v>
      </c>
      <c r="D10" s="4">
        <v>51</v>
      </c>
      <c r="E10" s="4">
        <v>22</v>
      </c>
      <c r="F10" s="4">
        <v>41</v>
      </c>
      <c r="G10" s="4">
        <v>28</v>
      </c>
      <c r="I10" s="3">
        <f t="shared" si="1"/>
        <v>3.71875</v>
      </c>
      <c r="J10" s="3">
        <f t="shared" si="2"/>
        <v>3.71875</v>
      </c>
      <c r="K10" s="3">
        <f t="shared" si="3"/>
        <v>1.59375</v>
      </c>
      <c r="L10" s="3">
        <f t="shared" si="4"/>
        <v>0.6875</v>
      </c>
      <c r="M10" s="3">
        <f t="shared" si="5"/>
        <v>1.28125</v>
      </c>
      <c r="N10" s="3">
        <f t="shared" si="6"/>
        <v>0.875</v>
      </c>
    </row>
    <row r="11" spans="2:14" ht="15.5" x14ac:dyDescent="0.35">
      <c r="B11" s="4">
        <v>77</v>
      </c>
      <c r="C11" s="4">
        <v>17</v>
      </c>
      <c r="D11" s="4">
        <v>40</v>
      </c>
      <c r="E11" s="4">
        <v>28</v>
      </c>
      <c r="F11" s="4">
        <v>22</v>
      </c>
      <c r="G11" s="4">
        <v>95</v>
      </c>
      <c r="I11" s="3">
        <f t="shared" si="1"/>
        <v>2.40625</v>
      </c>
      <c r="J11" s="3">
        <f t="shared" si="2"/>
        <v>0.53125</v>
      </c>
      <c r="K11" s="3">
        <f t="shared" si="3"/>
        <v>1.25</v>
      </c>
      <c r="L11" s="3">
        <f t="shared" si="4"/>
        <v>0.875</v>
      </c>
      <c r="M11" s="3">
        <f t="shared" si="5"/>
        <v>0.6875</v>
      </c>
      <c r="N11" s="3">
        <f t="shared" si="6"/>
        <v>2.96875</v>
      </c>
    </row>
    <row r="12" spans="2:14" ht="15.5" x14ac:dyDescent="0.35">
      <c r="B12" s="4">
        <v>28</v>
      </c>
      <c r="C12" s="4">
        <v>28</v>
      </c>
      <c r="D12" s="4">
        <v>41</v>
      </c>
      <c r="E12" s="4">
        <v>95</v>
      </c>
      <c r="F12" s="4">
        <v>178</v>
      </c>
      <c r="G12" s="4">
        <v>160</v>
      </c>
      <c r="I12" s="3">
        <f t="shared" si="1"/>
        <v>0.875</v>
      </c>
      <c r="J12" s="3">
        <f t="shared" si="2"/>
        <v>0.875</v>
      </c>
      <c r="K12" s="3">
        <f t="shared" si="3"/>
        <v>1.28125</v>
      </c>
      <c r="L12" s="3">
        <f t="shared" si="4"/>
        <v>2.96875</v>
      </c>
      <c r="M12" s="3">
        <f t="shared" si="5"/>
        <v>5.5625</v>
      </c>
      <c r="N12" s="3">
        <f t="shared" si="6"/>
        <v>5</v>
      </c>
    </row>
    <row r="14" spans="2:14" x14ac:dyDescent="0.35">
      <c r="I14" t="s">
        <v>40</v>
      </c>
    </row>
    <row r="15" spans="2:14" x14ac:dyDescent="0.35">
      <c r="I15" s="6">
        <f>ROUND(I7,0)</f>
        <v>5</v>
      </c>
      <c r="J15" s="6">
        <f t="shared" ref="J15:N15" si="7">ROUND(J7,0)</f>
        <v>4</v>
      </c>
      <c r="K15" s="6">
        <f t="shared" si="7"/>
        <v>3</v>
      </c>
      <c r="L15" s="6">
        <f t="shared" si="7"/>
        <v>3</v>
      </c>
      <c r="M15" s="6">
        <f t="shared" si="7"/>
        <v>4</v>
      </c>
      <c r="N15" s="6">
        <f t="shared" si="7"/>
        <v>4</v>
      </c>
    </row>
    <row r="16" spans="2:14" x14ac:dyDescent="0.35">
      <c r="I16" s="6">
        <f t="shared" ref="I16:N16" si="8">ROUND(I8,0)</f>
        <v>5</v>
      </c>
      <c r="J16" s="6">
        <f t="shared" si="8"/>
        <v>4</v>
      </c>
      <c r="K16" s="6">
        <f t="shared" si="8"/>
        <v>3</v>
      </c>
      <c r="L16" s="6">
        <f t="shared" si="8"/>
        <v>3</v>
      </c>
      <c r="M16" s="6">
        <f t="shared" si="8"/>
        <v>6</v>
      </c>
      <c r="N16" s="6">
        <f t="shared" si="8"/>
        <v>2</v>
      </c>
    </row>
    <row r="17" spans="9:14" x14ac:dyDescent="0.35">
      <c r="I17" s="6">
        <f t="shared" ref="I17:N17" si="9">ROUND(I9,0)</f>
        <v>5</v>
      </c>
      <c r="J17" s="6">
        <f t="shared" si="9"/>
        <v>3</v>
      </c>
      <c r="K17" s="6">
        <f t="shared" si="9"/>
        <v>5</v>
      </c>
      <c r="L17" s="6">
        <f t="shared" si="9"/>
        <v>4</v>
      </c>
      <c r="M17" s="6">
        <f t="shared" si="9"/>
        <v>2</v>
      </c>
      <c r="N17" s="6">
        <f t="shared" si="9"/>
        <v>2</v>
      </c>
    </row>
    <row r="18" spans="9:14" x14ac:dyDescent="0.35">
      <c r="I18" s="6">
        <f t="shared" ref="I18:N18" si="10">ROUND(I10,0)</f>
        <v>4</v>
      </c>
      <c r="J18" s="6">
        <f t="shared" si="10"/>
        <v>4</v>
      </c>
      <c r="K18" s="6">
        <f t="shared" si="10"/>
        <v>2</v>
      </c>
      <c r="L18" s="6">
        <f t="shared" si="10"/>
        <v>1</v>
      </c>
      <c r="M18" s="6">
        <f t="shared" si="10"/>
        <v>1</v>
      </c>
      <c r="N18" s="6">
        <f t="shared" si="10"/>
        <v>1</v>
      </c>
    </row>
    <row r="19" spans="9:14" x14ac:dyDescent="0.35">
      <c r="I19" s="6">
        <f t="shared" ref="I19:N19" si="11">ROUND(I11,0)</f>
        <v>2</v>
      </c>
      <c r="J19" s="6">
        <f t="shared" si="11"/>
        <v>1</v>
      </c>
      <c r="K19" s="6">
        <f t="shared" si="11"/>
        <v>1</v>
      </c>
      <c r="L19" s="6">
        <f t="shared" si="11"/>
        <v>1</v>
      </c>
      <c r="M19" s="6">
        <f t="shared" si="11"/>
        <v>1</v>
      </c>
      <c r="N19" s="6">
        <f t="shared" si="11"/>
        <v>3</v>
      </c>
    </row>
    <row r="20" spans="9:14" x14ac:dyDescent="0.35">
      <c r="I20" s="6">
        <f t="shared" ref="I20:N20" si="12">ROUND(I12,0)</f>
        <v>1</v>
      </c>
      <c r="J20" s="6">
        <f t="shared" si="12"/>
        <v>1</v>
      </c>
      <c r="K20" s="6">
        <f t="shared" si="12"/>
        <v>1</v>
      </c>
      <c r="L20" s="6">
        <f t="shared" si="12"/>
        <v>3</v>
      </c>
      <c r="M20" s="6">
        <f t="shared" si="12"/>
        <v>6</v>
      </c>
      <c r="N20" s="6">
        <f t="shared" si="12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FB6E-3976-4C6B-ACDF-606135BB4746}">
  <dimension ref="B2:N20"/>
  <sheetViews>
    <sheetView workbookViewId="0">
      <selection activeCell="F18" sqref="F18"/>
    </sheetView>
  </sheetViews>
  <sheetFormatPr defaultRowHeight="14.5" x14ac:dyDescent="0.35"/>
  <sheetData>
    <row r="2" spans="2:14" ht="15.5" x14ac:dyDescent="0.35">
      <c r="B2" s="2" t="s">
        <v>7</v>
      </c>
    </row>
    <row r="4" spans="2:14" x14ac:dyDescent="0.35">
      <c r="B4" t="s">
        <v>41</v>
      </c>
      <c r="I4" t="s">
        <v>43</v>
      </c>
    </row>
    <row r="5" spans="2:14" x14ac:dyDescent="0.35">
      <c r="B5" s="3">
        <v>5</v>
      </c>
      <c r="C5" s="3">
        <v>4</v>
      </c>
      <c r="D5" s="3">
        <v>3</v>
      </c>
      <c r="E5" s="3">
        <v>3</v>
      </c>
      <c r="F5" s="3">
        <v>4</v>
      </c>
      <c r="G5" s="3">
        <v>4</v>
      </c>
      <c r="I5" s="6">
        <f>VLOOKUP(B5,$B$13:$C$20,2,FALSE)</f>
        <v>5</v>
      </c>
      <c r="J5" s="6">
        <f t="shared" ref="J5:N5" si="0">VLOOKUP(C5,$B$13:$C$20,2,FALSE)</f>
        <v>4</v>
      </c>
      <c r="K5" s="6">
        <f t="shared" si="0"/>
        <v>3</v>
      </c>
      <c r="L5" s="6">
        <f t="shared" si="0"/>
        <v>3</v>
      </c>
      <c r="M5" s="6">
        <f t="shared" si="0"/>
        <v>4</v>
      </c>
      <c r="N5" s="6">
        <f t="shared" si="0"/>
        <v>4</v>
      </c>
    </row>
    <row r="6" spans="2:14" x14ac:dyDescent="0.35">
      <c r="B6" s="3">
        <v>5</v>
      </c>
      <c r="C6" s="3">
        <v>4</v>
      </c>
      <c r="D6" s="3">
        <v>3</v>
      </c>
      <c r="E6" s="3">
        <v>3</v>
      </c>
      <c r="F6" s="3">
        <v>6</v>
      </c>
      <c r="G6" s="3">
        <v>2</v>
      </c>
      <c r="I6" s="6">
        <f t="shared" ref="I6:I10" si="1">VLOOKUP(B6,$B$13:$C$20,2,FALSE)</f>
        <v>5</v>
      </c>
      <c r="J6" s="6">
        <f t="shared" ref="J6:J10" si="2">VLOOKUP(C6,$B$13:$C$20,2,FALSE)</f>
        <v>4</v>
      </c>
      <c r="K6" s="6">
        <f t="shared" ref="K6:K10" si="3">VLOOKUP(D6,$B$13:$C$20,2,FALSE)</f>
        <v>3</v>
      </c>
      <c r="L6" s="6">
        <f t="shared" ref="L6:L10" si="4">VLOOKUP(E6,$B$13:$C$20,2,FALSE)</f>
        <v>3</v>
      </c>
      <c r="M6" s="6">
        <f t="shared" ref="M6:M10" si="5">VLOOKUP(F6,$B$13:$C$20,2,FALSE)</f>
        <v>5</v>
      </c>
      <c r="N6" s="6">
        <f t="shared" ref="N6:N10" si="6">VLOOKUP(G6,$B$13:$C$20,2,FALSE)</f>
        <v>1</v>
      </c>
    </row>
    <row r="7" spans="2:14" x14ac:dyDescent="0.35">
      <c r="B7" s="3">
        <v>5</v>
      </c>
      <c r="C7" s="3">
        <v>3</v>
      </c>
      <c r="D7" s="3">
        <v>5</v>
      </c>
      <c r="E7" s="3">
        <v>4</v>
      </c>
      <c r="F7" s="3">
        <v>2</v>
      </c>
      <c r="G7" s="3">
        <v>2</v>
      </c>
      <c r="I7" s="6">
        <f t="shared" si="1"/>
        <v>5</v>
      </c>
      <c r="J7" s="6">
        <f t="shared" si="2"/>
        <v>3</v>
      </c>
      <c r="K7" s="6">
        <f t="shared" si="3"/>
        <v>5</v>
      </c>
      <c r="L7" s="6">
        <f t="shared" si="4"/>
        <v>4</v>
      </c>
      <c r="M7" s="6">
        <f t="shared" si="5"/>
        <v>1</v>
      </c>
      <c r="N7" s="6">
        <f t="shared" si="6"/>
        <v>1</v>
      </c>
    </row>
    <row r="8" spans="2:14" x14ac:dyDescent="0.35">
      <c r="B8" s="3">
        <v>4</v>
      </c>
      <c r="C8" s="3">
        <v>4</v>
      </c>
      <c r="D8" s="3">
        <v>2</v>
      </c>
      <c r="E8" s="3">
        <v>1</v>
      </c>
      <c r="F8" s="3">
        <v>1</v>
      </c>
      <c r="G8" s="3">
        <v>1</v>
      </c>
      <c r="I8" s="6">
        <f t="shared" si="1"/>
        <v>4</v>
      </c>
      <c r="J8" s="6">
        <f t="shared" si="2"/>
        <v>4</v>
      </c>
      <c r="K8" s="6">
        <f t="shared" si="3"/>
        <v>1</v>
      </c>
      <c r="L8" s="6">
        <f t="shared" si="4"/>
        <v>1</v>
      </c>
      <c r="M8" s="6">
        <f t="shared" si="5"/>
        <v>1</v>
      </c>
      <c r="N8" s="6">
        <f t="shared" si="6"/>
        <v>1</v>
      </c>
    </row>
    <row r="9" spans="2:14" x14ac:dyDescent="0.35">
      <c r="B9" s="3">
        <v>2</v>
      </c>
      <c r="C9" s="3">
        <v>1</v>
      </c>
      <c r="D9" s="3">
        <v>1</v>
      </c>
      <c r="E9" s="3">
        <v>1</v>
      </c>
      <c r="F9" s="3">
        <v>1</v>
      </c>
      <c r="G9" s="3">
        <v>3</v>
      </c>
      <c r="I9" s="6">
        <f t="shared" si="1"/>
        <v>1</v>
      </c>
      <c r="J9" s="6">
        <f t="shared" si="2"/>
        <v>1</v>
      </c>
      <c r="K9" s="6">
        <f t="shared" si="3"/>
        <v>1</v>
      </c>
      <c r="L9" s="6">
        <f t="shared" si="4"/>
        <v>1</v>
      </c>
      <c r="M9" s="6">
        <f t="shared" si="5"/>
        <v>1</v>
      </c>
      <c r="N9" s="6">
        <f t="shared" si="6"/>
        <v>3</v>
      </c>
    </row>
    <row r="10" spans="2:14" x14ac:dyDescent="0.35">
      <c r="B10" s="3">
        <v>1</v>
      </c>
      <c r="C10" s="3">
        <v>1</v>
      </c>
      <c r="D10" s="3">
        <v>1</v>
      </c>
      <c r="E10" s="3">
        <v>3</v>
      </c>
      <c r="F10" s="3">
        <v>6</v>
      </c>
      <c r="G10" s="3">
        <v>5</v>
      </c>
      <c r="I10" s="6">
        <f t="shared" si="1"/>
        <v>1</v>
      </c>
      <c r="J10" s="6">
        <f t="shared" si="2"/>
        <v>1</v>
      </c>
      <c r="K10" s="6">
        <f t="shared" si="3"/>
        <v>1</v>
      </c>
      <c r="L10" s="6">
        <f t="shared" si="4"/>
        <v>3</v>
      </c>
      <c r="M10" s="6">
        <f t="shared" si="5"/>
        <v>5</v>
      </c>
      <c r="N10" s="6">
        <f t="shared" si="6"/>
        <v>5</v>
      </c>
    </row>
    <row r="12" spans="2:14" x14ac:dyDescent="0.35">
      <c r="B12" t="s">
        <v>42</v>
      </c>
    </row>
    <row r="13" spans="2:14" x14ac:dyDescent="0.35">
      <c r="B13" s="3">
        <v>0</v>
      </c>
      <c r="C13" s="3">
        <v>0</v>
      </c>
    </row>
    <row r="14" spans="2:14" x14ac:dyDescent="0.35">
      <c r="B14" s="3">
        <v>1</v>
      </c>
      <c r="C14" s="3">
        <v>1</v>
      </c>
    </row>
    <row r="15" spans="2:14" x14ac:dyDescent="0.35">
      <c r="B15" s="3">
        <v>2</v>
      </c>
      <c r="C15" s="3">
        <v>1</v>
      </c>
    </row>
    <row r="16" spans="2:14" x14ac:dyDescent="0.35">
      <c r="B16" s="3">
        <v>3</v>
      </c>
      <c r="C16" s="3">
        <v>3</v>
      </c>
    </row>
    <row r="17" spans="2:3" x14ac:dyDescent="0.35">
      <c r="B17" s="3">
        <v>4</v>
      </c>
      <c r="C17" s="3">
        <v>4</v>
      </c>
    </row>
    <row r="18" spans="2:3" x14ac:dyDescent="0.35">
      <c r="B18" s="3">
        <v>5</v>
      </c>
      <c r="C18" s="3">
        <v>5</v>
      </c>
    </row>
    <row r="19" spans="2:3" x14ac:dyDescent="0.35">
      <c r="B19" s="3">
        <v>6</v>
      </c>
      <c r="C19" s="3">
        <v>5</v>
      </c>
    </row>
    <row r="20" spans="2:3" x14ac:dyDescent="0.35">
      <c r="B20" s="3">
        <v>7</v>
      </c>
      <c r="C20" s="3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9A1F-EEBD-48F2-9C47-24BEE91C3E37}">
  <dimension ref="B2:N20"/>
  <sheetViews>
    <sheetView tabSelected="1" workbookViewId="0">
      <selection activeCell="H13" sqref="H13"/>
    </sheetView>
  </sheetViews>
  <sheetFormatPr defaultRowHeight="14.5" x14ac:dyDescent="0.35"/>
  <cols>
    <col min="7" max="7" width="8.7265625" customWidth="1"/>
  </cols>
  <sheetData>
    <row r="2" spans="2:14" ht="15.5" x14ac:dyDescent="0.35">
      <c r="B2" s="2" t="s">
        <v>8</v>
      </c>
    </row>
    <row r="4" spans="2:14" x14ac:dyDescent="0.35">
      <c r="B4" t="s">
        <v>41</v>
      </c>
      <c r="I4" t="s">
        <v>49</v>
      </c>
    </row>
    <row r="5" spans="2:14" x14ac:dyDescent="0.35">
      <c r="B5" s="3">
        <v>5</v>
      </c>
      <c r="C5" s="3">
        <v>4</v>
      </c>
      <c r="D5" s="3">
        <v>3</v>
      </c>
      <c r="E5" s="3">
        <v>3</v>
      </c>
      <c r="F5" s="3">
        <v>4</v>
      </c>
      <c r="G5" s="3">
        <v>4</v>
      </c>
      <c r="I5" s="6">
        <f>VLOOKUP(B5,$B$13:$G$20,6,)</f>
        <v>8</v>
      </c>
      <c r="J5" s="6">
        <f t="shared" ref="J5:N5" si="0">VLOOKUP(C5,$B$13:$G$20,6,)</f>
        <v>6</v>
      </c>
      <c r="K5" s="6">
        <f t="shared" si="0"/>
        <v>5</v>
      </c>
      <c r="L5" s="6">
        <f t="shared" si="0"/>
        <v>5</v>
      </c>
      <c r="M5" s="6">
        <f t="shared" si="0"/>
        <v>6</v>
      </c>
      <c r="N5" s="6">
        <f t="shared" si="0"/>
        <v>6</v>
      </c>
    </row>
    <row r="6" spans="2:14" x14ac:dyDescent="0.35">
      <c r="B6" s="3">
        <v>5</v>
      </c>
      <c r="C6" s="3">
        <v>4</v>
      </c>
      <c r="D6" s="3">
        <v>3</v>
      </c>
      <c r="E6" s="3">
        <v>3</v>
      </c>
      <c r="F6" s="3">
        <v>6</v>
      </c>
      <c r="G6" s="3">
        <v>2</v>
      </c>
      <c r="I6" s="6">
        <f t="shared" ref="I6:I10" si="1">VLOOKUP(B6,$B$13:$G$20,6,)</f>
        <v>8</v>
      </c>
      <c r="J6" s="6">
        <f t="shared" ref="J6:J10" si="2">VLOOKUP(C6,$B$13:$G$20,6,)</f>
        <v>6</v>
      </c>
      <c r="K6" s="6">
        <f t="shared" ref="K6:K10" si="3">VLOOKUP(D6,$B$13:$G$20,6,)</f>
        <v>5</v>
      </c>
      <c r="L6" s="6">
        <f t="shared" ref="L6:L10" si="4">VLOOKUP(E6,$B$13:$G$20,6,)</f>
        <v>5</v>
      </c>
      <c r="M6" s="6">
        <f t="shared" ref="M6:M10" si="5">VLOOKUP(F6,$B$13:$G$20,6,)</f>
        <v>8</v>
      </c>
      <c r="N6" s="6">
        <f t="shared" ref="N6:N10" si="6">VLOOKUP(G6,$B$13:$G$20,6,)</f>
        <v>3</v>
      </c>
    </row>
    <row r="7" spans="2:14" x14ac:dyDescent="0.35">
      <c r="B7" s="3">
        <v>5</v>
      </c>
      <c r="C7" s="3">
        <v>3</v>
      </c>
      <c r="D7" s="3">
        <v>5</v>
      </c>
      <c r="E7" s="3">
        <v>4</v>
      </c>
      <c r="F7" s="3">
        <v>2</v>
      </c>
      <c r="G7" s="3">
        <v>2</v>
      </c>
      <c r="I7" s="6">
        <f t="shared" si="1"/>
        <v>8</v>
      </c>
      <c r="J7" s="6">
        <f t="shared" si="2"/>
        <v>5</v>
      </c>
      <c r="K7" s="6">
        <f t="shared" si="3"/>
        <v>8</v>
      </c>
      <c r="L7" s="6">
        <f t="shared" si="4"/>
        <v>6</v>
      </c>
      <c r="M7" s="6">
        <f t="shared" si="5"/>
        <v>3</v>
      </c>
      <c r="N7" s="6">
        <f t="shared" si="6"/>
        <v>3</v>
      </c>
    </row>
    <row r="8" spans="2:14" x14ac:dyDescent="0.35">
      <c r="B8" s="3">
        <v>4</v>
      </c>
      <c r="C8" s="3">
        <v>4</v>
      </c>
      <c r="D8" s="3">
        <v>2</v>
      </c>
      <c r="E8" s="3">
        <v>1</v>
      </c>
      <c r="F8" s="3">
        <v>1</v>
      </c>
      <c r="G8" s="3">
        <v>1</v>
      </c>
      <c r="I8" s="6">
        <f t="shared" si="1"/>
        <v>6</v>
      </c>
      <c r="J8" s="6">
        <f t="shared" si="2"/>
        <v>6</v>
      </c>
      <c r="K8" s="6">
        <f t="shared" si="3"/>
        <v>3</v>
      </c>
      <c r="L8" s="6">
        <f t="shared" si="4"/>
        <v>2</v>
      </c>
      <c r="M8" s="6">
        <f t="shared" si="5"/>
        <v>2</v>
      </c>
      <c r="N8" s="6">
        <f t="shared" si="6"/>
        <v>2</v>
      </c>
    </row>
    <row r="9" spans="2:14" x14ac:dyDescent="0.35">
      <c r="B9" s="3">
        <v>2</v>
      </c>
      <c r="C9" s="3">
        <v>1</v>
      </c>
      <c r="D9" s="3">
        <v>1</v>
      </c>
      <c r="E9" s="3">
        <v>1</v>
      </c>
      <c r="F9" s="3">
        <v>1</v>
      </c>
      <c r="G9" s="3">
        <v>3</v>
      </c>
      <c r="I9" s="6">
        <f t="shared" si="1"/>
        <v>3</v>
      </c>
      <c r="J9" s="6">
        <f t="shared" si="2"/>
        <v>2</v>
      </c>
      <c r="K9" s="6">
        <f t="shared" si="3"/>
        <v>2</v>
      </c>
      <c r="L9" s="6">
        <f t="shared" si="4"/>
        <v>2</v>
      </c>
      <c r="M9" s="6">
        <f t="shared" si="5"/>
        <v>2</v>
      </c>
      <c r="N9" s="6">
        <f t="shared" si="6"/>
        <v>5</v>
      </c>
    </row>
    <row r="10" spans="2:14" x14ac:dyDescent="0.35">
      <c r="B10" s="3">
        <v>1</v>
      </c>
      <c r="C10" s="3">
        <v>1</v>
      </c>
      <c r="D10" s="3">
        <v>1</v>
      </c>
      <c r="E10" s="3">
        <v>3</v>
      </c>
      <c r="F10" s="3">
        <v>6</v>
      </c>
      <c r="G10" s="3">
        <v>5</v>
      </c>
      <c r="I10" s="6">
        <f t="shared" si="1"/>
        <v>2</v>
      </c>
      <c r="J10" s="6">
        <f t="shared" si="2"/>
        <v>2</v>
      </c>
      <c r="K10" s="6">
        <f t="shared" si="3"/>
        <v>2</v>
      </c>
      <c r="L10" s="6">
        <f t="shared" si="4"/>
        <v>5</v>
      </c>
      <c r="M10" s="6">
        <f t="shared" si="5"/>
        <v>8</v>
      </c>
      <c r="N10" s="6">
        <f t="shared" si="6"/>
        <v>8</v>
      </c>
    </row>
    <row r="12" spans="2:14" x14ac:dyDescent="0.35">
      <c r="B12" s="17" t="s">
        <v>48</v>
      </c>
      <c r="C12" s="17"/>
      <c r="D12" s="18" t="s">
        <v>47</v>
      </c>
      <c r="E12" s="5" t="s">
        <v>44</v>
      </c>
      <c r="F12" s="3" t="s">
        <v>45</v>
      </c>
      <c r="G12" s="3" t="s">
        <v>46</v>
      </c>
    </row>
    <row r="13" spans="2:14" x14ac:dyDescent="0.35">
      <c r="B13" s="3">
        <v>0</v>
      </c>
      <c r="C13" s="3">
        <f>COUNTIF($B$5:$G$10,B13)</f>
        <v>0</v>
      </c>
      <c r="D13" s="3">
        <f>SUM(C13)</f>
        <v>0</v>
      </c>
      <c r="E13" s="3">
        <f>D13/36</f>
        <v>0</v>
      </c>
      <c r="F13" s="3">
        <f>E13*8</f>
        <v>0</v>
      </c>
      <c r="G13" s="3">
        <f>ROUND(F13,0)</f>
        <v>0</v>
      </c>
    </row>
    <row r="14" spans="2:14" x14ac:dyDescent="0.35">
      <c r="B14" s="3">
        <v>1</v>
      </c>
      <c r="C14" s="3">
        <f t="shared" ref="C14:C20" si="7">COUNTIF($B$5:$G$10,B14)</f>
        <v>10</v>
      </c>
      <c r="D14" s="3">
        <f>SUM(C13:C14)</f>
        <v>10</v>
      </c>
      <c r="E14" s="3">
        <f t="shared" ref="E14:E20" si="8">D14/36</f>
        <v>0.27777777777777779</v>
      </c>
      <c r="F14" s="3">
        <f t="shared" ref="F14:F20" si="9">E14*8</f>
        <v>2.2222222222222223</v>
      </c>
      <c r="G14" s="3">
        <f t="shared" ref="G14:G20" si="10">ROUND(F14,0)</f>
        <v>2</v>
      </c>
    </row>
    <row r="15" spans="2:14" x14ac:dyDescent="0.35">
      <c r="B15" s="3">
        <v>2</v>
      </c>
      <c r="C15" s="3">
        <f t="shared" si="7"/>
        <v>5</v>
      </c>
      <c r="D15" s="3">
        <f>SUM(C13:C15)</f>
        <v>15</v>
      </c>
      <c r="E15" s="3">
        <f t="shared" si="8"/>
        <v>0.41666666666666669</v>
      </c>
      <c r="F15" s="3">
        <f t="shared" si="9"/>
        <v>3.3333333333333335</v>
      </c>
      <c r="G15" s="3">
        <f t="shared" si="10"/>
        <v>3</v>
      </c>
    </row>
    <row r="16" spans="2:14" x14ac:dyDescent="0.35">
      <c r="B16" s="3">
        <v>3</v>
      </c>
      <c r="C16" s="3">
        <f t="shared" si="7"/>
        <v>7</v>
      </c>
      <c r="D16" s="3">
        <f>SUM(C13:C16)</f>
        <v>22</v>
      </c>
      <c r="E16" s="3">
        <f t="shared" si="8"/>
        <v>0.61111111111111116</v>
      </c>
      <c r="F16" s="3">
        <f t="shared" si="9"/>
        <v>4.8888888888888893</v>
      </c>
      <c r="G16" s="3">
        <f t="shared" si="10"/>
        <v>5</v>
      </c>
    </row>
    <row r="17" spans="2:7" x14ac:dyDescent="0.35">
      <c r="B17" s="3">
        <v>4</v>
      </c>
      <c r="C17" s="3">
        <f t="shared" si="7"/>
        <v>7</v>
      </c>
      <c r="D17" s="3">
        <f>SUM(C13:C17)</f>
        <v>29</v>
      </c>
      <c r="E17" s="3">
        <f t="shared" si="8"/>
        <v>0.80555555555555558</v>
      </c>
      <c r="F17" s="3">
        <f t="shared" si="9"/>
        <v>6.4444444444444446</v>
      </c>
      <c r="G17" s="3">
        <f t="shared" si="10"/>
        <v>6</v>
      </c>
    </row>
    <row r="18" spans="2:7" x14ac:dyDescent="0.35">
      <c r="B18" s="3">
        <v>5</v>
      </c>
      <c r="C18" s="3">
        <f t="shared" si="7"/>
        <v>5</v>
      </c>
      <c r="D18" s="3">
        <f>SUM(C13:C18)</f>
        <v>34</v>
      </c>
      <c r="E18" s="3">
        <f t="shared" si="8"/>
        <v>0.94444444444444442</v>
      </c>
      <c r="F18" s="3">
        <f t="shared" si="9"/>
        <v>7.5555555555555554</v>
      </c>
      <c r="G18" s="3">
        <f t="shared" si="10"/>
        <v>8</v>
      </c>
    </row>
    <row r="19" spans="2:7" x14ac:dyDescent="0.35">
      <c r="B19" s="3">
        <v>6</v>
      </c>
      <c r="C19" s="3">
        <f t="shared" si="7"/>
        <v>2</v>
      </c>
      <c r="D19" s="3">
        <f>SUM(C13:C19)</f>
        <v>36</v>
      </c>
      <c r="E19" s="3">
        <f t="shared" si="8"/>
        <v>1</v>
      </c>
      <c r="F19" s="3">
        <f t="shared" si="9"/>
        <v>8</v>
      </c>
      <c r="G19" s="3">
        <f t="shared" si="10"/>
        <v>8</v>
      </c>
    </row>
    <row r="20" spans="2:7" x14ac:dyDescent="0.35">
      <c r="B20" s="3">
        <v>7</v>
      </c>
      <c r="C20" s="3">
        <f t="shared" si="7"/>
        <v>0</v>
      </c>
      <c r="D20" s="3">
        <f>SUM(C13:C20)</f>
        <v>36</v>
      </c>
      <c r="E20" s="3">
        <f t="shared" si="8"/>
        <v>1</v>
      </c>
      <c r="F20" s="3">
        <f t="shared" si="9"/>
        <v>8</v>
      </c>
      <c r="G20" s="3">
        <f t="shared" si="10"/>
        <v>8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Soal</vt:lpstr>
      <vt:lpstr>1A</vt:lpstr>
      <vt:lpstr>1B</vt:lpstr>
      <vt:lpstr>1C</vt:lpstr>
      <vt:lpstr>1D</vt:lpstr>
      <vt:lpstr>1E</vt:lpstr>
      <vt:lpstr>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Joanne</dc:creator>
  <cp:lastModifiedBy>Patricia Joanne</cp:lastModifiedBy>
  <dcterms:created xsi:type="dcterms:W3CDTF">2019-03-12T03:46:44Z</dcterms:created>
  <dcterms:modified xsi:type="dcterms:W3CDTF">2019-03-12T05:21:52Z</dcterms:modified>
</cp:coreProperties>
</file>