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domobility-my.sharepoint.com/personal/lakshmanan_lk_krishnamurthy_pdo_co_om/Documents/Lakshman/2021-068 Habur/RMS/"/>
    </mc:Choice>
  </mc:AlternateContent>
  <xr:revisionPtr revIDLastSave="52" documentId="14_{4098A57F-F3B3-4080-B294-EB4D51CB288C}" xr6:coauthVersionLast="47" xr6:coauthVersionMax="47" xr10:uidLastSave="{62DC000B-6C2E-4C4D-86F7-E9CA37A7332B}"/>
  <bookViews>
    <workbookView xWindow="-120" yWindow="-120" windowWidth="29040" windowHeight="15720" xr2:uid="{00000000-000D-0000-FFFF-FFFF00000000}"/>
  </bookViews>
  <sheets>
    <sheet name="#150" sheetId="1" r:id="rId1"/>
    <sheet name="PVlite report" sheetId="7" r:id="rId2"/>
    <sheet name="Sheet2" sheetId="6" state="hidden" r:id="rId3"/>
    <sheet name="Sheet1" sheetId="5" state="hidden" r:id="rId4"/>
    <sheet name="#300" sheetId="2" state="hidden" r:id="rId5"/>
    <sheet name="#600" sheetId="3" state="hidden" r:id="rId6"/>
    <sheet name="#900" sheetId="4" state="hidden" r:id="rId7"/>
  </sheets>
  <definedNames>
    <definedName name="_xlnm._FilterDatabase" localSheetId="3" hidden="1">Sheet1!$A$1:$L$89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1" l="1"/>
  <c r="K20" i="2" l="1"/>
  <c r="D23" i="2"/>
  <c r="O3" i="3"/>
  <c r="C18" i="3"/>
  <c r="G16" i="6"/>
  <c r="O3" i="1" l="1"/>
  <c r="C5" i="3"/>
  <c r="AD3" i="4"/>
  <c r="O3" i="4" s="1"/>
  <c r="AD3" i="3"/>
  <c r="AE3" i="2"/>
  <c r="P3" i="2" s="1"/>
  <c r="D5" i="2"/>
  <c r="F5" i="2"/>
  <c r="I5" i="2"/>
  <c r="D6" i="2"/>
  <c r="I6" i="2"/>
  <c r="F6" i="2" s="1"/>
  <c r="J6" i="2"/>
  <c r="D7" i="2"/>
  <c r="I7" i="2"/>
  <c r="F7" i="2" s="1"/>
  <c r="J7" i="2"/>
  <c r="D8" i="2"/>
  <c r="I8" i="2"/>
  <c r="F8" i="2" s="1"/>
  <c r="J8" i="2"/>
  <c r="D9" i="2"/>
  <c r="I9" i="2"/>
  <c r="F9" i="2" s="1"/>
  <c r="J9" i="2"/>
  <c r="D10" i="2"/>
  <c r="I10" i="2"/>
  <c r="F10" i="2" s="1"/>
  <c r="J10" i="2"/>
  <c r="D11" i="2"/>
  <c r="I11" i="2"/>
  <c r="F11" i="2" s="1"/>
  <c r="J11" i="2"/>
  <c r="D12" i="2"/>
  <c r="I12" i="2"/>
  <c r="F12" i="2" s="1"/>
  <c r="J12" i="2"/>
  <c r="D13" i="2"/>
  <c r="I13" i="2"/>
  <c r="F13" i="2" s="1"/>
  <c r="J13" i="2"/>
  <c r="D14" i="2"/>
  <c r="I14" i="2"/>
  <c r="F14" i="2" s="1"/>
  <c r="J14" i="2"/>
  <c r="D15" i="2"/>
  <c r="I15" i="2"/>
  <c r="F15" i="2" s="1"/>
  <c r="J15" i="2"/>
  <c r="D16" i="2"/>
  <c r="I16" i="2"/>
  <c r="F16" i="2" s="1"/>
  <c r="J16" i="2"/>
  <c r="D18" i="2"/>
  <c r="I18" i="2"/>
  <c r="F18" i="2" s="1"/>
  <c r="J18" i="2"/>
  <c r="D19" i="2"/>
  <c r="I19" i="2"/>
  <c r="F19" i="2" s="1"/>
  <c r="J19" i="2"/>
  <c r="I20" i="2"/>
  <c r="F20" i="2" s="1"/>
  <c r="J20" i="2"/>
  <c r="D21" i="2"/>
  <c r="I21" i="2"/>
  <c r="F21" i="2" s="1"/>
  <c r="J21" i="2"/>
  <c r="D22" i="2"/>
  <c r="I22" i="2"/>
  <c r="F22" i="2" s="1"/>
  <c r="J22" i="2"/>
  <c r="I23" i="2"/>
  <c r="F23" i="2" s="1"/>
  <c r="J23" i="2"/>
  <c r="D24" i="2"/>
  <c r="I24" i="2"/>
  <c r="F24" i="2" s="1"/>
  <c r="J24" i="2"/>
  <c r="D25" i="2"/>
  <c r="I25" i="2"/>
  <c r="F25" i="2" s="1"/>
  <c r="J25" i="2"/>
  <c r="D26" i="2"/>
  <c r="I26" i="2"/>
  <c r="F26" i="2" s="1"/>
  <c r="J26" i="2"/>
  <c r="AD3" i="1"/>
  <c r="K5" i="2" l="1"/>
  <c r="K9" i="2"/>
  <c r="K13" i="2"/>
  <c r="K18" i="2"/>
  <c r="K22" i="2"/>
  <c r="K26" i="2"/>
  <c r="K6" i="2"/>
  <c r="K10" i="2"/>
  <c r="K14" i="2"/>
  <c r="K19" i="2"/>
  <c r="K23" i="2"/>
  <c r="K8" i="2"/>
  <c r="K21" i="2"/>
  <c r="K25" i="2"/>
  <c r="K7" i="2"/>
  <c r="K11" i="2"/>
  <c r="K15" i="2"/>
  <c r="K24" i="2"/>
  <c r="K12" i="2"/>
  <c r="K16" i="2"/>
  <c r="I7" i="4"/>
  <c r="I8" i="4"/>
  <c r="I9" i="4"/>
  <c r="I10" i="4"/>
  <c r="I11" i="4"/>
  <c r="I12" i="4"/>
  <c r="I13" i="4"/>
  <c r="I14" i="4"/>
  <c r="I15" i="4"/>
  <c r="I16" i="4"/>
  <c r="I18" i="4"/>
  <c r="I19" i="4"/>
  <c r="I20" i="4"/>
  <c r="I21" i="4"/>
  <c r="I22" i="4"/>
  <c r="I23" i="4"/>
  <c r="I24" i="4"/>
  <c r="I25" i="4"/>
  <c r="I26" i="4"/>
  <c r="I6" i="4"/>
  <c r="I7" i="3"/>
  <c r="I8" i="3"/>
  <c r="I9" i="3"/>
  <c r="I10" i="3"/>
  <c r="I11" i="3"/>
  <c r="I12" i="3"/>
  <c r="I13" i="3"/>
  <c r="I14" i="3"/>
  <c r="I15" i="3"/>
  <c r="I16" i="3"/>
  <c r="I18" i="3"/>
  <c r="I19" i="3"/>
  <c r="I20" i="3"/>
  <c r="I21" i="3"/>
  <c r="I22" i="3"/>
  <c r="I23" i="3"/>
  <c r="I24" i="3"/>
  <c r="I25" i="3"/>
  <c r="I26" i="3"/>
  <c r="I6" i="3"/>
  <c r="I7" i="1"/>
  <c r="I8" i="1"/>
  <c r="I9" i="1"/>
  <c r="I10" i="1"/>
  <c r="I16" i="6" s="1"/>
  <c r="I11" i="1"/>
  <c r="I12" i="1"/>
  <c r="I13" i="1"/>
  <c r="I14" i="1"/>
  <c r="I15" i="1"/>
  <c r="I18" i="1"/>
  <c r="I19" i="1"/>
  <c r="I20" i="1"/>
  <c r="I21" i="1"/>
  <c r="I22" i="1"/>
  <c r="I23" i="1"/>
  <c r="I24" i="1"/>
  <c r="I25" i="1"/>
  <c r="I26" i="1"/>
  <c r="I6" i="1"/>
  <c r="M27" i="4" l="1"/>
  <c r="C6" i="4"/>
  <c r="C7" i="4"/>
  <c r="C8" i="4"/>
  <c r="C9" i="4"/>
  <c r="C10" i="4"/>
  <c r="C11" i="4"/>
  <c r="C12" i="4"/>
  <c r="C13" i="4"/>
  <c r="C14" i="4"/>
  <c r="C15" i="4"/>
  <c r="C16" i="4"/>
  <c r="C18" i="4"/>
  <c r="C19" i="4"/>
  <c r="C20" i="4"/>
  <c r="C21" i="4"/>
  <c r="C22" i="4"/>
  <c r="C23" i="4"/>
  <c r="C24" i="4"/>
  <c r="C25" i="4"/>
  <c r="C26" i="4"/>
  <c r="C5" i="4"/>
  <c r="C6" i="3"/>
  <c r="C7" i="3"/>
  <c r="C8" i="3"/>
  <c r="C9" i="3"/>
  <c r="C10" i="3"/>
  <c r="C11" i="3"/>
  <c r="C12" i="3"/>
  <c r="C13" i="3"/>
  <c r="C14" i="3"/>
  <c r="C15" i="3"/>
  <c r="C16" i="3"/>
  <c r="C19" i="3"/>
  <c r="C20" i="3"/>
  <c r="C21" i="3"/>
  <c r="C22" i="3"/>
  <c r="C23" i="3"/>
  <c r="C24" i="3"/>
  <c r="C25" i="3"/>
  <c r="C26" i="3"/>
  <c r="N6" i="2"/>
  <c r="N7" i="2"/>
  <c r="N8" i="2"/>
  <c r="N9" i="2"/>
  <c r="N10" i="2"/>
  <c r="N11" i="2"/>
  <c r="N12" i="2"/>
  <c r="N13" i="2"/>
  <c r="N14" i="2"/>
  <c r="N15" i="2"/>
  <c r="N16" i="2"/>
  <c r="N18" i="2"/>
  <c r="N19" i="2"/>
  <c r="N20" i="2"/>
  <c r="N21" i="2"/>
  <c r="N22" i="2"/>
  <c r="N23" i="2"/>
  <c r="N24" i="2"/>
  <c r="N25" i="2"/>
  <c r="N26" i="2"/>
  <c r="N5" i="2"/>
  <c r="C5" i="1"/>
  <c r="C18" i="1"/>
  <c r="C19" i="1"/>
  <c r="C20" i="1"/>
  <c r="C21" i="1"/>
  <c r="C22" i="1"/>
  <c r="C23" i="1"/>
  <c r="C24" i="1"/>
  <c r="C25" i="1"/>
  <c r="C26" i="1"/>
  <c r="C7" i="1"/>
  <c r="C8" i="1"/>
  <c r="C9" i="1"/>
  <c r="C10" i="1"/>
  <c r="F16" i="6" s="1"/>
  <c r="C11" i="1"/>
  <c r="C12" i="1"/>
  <c r="C13" i="1"/>
  <c r="C14" i="1"/>
  <c r="C15" i="1"/>
  <c r="C6" i="1"/>
  <c r="M23" i="4" l="1"/>
  <c r="J26" i="4"/>
  <c r="H26" i="4"/>
  <c r="E26" i="4" s="1"/>
  <c r="J25" i="4"/>
  <c r="H25" i="4"/>
  <c r="E25" i="4" s="1"/>
  <c r="M25" i="4" s="1"/>
  <c r="J24" i="4"/>
  <c r="H24" i="4"/>
  <c r="E24" i="4"/>
  <c r="J23" i="4"/>
  <c r="H23" i="4"/>
  <c r="E23" i="4" s="1"/>
  <c r="J22" i="4"/>
  <c r="H22" i="4"/>
  <c r="E22" i="4"/>
  <c r="J21" i="4"/>
  <c r="H21" i="4"/>
  <c r="E21" i="4"/>
  <c r="M21" i="4" s="1"/>
  <c r="J20" i="4"/>
  <c r="H20" i="4"/>
  <c r="E20" i="4"/>
  <c r="M20" i="4" s="1"/>
  <c r="J19" i="4"/>
  <c r="H19" i="4"/>
  <c r="E19" i="4"/>
  <c r="M19" i="4" s="1"/>
  <c r="J18" i="4"/>
  <c r="H18" i="4"/>
  <c r="E18" i="4" s="1"/>
  <c r="J16" i="4"/>
  <c r="H16" i="4"/>
  <c r="E16" i="4" s="1"/>
  <c r="M16" i="4" s="1"/>
  <c r="J15" i="4"/>
  <c r="H15" i="4"/>
  <c r="E15" i="4"/>
  <c r="M15" i="4" s="1"/>
  <c r="J14" i="4"/>
  <c r="H14" i="4"/>
  <c r="E14" i="4"/>
  <c r="M14" i="4" s="1"/>
  <c r="J13" i="4"/>
  <c r="H13" i="4"/>
  <c r="E13" i="4" s="1"/>
  <c r="M13" i="4" s="1"/>
  <c r="J12" i="4"/>
  <c r="H12" i="4"/>
  <c r="E12" i="4" s="1"/>
  <c r="M12" i="4" s="1"/>
  <c r="J11" i="4"/>
  <c r="H11" i="4"/>
  <c r="E11" i="4" s="1"/>
  <c r="M11" i="4" s="1"/>
  <c r="J10" i="4"/>
  <c r="H10" i="4"/>
  <c r="E10" i="4"/>
  <c r="M10" i="4" s="1"/>
  <c r="J9" i="4"/>
  <c r="H9" i="4"/>
  <c r="E9" i="4" s="1"/>
  <c r="M9" i="4" s="1"/>
  <c r="J8" i="4"/>
  <c r="H8" i="4"/>
  <c r="E8" i="4"/>
  <c r="M8" i="4" s="1"/>
  <c r="J7" i="4"/>
  <c r="H7" i="4"/>
  <c r="E7" i="4" s="1"/>
  <c r="J6" i="4"/>
  <c r="H6" i="4"/>
  <c r="E6" i="4"/>
  <c r="M6" i="4" s="1"/>
  <c r="J5" i="4"/>
  <c r="H5" i="4"/>
  <c r="E5" i="4" s="1"/>
  <c r="M5" i="4" s="1"/>
  <c r="O24" i="4" l="1"/>
  <c r="O7" i="4"/>
  <c r="M7" i="4"/>
  <c r="O18" i="4"/>
  <c r="M18" i="4"/>
  <c r="O26" i="4"/>
  <c r="M26" i="4"/>
  <c r="M24" i="4"/>
  <c r="O22" i="4"/>
  <c r="Q22" i="4" s="1"/>
  <c r="M22" i="4"/>
  <c r="O5" i="4"/>
  <c r="Q5" i="4" s="1"/>
  <c r="O15" i="4"/>
  <c r="Q15" i="4" s="1"/>
  <c r="O20" i="4"/>
  <c r="Q20" i="4" s="1"/>
  <c r="O13" i="4"/>
  <c r="Q13" i="4" s="1"/>
  <c r="O11" i="4"/>
  <c r="O9" i="4"/>
  <c r="Q18" i="4"/>
  <c r="O6" i="4"/>
  <c r="Q6" i="4" s="1"/>
  <c r="O8" i="4"/>
  <c r="Q8" i="4" s="1"/>
  <c r="O10" i="4"/>
  <c r="Q10" i="4" s="1"/>
  <c r="O12" i="4"/>
  <c r="Q12" i="4" s="1"/>
  <c r="O14" i="4"/>
  <c r="Q14" i="4" s="1"/>
  <c r="O16" i="4"/>
  <c r="Q16" i="4" s="1"/>
  <c r="O19" i="4"/>
  <c r="Q19" i="4" s="1"/>
  <c r="O21" i="4"/>
  <c r="Q21" i="4" s="1"/>
  <c r="O23" i="4"/>
  <c r="Q23" i="4" s="1"/>
  <c r="O25" i="4"/>
  <c r="Q25" i="4" s="1"/>
  <c r="J26" i="3"/>
  <c r="H26" i="3"/>
  <c r="E26" i="3"/>
  <c r="M26" i="3" s="1"/>
  <c r="J25" i="3"/>
  <c r="H25" i="3"/>
  <c r="E25" i="3" s="1"/>
  <c r="M25" i="3" s="1"/>
  <c r="J24" i="3"/>
  <c r="H24" i="3"/>
  <c r="E24" i="3"/>
  <c r="M24" i="3" s="1"/>
  <c r="J23" i="3"/>
  <c r="H23" i="3"/>
  <c r="E23" i="3"/>
  <c r="M23" i="3" s="1"/>
  <c r="J22" i="3"/>
  <c r="H22" i="3"/>
  <c r="E22" i="3"/>
  <c r="M22" i="3" s="1"/>
  <c r="J21" i="3"/>
  <c r="H21" i="3"/>
  <c r="E21" i="3" s="1"/>
  <c r="M21" i="3" s="1"/>
  <c r="J20" i="3"/>
  <c r="H20" i="3"/>
  <c r="E20" i="3" s="1"/>
  <c r="M20" i="3" s="1"/>
  <c r="J19" i="3"/>
  <c r="H19" i="3"/>
  <c r="E19" i="3"/>
  <c r="M19" i="3" s="1"/>
  <c r="J18" i="3"/>
  <c r="H18" i="3"/>
  <c r="E18" i="3"/>
  <c r="M18" i="3" s="1"/>
  <c r="J16" i="3"/>
  <c r="H16" i="3"/>
  <c r="E16" i="3" s="1"/>
  <c r="M16" i="3" s="1"/>
  <c r="J15" i="3"/>
  <c r="H15" i="3"/>
  <c r="E15" i="3"/>
  <c r="M15" i="3" s="1"/>
  <c r="J14" i="3"/>
  <c r="H14" i="3"/>
  <c r="E14" i="3" s="1"/>
  <c r="M14" i="3" s="1"/>
  <c r="J13" i="3"/>
  <c r="H13" i="3"/>
  <c r="E13" i="3" s="1"/>
  <c r="M13" i="3" s="1"/>
  <c r="J12" i="3"/>
  <c r="H12" i="3"/>
  <c r="E12" i="3"/>
  <c r="M12" i="3" s="1"/>
  <c r="J11" i="3"/>
  <c r="H11" i="3"/>
  <c r="E11" i="3" s="1"/>
  <c r="M11" i="3" s="1"/>
  <c r="J10" i="3"/>
  <c r="H10" i="3"/>
  <c r="E10" i="3" s="1"/>
  <c r="M10" i="3" s="1"/>
  <c r="J9" i="3"/>
  <c r="H9" i="3"/>
  <c r="E9" i="3"/>
  <c r="M9" i="3" s="1"/>
  <c r="J8" i="3"/>
  <c r="H8" i="3"/>
  <c r="E8" i="3"/>
  <c r="M8" i="3" s="1"/>
  <c r="J7" i="3"/>
  <c r="H7" i="3"/>
  <c r="E7" i="3" s="1"/>
  <c r="M7" i="3" s="1"/>
  <c r="J6" i="3"/>
  <c r="H6" i="3"/>
  <c r="E6" i="3"/>
  <c r="M6" i="3" s="1"/>
  <c r="J5" i="3"/>
  <c r="H5" i="3"/>
  <c r="E5" i="3"/>
  <c r="Q24" i="4" l="1"/>
  <c r="Q26" i="4"/>
  <c r="Q7" i="4"/>
  <c r="O5" i="3"/>
  <c r="M5" i="3"/>
  <c r="O18" i="3"/>
  <c r="Q18" i="3" s="1"/>
  <c r="O26" i="3"/>
  <c r="Q26" i="3" s="1"/>
  <c r="Q11" i="4"/>
  <c r="Q9" i="4"/>
  <c r="O7" i="3"/>
  <c r="Q7" i="3" s="1"/>
  <c r="O20" i="3"/>
  <c r="Q20" i="3" s="1"/>
  <c r="O15" i="3"/>
  <c r="Q15" i="3" s="1"/>
  <c r="O24" i="3"/>
  <c r="Q24" i="3" s="1"/>
  <c r="O9" i="3"/>
  <c r="Q9" i="3" s="1"/>
  <c r="O22" i="3"/>
  <c r="Q22" i="3" s="1"/>
  <c r="O13" i="3"/>
  <c r="O11" i="3"/>
  <c r="O6" i="3"/>
  <c r="Q6" i="3" s="1"/>
  <c r="O8" i="3"/>
  <c r="Q8" i="3" s="1"/>
  <c r="O10" i="3"/>
  <c r="Q10" i="3" s="1"/>
  <c r="O12" i="3"/>
  <c r="Q12" i="3" s="1"/>
  <c r="O14" i="3"/>
  <c r="Q14" i="3" s="1"/>
  <c r="O16" i="3"/>
  <c r="Q16" i="3" s="1"/>
  <c r="O19" i="3"/>
  <c r="Q19" i="3" s="1"/>
  <c r="O21" i="3"/>
  <c r="Q21" i="3" s="1"/>
  <c r="O23" i="3"/>
  <c r="Q23" i="3" s="1"/>
  <c r="O25" i="3"/>
  <c r="Q25" i="3" s="1"/>
  <c r="Q5" i="3" l="1"/>
  <c r="P24" i="2"/>
  <c r="R24" i="2" s="1"/>
  <c r="P9" i="2"/>
  <c r="R9" i="2" s="1"/>
  <c r="P18" i="2"/>
  <c r="R18" i="2" s="1"/>
  <c r="P7" i="2"/>
  <c r="R7" i="2" s="1"/>
  <c r="P15" i="2"/>
  <c r="R15" i="2" s="1"/>
  <c r="P5" i="2"/>
  <c r="R5" i="2" s="1"/>
  <c r="P13" i="2"/>
  <c r="R13" i="2" s="1"/>
  <c r="P26" i="2"/>
  <c r="R26" i="2" s="1"/>
  <c r="Q13" i="3"/>
  <c r="Q11" i="3"/>
  <c r="P22" i="2"/>
  <c r="P20" i="2"/>
  <c r="P11" i="2"/>
  <c r="R11" i="2" s="1"/>
  <c r="P6" i="2"/>
  <c r="R6" i="2" s="1"/>
  <c r="P8" i="2"/>
  <c r="R8" i="2" s="1"/>
  <c r="P10" i="2"/>
  <c r="R10" i="2" s="1"/>
  <c r="P12" i="2"/>
  <c r="R12" i="2" s="1"/>
  <c r="P14" i="2"/>
  <c r="R14" i="2" s="1"/>
  <c r="P16" i="2"/>
  <c r="R16" i="2" s="1"/>
  <c r="P19" i="2"/>
  <c r="R19" i="2" s="1"/>
  <c r="P21" i="2"/>
  <c r="R21" i="2" s="1"/>
  <c r="P23" i="2"/>
  <c r="R23" i="2" s="1"/>
  <c r="P25" i="2"/>
  <c r="R25" i="2" s="1"/>
  <c r="H19" i="1"/>
  <c r="E19" i="1" s="1"/>
  <c r="M19" i="1" s="1"/>
  <c r="H20" i="1"/>
  <c r="H21" i="1"/>
  <c r="H22" i="1"/>
  <c r="E22" i="1" s="1"/>
  <c r="M22" i="1" s="1"/>
  <c r="H23" i="1"/>
  <c r="E23" i="1" s="1"/>
  <c r="M23" i="1" s="1"/>
  <c r="H24" i="1"/>
  <c r="E24" i="1" s="1"/>
  <c r="M24" i="1" s="1"/>
  <c r="H25" i="1"/>
  <c r="E25" i="1" s="1"/>
  <c r="M25" i="1" s="1"/>
  <c r="H26" i="1"/>
  <c r="E26" i="1" s="1"/>
  <c r="M26" i="1" s="1"/>
  <c r="E20" i="1"/>
  <c r="M20" i="1" s="1"/>
  <c r="E21" i="1"/>
  <c r="M21" i="1" s="1"/>
  <c r="H18" i="1"/>
  <c r="E18" i="1" s="1"/>
  <c r="M18" i="1" s="1"/>
  <c r="J19" i="1"/>
  <c r="J20" i="1"/>
  <c r="J21" i="1"/>
  <c r="J22" i="1"/>
  <c r="J23" i="1"/>
  <c r="J24" i="1"/>
  <c r="J25" i="1"/>
  <c r="J26" i="1"/>
  <c r="J18" i="1"/>
  <c r="J6" i="1"/>
  <c r="J7" i="1"/>
  <c r="J8" i="1"/>
  <c r="J9" i="1"/>
  <c r="J10" i="1"/>
  <c r="J16" i="6" s="1"/>
  <c r="J11" i="1"/>
  <c r="J12" i="1"/>
  <c r="J13" i="1"/>
  <c r="J14" i="1"/>
  <c r="J15" i="1"/>
  <c r="J5" i="1"/>
  <c r="R22" i="2" l="1"/>
  <c r="R20" i="2"/>
  <c r="O26" i="1"/>
  <c r="Q26" i="1" s="1"/>
  <c r="O22" i="1"/>
  <c r="Q22" i="1" s="1"/>
  <c r="O20" i="1"/>
  <c r="Q20" i="1" s="1"/>
  <c r="O25" i="1"/>
  <c r="Q25" i="1" s="1"/>
  <c r="O21" i="1"/>
  <c r="Q21" i="1" s="1"/>
  <c r="O24" i="1"/>
  <c r="Q24" i="1" s="1"/>
  <c r="O23" i="1"/>
  <c r="Q23" i="1" s="1"/>
  <c r="O19" i="1"/>
  <c r="Q19" i="1" s="1"/>
  <c r="O18" i="1"/>
  <c r="Q18" i="1" s="1"/>
  <c r="H6" i="1"/>
  <c r="E6" i="1" s="1"/>
  <c r="M6" i="1" s="1"/>
  <c r="H7" i="1"/>
  <c r="E7" i="1" s="1"/>
  <c r="M7" i="1" s="1"/>
  <c r="H8" i="1"/>
  <c r="E8" i="1" s="1"/>
  <c r="M8" i="1" s="1"/>
  <c r="H9" i="1"/>
  <c r="E9" i="1" s="1"/>
  <c r="M9" i="1" s="1"/>
  <c r="H10" i="1"/>
  <c r="E10" i="1" s="1"/>
  <c r="H11" i="1"/>
  <c r="H12" i="1"/>
  <c r="E12" i="1" s="1"/>
  <c r="M12" i="1" s="1"/>
  <c r="H13" i="1"/>
  <c r="E13" i="1" s="1"/>
  <c r="M13" i="1" s="1"/>
  <c r="H14" i="1"/>
  <c r="E14" i="1" s="1"/>
  <c r="M14" i="1" s="1"/>
  <c r="H15" i="1"/>
  <c r="E15" i="1" s="1"/>
  <c r="M15" i="1" s="1"/>
  <c r="M16" i="1"/>
  <c r="J35" i="1" s="1"/>
  <c r="E11" i="1"/>
  <c r="M11" i="1" s="1"/>
  <c r="H5" i="1"/>
  <c r="E5" i="1" s="1"/>
  <c r="M5" i="1" s="1"/>
  <c r="M10" i="1" l="1"/>
  <c r="H16" i="6"/>
  <c r="O15" i="1"/>
  <c r="O11" i="1"/>
  <c r="Q11" i="1" s="1"/>
  <c r="O6" i="1"/>
  <c r="O7" i="1"/>
  <c r="Q7" i="1" s="1"/>
  <c r="O8" i="1"/>
  <c r="O9" i="1"/>
  <c r="O12" i="1"/>
  <c r="Q12" i="1" s="1"/>
  <c r="O13" i="1"/>
  <c r="Q13" i="1" s="1"/>
  <c r="O14" i="1"/>
  <c r="Q16" i="1"/>
  <c r="Q15" i="1" l="1"/>
  <c r="Q14" i="1"/>
  <c r="Q9" i="1"/>
  <c r="Q8" i="1"/>
  <c r="Q6" i="1"/>
  <c r="O10" i="1"/>
  <c r="Q10" i="1" s="1"/>
  <c r="O5" i="1"/>
  <c r="Q5" i="1" l="1"/>
</calcChain>
</file>

<file path=xl/sharedStrings.xml><?xml version="1.0" encoding="utf-8"?>
<sst xmlns="http://schemas.openxmlformats.org/spreadsheetml/2006/main" count="171" uniqueCount="55">
  <si>
    <t>ME</t>
  </si>
  <si>
    <t>External Moment</t>
  </si>
  <si>
    <t>FE</t>
  </si>
  <si>
    <t>External Tensil axial Force</t>
  </si>
  <si>
    <t>G</t>
  </si>
  <si>
    <t>Gasket reaction diameter</t>
  </si>
  <si>
    <t>PR</t>
  </si>
  <si>
    <t>Flange Pressure Rating at design temp</t>
  </si>
  <si>
    <t>PD</t>
  </si>
  <si>
    <t>Vessel MAWP corrected or design pressure</t>
  </si>
  <si>
    <t>FM</t>
  </si>
  <si>
    <t>Moment Factor (table UG-44-1)</t>
  </si>
  <si>
    <t>SIZE</t>
  </si>
  <si>
    <t>Rating 150</t>
  </si>
  <si>
    <t>LHS</t>
  </si>
  <si>
    <t>Warning</t>
  </si>
  <si>
    <t>UG-44 (b)</t>
  </si>
  <si>
    <t>G (mm)</t>
  </si>
  <si>
    <t>Gasket OD (mm)</t>
  </si>
  <si>
    <t>Gasket ID (mm)</t>
  </si>
  <si>
    <r>
      <t xml:space="preserve">16ME + 4FEG </t>
    </r>
    <r>
      <rPr>
        <b/>
        <sz val="11"/>
        <color rgb="FFFF0000"/>
        <rFont val="Calibri"/>
        <family val="2"/>
        <scheme val="minor"/>
      </rPr>
      <t>(LHS)</t>
    </r>
  </si>
  <si>
    <r>
      <t xml:space="preserve">3.14 G3[(PR-PD)+FMPR]  </t>
    </r>
    <r>
      <rPr>
        <b/>
        <sz val="11"/>
        <color rgb="FFFF0000"/>
        <rFont val="Calibri"/>
        <family val="2"/>
        <scheme val="minor"/>
      </rPr>
      <t>(RHS)</t>
    </r>
  </si>
  <si>
    <r>
      <t>PR (KN/m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</si>
  <si>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ME         (KN-m)</t>
  </si>
  <si>
    <r>
      <t>PD    (KN/m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</si>
  <si>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FE        (KN)</t>
  </si>
  <si>
    <t>G           (m)</t>
  </si>
  <si>
    <t>RHS</t>
  </si>
  <si>
    <t>Rating 300</t>
  </si>
  <si>
    <t>Rating 600</t>
  </si>
  <si>
    <t>Rating 900</t>
  </si>
  <si>
    <r>
      <t xml:space="preserve">ME         (KN-m) </t>
    </r>
    <r>
      <rPr>
        <b/>
        <sz val="10"/>
        <color theme="1"/>
        <rFont val="Calibri"/>
        <family val="2"/>
        <scheme val="minor"/>
      </rPr>
      <t>Resolved</t>
    </r>
  </si>
  <si>
    <t xml:space="preserve">Liquid Specific Gravity (SG) </t>
  </si>
  <si>
    <t>Max. Liquid Height (m)</t>
  </si>
  <si>
    <t>Design Pressure (kPa)</t>
  </si>
  <si>
    <t>Design Pressure+ Static Head (kPa)</t>
  </si>
  <si>
    <t>Static Head (kPa)</t>
  </si>
  <si>
    <t xml:space="preserve">Input data shall be in Yellow cells only </t>
  </si>
  <si>
    <t>Updated on :</t>
  </si>
  <si>
    <t>Other Cells are automaticlly filled</t>
  </si>
  <si>
    <t>*</t>
  </si>
  <si>
    <t>Flange Rating Verification as per ASME VIII Div.1 UG-44(b)</t>
  </si>
  <si>
    <t>ME         (KN-m) Resolved</t>
  </si>
  <si>
    <t>PR (KN/m2)</t>
  </si>
  <si>
    <t>PD    (KN/m2)</t>
  </si>
  <si>
    <t>Rating</t>
  </si>
  <si>
    <t>JOBNAME</t>
  </si>
  <si>
    <t>ELEMENTID</t>
  </si>
  <si>
    <t>TO_NODE</t>
  </si>
  <si>
    <t>ME(KN-m) Resolved</t>
  </si>
  <si>
    <t>FE(KN)</t>
  </si>
  <si>
    <t>G(m)</t>
  </si>
  <si>
    <t>PR(KN/m2)</t>
  </si>
  <si>
    <t>PD(KN/m2)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</si>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</sst>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4" borderId="1" xfId="0" applyFill="1" applyBorder="1" applyAlignment="1">
      <alignment horizontal="center" vertical="center"/>
    </xf>
    <xf numFmtId="2" fontId="0" fillId="0" borderId="1" xfId="0" applyNumberFormat="1" applyBorder="1"/>
    <xf numFmtId="0" fontId="1" fillId="3" borderId="2" xfId="0" applyFont="1" applyFill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" fillId="3" borderId="1" xfId="0" applyFont="1" applyFill="1" applyBorder="1"/>
    <xf numFmtId="0" fontId="0" fillId="4" borderId="1" xfId="0" applyFill="1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0" fillId="2" borderId="3" xfId="0" applyFill="1" applyBorder="1"/>
    <xf numFmtId="0" fontId="0" fillId="2" borderId="4" xfId="0" applyFill="1" applyBorder="1"/>
    <xf numFmtId="0" fontId="7" fillId="0" borderId="1" xfId="0" applyFont="1" applyBorder="1" applyAlignment="1">
      <alignment horizontal="center" vertical="center"/>
    </xf>
    <xf numFmtId="0" fontId="9" fillId="5" borderId="10" xfId="1" applyFont="1" applyFill="1" applyBorder="1" applyAlignment="1">
      <alignment horizontal="center"/>
    </xf>
    <xf numFmtId="0" fontId="9" fillId="0" borderId="11" xfId="1" applyFont="1" applyBorder="1" applyAlignment="1">
      <alignment wrapText="1"/>
    </xf>
    <xf numFmtId="0" fontId="10" fillId="0" borderId="0" xfId="1"/>
    <xf numFmtId="0" fontId="9" fillId="0" borderId="11" xfId="1" applyFont="1" applyBorder="1" applyAlignment="1">
      <alignment horizontal="right" wrapText="1"/>
    </xf>
    <xf numFmtId="2" fontId="9" fillId="0" borderId="11" xfId="1" applyNumberFormat="1" applyFont="1" applyBorder="1" applyAlignment="1">
      <alignment horizontal="right" wrapText="1"/>
    </xf>
    <xf numFmtId="2" fontId="0" fillId="4" borderId="1" xfId="0" applyNumberFormat="1" applyFill="1" applyBorder="1"/>
    <xf numFmtId="0" fontId="0" fillId="4" borderId="0" xfId="0" applyFill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Normal_Sheet2" xfId="1" xr:uid="{853588C3-29EF-4E2A-8CB7-6A6D5365BD9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367394</xdr:colOff>
      <xdr:row>3</xdr:row>
      <xdr:rowOff>163286</xdr:rowOff>
    </xdr:from>
    <xdr:to>
      <xdr:col>29</xdr:col>
      <xdr:colOff>762341</xdr:colOff>
      <xdr:row>17</xdr:row>
      <xdr:rowOff>48569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5180" y="625929"/>
          <a:ext cx="5298622" cy="851391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15</xdr:col>
      <xdr:colOff>365692</xdr:colOff>
      <xdr:row>30</xdr:row>
      <xdr:rowOff>35719</xdr:rowOff>
    </xdr:from>
    <xdr:to>
      <xdr:col>21</xdr:col>
      <xdr:colOff>70563</xdr:colOff>
      <xdr:row>38</xdr:row>
      <xdr:rowOff>168775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0348" y="5012532"/>
          <a:ext cx="3729184" cy="1657056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159884</xdr:colOff>
      <xdr:row>42</xdr:row>
      <xdr:rowOff>5102</xdr:rowOff>
    </xdr:from>
    <xdr:to>
      <xdr:col>20</xdr:col>
      <xdr:colOff>779700</xdr:colOff>
      <xdr:row>59</xdr:row>
      <xdr:rowOff>99697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51259" y="7267915"/>
          <a:ext cx="7156347" cy="3333095"/>
        </a:xfrm>
        <a:prstGeom prst="rect">
          <a:avLst/>
        </a:prstGeom>
      </xdr:spPr>
    </xdr:pic>
    <xdr:clientData/>
  </xdr:twoCellAnchor>
  <xdr:twoCellAnchor editAs="oneCell">
    <xdr:from>
      <xdr:col>20</xdr:col>
      <xdr:colOff>91036</xdr:colOff>
      <xdr:row>34</xdr:row>
      <xdr:rowOff>82444</xdr:rowOff>
    </xdr:from>
    <xdr:to>
      <xdr:col>29</xdr:col>
      <xdr:colOff>303547</xdr:colOff>
      <xdr:row>67</xdr:row>
      <xdr:rowOff>189689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74179" y="6777158"/>
          <a:ext cx="6609569" cy="6393745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109752</xdr:colOff>
      <xdr:row>68</xdr:row>
      <xdr:rowOff>94610</xdr:rowOff>
    </xdr:from>
    <xdr:to>
      <xdr:col>33</xdr:col>
      <xdr:colOff>26206</xdr:colOff>
      <xdr:row>99</xdr:row>
      <xdr:rowOff>117022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895" y="13266324"/>
          <a:ext cx="9148901" cy="5927912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110104</xdr:colOff>
      <xdr:row>101</xdr:row>
      <xdr:rowOff>67235</xdr:rowOff>
    </xdr:from>
    <xdr:to>
      <xdr:col>34</xdr:col>
      <xdr:colOff>470493</xdr:colOff>
      <xdr:row>133</xdr:row>
      <xdr:rowOff>132571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0398" y="19599088"/>
          <a:ext cx="10089895" cy="6161336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525054</xdr:colOff>
      <xdr:row>38</xdr:row>
      <xdr:rowOff>86747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53FE15-7DC2-BE26-C7B1-FDD27DCDF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49854" cy="73257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367394</xdr:colOff>
      <xdr:row>3</xdr:row>
      <xdr:rowOff>163286</xdr:rowOff>
    </xdr:from>
    <xdr:to>
      <xdr:col>31</xdr:col>
      <xdr:colOff>413659</xdr:colOff>
      <xdr:row>6</xdr:row>
      <xdr:rowOff>48570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5719" y="630011"/>
          <a:ext cx="5274129" cy="847309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21</xdr:col>
      <xdr:colOff>68036</xdr:colOff>
      <xdr:row>7</xdr:row>
      <xdr:rowOff>112939</xdr:rowOff>
    </xdr:from>
    <xdr:to>
      <xdr:col>27</xdr:col>
      <xdr:colOff>153906</xdr:colOff>
      <xdr:row>16</xdr:row>
      <xdr:rowOff>55495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7161" y="1732189"/>
          <a:ext cx="3743471" cy="1657056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21</xdr:col>
      <xdr:colOff>40822</xdr:colOff>
      <xdr:row>16</xdr:row>
      <xdr:rowOff>136071</xdr:rowOff>
    </xdr:from>
    <xdr:to>
      <xdr:col>32</xdr:col>
      <xdr:colOff>163976</xdr:colOff>
      <xdr:row>34</xdr:row>
      <xdr:rowOff>40166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89947" y="3469821"/>
          <a:ext cx="7182540" cy="3333095"/>
        </a:xfrm>
        <a:prstGeom prst="rect">
          <a:avLst/>
        </a:prstGeom>
      </xdr:spPr>
    </xdr:pic>
    <xdr:clientData/>
  </xdr:twoCellAnchor>
  <xdr:twoCellAnchor editAs="oneCell">
    <xdr:from>
      <xdr:col>21</xdr:col>
      <xdr:colOff>91036</xdr:colOff>
      <xdr:row>34</xdr:row>
      <xdr:rowOff>82444</xdr:rowOff>
    </xdr:from>
    <xdr:to>
      <xdr:col>31</xdr:col>
      <xdr:colOff>223605</xdr:colOff>
      <xdr:row>67</xdr:row>
      <xdr:rowOff>189689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40161" y="6845194"/>
          <a:ext cx="6582355" cy="6393745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21</xdr:col>
      <xdr:colOff>109752</xdr:colOff>
      <xdr:row>68</xdr:row>
      <xdr:rowOff>94610</xdr:rowOff>
    </xdr:from>
    <xdr:to>
      <xdr:col>35</xdr:col>
      <xdr:colOff>332367</xdr:colOff>
      <xdr:row>99</xdr:row>
      <xdr:rowOff>117022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58877" y="13334360"/>
          <a:ext cx="9108080" cy="5927912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21</xdr:col>
      <xdr:colOff>69282</xdr:colOff>
      <xdr:row>100</xdr:row>
      <xdr:rowOff>148878</xdr:rowOff>
    </xdr:from>
    <xdr:to>
      <xdr:col>37</xdr:col>
      <xdr:colOff>123509</xdr:colOff>
      <xdr:row>133</xdr:row>
      <xdr:rowOff>23714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52425" y="19484628"/>
          <a:ext cx="10205156" cy="6161336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367394</xdr:colOff>
      <xdr:row>3</xdr:row>
      <xdr:rowOff>163286</xdr:rowOff>
    </xdr:from>
    <xdr:to>
      <xdr:col>30</xdr:col>
      <xdr:colOff>386445</xdr:colOff>
      <xdr:row>6</xdr:row>
      <xdr:rowOff>48570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5719" y="630011"/>
          <a:ext cx="5274129" cy="847309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68036</xdr:colOff>
      <xdr:row>7</xdr:row>
      <xdr:rowOff>112939</xdr:rowOff>
    </xdr:from>
    <xdr:to>
      <xdr:col>26</xdr:col>
      <xdr:colOff>153907</xdr:colOff>
      <xdr:row>16</xdr:row>
      <xdr:rowOff>55495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7161" y="1732189"/>
          <a:ext cx="3743471" cy="1657056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40822</xdr:colOff>
      <xdr:row>16</xdr:row>
      <xdr:rowOff>136071</xdr:rowOff>
    </xdr:from>
    <xdr:to>
      <xdr:col>31</xdr:col>
      <xdr:colOff>136763</xdr:colOff>
      <xdr:row>34</xdr:row>
      <xdr:rowOff>40166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89947" y="3469821"/>
          <a:ext cx="7182540" cy="3333095"/>
        </a:xfrm>
        <a:prstGeom prst="rect">
          <a:avLst/>
        </a:prstGeom>
      </xdr:spPr>
    </xdr:pic>
    <xdr:clientData/>
  </xdr:twoCellAnchor>
  <xdr:twoCellAnchor editAs="oneCell">
    <xdr:from>
      <xdr:col>20</xdr:col>
      <xdr:colOff>91036</xdr:colOff>
      <xdr:row>34</xdr:row>
      <xdr:rowOff>82444</xdr:rowOff>
    </xdr:from>
    <xdr:to>
      <xdr:col>30</xdr:col>
      <xdr:colOff>196391</xdr:colOff>
      <xdr:row>67</xdr:row>
      <xdr:rowOff>189689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40161" y="6845194"/>
          <a:ext cx="6582355" cy="6393745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81642</xdr:colOff>
      <xdr:row>69</xdr:row>
      <xdr:rowOff>12967</xdr:rowOff>
    </xdr:from>
    <xdr:to>
      <xdr:col>34</xdr:col>
      <xdr:colOff>277043</xdr:colOff>
      <xdr:row>100</xdr:row>
      <xdr:rowOff>35379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4785" y="13443217"/>
          <a:ext cx="9148901" cy="5927912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81643</xdr:colOff>
      <xdr:row>100</xdr:row>
      <xdr:rowOff>189700</xdr:rowOff>
    </xdr:from>
    <xdr:to>
      <xdr:col>36</xdr:col>
      <xdr:colOff>108656</xdr:colOff>
      <xdr:row>133</xdr:row>
      <xdr:rowOff>64536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64786" y="19525450"/>
          <a:ext cx="10205156" cy="6161336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367394</xdr:colOff>
      <xdr:row>3</xdr:row>
      <xdr:rowOff>163286</xdr:rowOff>
    </xdr:from>
    <xdr:to>
      <xdr:col>30</xdr:col>
      <xdr:colOff>536123</xdr:colOff>
      <xdr:row>6</xdr:row>
      <xdr:rowOff>48570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5719" y="630011"/>
          <a:ext cx="5274129" cy="847309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68036</xdr:colOff>
      <xdr:row>7</xdr:row>
      <xdr:rowOff>112939</xdr:rowOff>
    </xdr:from>
    <xdr:to>
      <xdr:col>26</xdr:col>
      <xdr:colOff>153906</xdr:colOff>
      <xdr:row>16</xdr:row>
      <xdr:rowOff>55495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7161" y="1732189"/>
          <a:ext cx="3743471" cy="1657056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40822</xdr:colOff>
      <xdr:row>16</xdr:row>
      <xdr:rowOff>136071</xdr:rowOff>
    </xdr:from>
    <xdr:to>
      <xdr:col>31</xdr:col>
      <xdr:colOff>286441</xdr:colOff>
      <xdr:row>34</xdr:row>
      <xdr:rowOff>40166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89947" y="3469821"/>
          <a:ext cx="7182540" cy="3333095"/>
        </a:xfrm>
        <a:prstGeom prst="rect">
          <a:avLst/>
        </a:prstGeom>
      </xdr:spPr>
    </xdr:pic>
    <xdr:clientData/>
  </xdr:twoCellAnchor>
  <xdr:twoCellAnchor editAs="oneCell">
    <xdr:from>
      <xdr:col>20</xdr:col>
      <xdr:colOff>91036</xdr:colOff>
      <xdr:row>34</xdr:row>
      <xdr:rowOff>82444</xdr:rowOff>
    </xdr:from>
    <xdr:to>
      <xdr:col>30</xdr:col>
      <xdr:colOff>346069</xdr:colOff>
      <xdr:row>67</xdr:row>
      <xdr:rowOff>189689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40161" y="6845194"/>
          <a:ext cx="6582355" cy="6393745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81643</xdr:colOff>
      <xdr:row>68</xdr:row>
      <xdr:rowOff>135431</xdr:rowOff>
    </xdr:from>
    <xdr:to>
      <xdr:col>34</xdr:col>
      <xdr:colOff>426722</xdr:colOff>
      <xdr:row>99</xdr:row>
      <xdr:rowOff>157843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4786" y="13375181"/>
          <a:ext cx="9148901" cy="5927912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68036</xdr:colOff>
      <xdr:row>100</xdr:row>
      <xdr:rowOff>94449</xdr:rowOff>
    </xdr:from>
    <xdr:to>
      <xdr:col>36</xdr:col>
      <xdr:colOff>244727</xdr:colOff>
      <xdr:row>132</xdr:row>
      <xdr:rowOff>159785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51179" y="19430199"/>
          <a:ext cx="10205156" cy="6161336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"/>
  <sheetViews>
    <sheetView tabSelected="1" topLeftCell="A3" zoomScale="80" zoomScaleNormal="80" workbookViewId="0">
      <selection activeCell="O23" sqref="O23"/>
    </sheetView>
  </sheetViews>
  <sheetFormatPr defaultRowHeight="15" x14ac:dyDescent="0.25"/>
  <cols>
    <col min="2" max="2" width="10.140625" customWidth="1"/>
    <col min="3" max="3" width="11" customWidth="1"/>
    <col min="7" max="8" width="9.85546875" customWidth="1"/>
    <col min="9" max="9" width="10.28515625" customWidth="1"/>
    <col min="10" max="10" width="11" customWidth="1"/>
    <col min="13" max="13" width="14.85546875" customWidth="1"/>
    <col min="14" max="14" width="17.85546875" customWidth="1"/>
    <col min="17" max="17" width="10.7109375" customWidth="1"/>
    <col min="21" max="21" width="13.28515625" customWidth="1"/>
    <col min="25" max="25" width="8.85546875" customWidth="1"/>
    <col min="26" max="26" width="18.42578125" customWidth="1"/>
    <col min="30" max="30" width="14.85546875" customWidth="1"/>
  </cols>
  <sheetData>
    <row r="1" spans="1:31" ht="22.5" customHeight="1" x14ac:dyDescent="0.25">
      <c r="A1" s="25" t="s">
        <v>41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7"/>
      <c r="AB1" s="20" t="s">
        <v>38</v>
      </c>
      <c r="AC1" s="23"/>
      <c r="AD1" s="24">
        <v>44467</v>
      </c>
    </row>
    <row r="2" spans="1:31" ht="33.75" customHeight="1" x14ac:dyDescent="0.25">
      <c r="M2" s="41" t="s">
        <v>34</v>
      </c>
      <c r="N2" s="42"/>
      <c r="O2" s="43">
        <v>710</v>
      </c>
      <c r="P2" s="44"/>
    </row>
    <row r="3" spans="1:31" ht="64.5" customHeight="1" x14ac:dyDescent="0.25">
      <c r="A3" s="36" t="s">
        <v>13</v>
      </c>
      <c r="B3" s="37"/>
      <c r="C3" s="37"/>
      <c r="D3" s="37"/>
      <c r="E3" s="37"/>
      <c r="F3" s="37"/>
      <c r="G3" s="37"/>
      <c r="H3" s="37"/>
      <c r="I3" s="37"/>
      <c r="J3" s="37"/>
      <c r="K3" s="38"/>
      <c r="M3" s="20" t="s">
        <v>35</v>
      </c>
      <c r="N3" s="19"/>
      <c r="O3" s="39">
        <f>O2+AD3</f>
        <v>710</v>
      </c>
      <c r="P3" s="40"/>
      <c r="R3" s="20" t="s">
        <v>32</v>
      </c>
      <c r="S3" s="17"/>
      <c r="T3" s="18"/>
      <c r="U3" s="22">
        <v>1</v>
      </c>
      <c r="W3" s="20" t="s">
        <v>33</v>
      </c>
      <c r="X3" s="18"/>
      <c r="Y3" s="3"/>
      <c r="Z3" s="22">
        <v>0</v>
      </c>
      <c r="AB3" s="20" t="s">
        <v>36</v>
      </c>
      <c r="AC3" s="18"/>
      <c r="AD3" s="28">
        <f>U3*Z3*9.80665</f>
        <v>0</v>
      </c>
    </row>
    <row r="4" spans="1:31" ht="45.75" customHeight="1" x14ac:dyDescent="0.25">
      <c r="A4" s="6" t="s">
        <v>12</v>
      </c>
      <c r="B4" s="9" t="s">
        <v>23</v>
      </c>
      <c r="C4" s="9" t="s">
        <v>31</v>
      </c>
      <c r="D4" s="9" t="s">
        <v>25</v>
      </c>
      <c r="E4" s="9" t="s">
        <v>26</v>
      </c>
      <c r="F4" s="7" t="s">
        <v>19</v>
      </c>
      <c r="G4" s="7" t="s">
        <v>18</v>
      </c>
      <c r="H4" s="6" t="s">
        <v>17</v>
      </c>
      <c r="I4" s="9" t="s">
        <v>22</v>
      </c>
      <c r="J4" s="9" t="s">
        <v>24</v>
      </c>
      <c r="K4" s="5" t="s">
        <v>10</v>
      </c>
      <c r="M4" s="8" t="s">
        <v>14</v>
      </c>
      <c r="N4" s="8"/>
      <c r="O4" s="8" t="s">
        <v>27</v>
      </c>
      <c r="Q4" s="8" t="s">
        <v>15</v>
      </c>
      <c r="U4" s="10" t="s">
        <v>16</v>
      </c>
    </row>
    <row r="5" spans="1:31" hidden="1" x14ac:dyDescent="0.25">
      <c r="A5" s="4">
        <v>2</v>
      </c>
      <c r="B5" s="3">
        <v>0.14499999999999999</v>
      </c>
      <c r="C5" s="12">
        <f>SQRT(B5*B5+B5*B5)</f>
        <v>0.20506096654409878</v>
      </c>
      <c r="D5" s="3">
        <v>0.55000000000000004</v>
      </c>
      <c r="E5" s="3">
        <f>H5/1000</f>
        <v>7.7900000000000011E-2</v>
      </c>
      <c r="F5" s="4">
        <v>69.900000000000006</v>
      </c>
      <c r="G5" s="3">
        <v>85.9</v>
      </c>
      <c r="H5" s="3">
        <f>((G5-F5)/2)+F5</f>
        <v>77.900000000000006</v>
      </c>
      <c r="I5" s="13">
        <v>1380</v>
      </c>
      <c r="J5" s="3">
        <f>O$3</f>
        <v>710</v>
      </c>
      <c r="K5" s="3">
        <v>1.2</v>
      </c>
      <c r="M5">
        <f>((16*C5)+(4*D5*E5))</f>
        <v>3.4523554647055805</v>
      </c>
      <c r="O5">
        <f>(3.14*E5*E5*E5)*((I5-J5)+(K5*I5))</f>
        <v>3.4526434487659614</v>
      </c>
      <c r="Q5" t="str">
        <f>IF(M5&gt;O5,"ERROR","OK")</f>
        <v>OK</v>
      </c>
      <c r="S5" s="2"/>
      <c r="T5" s="2"/>
      <c r="U5" s="2"/>
      <c r="V5" s="2"/>
      <c r="W5" s="2"/>
    </row>
    <row r="6" spans="1:31" hidden="1" x14ac:dyDescent="0.25">
      <c r="A6" s="4">
        <v>3</v>
      </c>
      <c r="B6" s="3">
        <v>1.1000000000000001</v>
      </c>
      <c r="C6" s="12">
        <f>SQRT(B6*B6+B6*B6)</f>
        <v>1.5556349186104046</v>
      </c>
      <c r="D6" s="3">
        <v>1.8</v>
      </c>
      <c r="E6" s="3">
        <f t="shared" ref="E6:E16" si="0">H6/1000</f>
        <v>0.11115</v>
      </c>
      <c r="F6" s="4">
        <v>101.6</v>
      </c>
      <c r="G6" s="3">
        <v>120.7</v>
      </c>
      <c r="H6" s="3">
        <f t="shared" ref="H6:H16" si="1">((G6-F6)/2)+F6</f>
        <v>111.15</v>
      </c>
      <c r="I6" s="14">
        <f>I$5</f>
        <v>1380</v>
      </c>
      <c r="J6" s="3">
        <f t="shared" ref="J6:J16" si="2">O$3</f>
        <v>710</v>
      </c>
      <c r="K6" s="3">
        <v>1.2</v>
      </c>
      <c r="M6">
        <f t="shared" ref="M6:M26" si="3">((16*C6)+(4*D6*E6))</f>
        <v>25.690438697766474</v>
      </c>
      <c r="O6">
        <f t="shared" ref="O6:O16" si="4">(3.14*E6*E6*E6)*((I6-J6)+(K6*I6))</f>
        <v>10.029233890810485</v>
      </c>
      <c r="Q6" t="str">
        <f t="shared" ref="Q6:Q16" si="5">IF(M6&gt;O6,"ERROR","OK")</f>
        <v>ERROR</v>
      </c>
    </row>
    <row r="7" spans="1:31" hidden="1" x14ac:dyDescent="0.25">
      <c r="A7" s="4">
        <v>4</v>
      </c>
      <c r="B7" s="3">
        <v>0.81599999999999995</v>
      </c>
      <c r="C7" s="12">
        <f t="shared" ref="C7:C16" si="6">SQRT(B7*B7+B7*B7)</f>
        <v>1.1539982668964455</v>
      </c>
      <c r="D7" s="3">
        <v>1.3</v>
      </c>
      <c r="E7" s="3">
        <f t="shared" si="0"/>
        <v>0.13819999999999999</v>
      </c>
      <c r="F7" s="4">
        <v>127</v>
      </c>
      <c r="G7" s="3">
        <v>149.4</v>
      </c>
      <c r="H7" s="3">
        <f t="shared" si="1"/>
        <v>138.19999999999999</v>
      </c>
      <c r="I7" s="14">
        <f t="shared" ref="I7:I26" si="7">I$5</f>
        <v>1380</v>
      </c>
      <c r="J7" s="3">
        <f t="shared" si="2"/>
        <v>710</v>
      </c>
      <c r="K7" s="3">
        <v>1.2</v>
      </c>
      <c r="M7">
        <f t="shared" si="3"/>
        <v>19.182612270343128</v>
      </c>
      <c r="O7">
        <f t="shared" si="4"/>
        <v>19.278067100883515</v>
      </c>
      <c r="Q7" t="str">
        <f t="shared" si="5"/>
        <v>OK</v>
      </c>
    </row>
    <row r="8" spans="1:31" hidden="1" x14ac:dyDescent="0.25">
      <c r="A8" s="4">
        <v>6</v>
      </c>
      <c r="B8" s="3">
        <v>3.7</v>
      </c>
      <c r="C8" s="12">
        <f t="shared" si="6"/>
        <v>5.232590180780452</v>
      </c>
      <c r="D8" s="3">
        <v>3.8</v>
      </c>
      <c r="E8" s="3">
        <f t="shared" si="0"/>
        <v>0.1961</v>
      </c>
      <c r="F8" s="4">
        <v>182.6</v>
      </c>
      <c r="G8" s="3">
        <v>209.6</v>
      </c>
      <c r="H8" s="3">
        <f t="shared" si="1"/>
        <v>196.1</v>
      </c>
      <c r="I8" s="14">
        <f t="shared" si="7"/>
        <v>1380</v>
      </c>
      <c r="J8" s="3">
        <f t="shared" si="2"/>
        <v>710</v>
      </c>
      <c r="K8" s="3">
        <v>1.2</v>
      </c>
      <c r="M8">
        <f t="shared" si="3"/>
        <v>86.702162892487237</v>
      </c>
      <c r="O8">
        <f t="shared" si="4"/>
        <v>55.077236254018835</v>
      </c>
      <c r="Q8" t="str">
        <f t="shared" si="5"/>
        <v>ERROR</v>
      </c>
    </row>
    <row r="9" spans="1:31" hidden="1" x14ac:dyDescent="0.25">
      <c r="A9" s="4">
        <v>8</v>
      </c>
      <c r="B9" s="3">
        <v>6.1</v>
      </c>
      <c r="C9" s="12">
        <f t="shared" si="6"/>
        <v>8.6267027304758788</v>
      </c>
      <c r="D9" s="3">
        <v>5.4</v>
      </c>
      <c r="E9" s="3">
        <f t="shared" si="0"/>
        <v>0.24855000000000002</v>
      </c>
      <c r="F9" s="4">
        <v>233.4</v>
      </c>
      <c r="G9" s="3">
        <v>263.7</v>
      </c>
      <c r="H9" s="3">
        <f t="shared" si="1"/>
        <v>248.55</v>
      </c>
      <c r="I9" s="14">
        <f t="shared" si="7"/>
        <v>1380</v>
      </c>
      <c r="J9" s="3">
        <f t="shared" si="2"/>
        <v>710</v>
      </c>
      <c r="K9" s="3">
        <v>1.2</v>
      </c>
      <c r="M9">
        <f t="shared" si="3"/>
        <v>143.39592368761407</v>
      </c>
      <c r="O9">
        <f t="shared" si="4"/>
        <v>112.14519253626553</v>
      </c>
      <c r="Q9" t="str">
        <f t="shared" si="5"/>
        <v>ERROR</v>
      </c>
      <c r="AB9" s="2" t="s">
        <v>20</v>
      </c>
      <c r="AC9" s="2"/>
      <c r="AE9" s="2" t="s">
        <v>21</v>
      </c>
    </row>
    <row r="10" spans="1:31" hidden="1" x14ac:dyDescent="0.25">
      <c r="A10" s="4">
        <v>10</v>
      </c>
      <c r="B10" s="3">
        <v>9</v>
      </c>
      <c r="C10" s="12">
        <f t="shared" si="6"/>
        <v>12.727922061357855</v>
      </c>
      <c r="D10" s="3">
        <v>7.1</v>
      </c>
      <c r="E10" s="3">
        <f t="shared" si="0"/>
        <v>0.3024</v>
      </c>
      <c r="F10" s="4">
        <v>287.3</v>
      </c>
      <c r="G10" s="3">
        <v>317.5</v>
      </c>
      <c r="H10" s="3">
        <f t="shared" si="1"/>
        <v>302.39999999999998</v>
      </c>
      <c r="I10" s="14">
        <f t="shared" si="7"/>
        <v>1380</v>
      </c>
      <c r="J10" s="3">
        <f t="shared" si="2"/>
        <v>710</v>
      </c>
      <c r="K10" s="3">
        <v>1.2</v>
      </c>
      <c r="M10">
        <f t="shared" si="3"/>
        <v>212.23491298172567</v>
      </c>
      <c r="O10">
        <f t="shared" si="4"/>
        <v>201.96900175527938</v>
      </c>
      <c r="Q10" t="str">
        <f t="shared" si="5"/>
        <v>ERROR</v>
      </c>
    </row>
    <row r="11" spans="1:31" hidden="1" x14ac:dyDescent="0.25">
      <c r="A11" s="4">
        <v>12</v>
      </c>
      <c r="B11" s="3">
        <v>12.3</v>
      </c>
      <c r="C11" s="12">
        <f t="shared" si="6"/>
        <v>17.39482681718907</v>
      </c>
      <c r="D11" s="3">
        <v>8.9</v>
      </c>
      <c r="E11" s="3">
        <f t="shared" si="0"/>
        <v>0.35729999999999995</v>
      </c>
      <c r="F11" s="4">
        <v>339.9</v>
      </c>
      <c r="G11" s="3">
        <v>374.7</v>
      </c>
      <c r="H11" s="3">
        <f t="shared" si="1"/>
        <v>357.29999999999995</v>
      </c>
      <c r="I11" s="14">
        <f t="shared" si="7"/>
        <v>1380</v>
      </c>
      <c r="J11" s="3">
        <f t="shared" si="2"/>
        <v>710</v>
      </c>
      <c r="K11" s="3">
        <v>1.2</v>
      </c>
      <c r="M11">
        <f t="shared" si="3"/>
        <v>291.03710907502511</v>
      </c>
      <c r="O11">
        <f t="shared" si="4"/>
        <v>333.14891797450173</v>
      </c>
      <c r="Q11" t="str">
        <f t="shared" si="5"/>
        <v>OK</v>
      </c>
      <c r="AB11" t="s">
        <v>0</v>
      </c>
      <c r="AC11" t="s">
        <v>1</v>
      </c>
    </row>
    <row r="12" spans="1:31" hidden="1" x14ac:dyDescent="0.25">
      <c r="A12" s="4">
        <v>14</v>
      </c>
      <c r="B12" s="3">
        <v>16.100000000000001</v>
      </c>
      <c r="C12" s="12">
        <f t="shared" si="6"/>
        <v>22.768838354206832</v>
      </c>
      <c r="D12" s="3">
        <v>10.7</v>
      </c>
      <c r="E12" s="3">
        <f t="shared" si="0"/>
        <v>0.38900000000000001</v>
      </c>
      <c r="F12" s="4">
        <v>371.6</v>
      </c>
      <c r="G12" s="3">
        <v>406.4</v>
      </c>
      <c r="H12" s="3">
        <f t="shared" si="1"/>
        <v>389</v>
      </c>
      <c r="I12" s="14">
        <f t="shared" si="7"/>
        <v>1380</v>
      </c>
      <c r="J12" s="3">
        <f t="shared" si="2"/>
        <v>710</v>
      </c>
      <c r="K12" s="3">
        <v>1.2</v>
      </c>
      <c r="M12">
        <f t="shared" si="3"/>
        <v>380.95061366730931</v>
      </c>
      <c r="O12">
        <f t="shared" si="4"/>
        <v>429.92050818316005</v>
      </c>
      <c r="Q12" t="str">
        <f t="shared" si="5"/>
        <v>OK</v>
      </c>
      <c r="AB12" t="s">
        <v>2</v>
      </c>
      <c r="AC12" t="s">
        <v>3</v>
      </c>
    </row>
    <row r="13" spans="1:31" hidden="1" x14ac:dyDescent="0.25">
      <c r="A13" s="4">
        <v>16</v>
      </c>
      <c r="B13" s="3">
        <v>20.3</v>
      </c>
      <c r="C13" s="12">
        <f t="shared" si="6"/>
        <v>28.70853531617383</v>
      </c>
      <c r="D13" s="3">
        <v>12.5</v>
      </c>
      <c r="E13" s="3">
        <f t="shared" si="0"/>
        <v>0.443</v>
      </c>
      <c r="F13" s="4">
        <v>422.4</v>
      </c>
      <c r="G13" s="3">
        <v>463.6</v>
      </c>
      <c r="H13" s="3">
        <f t="shared" si="1"/>
        <v>443</v>
      </c>
      <c r="I13" s="14">
        <f t="shared" si="7"/>
        <v>1380</v>
      </c>
      <c r="J13" s="3">
        <f t="shared" si="2"/>
        <v>710</v>
      </c>
      <c r="K13" s="3">
        <v>1.2</v>
      </c>
      <c r="M13">
        <f t="shared" si="3"/>
        <v>481.48656505878125</v>
      </c>
      <c r="O13">
        <f t="shared" si="4"/>
        <v>634.96609653748021</v>
      </c>
      <c r="Q13" t="str">
        <f t="shared" si="5"/>
        <v>OK</v>
      </c>
      <c r="AB13" t="s">
        <v>4</v>
      </c>
      <c r="AC13" t="s">
        <v>5</v>
      </c>
    </row>
    <row r="14" spans="1:31" hidden="1" x14ac:dyDescent="0.25">
      <c r="A14" s="4">
        <v>18</v>
      </c>
      <c r="B14" s="3">
        <v>24.9</v>
      </c>
      <c r="C14" s="12">
        <f t="shared" si="6"/>
        <v>35.213917703090061</v>
      </c>
      <c r="D14" s="3">
        <v>14.5</v>
      </c>
      <c r="E14" s="3">
        <f t="shared" si="0"/>
        <v>0.50090000000000001</v>
      </c>
      <c r="F14" s="4">
        <v>474.7</v>
      </c>
      <c r="G14" s="3">
        <v>527.1</v>
      </c>
      <c r="H14" s="3">
        <f t="shared" si="1"/>
        <v>500.9</v>
      </c>
      <c r="I14" s="14">
        <f t="shared" si="7"/>
        <v>1380</v>
      </c>
      <c r="J14" s="3">
        <f t="shared" si="2"/>
        <v>710</v>
      </c>
      <c r="K14" s="3">
        <v>1.2</v>
      </c>
      <c r="M14">
        <f t="shared" si="3"/>
        <v>592.47488324944095</v>
      </c>
      <c r="O14">
        <f t="shared" si="4"/>
        <v>917.8938362469537</v>
      </c>
      <c r="Q14" t="str">
        <f t="shared" si="5"/>
        <v>OK</v>
      </c>
      <c r="AB14" t="s">
        <v>6</v>
      </c>
      <c r="AC14" t="s">
        <v>7</v>
      </c>
    </row>
    <row r="15" spans="1:31" hidden="1" x14ac:dyDescent="0.25">
      <c r="A15" s="4">
        <v>20</v>
      </c>
      <c r="B15" s="3">
        <v>30.1</v>
      </c>
      <c r="C15" s="12">
        <f t="shared" si="6"/>
        <v>42.567828227430162</v>
      </c>
      <c r="D15" s="3">
        <v>16.399999999999999</v>
      </c>
      <c r="E15" s="3">
        <f t="shared" si="0"/>
        <v>0.55170000000000008</v>
      </c>
      <c r="F15" s="4">
        <v>525.5</v>
      </c>
      <c r="G15" s="3">
        <v>577.9</v>
      </c>
      <c r="H15" s="3">
        <f t="shared" si="1"/>
        <v>551.70000000000005</v>
      </c>
      <c r="I15" s="14">
        <f t="shared" si="7"/>
        <v>1380</v>
      </c>
      <c r="J15" s="3">
        <f t="shared" si="2"/>
        <v>710</v>
      </c>
      <c r="K15" s="3">
        <v>1.2</v>
      </c>
      <c r="M15">
        <f t="shared" si="3"/>
        <v>717.27677163888256</v>
      </c>
      <c r="O15">
        <f t="shared" si="4"/>
        <v>1226.445658900124</v>
      </c>
      <c r="Q15" t="str">
        <f t="shared" si="5"/>
        <v>OK</v>
      </c>
      <c r="U15" s="2"/>
      <c r="V15" s="2"/>
      <c r="W15" s="2"/>
      <c r="X15" s="2"/>
      <c r="AB15" t="s">
        <v>8</v>
      </c>
      <c r="AC15" t="s">
        <v>9</v>
      </c>
    </row>
    <row r="16" spans="1:31" x14ac:dyDescent="0.25">
      <c r="A16" s="4">
        <v>36</v>
      </c>
      <c r="B16" s="3"/>
      <c r="C16" s="12">
        <v>680.18799999999999</v>
      </c>
      <c r="D16" s="3">
        <v>25.927</v>
      </c>
      <c r="E16" s="3">
        <v>0.98860000000000003</v>
      </c>
      <c r="F16" s="4"/>
      <c r="G16" s="3"/>
      <c r="H16" s="3">
        <v>988.6</v>
      </c>
      <c r="I16" s="14">
        <v>3712.0529999999999</v>
      </c>
      <c r="J16" s="3">
        <v>420.36099999999999</v>
      </c>
      <c r="K16" s="3">
        <v>0.1</v>
      </c>
      <c r="M16">
        <f t="shared" si="3"/>
        <v>10985.533728799999</v>
      </c>
      <c r="O16">
        <f>(3.14*E16*E16*E16)*((I16-J16)+(K16*I16))</f>
        <v>11112.613470626835</v>
      </c>
      <c r="Q16" t="str">
        <f t="shared" si="5"/>
        <v>OK</v>
      </c>
      <c r="AB16" t="s">
        <v>10</v>
      </c>
      <c r="AC16" t="s">
        <v>11</v>
      </c>
    </row>
    <row r="17" spans="1:24" x14ac:dyDescent="0.25">
      <c r="A17" s="1"/>
      <c r="C17" s="12"/>
    </row>
    <row r="18" spans="1:24" x14ac:dyDescent="0.25">
      <c r="A18" s="4">
        <v>26</v>
      </c>
      <c r="B18" s="3">
        <v>45.3</v>
      </c>
      <c r="C18" s="12">
        <f>SQRT(B18*B18+B18*B18)</f>
        <v>64.0638743755012</v>
      </c>
      <c r="D18" s="3">
        <v>22.1</v>
      </c>
      <c r="E18" s="3">
        <f>H18/1000</f>
        <v>0.68899999999999995</v>
      </c>
      <c r="F18" s="3">
        <v>673.1</v>
      </c>
      <c r="G18" s="3">
        <v>704.9</v>
      </c>
      <c r="H18" s="3">
        <f>((G18-F18)/2)+F18</f>
        <v>689</v>
      </c>
      <c r="I18" s="14">
        <f t="shared" si="7"/>
        <v>1380</v>
      </c>
      <c r="J18" s="3">
        <f>O$3</f>
        <v>710</v>
      </c>
      <c r="K18" s="3">
        <v>0.6</v>
      </c>
      <c r="M18">
        <f t="shared" si="3"/>
        <v>1085.9295900080192</v>
      </c>
      <c r="O18">
        <f t="shared" ref="O18:O26" si="8">(3.14*E18*E18*E18)*((I18-J18)+(K18*I18))</f>
        <v>1538.5057622006796</v>
      </c>
      <c r="Q18" t="str">
        <f t="shared" ref="Q18:Q26" si="9">IF(M18&gt;O18,"ERROR","OK")</f>
        <v>OK</v>
      </c>
    </row>
    <row r="19" spans="1:24" ht="15" customHeight="1" x14ac:dyDescent="0.25">
      <c r="A19" s="4">
        <v>28</v>
      </c>
      <c r="B19" s="3">
        <v>48.8</v>
      </c>
      <c r="C19" s="12">
        <f t="shared" ref="C19:C26" si="10">SQRT(B19*B19+B19*B19)</f>
        <v>69.01362184380703</v>
      </c>
      <c r="D19" s="3">
        <v>23.8</v>
      </c>
      <c r="E19" s="3">
        <f t="shared" ref="E19:E26" si="11">H19/1000</f>
        <v>0.7397999999999999</v>
      </c>
      <c r="F19" s="3">
        <v>723.9</v>
      </c>
      <c r="G19" s="3">
        <v>755.7</v>
      </c>
      <c r="H19" s="3">
        <f t="shared" ref="H19:H26" si="12">((G19-F19)/2)+F19</f>
        <v>739.8</v>
      </c>
      <c r="I19" s="14">
        <f t="shared" si="7"/>
        <v>1380</v>
      </c>
      <c r="J19" s="3">
        <f t="shared" ref="J19:J26" si="13">O$3</f>
        <v>710</v>
      </c>
      <c r="K19" s="3">
        <v>0.6</v>
      </c>
      <c r="M19">
        <f t="shared" si="3"/>
        <v>1174.6469095009124</v>
      </c>
      <c r="O19">
        <f t="shared" si="8"/>
        <v>1904.5151966895053</v>
      </c>
      <c r="Q19" t="str">
        <f t="shared" si="9"/>
        <v>OK</v>
      </c>
    </row>
    <row r="20" spans="1:24" x14ac:dyDescent="0.25">
      <c r="A20" s="4">
        <v>30</v>
      </c>
      <c r="B20" s="3">
        <v>52.3</v>
      </c>
      <c r="C20" s="12">
        <f t="shared" si="10"/>
        <v>73.96336931211286</v>
      </c>
      <c r="D20" s="3">
        <v>25.5</v>
      </c>
      <c r="E20" s="3">
        <f t="shared" si="11"/>
        <v>0.79059999999999997</v>
      </c>
      <c r="F20" s="3">
        <v>774.7</v>
      </c>
      <c r="G20" s="3">
        <v>806.5</v>
      </c>
      <c r="H20" s="3">
        <f t="shared" si="12"/>
        <v>790.6</v>
      </c>
      <c r="I20" s="14">
        <f t="shared" si="7"/>
        <v>1380</v>
      </c>
      <c r="J20" s="3">
        <f t="shared" si="13"/>
        <v>710</v>
      </c>
      <c r="K20" s="3">
        <v>0.6</v>
      </c>
      <c r="M20">
        <f t="shared" si="3"/>
        <v>1264.0551089938058</v>
      </c>
      <c r="O20">
        <f t="shared" si="8"/>
        <v>2324.4054842835071</v>
      </c>
      <c r="Q20" t="str">
        <f t="shared" si="9"/>
        <v>OK</v>
      </c>
    </row>
    <row r="21" spans="1:24" x14ac:dyDescent="0.25">
      <c r="A21" s="4">
        <v>32</v>
      </c>
      <c r="B21" s="3">
        <v>55.7</v>
      </c>
      <c r="C21" s="12">
        <f t="shared" si="10"/>
        <v>78.771695424181402</v>
      </c>
      <c r="D21" s="3">
        <v>27.2</v>
      </c>
      <c r="E21" s="3">
        <f t="shared" si="11"/>
        <v>0.84304999999999997</v>
      </c>
      <c r="F21" s="3">
        <v>825.5</v>
      </c>
      <c r="G21" s="3">
        <v>860.6</v>
      </c>
      <c r="H21" s="3">
        <f t="shared" si="12"/>
        <v>843.05</v>
      </c>
      <c r="I21" s="14">
        <f t="shared" si="7"/>
        <v>1380</v>
      </c>
      <c r="J21" s="3">
        <f t="shared" si="13"/>
        <v>710</v>
      </c>
      <c r="K21" s="3">
        <v>0.6</v>
      </c>
      <c r="M21">
        <f t="shared" si="3"/>
        <v>1352.0709667869023</v>
      </c>
      <c r="O21">
        <f t="shared" si="8"/>
        <v>2818.3924035650393</v>
      </c>
      <c r="Q21" t="str">
        <f t="shared" si="9"/>
        <v>OK</v>
      </c>
    </row>
    <row r="22" spans="1:24" x14ac:dyDescent="0.25">
      <c r="A22" s="4">
        <v>34</v>
      </c>
      <c r="B22" s="3">
        <v>59.2</v>
      </c>
      <c r="C22" s="12">
        <f t="shared" si="10"/>
        <v>83.721442892487232</v>
      </c>
      <c r="D22" s="3">
        <v>28.9</v>
      </c>
      <c r="E22" s="3">
        <f t="shared" si="11"/>
        <v>0.89384999999999992</v>
      </c>
      <c r="F22" s="3">
        <v>876.3</v>
      </c>
      <c r="G22" s="3">
        <v>911.4</v>
      </c>
      <c r="H22" s="3">
        <f t="shared" si="12"/>
        <v>893.84999999999991</v>
      </c>
      <c r="I22" s="14">
        <f t="shared" si="7"/>
        <v>1380</v>
      </c>
      <c r="J22" s="3">
        <f t="shared" si="13"/>
        <v>710</v>
      </c>
      <c r="K22" s="3">
        <v>0.6</v>
      </c>
      <c r="M22">
        <f t="shared" si="3"/>
        <v>1442.8721462797957</v>
      </c>
      <c r="O22">
        <f t="shared" si="8"/>
        <v>3359.1963897495243</v>
      </c>
      <c r="Q22" t="str">
        <f t="shared" si="9"/>
        <v>OK</v>
      </c>
    </row>
    <row r="23" spans="1:24" x14ac:dyDescent="0.25">
      <c r="A23" s="4">
        <v>36</v>
      </c>
      <c r="B23" s="3">
        <v>62.7</v>
      </c>
      <c r="C23" s="12">
        <f t="shared" si="10"/>
        <v>88.671190360793062</v>
      </c>
      <c r="D23" s="3">
        <v>30.6</v>
      </c>
      <c r="E23" s="3">
        <f t="shared" si="11"/>
        <v>0.94779999999999998</v>
      </c>
      <c r="F23" s="3">
        <v>927.1</v>
      </c>
      <c r="G23" s="3">
        <v>968.5</v>
      </c>
      <c r="H23" s="3">
        <f t="shared" si="12"/>
        <v>947.8</v>
      </c>
      <c r="I23" s="14">
        <f t="shared" si="7"/>
        <v>1380</v>
      </c>
      <c r="J23" s="3">
        <f t="shared" si="13"/>
        <v>710</v>
      </c>
      <c r="K23" s="3">
        <v>0.6</v>
      </c>
      <c r="M23">
        <f t="shared" si="3"/>
        <v>1534.749765772689</v>
      </c>
      <c r="O23">
        <f t="shared" si="8"/>
        <v>4004.8990598484693</v>
      </c>
      <c r="Q23" t="str">
        <f t="shared" si="9"/>
        <v>OK</v>
      </c>
    </row>
    <row r="24" spans="1:24" x14ac:dyDescent="0.25">
      <c r="A24" s="4">
        <v>38</v>
      </c>
      <c r="B24" s="3">
        <v>66.2</v>
      </c>
      <c r="C24" s="12">
        <f t="shared" si="10"/>
        <v>93.620937829098892</v>
      </c>
      <c r="D24" s="3">
        <v>32.299999999999997</v>
      </c>
      <c r="E24" s="3">
        <f t="shared" si="11"/>
        <v>0.99859999999999993</v>
      </c>
      <c r="F24" s="3">
        <v>977.9</v>
      </c>
      <c r="G24" s="3">
        <v>1019.3</v>
      </c>
      <c r="H24" s="3">
        <f t="shared" si="12"/>
        <v>998.59999999999991</v>
      </c>
      <c r="I24" s="14">
        <f t="shared" si="7"/>
        <v>1380</v>
      </c>
      <c r="J24" s="3">
        <f t="shared" si="13"/>
        <v>710</v>
      </c>
      <c r="K24" s="3">
        <v>0.6</v>
      </c>
      <c r="M24">
        <f t="shared" si="3"/>
        <v>1626.9541252655822</v>
      </c>
      <c r="O24">
        <f t="shared" si="8"/>
        <v>4683.9920209665916</v>
      </c>
      <c r="Q24" t="str">
        <f t="shared" si="9"/>
        <v>OK</v>
      </c>
      <c r="U24" s="2"/>
      <c r="V24" s="2"/>
      <c r="W24" s="2"/>
      <c r="X24" s="2"/>
    </row>
    <row r="25" spans="1:24" x14ac:dyDescent="0.25">
      <c r="A25" s="4">
        <v>40</v>
      </c>
      <c r="B25" s="3">
        <v>69.7</v>
      </c>
      <c r="C25" s="12">
        <f t="shared" si="10"/>
        <v>98.570685297404722</v>
      </c>
      <c r="D25" s="3">
        <v>34</v>
      </c>
      <c r="E25" s="3">
        <f t="shared" si="11"/>
        <v>1.0494000000000001</v>
      </c>
      <c r="F25" s="3">
        <v>1028.7</v>
      </c>
      <c r="G25" s="3">
        <v>1070.0999999999999</v>
      </c>
      <c r="H25" s="3">
        <f t="shared" si="12"/>
        <v>1049.4000000000001</v>
      </c>
      <c r="I25" s="14">
        <f t="shared" si="7"/>
        <v>1380</v>
      </c>
      <c r="J25" s="3">
        <f t="shared" si="13"/>
        <v>710</v>
      </c>
      <c r="K25" s="3">
        <v>0.6</v>
      </c>
      <c r="M25">
        <f t="shared" si="3"/>
        <v>1719.8493647584755</v>
      </c>
      <c r="O25">
        <f t="shared" si="8"/>
        <v>5435.8146656624785</v>
      </c>
      <c r="Q25" t="str">
        <f t="shared" si="9"/>
        <v>OK</v>
      </c>
    </row>
    <row r="26" spans="1:24" x14ac:dyDescent="0.25">
      <c r="A26" s="4">
        <v>48</v>
      </c>
      <c r="B26" s="3">
        <v>83.6</v>
      </c>
      <c r="C26" s="12">
        <f t="shared" si="10"/>
        <v>118.22825381439074</v>
      </c>
      <c r="D26" s="3">
        <v>40.799999999999997</v>
      </c>
      <c r="E26" s="3">
        <f t="shared" si="11"/>
        <v>1.2558000000000002</v>
      </c>
      <c r="F26" s="3">
        <v>1231.9000000000001</v>
      </c>
      <c r="G26" s="3">
        <v>1279.7</v>
      </c>
      <c r="H26" s="3">
        <f t="shared" si="12"/>
        <v>1255.8000000000002</v>
      </c>
      <c r="I26" s="14">
        <f t="shared" si="7"/>
        <v>1380</v>
      </c>
      <c r="J26" s="3">
        <f t="shared" si="13"/>
        <v>710</v>
      </c>
      <c r="K26" s="3">
        <v>0.6</v>
      </c>
      <c r="M26">
        <f t="shared" si="3"/>
        <v>2096.5986210302517</v>
      </c>
      <c r="O26">
        <f t="shared" si="8"/>
        <v>9315.4298045302239</v>
      </c>
      <c r="Q26" t="str">
        <f t="shared" si="9"/>
        <v>OK</v>
      </c>
    </row>
    <row r="30" spans="1:24" x14ac:dyDescent="0.25">
      <c r="A30" s="1" t="s">
        <v>40</v>
      </c>
      <c r="B30" s="2" t="s">
        <v>37</v>
      </c>
      <c r="F30" s="45"/>
    </row>
    <row r="31" spans="1:24" x14ac:dyDescent="0.25">
      <c r="B31" s="2" t="s">
        <v>39</v>
      </c>
      <c r="F31" s="46"/>
    </row>
    <row r="35" spans="10:10" x14ac:dyDescent="0.25">
      <c r="J35">
        <f>K16*I16+I16-M16/(3.14*E16*E16*E16)</f>
        <v>462.24854017698726</v>
      </c>
    </row>
  </sheetData>
  <mergeCells count="5">
    <mergeCell ref="A3:K3"/>
    <mergeCell ref="O3:P3"/>
    <mergeCell ref="M2:N2"/>
    <mergeCell ref="O2:P2"/>
    <mergeCell ref="F30:F31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6229-BE8A-4629-BBA7-B0209EDF37C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EA99-0628-4E62-8852-A43DFBC06C1E}">
  <dimension ref="A15:M16"/>
  <sheetViews>
    <sheetView workbookViewId="0">
      <selection activeCell="D16" sqref="D16:K16"/>
    </sheetView>
  </sheetViews>
  <sheetFormatPr defaultRowHeight="15" x14ac:dyDescent="0.25"/>
  <sheetData>
    <row r="15" spans="1:13" x14ac:dyDescent="0.25">
      <c r="A15" s="29" t="s">
        <v>46</v>
      </c>
      <c r="B15" s="29" t="s">
        <v>47</v>
      </c>
      <c r="C15" s="29" t="s">
        <v>48</v>
      </c>
      <c r="D15" s="29" t="s">
        <v>12</v>
      </c>
      <c r="E15" s="29" t="s">
        <v>45</v>
      </c>
      <c r="F15" s="29" t="s">
        <v>49</v>
      </c>
      <c r="G15" s="29" t="s">
        <v>50</v>
      </c>
      <c r="H15" s="29" t="s">
        <v>51</v>
      </c>
      <c r="I15" s="29" t="s">
        <v>52</v>
      </c>
      <c r="J15" s="29" t="s">
        <v>53</v>
      </c>
      <c r="K15" s="29" t="s">
        <v>10</v>
      </c>
      <c r="L15" s="29" t="s">
        <v>14</v>
      </c>
      <c r="M15" s="29" t="s">
        <v>27</v>
      </c>
    </row>
    <row r="16" spans="1:13" x14ac:dyDescent="0.25">
      <c r="A16" s="30" t="s">
        <v>54</v>
      </c>
      <c r="B16" s="31"/>
      <c r="C16" s="31"/>
      <c r="D16" s="32">
        <v>10</v>
      </c>
      <c r="E16" s="32">
        <v>150</v>
      </c>
      <c r="F16" s="33">
        <f>'#150'!C10</f>
        <v>12.727922061357855</v>
      </c>
      <c r="G16" s="32">
        <f>'#150'!D10</f>
        <v>7.1</v>
      </c>
      <c r="H16" s="32">
        <f>'#150'!E10</f>
        <v>0.3024</v>
      </c>
      <c r="I16" s="32">
        <f>'#150'!I10</f>
        <v>1380</v>
      </c>
      <c r="J16" s="32">
        <f>'#150'!J10</f>
        <v>710</v>
      </c>
      <c r="K16" s="32">
        <v>1.2</v>
      </c>
      <c r="L16" s="31"/>
      <c r="M16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EED6-D070-4C59-BFFF-5CB1031D55EC}">
  <dimension ref="A1:L91"/>
  <sheetViews>
    <sheetView workbookViewId="0">
      <selection activeCell="N22" sqref="N22"/>
    </sheetView>
  </sheetViews>
  <sheetFormatPr defaultRowHeight="15" x14ac:dyDescent="0.25"/>
  <sheetData>
    <row r="1" spans="1:12" ht="45" x14ac:dyDescent="0.25">
      <c r="A1" s="6" t="s">
        <v>12</v>
      </c>
      <c r="B1" s="6" t="s">
        <v>45</v>
      </c>
      <c r="C1" s="9" t="s">
        <v>23</v>
      </c>
      <c r="D1" s="9" t="s">
        <v>42</v>
      </c>
      <c r="E1" s="9" t="s">
        <v>25</v>
      </c>
      <c r="F1" s="9" t="s">
        <v>26</v>
      </c>
      <c r="G1" s="7" t="s">
        <v>19</v>
      </c>
      <c r="H1" s="7" t="s">
        <v>18</v>
      </c>
      <c r="I1" s="6" t="s">
        <v>17</v>
      </c>
      <c r="J1" s="9" t="s">
        <v>43</v>
      </c>
      <c r="K1" s="9" t="s">
        <v>44</v>
      </c>
      <c r="L1" s="5" t="s">
        <v>10</v>
      </c>
    </row>
    <row r="2" spans="1:12" x14ac:dyDescent="0.25">
      <c r="A2" s="4">
        <v>2</v>
      </c>
      <c r="B2" s="4">
        <v>150</v>
      </c>
      <c r="C2" s="3">
        <v>0.38</v>
      </c>
      <c r="D2" s="12">
        <v>0.5374011537017761</v>
      </c>
      <c r="E2" s="3">
        <v>1</v>
      </c>
      <c r="F2" s="3">
        <v>7.7900000000000011E-2</v>
      </c>
      <c r="G2" s="4">
        <v>69.900000000000006</v>
      </c>
      <c r="H2" s="3">
        <v>85.9</v>
      </c>
      <c r="I2" s="3">
        <v>77.900000000000006</v>
      </c>
      <c r="J2" s="13">
        <v>1770</v>
      </c>
      <c r="K2" s="3">
        <v>700</v>
      </c>
      <c r="L2" s="3">
        <v>1.2</v>
      </c>
    </row>
    <row r="3" spans="1:12" x14ac:dyDescent="0.25">
      <c r="A3" s="4">
        <v>3</v>
      </c>
      <c r="B3" s="4">
        <v>150</v>
      </c>
      <c r="C3" s="3">
        <v>1.1000000000000001</v>
      </c>
      <c r="D3" s="12">
        <v>1.5556349186104046</v>
      </c>
      <c r="E3" s="3">
        <v>1.8</v>
      </c>
      <c r="F3" s="3">
        <v>0.11115</v>
      </c>
      <c r="G3" s="4">
        <v>101.6</v>
      </c>
      <c r="H3" s="3">
        <v>120.7</v>
      </c>
      <c r="I3" s="3">
        <v>111.15</v>
      </c>
      <c r="J3" s="14">
        <v>1770</v>
      </c>
      <c r="K3" s="3">
        <v>700</v>
      </c>
      <c r="L3" s="3">
        <v>1.2</v>
      </c>
    </row>
    <row r="4" spans="1:12" x14ac:dyDescent="0.25">
      <c r="A4" s="4">
        <v>4</v>
      </c>
      <c r="B4" s="4">
        <v>150</v>
      </c>
      <c r="C4" s="3">
        <v>1.7</v>
      </c>
      <c r="D4" s="12">
        <v>2.4041630560342613</v>
      </c>
      <c r="E4" s="3">
        <v>2.2999999999999998</v>
      </c>
      <c r="F4" s="3">
        <v>0.13819999999999999</v>
      </c>
      <c r="G4" s="4">
        <v>127</v>
      </c>
      <c r="H4" s="3">
        <v>149.4</v>
      </c>
      <c r="I4" s="3">
        <v>138.19999999999999</v>
      </c>
      <c r="J4" s="14">
        <v>1770</v>
      </c>
      <c r="K4" s="3">
        <v>700</v>
      </c>
      <c r="L4" s="3">
        <v>1.2</v>
      </c>
    </row>
    <row r="5" spans="1:12" x14ac:dyDescent="0.25">
      <c r="A5" s="4">
        <v>6</v>
      </c>
      <c r="B5" s="4">
        <v>150</v>
      </c>
      <c r="C5" s="3">
        <v>3.7</v>
      </c>
      <c r="D5" s="12">
        <v>5.232590180780452</v>
      </c>
      <c r="E5" s="3">
        <v>3.8</v>
      </c>
      <c r="F5" s="3">
        <v>0.1961</v>
      </c>
      <c r="G5" s="4">
        <v>182.6</v>
      </c>
      <c r="H5" s="3">
        <v>209.6</v>
      </c>
      <c r="I5" s="3">
        <v>196.1</v>
      </c>
      <c r="J5" s="14">
        <v>1770</v>
      </c>
      <c r="K5" s="3">
        <v>700</v>
      </c>
      <c r="L5" s="3">
        <v>1.2</v>
      </c>
    </row>
    <row r="6" spans="1:12" x14ac:dyDescent="0.25">
      <c r="A6" s="4">
        <v>8</v>
      </c>
      <c r="B6" s="4">
        <v>150</v>
      </c>
      <c r="C6" s="3">
        <v>6.1</v>
      </c>
      <c r="D6" s="12">
        <v>8.6267027304758788</v>
      </c>
      <c r="E6" s="3">
        <v>5.4</v>
      </c>
      <c r="F6" s="3">
        <v>0.24855000000000002</v>
      </c>
      <c r="G6" s="4">
        <v>233.4</v>
      </c>
      <c r="H6" s="3">
        <v>263.7</v>
      </c>
      <c r="I6" s="3">
        <v>248.55</v>
      </c>
      <c r="J6" s="14">
        <v>1770</v>
      </c>
      <c r="K6" s="3">
        <v>700</v>
      </c>
      <c r="L6" s="3">
        <v>1.2</v>
      </c>
    </row>
    <row r="7" spans="1:12" x14ac:dyDescent="0.25">
      <c r="A7" s="4">
        <v>10</v>
      </c>
      <c r="B7" s="4">
        <v>150</v>
      </c>
      <c r="C7" s="3">
        <v>9</v>
      </c>
      <c r="D7" s="12">
        <v>12.727922061357855</v>
      </c>
      <c r="E7" s="3">
        <v>7.1</v>
      </c>
      <c r="F7" s="3">
        <v>0.3024</v>
      </c>
      <c r="G7" s="4">
        <v>287.3</v>
      </c>
      <c r="H7" s="3">
        <v>317.5</v>
      </c>
      <c r="I7" s="3">
        <v>302.39999999999998</v>
      </c>
      <c r="J7" s="14">
        <v>1770</v>
      </c>
      <c r="K7" s="3">
        <v>700</v>
      </c>
      <c r="L7" s="3">
        <v>1.2</v>
      </c>
    </row>
    <row r="8" spans="1:12" x14ac:dyDescent="0.25">
      <c r="A8" s="4">
        <v>12</v>
      </c>
      <c r="B8" s="4">
        <v>150</v>
      </c>
      <c r="C8" s="3">
        <v>12.3</v>
      </c>
      <c r="D8" s="12">
        <v>17.39482681718907</v>
      </c>
      <c r="E8" s="3">
        <v>8.9</v>
      </c>
      <c r="F8" s="3">
        <v>0.35729999999999995</v>
      </c>
      <c r="G8" s="4">
        <v>339.9</v>
      </c>
      <c r="H8" s="3">
        <v>374.7</v>
      </c>
      <c r="I8" s="3">
        <v>357.29999999999995</v>
      </c>
      <c r="J8" s="14">
        <v>1770</v>
      </c>
      <c r="K8" s="3">
        <v>700</v>
      </c>
      <c r="L8" s="3">
        <v>1.2</v>
      </c>
    </row>
    <row r="9" spans="1:12" x14ac:dyDescent="0.25">
      <c r="A9" s="4">
        <v>14</v>
      </c>
      <c r="B9" s="4">
        <v>150</v>
      </c>
      <c r="C9" s="3">
        <v>16.100000000000001</v>
      </c>
      <c r="D9" s="12">
        <v>22.768838354206832</v>
      </c>
      <c r="E9" s="3">
        <v>10.7</v>
      </c>
      <c r="F9" s="3">
        <v>0.38900000000000001</v>
      </c>
      <c r="G9" s="4">
        <v>371.6</v>
      </c>
      <c r="H9" s="3">
        <v>406.4</v>
      </c>
      <c r="I9" s="3">
        <v>389</v>
      </c>
      <c r="J9" s="14">
        <v>1770</v>
      </c>
      <c r="K9" s="3">
        <v>700</v>
      </c>
      <c r="L9" s="3">
        <v>1.2</v>
      </c>
    </row>
    <row r="10" spans="1:12" x14ac:dyDescent="0.25">
      <c r="A10" s="4">
        <v>16</v>
      </c>
      <c r="B10" s="4">
        <v>150</v>
      </c>
      <c r="C10" s="3">
        <v>20.3</v>
      </c>
      <c r="D10" s="12">
        <v>28.70853531617383</v>
      </c>
      <c r="E10" s="3">
        <v>12.5</v>
      </c>
      <c r="F10" s="3">
        <v>0.443</v>
      </c>
      <c r="G10" s="4">
        <v>422.4</v>
      </c>
      <c r="H10" s="3">
        <v>463.6</v>
      </c>
      <c r="I10" s="3">
        <v>443</v>
      </c>
      <c r="J10" s="14">
        <v>1770</v>
      </c>
      <c r="K10" s="3">
        <v>700</v>
      </c>
      <c r="L10" s="3">
        <v>1.2</v>
      </c>
    </row>
    <row r="11" spans="1:12" x14ac:dyDescent="0.25">
      <c r="A11" s="4">
        <v>18</v>
      </c>
      <c r="B11" s="4">
        <v>150</v>
      </c>
      <c r="C11" s="3">
        <v>24.9</v>
      </c>
      <c r="D11" s="12">
        <v>35.213917703090061</v>
      </c>
      <c r="E11" s="3">
        <v>14.5</v>
      </c>
      <c r="F11" s="3">
        <v>0.50090000000000001</v>
      </c>
      <c r="G11" s="4">
        <v>474.7</v>
      </c>
      <c r="H11" s="3">
        <v>527.1</v>
      </c>
      <c r="I11" s="3">
        <v>500.9</v>
      </c>
      <c r="J11" s="14">
        <v>1770</v>
      </c>
      <c r="K11" s="3">
        <v>700</v>
      </c>
      <c r="L11" s="3">
        <v>1.2</v>
      </c>
    </row>
    <row r="12" spans="1:12" x14ac:dyDescent="0.25">
      <c r="A12" s="4">
        <v>20</v>
      </c>
      <c r="B12" s="4">
        <v>150</v>
      </c>
      <c r="C12" s="3">
        <v>30.1</v>
      </c>
      <c r="D12" s="12">
        <v>42.567828227430162</v>
      </c>
      <c r="E12" s="3">
        <v>16.399999999999999</v>
      </c>
      <c r="F12" s="3">
        <v>0.55170000000000008</v>
      </c>
      <c r="G12" s="4">
        <v>525.5</v>
      </c>
      <c r="H12" s="3">
        <v>577.9</v>
      </c>
      <c r="I12" s="3">
        <v>551.70000000000005</v>
      </c>
      <c r="J12" s="14">
        <v>1770</v>
      </c>
      <c r="K12" s="3">
        <v>700</v>
      </c>
      <c r="L12" s="3">
        <v>1.2</v>
      </c>
    </row>
    <row r="13" spans="1:12" x14ac:dyDescent="0.25">
      <c r="A13" s="4">
        <v>24</v>
      </c>
      <c r="B13" s="4">
        <v>150</v>
      </c>
      <c r="C13" s="3">
        <v>41.8</v>
      </c>
      <c r="D13" s="12">
        <v>59.11412690719537</v>
      </c>
      <c r="E13" s="3">
        <v>20.399999999999999</v>
      </c>
      <c r="F13" s="3">
        <v>0.65725</v>
      </c>
      <c r="G13" s="4">
        <v>628.70000000000005</v>
      </c>
      <c r="H13" s="3">
        <v>685.8</v>
      </c>
      <c r="I13" s="3">
        <v>657.25</v>
      </c>
      <c r="J13" s="14">
        <v>1770</v>
      </c>
      <c r="K13" s="3">
        <v>700</v>
      </c>
      <c r="L13" s="3">
        <v>1.2</v>
      </c>
    </row>
    <row r="14" spans="1:12" x14ac:dyDescent="0.25">
      <c r="A14" s="4"/>
      <c r="B14" s="4"/>
      <c r="C14" s="3"/>
      <c r="D14" s="12"/>
      <c r="E14" s="3"/>
      <c r="F14" s="3"/>
      <c r="G14" s="4"/>
      <c r="H14" s="3"/>
      <c r="I14" s="3"/>
      <c r="J14" s="14"/>
      <c r="K14" s="3"/>
      <c r="L14" s="3"/>
    </row>
    <row r="15" spans="1:12" x14ac:dyDescent="0.25">
      <c r="A15" s="4">
        <v>26</v>
      </c>
      <c r="B15" s="4">
        <v>150</v>
      </c>
      <c r="C15" s="3">
        <v>45.3</v>
      </c>
      <c r="D15" s="12">
        <v>64.0638743755012</v>
      </c>
      <c r="E15" s="3">
        <v>22.1</v>
      </c>
      <c r="F15" s="3">
        <v>0.68899999999999995</v>
      </c>
      <c r="G15" s="4">
        <v>673.1</v>
      </c>
      <c r="H15" s="3">
        <v>704.9</v>
      </c>
      <c r="I15" s="3">
        <v>689</v>
      </c>
      <c r="J15" s="14">
        <v>1770</v>
      </c>
      <c r="K15" s="3">
        <v>700</v>
      </c>
      <c r="L15" s="3">
        <v>0.6</v>
      </c>
    </row>
    <row r="16" spans="1:12" x14ac:dyDescent="0.25">
      <c r="A16" s="4">
        <v>28</v>
      </c>
      <c r="B16" s="4">
        <v>150</v>
      </c>
      <c r="C16" s="3">
        <v>48.8</v>
      </c>
      <c r="D16" s="12">
        <v>69.01362184380703</v>
      </c>
      <c r="E16" s="3">
        <v>23.8</v>
      </c>
      <c r="F16" s="3">
        <v>0.7397999999999999</v>
      </c>
      <c r="G16" s="4">
        <v>723.9</v>
      </c>
      <c r="H16" s="3">
        <v>755.7</v>
      </c>
      <c r="I16" s="3">
        <v>739.8</v>
      </c>
      <c r="J16" s="14">
        <v>1770</v>
      </c>
      <c r="K16" s="3">
        <v>700</v>
      </c>
      <c r="L16" s="3">
        <v>0.6</v>
      </c>
    </row>
    <row r="17" spans="1:12" x14ac:dyDescent="0.25">
      <c r="A17" s="4">
        <v>30</v>
      </c>
      <c r="B17" s="4">
        <v>150</v>
      </c>
      <c r="C17" s="3">
        <v>52.3</v>
      </c>
      <c r="D17" s="12">
        <v>73.96336931211286</v>
      </c>
      <c r="E17" s="3">
        <v>25.5</v>
      </c>
      <c r="F17" s="3">
        <v>0.79059999999999997</v>
      </c>
      <c r="G17" s="4">
        <v>774.7</v>
      </c>
      <c r="H17" s="3">
        <v>806.5</v>
      </c>
      <c r="I17" s="3">
        <v>790.6</v>
      </c>
      <c r="J17" s="14">
        <v>1770</v>
      </c>
      <c r="K17" s="3">
        <v>700</v>
      </c>
      <c r="L17" s="3">
        <v>0.6</v>
      </c>
    </row>
    <row r="18" spans="1:12" x14ac:dyDescent="0.25">
      <c r="A18" s="4">
        <v>32</v>
      </c>
      <c r="B18" s="4">
        <v>150</v>
      </c>
      <c r="C18" s="3">
        <v>55.7</v>
      </c>
      <c r="D18" s="12">
        <v>78.771695424181402</v>
      </c>
      <c r="E18" s="3">
        <v>27.2</v>
      </c>
      <c r="F18" s="3">
        <v>0.84304999999999997</v>
      </c>
      <c r="G18" s="4">
        <v>825.5</v>
      </c>
      <c r="H18" s="3">
        <v>860.6</v>
      </c>
      <c r="I18" s="3">
        <v>843.05</v>
      </c>
      <c r="J18" s="14">
        <v>1770</v>
      </c>
      <c r="K18" s="3">
        <v>700</v>
      </c>
      <c r="L18" s="3">
        <v>0.6</v>
      </c>
    </row>
    <row r="19" spans="1:12" x14ac:dyDescent="0.25">
      <c r="A19" s="4">
        <v>34</v>
      </c>
      <c r="B19" s="4">
        <v>150</v>
      </c>
      <c r="C19" s="3">
        <v>59.2</v>
      </c>
      <c r="D19" s="12">
        <v>83.721442892487232</v>
      </c>
      <c r="E19" s="3">
        <v>28.9</v>
      </c>
      <c r="F19" s="3">
        <v>0.89384999999999992</v>
      </c>
      <c r="G19" s="4">
        <v>876.3</v>
      </c>
      <c r="H19" s="3">
        <v>911.4</v>
      </c>
      <c r="I19" s="3">
        <v>893.84999999999991</v>
      </c>
      <c r="J19" s="14">
        <v>1770</v>
      </c>
      <c r="K19" s="3">
        <v>700</v>
      </c>
      <c r="L19" s="3">
        <v>0.6</v>
      </c>
    </row>
    <row r="20" spans="1:12" x14ac:dyDescent="0.25">
      <c r="A20" s="4">
        <v>36</v>
      </c>
      <c r="B20" s="4">
        <v>150</v>
      </c>
      <c r="C20" s="3">
        <v>62.7</v>
      </c>
      <c r="D20" s="12">
        <v>88.671190360793062</v>
      </c>
      <c r="E20" s="3">
        <v>30.6</v>
      </c>
      <c r="F20" s="3">
        <v>0.94779999999999998</v>
      </c>
      <c r="G20" s="4">
        <v>927.1</v>
      </c>
      <c r="H20" s="3">
        <v>968.5</v>
      </c>
      <c r="I20" s="3">
        <v>947.8</v>
      </c>
      <c r="J20" s="14">
        <v>1770</v>
      </c>
      <c r="K20" s="3">
        <v>700</v>
      </c>
      <c r="L20" s="3">
        <v>0.6</v>
      </c>
    </row>
    <row r="21" spans="1:12" x14ac:dyDescent="0.25">
      <c r="A21" s="4">
        <v>38</v>
      </c>
      <c r="B21" s="4">
        <v>150</v>
      </c>
      <c r="C21" s="3">
        <v>66.2</v>
      </c>
      <c r="D21" s="12">
        <v>93.620937829098892</v>
      </c>
      <c r="E21" s="3">
        <v>32.299999999999997</v>
      </c>
      <c r="F21" s="3">
        <v>0.99859999999999993</v>
      </c>
      <c r="G21" s="4">
        <v>977.9</v>
      </c>
      <c r="H21" s="3">
        <v>1019.3</v>
      </c>
      <c r="I21" s="3">
        <v>998.59999999999991</v>
      </c>
      <c r="J21" s="14">
        <v>1770</v>
      </c>
      <c r="K21" s="3">
        <v>700</v>
      </c>
      <c r="L21" s="3">
        <v>0.6</v>
      </c>
    </row>
    <row r="22" spans="1:12" x14ac:dyDescent="0.25">
      <c r="A22" s="4">
        <v>40</v>
      </c>
      <c r="B22" s="4">
        <v>150</v>
      </c>
      <c r="C22" s="3">
        <v>69.7</v>
      </c>
      <c r="D22" s="12">
        <v>98.570685297404722</v>
      </c>
      <c r="E22" s="3">
        <v>34</v>
      </c>
      <c r="F22" s="3">
        <v>1.0494000000000001</v>
      </c>
      <c r="G22" s="4">
        <v>1028.7</v>
      </c>
      <c r="H22" s="3">
        <v>1070.0999999999999</v>
      </c>
      <c r="I22" s="3">
        <v>1049.4000000000001</v>
      </c>
      <c r="J22" s="14">
        <v>1770</v>
      </c>
      <c r="K22" s="3">
        <v>700</v>
      </c>
      <c r="L22" s="3">
        <v>0.6</v>
      </c>
    </row>
    <row r="23" spans="1:12" x14ac:dyDescent="0.25">
      <c r="A23" s="4">
        <v>48</v>
      </c>
      <c r="B23" s="4">
        <v>150</v>
      </c>
      <c r="C23" s="3">
        <v>83.6</v>
      </c>
      <c r="D23" s="12">
        <v>118.22825381439074</v>
      </c>
      <c r="E23" s="3">
        <v>40.799999999999997</v>
      </c>
      <c r="F23" s="3">
        <v>1.2558000000000002</v>
      </c>
      <c r="G23" s="4">
        <v>1231.9000000000001</v>
      </c>
      <c r="H23" s="3">
        <v>1279.7</v>
      </c>
      <c r="I23" s="3">
        <v>1255.8000000000002</v>
      </c>
      <c r="J23" s="14">
        <v>1770</v>
      </c>
      <c r="K23" s="3">
        <v>700</v>
      </c>
      <c r="L23" s="3">
        <v>0.6</v>
      </c>
    </row>
    <row r="24" spans="1:12" x14ac:dyDescent="0.25">
      <c r="A24" s="4">
        <v>2</v>
      </c>
      <c r="B24" s="4">
        <v>300</v>
      </c>
      <c r="C24" s="3">
        <v>0.4</v>
      </c>
      <c r="D24" s="12">
        <v>0.56568542494923812</v>
      </c>
      <c r="E24" s="3">
        <v>1.3</v>
      </c>
      <c r="F24" s="3">
        <v>7.7900000000000011E-2</v>
      </c>
      <c r="G24" s="4">
        <v>69.900000000000006</v>
      </c>
      <c r="H24" s="3">
        <v>85.9</v>
      </c>
      <c r="I24" s="3">
        <v>77.900000000000006</v>
      </c>
      <c r="J24" s="14">
        <v>4660</v>
      </c>
      <c r="K24" s="3">
        <v>700</v>
      </c>
      <c r="L24" s="3">
        <v>0.5</v>
      </c>
    </row>
    <row r="25" spans="1:12" x14ac:dyDescent="0.25">
      <c r="A25" s="4">
        <v>3</v>
      </c>
      <c r="B25" s="4">
        <v>300</v>
      </c>
      <c r="C25" s="3">
        <v>1.2</v>
      </c>
      <c r="D25" s="12">
        <v>1.697056274847714</v>
      </c>
      <c r="E25" s="3">
        <v>2.4</v>
      </c>
      <c r="F25" s="3">
        <v>0.11115</v>
      </c>
      <c r="G25" s="4">
        <v>101.6</v>
      </c>
      <c r="H25" s="3">
        <v>120.7</v>
      </c>
      <c r="I25" s="3">
        <v>111.15</v>
      </c>
      <c r="J25" s="14">
        <v>4660</v>
      </c>
      <c r="K25" s="3">
        <v>700</v>
      </c>
      <c r="L25" s="3">
        <v>0.5</v>
      </c>
    </row>
    <row r="26" spans="1:12" x14ac:dyDescent="0.25">
      <c r="A26" s="4">
        <v>4</v>
      </c>
      <c r="B26" s="4">
        <v>300</v>
      </c>
      <c r="C26" s="3">
        <v>1.9</v>
      </c>
      <c r="D26" s="12">
        <v>2.6870057685088806</v>
      </c>
      <c r="E26" s="3">
        <v>3.1</v>
      </c>
      <c r="F26" s="3">
        <v>0.13819999999999999</v>
      </c>
      <c r="G26" s="4">
        <v>127</v>
      </c>
      <c r="H26" s="3">
        <v>149.4</v>
      </c>
      <c r="I26" s="3">
        <v>138.19999999999999</v>
      </c>
      <c r="J26" s="14">
        <v>4660</v>
      </c>
      <c r="K26" s="3">
        <v>700</v>
      </c>
      <c r="L26" s="3">
        <v>0.5</v>
      </c>
    </row>
    <row r="27" spans="1:12" x14ac:dyDescent="0.25">
      <c r="A27" s="4">
        <v>6</v>
      </c>
      <c r="B27" s="4">
        <v>300</v>
      </c>
      <c r="C27" s="3">
        <v>4.2</v>
      </c>
      <c r="D27" s="12">
        <v>5.939696961966999</v>
      </c>
      <c r="E27" s="3">
        <v>5.0999999999999996</v>
      </c>
      <c r="F27" s="3">
        <v>0.1961</v>
      </c>
      <c r="G27" s="4">
        <v>182.6</v>
      </c>
      <c r="H27" s="3">
        <v>209.6</v>
      </c>
      <c r="I27" s="3">
        <v>196.1</v>
      </c>
      <c r="J27" s="14">
        <v>4660</v>
      </c>
      <c r="K27" s="3">
        <v>700</v>
      </c>
      <c r="L27" s="3">
        <v>0.5</v>
      </c>
    </row>
    <row r="28" spans="1:12" x14ac:dyDescent="0.25">
      <c r="A28" s="4">
        <v>8</v>
      </c>
      <c r="B28" s="4">
        <v>300</v>
      </c>
      <c r="C28" s="3">
        <v>7.1</v>
      </c>
      <c r="D28" s="12">
        <v>10.040916292848975</v>
      </c>
      <c r="E28" s="3">
        <v>7.2</v>
      </c>
      <c r="F28" s="3">
        <v>0.24855000000000002</v>
      </c>
      <c r="G28" s="4">
        <v>233.4</v>
      </c>
      <c r="H28" s="3">
        <v>263.7</v>
      </c>
      <c r="I28" s="3">
        <v>248.55</v>
      </c>
      <c r="J28" s="14">
        <v>4660</v>
      </c>
      <c r="K28" s="3">
        <v>700</v>
      </c>
      <c r="L28" s="3">
        <v>0.5</v>
      </c>
    </row>
    <row r="29" spans="1:12" x14ac:dyDescent="0.25">
      <c r="A29" s="4">
        <v>10</v>
      </c>
      <c r="B29" s="4">
        <v>300</v>
      </c>
      <c r="C29" s="3">
        <v>10.8</v>
      </c>
      <c r="D29" s="12">
        <v>15.273506473629428</v>
      </c>
      <c r="E29" s="3">
        <v>9.4</v>
      </c>
      <c r="F29" s="3">
        <v>0.3024</v>
      </c>
      <c r="G29" s="4">
        <v>287.3</v>
      </c>
      <c r="H29" s="3">
        <v>317.5</v>
      </c>
      <c r="I29" s="3">
        <v>302.39999999999998</v>
      </c>
      <c r="J29" s="14">
        <v>4660</v>
      </c>
      <c r="K29" s="3">
        <v>700</v>
      </c>
      <c r="L29" s="3">
        <v>0.5</v>
      </c>
    </row>
    <row r="30" spans="1:12" x14ac:dyDescent="0.25">
      <c r="A30" s="4">
        <v>12</v>
      </c>
      <c r="B30" s="4">
        <v>300</v>
      </c>
      <c r="C30" s="3">
        <v>15.2</v>
      </c>
      <c r="D30" s="12">
        <v>21.496046148071045</v>
      </c>
      <c r="E30" s="3">
        <v>11.7</v>
      </c>
      <c r="F30" s="3">
        <v>0.35729999999999995</v>
      </c>
      <c r="G30" s="4">
        <v>339.9</v>
      </c>
      <c r="H30" s="3">
        <v>374.7</v>
      </c>
      <c r="I30" s="3">
        <v>357.29999999999995</v>
      </c>
      <c r="J30" s="14">
        <v>4660</v>
      </c>
      <c r="K30" s="3">
        <v>700</v>
      </c>
      <c r="L30" s="3">
        <v>0.5</v>
      </c>
    </row>
    <row r="31" spans="1:12" x14ac:dyDescent="0.25">
      <c r="A31" s="4">
        <v>14</v>
      </c>
      <c r="B31" s="4">
        <v>300</v>
      </c>
      <c r="C31" s="3">
        <v>20.5</v>
      </c>
      <c r="D31" s="12">
        <v>28.991378028648448</v>
      </c>
      <c r="E31" s="3">
        <v>14.1</v>
      </c>
      <c r="F31" s="3">
        <v>0.38900000000000001</v>
      </c>
      <c r="G31" s="4">
        <v>371.6</v>
      </c>
      <c r="H31" s="3">
        <v>406.4</v>
      </c>
      <c r="I31" s="3">
        <v>389</v>
      </c>
      <c r="J31" s="14">
        <v>4660</v>
      </c>
      <c r="K31" s="3">
        <v>700</v>
      </c>
      <c r="L31" s="3">
        <v>0.5</v>
      </c>
    </row>
    <row r="32" spans="1:12" x14ac:dyDescent="0.25">
      <c r="A32" s="4">
        <v>16</v>
      </c>
      <c r="B32" s="4">
        <v>300</v>
      </c>
      <c r="C32" s="3">
        <v>26.6</v>
      </c>
      <c r="D32" s="12">
        <v>37.618080759124332</v>
      </c>
      <c r="E32" s="3">
        <v>16.5</v>
      </c>
      <c r="F32" s="3">
        <v>0.443</v>
      </c>
      <c r="G32" s="4">
        <v>422.4</v>
      </c>
      <c r="H32" s="3">
        <v>463.6</v>
      </c>
      <c r="I32" s="3">
        <v>443</v>
      </c>
      <c r="J32" s="14">
        <v>4660</v>
      </c>
      <c r="K32" s="3">
        <v>700</v>
      </c>
      <c r="L32" s="3">
        <v>0.5</v>
      </c>
    </row>
    <row r="33" spans="1:12" x14ac:dyDescent="0.25">
      <c r="A33" s="4">
        <v>18</v>
      </c>
      <c r="B33" s="4">
        <v>300</v>
      </c>
      <c r="C33" s="3">
        <v>33.700000000000003</v>
      </c>
      <c r="D33" s="12">
        <v>47.658997051973309</v>
      </c>
      <c r="E33" s="3">
        <v>19</v>
      </c>
      <c r="F33" s="3">
        <v>0.50090000000000001</v>
      </c>
      <c r="G33" s="4">
        <v>474.7</v>
      </c>
      <c r="H33" s="3">
        <v>527.1</v>
      </c>
      <c r="I33" s="3">
        <v>500.9</v>
      </c>
      <c r="J33" s="14">
        <v>4660</v>
      </c>
      <c r="K33" s="3">
        <v>700</v>
      </c>
      <c r="L33" s="3">
        <v>0.5</v>
      </c>
    </row>
    <row r="34" spans="1:12" x14ac:dyDescent="0.25">
      <c r="A34" s="4">
        <v>20</v>
      </c>
      <c r="B34" s="4">
        <v>300</v>
      </c>
      <c r="C34" s="3">
        <v>41.7</v>
      </c>
      <c r="D34" s="12">
        <v>58.972705550958068</v>
      </c>
      <c r="E34" s="3">
        <v>21.6</v>
      </c>
      <c r="F34" s="3">
        <v>0.55170000000000008</v>
      </c>
      <c r="G34" s="4">
        <v>525.5</v>
      </c>
      <c r="H34" s="3">
        <v>577.9</v>
      </c>
      <c r="I34" s="3">
        <v>551.70000000000005</v>
      </c>
      <c r="J34" s="14">
        <v>4660</v>
      </c>
      <c r="K34" s="3">
        <v>700</v>
      </c>
      <c r="L34" s="3">
        <v>0.5</v>
      </c>
    </row>
    <row r="35" spans="1:12" x14ac:dyDescent="0.25">
      <c r="A35" s="4">
        <v>24</v>
      </c>
      <c r="B35" s="4">
        <v>300</v>
      </c>
      <c r="C35" s="3">
        <v>54</v>
      </c>
      <c r="D35" s="12">
        <v>76.367532368147138</v>
      </c>
      <c r="E35" s="3">
        <v>26.9</v>
      </c>
      <c r="F35" s="3">
        <v>0.65725</v>
      </c>
      <c r="G35" s="4">
        <v>628.70000000000005</v>
      </c>
      <c r="H35" s="3">
        <v>685.8</v>
      </c>
      <c r="I35" s="3">
        <v>657.25</v>
      </c>
      <c r="J35" s="14">
        <v>4660</v>
      </c>
      <c r="K35" s="3">
        <v>700</v>
      </c>
      <c r="L35" s="3">
        <v>0.5</v>
      </c>
    </row>
    <row r="36" spans="1:12" x14ac:dyDescent="0.25">
      <c r="A36" s="4"/>
      <c r="B36" s="4">
        <v>300</v>
      </c>
      <c r="C36" s="3"/>
      <c r="D36" s="12"/>
      <c r="E36" s="3"/>
      <c r="F36" s="3"/>
      <c r="G36" s="4"/>
      <c r="H36" s="3"/>
      <c r="I36" s="3"/>
      <c r="J36" s="14"/>
      <c r="K36" s="3"/>
      <c r="L36" s="3"/>
    </row>
    <row r="37" spans="1:12" x14ac:dyDescent="0.25">
      <c r="A37" s="4">
        <v>26</v>
      </c>
      <c r="B37" s="4">
        <v>300</v>
      </c>
      <c r="C37" s="3">
        <v>58.5</v>
      </c>
      <c r="D37" s="12">
        <v>82.731493398826061</v>
      </c>
      <c r="E37" s="3">
        <v>29.1</v>
      </c>
      <c r="F37" s="3">
        <v>0.71120000000000005</v>
      </c>
      <c r="G37" s="4">
        <v>685.8</v>
      </c>
      <c r="H37" s="3">
        <v>736.6</v>
      </c>
      <c r="I37" s="3">
        <v>711.2</v>
      </c>
      <c r="J37" s="14">
        <v>4660</v>
      </c>
      <c r="K37" s="3">
        <v>700</v>
      </c>
      <c r="L37" s="3">
        <v>0.1</v>
      </c>
    </row>
    <row r="38" spans="1:12" x14ac:dyDescent="0.25">
      <c r="A38" s="4">
        <v>28</v>
      </c>
      <c r="B38" s="4">
        <v>300</v>
      </c>
      <c r="C38" s="3">
        <v>63</v>
      </c>
      <c r="D38" s="12">
        <v>89.095454429504983</v>
      </c>
      <c r="E38" s="3">
        <v>31.4</v>
      </c>
      <c r="F38" s="3">
        <v>0.76200000000000001</v>
      </c>
      <c r="G38" s="4">
        <v>736.6</v>
      </c>
      <c r="H38" s="3">
        <v>787.4</v>
      </c>
      <c r="I38" s="3">
        <v>762</v>
      </c>
      <c r="J38" s="14">
        <v>4660</v>
      </c>
      <c r="K38" s="3">
        <v>700</v>
      </c>
      <c r="L38" s="3">
        <v>0.1</v>
      </c>
    </row>
    <row r="39" spans="1:12" x14ac:dyDescent="0.25">
      <c r="A39" s="4">
        <v>30</v>
      </c>
      <c r="B39" s="4">
        <v>300</v>
      </c>
      <c r="C39" s="3">
        <v>67.5</v>
      </c>
      <c r="D39" s="12">
        <v>95.459415460183919</v>
      </c>
      <c r="E39" s="3">
        <v>33.6</v>
      </c>
      <c r="F39" s="3">
        <v>0.81920000000000004</v>
      </c>
      <c r="G39" s="4">
        <v>793.8</v>
      </c>
      <c r="H39" s="3">
        <v>844.6</v>
      </c>
      <c r="I39" s="3">
        <v>819.2</v>
      </c>
      <c r="J39" s="14">
        <v>4660</v>
      </c>
      <c r="K39" s="3">
        <v>700</v>
      </c>
      <c r="L39" s="3">
        <v>0.1</v>
      </c>
    </row>
    <row r="40" spans="1:12" x14ac:dyDescent="0.25">
      <c r="A40" s="4">
        <v>32</v>
      </c>
      <c r="B40" s="4">
        <v>300</v>
      </c>
      <c r="C40" s="3">
        <v>72</v>
      </c>
      <c r="D40" s="12">
        <v>101.82337649086284</v>
      </c>
      <c r="E40" s="3">
        <v>35.9</v>
      </c>
      <c r="F40" s="3">
        <v>0.87629999999999997</v>
      </c>
      <c r="G40" s="4">
        <v>850.9</v>
      </c>
      <c r="H40" s="3">
        <v>901.7</v>
      </c>
      <c r="I40" s="3">
        <v>876.3</v>
      </c>
      <c r="J40" s="14">
        <v>4660</v>
      </c>
      <c r="K40" s="3">
        <v>700</v>
      </c>
      <c r="L40" s="3">
        <v>0.1</v>
      </c>
    </row>
    <row r="41" spans="1:12" x14ac:dyDescent="0.25">
      <c r="A41" s="4">
        <v>34</v>
      </c>
      <c r="B41" s="4">
        <v>300</v>
      </c>
      <c r="C41" s="3">
        <v>76.5</v>
      </c>
      <c r="D41" s="12">
        <v>108.18733752154178</v>
      </c>
      <c r="E41" s="3">
        <v>38.1</v>
      </c>
      <c r="F41" s="3">
        <v>0.92710000000000004</v>
      </c>
      <c r="G41" s="4">
        <v>901.7</v>
      </c>
      <c r="H41" s="3">
        <v>952.5</v>
      </c>
      <c r="I41" s="3">
        <v>927.1</v>
      </c>
      <c r="J41" s="14">
        <v>4660</v>
      </c>
      <c r="K41" s="3">
        <v>700</v>
      </c>
      <c r="L41" s="3">
        <v>0.1</v>
      </c>
    </row>
    <row r="42" spans="1:12" x14ac:dyDescent="0.25">
      <c r="A42" s="4">
        <v>36</v>
      </c>
      <c r="B42" s="4">
        <v>300</v>
      </c>
      <c r="C42" s="3">
        <v>81</v>
      </c>
      <c r="D42" s="12">
        <v>114.5512985522207</v>
      </c>
      <c r="E42" s="3">
        <v>40.4</v>
      </c>
      <c r="F42" s="3">
        <v>0.98120000000000007</v>
      </c>
      <c r="G42" s="4">
        <v>955.8</v>
      </c>
      <c r="H42" s="3">
        <v>1006.6</v>
      </c>
      <c r="I42" s="3">
        <v>981.2</v>
      </c>
      <c r="J42" s="14">
        <v>4660</v>
      </c>
      <c r="K42" s="3">
        <v>700</v>
      </c>
      <c r="L42" s="3">
        <v>0.1</v>
      </c>
    </row>
    <row r="43" spans="1:12" x14ac:dyDescent="0.25">
      <c r="A43" s="4">
        <v>38</v>
      </c>
      <c r="B43" s="4">
        <v>300</v>
      </c>
      <c r="C43" s="3">
        <v>85.5</v>
      </c>
      <c r="D43" s="12">
        <v>120.91525958289962</v>
      </c>
      <c r="E43" s="3">
        <v>42.6</v>
      </c>
      <c r="F43" s="3">
        <v>0.99695</v>
      </c>
      <c r="G43" s="4">
        <v>977.9</v>
      </c>
      <c r="H43" s="3">
        <v>1016</v>
      </c>
      <c r="I43" s="3">
        <v>996.95</v>
      </c>
      <c r="J43" s="14">
        <v>4660</v>
      </c>
      <c r="K43" s="3">
        <v>700</v>
      </c>
      <c r="L43" s="3">
        <v>0.1</v>
      </c>
    </row>
    <row r="44" spans="1:12" x14ac:dyDescent="0.25">
      <c r="A44" s="4">
        <v>40</v>
      </c>
      <c r="B44" s="4">
        <v>300</v>
      </c>
      <c r="C44" s="3">
        <v>90</v>
      </c>
      <c r="D44" s="12">
        <v>127.27922061357856</v>
      </c>
      <c r="E44" s="3">
        <v>44.8</v>
      </c>
      <c r="F44" s="3">
        <v>1.0462499999999999</v>
      </c>
      <c r="G44" s="4">
        <v>1022.4</v>
      </c>
      <c r="H44" s="3">
        <v>1070.0999999999999</v>
      </c>
      <c r="I44" s="3">
        <v>1046.25</v>
      </c>
      <c r="J44" s="14">
        <v>4660</v>
      </c>
      <c r="K44" s="3">
        <v>700</v>
      </c>
      <c r="L44" s="3">
        <v>0.1</v>
      </c>
    </row>
    <row r="45" spans="1:12" x14ac:dyDescent="0.25">
      <c r="A45" s="4">
        <v>48</v>
      </c>
      <c r="B45" s="4">
        <v>300</v>
      </c>
      <c r="C45" s="3">
        <v>108</v>
      </c>
      <c r="D45" s="12">
        <v>152.73506473629428</v>
      </c>
      <c r="E45" s="3">
        <v>53.8</v>
      </c>
      <c r="F45" s="3">
        <v>1.2605999999999999</v>
      </c>
      <c r="G45" s="4">
        <v>1235.2</v>
      </c>
      <c r="H45" s="3">
        <v>1286</v>
      </c>
      <c r="I45" s="3">
        <v>1260.5999999999999</v>
      </c>
      <c r="J45" s="14">
        <v>4660</v>
      </c>
      <c r="K45" s="3">
        <v>700</v>
      </c>
      <c r="L45" s="3">
        <v>0.1</v>
      </c>
    </row>
    <row r="46" spans="1:12" x14ac:dyDescent="0.25">
      <c r="A46" s="4">
        <v>2</v>
      </c>
      <c r="B46" s="4">
        <v>600</v>
      </c>
      <c r="C46" s="3">
        <v>0.4</v>
      </c>
      <c r="D46" s="12">
        <v>0.56568542494923812</v>
      </c>
      <c r="E46" s="3">
        <v>1.9</v>
      </c>
      <c r="F46" s="3">
        <v>7.7900000000000011E-2</v>
      </c>
      <c r="G46" s="4">
        <v>69.900000000000006</v>
      </c>
      <c r="H46" s="3">
        <v>85.9</v>
      </c>
      <c r="I46" s="3">
        <v>77.900000000000006</v>
      </c>
      <c r="J46" s="14">
        <v>9320</v>
      </c>
      <c r="K46" s="3">
        <v>9323.2907937500004</v>
      </c>
      <c r="L46" s="3">
        <v>0.5</v>
      </c>
    </row>
    <row r="47" spans="1:12" x14ac:dyDescent="0.25">
      <c r="A47" s="4">
        <v>3</v>
      </c>
      <c r="B47" s="4">
        <v>600</v>
      </c>
      <c r="C47" s="3">
        <v>1.3</v>
      </c>
      <c r="D47" s="12">
        <v>1.8384776310850237</v>
      </c>
      <c r="E47" s="3">
        <v>3.3</v>
      </c>
      <c r="F47" s="3">
        <v>0.11115</v>
      </c>
      <c r="G47" s="4">
        <v>101.6</v>
      </c>
      <c r="H47" s="3">
        <v>120.7</v>
      </c>
      <c r="I47" s="3">
        <v>111.15</v>
      </c>
      <c r="J47" s="14">
        <v>9320</v>
      </c>
      <c r="K47" s="3">
        <v>9323.2907937500004</v>
      </c>
      <c r="L47" s="3">
        <v>0.5</v>
      </c>
    </row>
    <row r="48" spans="1:12" x14ac:dyDescent="0.25">
      <c r="A48" s="4">
        <v>4</v>
      </c>
      <c r="B48" s="4">
        <v>600</v>
      </c>
      <c r="C48" s="3">
        <v>2.1</v>
      </c>
      <c r="D48" s="12">
        <v>2.9698484809834995</v>
      </c>
      <c r="E48" s="3">
        <v>4.4000000000000004</v>
      </c>
      <c r="F48" s="3">
        <v>0.13505</v>
      </c>
      <c r="G48" s="4">
        <v>120.7</v>
      </c>
      <c r="H48" s="3">
        <v>149.4</v>
      </c>
      <c r="I48" s="3">
        <v>135.05000000000001</v>
      </c>
      <c r="J48" s="14">
        <v>9320</v>
      </c>
      <c r="K48" s="3">
        <v>9323.2907937500004</v>
      </c>
      <c r="L48" s="3">
        <v>0.5</v>
      </c>
    </row>
    <row r="49" spans="1:12" x14ac:dyDescent="0.25">
      <c r="A49" s="4">
        <v>6</v>
      </c>
      <c r="B49" s="4">
        <v>600</v>
      </c>
      <c r="C49" s="3">
        <v>4.9000000000000004</v>
      </c>
      <c r="D49" s="12">
        <v>6.9296464556281663</v>
      </c>
      <c r="E49" s="3">
        <v>7.1</v>
      </c>
      <c r="F49" s="3">
        <v>0.19219999999999998</v>
      </c>
      <c r="G49" s="4">
        <v>174.8</v>
      </c>
      <c r="H49" s="3">
        <v>209.6</v>
      </c>
      <c r="I49" s="3">
        <v>192.2</v>
      </c>
      <c r="J49" s="14">
        <v>9320</v>
      </c>
      <c r="K49" s="3">
        <v>9323.2907937500004</v>
      </c>
      <c r="L49" s="3">
        <v>0.5</v>
      </c>
    </row>
    <row r="50" spans="1:12" x14ac:dyDescent="0.25">
      <c r="A50" s="4">
        <v>8</v>
      </c>
      <c r="B50" s="4">
        <v>600</v>
      </c>
      <c r="C50" s="3">
        <v>8.6999999999999993</v>
      </c>
      <c r="D50" s="12">
        <v>12.303657992645926</v>
      </c>
      <c r="E50" s="3">
        <v>10.1</v>
      </c>
      <c r="F50" s="3">
        <v>0.24464999999999998</v>
      </c>
      <c r="G50" s="4">
        <v>225.6</v>
      </c>
      <c r="H50" s="3">
        <v>263.7</v>
      </c>
      <c r="I50" s="3">
        <v>244.64999999999998</v>
      </c>
      <c r="J50" s="14">
        <v>9320</v>
      </c>
      <c r="K50" s="3">
        <v>9323.2907937500004</v>
      </c>
      <c r="L50" s="3">
        <v>0.5</v>
      </c>
    </row>
    <row r="51" spans="1:12" x14ac:dyDescent="0.25">
      <c r="A51" s="4">
        <v>10</v>
      </c>
      <c r="B51" s="4">
        <v>600</v>
      </c>
      <c r="C51" s="3">
        <v>13.8</v>
      </c>
      <c r="D51" s="12">
        <v>19.516147160748712</v>
      </c>
      <c r="E51" s="3">
        <v>13.2</v>
      </c>
      <c r="F51" s="3">
        <v>0.29605000000000004</v>
      </c>
      <c r="G51" s="4">
        <v>274.60000000000002</v>
      </c>
      <c r="H51" s="3">
        <v>317.5</v>
      </c>
      <c r="I51" s="3">
        <v>296.05</v>
      </c>
      <c r="J51" s="14">
        <v>9320</v>
      </c>
      <c r="K51" s="3">
        <v>9323.2907937500004</v>
      </c>
      <c r="L51" s="3">
        <v>0.5</v>
      </c>
    </row>
    <row r="52" spans="1:12" x14ac:dyDescent="0.25">
      <c r="A52" s="4">
        <v>12</v>
      </c>
      <c r="B52" s="4">
        <v>600</v>
      </c>
      <c r="C52" s="3">
        <v>20.100000000000001</v>
      </c>
      <c r="D52" s="12">
        <v>28.425692603699211</v>
      </c>
      <c r="E52" s="3">
        <v>16.399999999999999</v>
      </c>
      <c r="F52" s="3">
        <v>0.35094999999999998</v>
      </c>
      <c r="G52" s="4">
        <v>327.2</v>
      </c>
      <c r="H52" s="3">
        <v>374.7</v>
      </c>
      <c r="I52" s="3">
        <v>350.95</v>
      </c>
      <c r="J52" s="14">
        <v>9320</v>
      </c>
      <c r="K52" s="3">
        <v>9323.2907937500004</v>
      </c>
      <c r="L52" s="3">
        <v>0.5</v>
      </c>
    </row>
    <row r="53" spans="1:12" x14ac:dyDescent="0.25">
      <c r="A53" s="4">
        <v>14</v>
      </c>
      <c r="B53" s="4">
        <v>600</v>
      </c>
      <c r="C53" s="3">
        <v>27.9</v>
      </c>
      <c r="D53" s="12">
        <v>39.456558390209352</v>
      </c>
      <c r="E53" s="3">
        <v>19.7</v>
      </c>
      <c r="F53" s="3">
        <v>0.38419999999999999</v>
      </c>
      <c r="G53" s="4">
        <v>362</v>
      </c>
      <c r="H53" s="3">
        <v>406.4</v>
      </c>
      <c r="I53" s="3">
        <v>384.2</v>
      </c>
      <c r="J53" s="14">
        <v>9320</v>
      </c>
      <c r="K53" s="3">
        <v>9323.2907937500004</v>
      </c>
      <c r="L53" s="3">
        <v>0.5</v>
      </c>
    </row>
    <row r="54" spans="1:12" x14ac:dyDescent="0.25">
      <c r="A54" s="4">
        <v>16</v>
      </c>
      <c r="B54" s="4">
        <v>600</v>
      </c>
      <c r="C54" s="3">
        <v>37.200000000000003</v>
      </c>
      <c r="D54" s="12">
        <v>52.608744520279139</v>
      </c>
      <c r="E54" s="3">
        <v>23.2</v>
      </c>
      <c r="F54" s="3">
        <v>0.43820000000000003</v>
      </c>
      <c r="G54" s="4">
        <v>412.8</v>
      </c>
      <c r="H54" s="3">
        <v>463.6</v>
      </c>
      <c r="I54" s="3">
        <v>438.20000000000005</v>
      </c>
      <c r="J54" s="14">
        <v>9320</v>
      </c>
      <c r="K54" s="3">
        <v>9323.2907937500004</v>
      </c>
      <c r="L54" s="3">
        <v>0.5</v>
      </c>
    </row>
    <row r="55" spans="1:12" x14ac:dyDescent="0.25">
      <c r="A55" s="4">
        <v>18</v>
      </c>
      <c r="B55" s="4">
        <v>600</v>
      </c>
      <c r="C55" s="3">
        <v>48.2</v>
      </c>
      <c r="D55" s="12">
        <v>68.165093706383189</v>
      </c>
      <c r="E55" s="3">
        <v>26.7</v>
      </c>
      <c r="F55" s="3">
        <v>0.4985</v>
      </c>
      <c r="G55" s="4">
        <v>469.9</v>
      </c>
      <c r="H55" s="3">
        <v>527.1</v>
      </c>
      <c r="I55" s="3">
        <v>498.5</v>
      </c>
      <c r="J55" s="14">
        <v>9320</v>
      </c>
      <c r="K55" s="3">
        <v>9323.2907937500004</v>
      </c>
      <c r="L55" s="3">
        <v>0.5</v>
      </c>
    </row>
    <row r="56" spans="1:12" x14ac:dyDescent="0.25">
      <c r="A56" s="4">
        <v>20</v>
      </c>
      <c r="B56" s="4">
        <v>600</v>
      </c>
      <c r="C56" s="3">
        <v>61.1</v>
      </c>
      <c r="D56" s="12">
        <v>86.408448660996115</v>
      </c>
      <c r="E56" s="3">
        <v>30.3</v>
      </c>
      <c r="F56" s="3">
        <v>0.5492999999999999</v>
      </c>
      <c r="G56" s="4">
        <v>520.70000000000005</v>
      </c>
      <c r="H56" s="3">
        <v>577.9</v>
      </c>
      <c r="I56" s="3">
        <v>549.29999999999995</v>
      </c>
      <c r="J56" s="14">
        <v>9320</v>
      </c>
      <c r="K56" s="3">
        <v>9323.2907937500004</v>
      </c>
      <c r="L56" s="3">
        <v>0.5</v>
      </c>
    </row>
    <row r="57" spans="1:12" x14ac:dyDescent="0.25">
      <c r="A57" s="4">
        <v>24</v>
      </c>
      <c r="B57" s="4">
        <v>600</v>
      </c>
      <c r="C57" s="3">
        <v>92.6</v>
      </c>
      <c r="D57" s="12">
        <v>130.95617587574858</v>
      </c>
      <c r="E57" s="3">
        <v>37.700000000000003</v>
      </c>
      <c r="F57" s="3">
        <v>0.65725</v>
      </c>
      <c r="G57" s="4">
        <v>628.70000000000005</v>
      </c>
      <c r="H57" s="3">
        <v>685.8</v>
      </c>
      <c r="I57" s="3">
        <v>657.25</v>
      </c>
      <c r="J57" s="14">
        <v>9320</v>
      </c>
      <c r="K57" s="3">
        <v>9323.2907937500004</v>
      </c>
      <c r="L57" s="3">
        <v>0.5</v>
      </c>
    </row>
    <row r="58" spans="1:12" x14ac:dyDescent="0.25">
      <c r="A58" s="4"/>
      <c r="B58" s="4">
        <v>600</v>
      </c>
      <c r="C58" s="3"/>
      <c r="D58" s="12"/>
      <c r="E58" s="3"/>
      <c r="F58" s="3"/>
      <c r="G58" s="4"/>
      <c r="H58" s="3"/>
      <c r="I58" s="3"/>
      <c r="J58" s="14"/>
      <c r="K58" s="3"/>
      <c r="L58" s="3"/>
    </row>
    <row r="59" spans="1:12" x14ac:dyDescent="0.25">
      <c r="A59" s="4">
        <v>26</v>
      </c>
      <c r="B59" s="4">
        <v>600</v>
      </c>
      <c r="C59" s="3">
        <v>100.3</v>
      </c>
      <c r="D59" s="12">
        <v>141.84562030602143</v>
      </c>
      <c r="E59" s="3">
        <v>40.799999999999997</v>
      </c>
      <c r="F59" s="3">
        <v>0.71120000000000005</v>
      </c>
      <c r="G59" s="4">
        <v>685.8</v>
      </c>
      <c r="H59" s="3">
        <v>736.6</v>
      </c>
      <c r="I59" s="3">
        <v>711.2</v>
      </c>
      <c r="J59" s="14">
        <v>9320</v>
      </c>
      <c r="K59" s="3">
        <v>9323.2907937500004</v>
      </c>
      <c r="L59" s="3">
        <v>0.1</v>
      </c>
    </row>
    <row r="60" spans="1:12" x14ac:dyDescent="0.25">
      <c r="A60" s="4">
        <v>28</v>
      </c>
      <c r="B60" s="4">
        <v>600</v>
      </c>
      <c r="C60" s="3">
        <v>108</v>
      </c>
      <c r="D60" s="12">
        <v>152.73506473629428</v>
      </c>
      <c r="E60" s="3">
        <v>44</v>
      </c>
      <c r="F60" s="3">
        <v>0.76200000000000001</v>
      </c>
      <c r="G60" s="4">
        <v>736.6</v>
      </c>
      <c r="H60" s="3">
        <v>787.4</v>
      </c>
      <c r="I60" s="3">
        <v>762</v>
      </c>
      <c r="J60" s="14">
        <v>9320</v>
      </c>
      <c r="K60" s="3">
        <v>9323.2907937500004</v>
      </c>
      <c r="L60" s="3">
        <v>0.1</v>
      </c>
    </row>
    <row r="61" spans="1:12" x14ac:dyDescent="0.25">
      <c r="A61" s="4">
        <v>30</v>
      </c>
      <c r="B61" s="4">
        <v>600</v>
      </c>
      <c r="C61" s="3">
        <v>115.8</v>
      </c>
      <c r="D61" s="12">
        <v>163.76593052280441</v>
      </c>
      <c r="E61" s="3">
        <v>47.1</v>
      </c>
      <c r="F61" s="3">
        <v>0.81920000000000004</v>
      </c>
      <c r="G61" s="4">
        <v>793.8</v>
      </c>
      <c r="H61" s="3">
        <v>844.6</v>
      </c>
      <c r="I61" s="3">
        <v>819.2</v>
      </c>
      <c r="J61" s="14">
        <v>9320</v>
      </c>
      <c r="K61" s="3">
        <v>9323.2907937500004</v>
      </c>
      <c r="L61" s="3">
        <v>0.1</v>
      </c>
    </row>
    <row r="62" spans="1:12" x14ac:dyDescent="0.25">
      <c r="A62" s="4">
        <v>32</v>
      </c>
      <c r="B62" s="4">
        <v>600</v>
      </c>
      <c r="C62" s="3">
        <v>123.5</v>
      </c>
      <c r="D62" s="12">
        <v>174.65537495307723</v>
      </c>
      <c r="E62" s="3">
        <v>50.3</v>
      </c>
      <c r="F62" s="3">
        <v>0.87629999999999997</v>
      </c>
      <c r="G62" s="4">
        <v>850.9</v>
      </c>
      <c r="H62" s="3">
        <v>901.7</v>
      </c>
      <c r="I62" s="3">
        <v>876.3</v>
      </c>
      <c r="J62" s="14">
        <v>9320</v>
      </c>
      <c r="K62" s="3">
        <v>9323.2907937500004</v>
      </c>
      <c r="L62" s="3">
        <v>0.1</v>
      </c>
    </row>
    <row r="63" spans="1:12" x14ac:dyDescent="0.25">
      <c r="A63" s="4">
        <v>34</v>
      </c>
      <c r="B63" s="4">
        <v>600</v>
      </c>
      <c r="C63" s="3">
        <v>131.19999999999999</v>
      </c>
      <c r="D63" s="12">
        <v>185.54481938335007</v>
      </c>
      <c r="E63" s="3">
        <v>53.4</v>
      </c>
      <c r="F63" s="3">
        <v>0.92710000000000004</v>
      </c>
      <c r="G63" s="4">
        <v>901.7</v>
      </c>
      <c r="H63" s="3">
        <v>952.5</v>
      </c>
      <c r="I63" s="3">
        <v>927.1</v>
      </c>
      <c r="J63" s="14">
        <v>9320</v>
      </c>
      <c r="K63" s="3">
        <v>9323.2907937500004</v>
      </c>
      <c r="L63" s="3">
        <v>0.1</v>
      </c>
    </row>
    <row r="64" spans="1:12" x14ac:dyDescent="0.25">
      <c r="A64" s="4">
        <v>36</v>
      </c>
      <c r="B64" s="4">
        <v>600</v>
      </c>
      <c r="C64" s="3">
        <v>138.9</v>
      </c>
      <c r="D64" s="12">
        <v>196.43426381362292</v>
      </c>
      <c r="E64" s="3">
        <v>56.6</v>
      </c>
      <c r="F64" s="3">
        <v>0.98120000000000007</v>
      </c>
      <c r="G64" s="4">
        <v>955.8</v>
      </c>
      <c r="H64" s="3">
        <v>1006.6</v>
      </c>
      <c r="I64" s="3">
        <v>981.2</v>
      </c>
      <c r="J64" s="14">
        <v>9320</v>
      </c>
      <c r="K64" s="3">
        <v>9323.2907937500004</v>
      </c>
      <c r="L64" s="3">
        <v>0.1</v>
      </c>
    </row>
    <row r="65" spans="1:12" x14ac:dyDescent="0.25">
      <c r="A65" s="4">
        <v>38</v>
      </c>
      <c r="B65" s="4">
        <v>600</v>
      </c>
      <c r="C65" s="3">
        <v>146.6</v>
      </c>
      <c r="D65" s="12">
        <v>207.32370824389571</v>
      </c>
      <c r="E65" s="3">
        <v>59.7</v>
      </c>
      <c r="F65" s="3">
        <v>1.0096500000000002</v>
      </c>
      <c r="G65" s="4">
        <v>977.9</v>
      </c>
      <c r="H65" s="3">
        <v>1041.4000000000001</v>
      </c>
      <c r="I65" s="3">
        <v>1009.6500000000001</v>
      </c>
      <c r="J65" s="14">
        <v>9320</v>
      </c>
      <c r="K65" s="3">
        <v>9323.2907937500004</v>
      </c>
      <c r="L65" s="3">
        <v>0.1</v>
      </c>
    </row>
    <row r="66" spans="1:12" x14ac:dyDescent="0.25">
      <c r="A66" s="4">
        <v>40</v>
      </c>
      <c r="B66" s="4">
        <v>600</v>
      </c>
      <c r="C66" s="3">
        <v>154.30000000000001</v>
      </c>
      <c r="D66" s="12">
        <v>218.21315267416858</v>
      </c>
      <c r="E66" s="3">
        <v>62.8</v>
      </c>
      <c r="F66" s="3">
        <v>1.0605</v>
      </c>
      <c r="G66" s="4">
        <v>1022.4</v>
      </c>
      <c r="H66" s="3">
        <v>1098.5999999999999</v>
      </c>
      <c r="I66" s="3">
        <v>1060.5</v>
      </c>
      <c r="J66" s="14">
        <v>9320</v>
      </c>
      <c r="K66" s="3">
        <v>9323.2907937500004</v>
      </c>
      <c r="L66" s="3">
        <v>0.1</v>
      </c>
    </row>
    <row r="67" spans="1:12" x14ac:dyDescent="0.25">
      <c r="A67" s="4">
        <v>48</v>
      </c>
      <c r="B67" s="4">
        <v>600</v>
      </c>
      <c r="C67" s="3">
        <v>185.2</v>
      </c>
      <c r="D67" s="12">
        <v>261.91235175149717</v>
      </c>
      <c r="E67" s="3">
        <v>75.400000000000006</v>
      </c>
      <c r="F67" s="3">
        <v>1.278</v>
      </c>
      <c r="G67" s="4">
        <v>1235.2</v>
      </c>
      <c r="H67" s="3">
        <v>1320.8</v>
      </c>
      <c r="I67" s="3">
        <v>1278</v>
      </c>
      <c r="J67" s="14">
        <v>9320</v>
      </c>
      <c r="K67" s="3">
        <v>9323.2907937500004</v>
      </c>
      <c r="L67" s="3">
        <v>0.1</v>
      </c>
    </row>
    <row r="68" spans="1:12" x14ac:dyDescent="0.25">
      <c r="A68" s="4">
        <v>2</v>
      </c>
      <c r="B68" s="4">
        <v>900</v>
      </c>
      <c r="C68" s="3">
        <v>0.4</v>
      </c>
      <c r="D68" s="12">
        <v>0.56568542494923812</v>
      </c>
      <c r="E68" s="3">
        <v>2.4</v>
      </c>
      <c r="F68" s="3">
        <v>7.2300000000000017E-2</v>
      </c>
      <c r="G68" s="4">
        <v>58.7</v>
      </c>
      <c r="H68" s="3">
        <v>85.9</v>
      </c>
      <c r="I68" s="3">
        <v>72.300000000000011</v>
      </c>
      <c r="J68" s="14">
        <v>13980</v>
      </c>
      <c r="K68" s="3">
        <v>9323.2907937500004</v>
      </c>
      <c r="L68" s="3">
        <v>0.5</v>
      </c>
    </row>
    <row r="69" spans="1:12" x14ac:dyDescent="0.25">
      <c r="A69" s="4">
        <v>3</v>
      </c>
      <c r="B69" s="4">
        <v>900</v>
      </c>
      <c r="C69" s="3">
        <v>1.5</v>
      </c>
      <c r="D69" s="12">
        <v>2.1213203435596424</v>
      </c>
      <c r="E69" s="3">
        <v>4.3</v>
      </c>
      <c r="F69" s="3">
        <v>0.108</v>
      </c>
      <c r="G69" s="4">
        <v>95.3</v>
      </c>
      <c r="H69" s="3">
        <v>120.7</v>
      </c>
      <c r="I69" s="3">
        <v>108</v>
      </c>
      <c r="J69" s="14">
        <v>13980</v>
      </c>
      <c r="K69" s="3">
        <v>9323.2907937500004</v>
      </c>
      <c r="L69" s="3">
        <v>0.5</v>
      </c>
    </row>
    <row r="70" spans="1:12" x14ac:dyDescent="0.25">
      <c r="A70" s="4">
        <v>4</v>
      </c>
      <c r="B70" s="4">
        <v>900</v>
      </c>
      <c r="C70" s="3">
        <v>2.4</v>
      </c>
      <c r="D70" s="12">
        <v>3.3941125496954281</v>
      </c>
      <c r="E70" s="3">
        <v>5.6</v>
      </c>
      <c r="F70" s="3">
        <v>0.13505</v>
      </c>
      <c r="G70" s="4">
        <v>120.7</v>
      </c>
      <c r="H70" s="3">
        <v>149.4</v>
      </c>
      <c r="I70" s="3">
        <v>135.05000000000001</v>
      </c>
      <c r="J70" s="14">
        <v>13980</v>
      </c>
      <c r="K70" s="3">
        <v>9323.2907937500004</v>
      </c>
      <c r="L70" s="3">
        <v>0.5</v>
      </c>
    </row>
    <row r="71" spans="1:12" x14ac:dyDescent="0.25">
      <c r="A71" s="4">
        <v>6</v>
      </c>
      <c r="B71" s="4">
        <v>900</v>
      </c>
      <c r="C71" s="3">
        <v>5.7</v>
      </c>
      <c r="D71" s="12">
        <v>8.0610173055266419</v>
      </c>
      <c r="E71" s="3">
        <v>9.1</v>
      </c>
      <c r="F71" s="3">
        <v>0.19219999999999998</v>
      </c>
      <c r="G71" s="4">
        <v>174.8</v>
      </c>
      <c r="H71" s="3">
        <v>209.6</v>
      </c>
      <c r="I71" s="3">
        <v>192.2</v>
      </c>
      <c r="J71" s="14">
        <v>13980</v>
      </c>
      <c r="K71" s="3">
        <v>9323.2907937500004</v>
      </c>
      <c r="L71" s="3">
        <v>0.5</v>
      </c>
    </row>
    <row r="72" spans="1:12" x14ac:dyDescent="0.25">
      <c r="A72" s="4">
        <v>8</v>
      </c>
      <c r="B72" s="4">
        <v>900</v>
      </c>
      <c r="C72" s="3">
        <v>10.4</v>
      </c>
      <c r="D72" s="12">
        <v>14.70782104868019</v>
      </c>
      <c r="E72" s="3">
        <v>12.9</v>
      </c>
      <c r="F72" s="3">
        <v>0.23980000000000001</v>
      </c>
      <c r="G72" s="4">
        <v>222.3</v>
      </c>
      <c r="H72" s="3">
        <v>257.3</v>
      </c>
      <c r="I72" s="3">
        <v>239.8</v>
      </c>
      <c r="J72" s="14">
        <v>13980</v>
      </c>
      <c r="K72" s="3">
        <v>9323.2907937500004</v>
      </c>
      <c r="L72" s="3">
        <v>0.5</v>
      </c>
    </row>
    <row r="73" spans="1:12" x14ac:dyDescent="0.25">
      <c r="A73" s="4">
        <v>10</v>
      </c>
      <c r="B73" s="4">
        <v>900</v>
      </c>
      <c r="C73" s="3">
        <v>16.8</v>
      </c>
      <c r="D73" s="12">
        <v>23.758787847867996</v>
      </c>
      <c r="E73" s="3">
        <v>16.899999999999999</v>
      </c>
      <c r="F73" s="3">
        <v>0.29379999999999995</v>
      </c>
      <c r="G73" s="4">
        <v>276.39999999999998</v>
      </c>
      <c r="H73" s="3">
        <v>311.2</v>
      </c>
      <c r="I73" s="3">
        <v>293.79999999999995</v>
      </c>
      <c r="J73" s="14">
        <v>13980</v>
      </c>
      <c r="K73" s="3">
        <v>9323.2907937500004</v>
      </c>
      <c r="L73" s="3">
        <v>0.5</v>
      </c>
    </row>
    <row r="74" spans="1:12" x14ac:dyDescent="0.25">
      <c r="A74" s="4">
        <v>12</v>
      </c>
      <c r="B74" s="4">
        <v>900</v>
      </c>
      <c r="C74" s="3">
        <v>25</v>
      </c>
      <c r="D74" s="12">
        <v>35.355339059327378</v>
      </c>
      <c r="E74" s="3">
        <v>21.1</v>
      </c>
      <c r="F74" s="3">
        <v>0.34610000000000002</v>
      </c>
      <c r="G74" s="4">
        <v>323.89999999999998</v>
      </c>
      <c r="H74" s="3">
        <v>368.3</v>
      </c>
      <c r="I74" s="3">
        <v>346.1</v>
      </c>
      <c r="J74" s="14">
        <v>13980</v>
      </c>
      <c r="K74" s="3">
        <v>9323.2907937500004</v>
      </c>
      <c r="L74" s="3">
        <v>0.5</v>
      </c>
    </row>
    <row r="75" spans="1:12" x14ac:dyDescent="0.25">
      <c r="A75" s="4">
        <v>14</v>
      </c>
      <c r="B75" s="4">
        <v>900</v>
      </c>
      <c r="C75" s="3">
        <v>35.299999999999997</v>
      </c>
      <c r="D75" s="12">
        <v>49.921738751770249</v>
      </c>
      <c r="E75" s="3">
        <v>25.4</v>
      </c>
      <c r="F75" s="3">
        <v>0.37785000000000002</v>
      </c>
      <c r="G75" s="4">
        <v>355.6</v>
      </c>
      <c r="H75" s="3">
        <v>400.1</v>
      </c>
      <c r="I75" s="3">
        <v>377.85</v>
      </c>
      <c r="J75" s="14">
        <v>13980</v>
      </c>
      <c r="K75" s="3">
        <v>9323.2907937500004</v>
      </c>
      <c r="L75" s="3">
        <v>0.3</v>
      </c>
    </row>
    <row r="76" spans="1:12" x14ac:dyDescent="0.25">
      <c r="A76" s="4">
        <v>16</v>
      </c>
      <c r="B76" s="4">
        <v>900</v>
      </c>
      <c r="C76" s="3">
        <v>47.8</v>
      </c>
      <c r="D76" s="12">
        <v>67.599408281433938</v>
      </c>
      <c r="E76" s="3">
        <v>29.8</v>
      </c>
      <c r="F76" s="3">
        <v>0.435</v>
      </c>
      <c r="G76" s="4">
        <v>412.8</v>
      </c>
      <c r="H76" s="3">
        <v>457.2</v>
      </c>
      <c r="I76" s="3">
        <v>435</v>
      </c>
      <c r="J76" s="14">
        <v>13980</v>
      </c>
      <c r="K76" s="3">
        <v>9323.2907937500004</v>
      </c>
      <c r="L76" s="3">
        <v>0.3</v>
      </c>
    </row>
    <row r="77" spans="1:12" x14ac:dyDescent="0.25">
      <c r="A77" s="4">
        <v>18</v>
      </c>
      <c r="B77" s="4">
        <v>900</v>
      </c>
      <c r="C77" s="3">
        <v>62.8</v>
      </c>
      <c r="D77" s="12">
        <v>88.812611717030364</v>
      </c>
      <c r="E77" s="3">
        <v>34.299999999999997</v>
      </c>
      <c r="F77" s="3">
        <v>0.49215000000000003</v>
      </c>
      <c r="G77" s="4">
        <v>463.6</v>
      </c>
      <c r="H77" s="3">
        <v>520.70000000000005</v>
      </c>
      <c r="I77" s="3">
        <v>492.15000000000003</v>
      </c>
      <c r="J77" s="14">
        <v>13980</v>
      </c>
      <c r="K77" s="3">
        <v>9323.2907937500004</v>
      </c>
      <c r="L77" s="3">
        <v>0.3</v>
      </c>
    </row>
    <row r="78" spans="1:12" x14ac:dyDescent="0.25">
      <c r="A78" s="4">
        <v>20</v>
      </c>
      <c r="B78" s="4">
        <v>900</v>
      </c>
      <c r="C78" s="3">
        <v>80.400000000000006</v>
      </c>
      <c r="D78" s="12">
        <v>113.70277041479684</v>
      </c>
      <c r="E78" s="3">
        <v>38.9</v>
      </c>
      <c r="F78" s="3">
        <v>0.54610000000000003</v>
      </c>
      <c r="G78" s="4">
        <v>520.70000000000005</v>
      </c>
      <c r="H78" s="3">
        <v>571.5</v>
      </c>
      <c r="I78" s="3">
        <v>546.1</v>
      </c>
      <c r="J78" s="14">
        <v>13980</v>
      </c>
      <c r="K78" s="3">
        <v>9323.2907937500004</v>
      </c>
      <c r="L78" s="3">
        <v>0.3</v>
      </c>
    </row>
    <row r="79" spans="1:12" x14ac:dyDescent="0.25">
      <c r="A79" s="4">
        <v>24</v>
      </c>
      <c r="B79" s="4">
        <v>900</v>
      </c>
      <c r="C79" s="3">
        <v>124.3</v>
      </c>
      <c r="D79" s="12">
        <v>175.7867458029757</v>
      </c>
      <c r="E79" s="3">
        <v>48.5</v>
      </c>
      <c r="F79" s="3">
        <v>0.65410000000000001</v>
      </c>
      <c r="G79" s="4">
        <v>628.70000000000005</v>
      </c>
      <c r="H79" s="3">
        <v>679.5</v>
      </c>
      <c r="I79" s="3">
        <v>654.1</v>
      </c>
      <c r="J79" s="14">
        <v>13980</v>
      </c>
      <c r="K79" s="3">
        <v>9323.2907937500004</v>
      </c>
      <c r="L79" s="3">
        <v>0.3</v>
      </c>
    </row>
    <row r="80" spans="1:12" x14ac:dyDescent="0.25">
      <c r="A80" s="4"/>
      <c r="B80" s="4">
        <v>900</v>
      </c>
      <c r="C80" s="3"/>
      <c r="D80" s="12"/>
      <c r="E80" s="3"/>
      <c r="F80" s="3"/>
      <c r="G80" s="4"/>
      <c r="H80" s="3"/>
      <c r="I80" s="3"/>
      <c r="J80" s="14"/>
      <c r="K80" s="3"/>
      <c r="L80" s="3"/>
    </row>
    <row r="81" spans="1:12" x14ac:dyDescent="0.25">
      <c r="A81" s="4">
        <v>26</v>
      </c>
      <c r="B81" s="4">
        <v>900</v>
      </c>
      <c r="C81" s="3">
        <v>134.69999999999999</v>
      </c>
      <c r="D81" s="12">
        <v>190.49456685165589</v>
      </c>
      <c r="E81" s="3">
        <v>52.5</v>
      </c>
      <c r="F81" s="3">
        <v>0.71120000000000005</v>
      </c>
      <c r="G81" s="4">
        <v>685.8</v>
      </c>
      <c r="H81" s="3">
        <v>736.6</v>
      </c>
      <c r="I81" s="3">
        <v>711.2</v>
      </c>
      <c r="J81" s="14">
        <v>13980</v>
      </c>
      <c r="K81" s="3">
        <v>9323.2907937500004</v>
      </c>
      <c r="L81" s="3">
        <v>0.1</v>
      </c>
    </row>
    <row r="82" spans="1:12" x14ac:dyDescent="0.25">
      <c r="A82" s="4">
        <v>28</v>
      </c>
      <c r="B82" s="4">
        <v>900</v>
      </c>
      <c r="C82" s="3">
        <v>145</v>
      </c>
      <c r="D82" s="12">
        <v>205.06096654409879</v>
      </c>
      <c r="E82" s="3">
        <v>56.6</v>
      </c>
      <c r="F82" s="3">
        <v>0.76200000000000001</v>
      </c>
      <c r="G82" s="4">
        <v>736.6</v>
      </c>
      <c r="H82" s="3">
        <v>787.4</v>
      </c>
      <c r="I82" s="3">
        <v>762</v>
      </c>
      <c r="J82" s="14">
        <v>13980</v>
      </c>
      <c r="K82" s="3">
        <v>9323.2907937500004</v>
      </c>
      <c r="L82" s="3">
        <v>0.1</v>
      </c>
    </row>
    <row r="83" spans="1:12" x14ac:dyDescent="0.25">
      <c r="A83" s="4">
        <v>30</v>
      </c>
      <c r="B83" s="4">
        <v>900</v>
      </c>
      <c r="C83" s="3">
        <v>155.4</v>
      </c>
      <c r="D83" s="12">
        <v>219.76878759277898</v>
      </c>
      <c r="E83" s="3">
        <v>60.6</v>
      </c>
      <c r="F83" s="3">
        <v>0.81920000000000004</v>
      </c>
      <c r="G83" s="4">
        <v>793.8</v>
      </c>
      <c r="H83" s="3">
        <v>844.6</v>
      </c>
      <c r="I83" s="3">
        <v>819.2</v>
      </c>
      <c r="J83" s="14">
        <v>13980</v>
      </c>
      <c r="K83" s="3">
        <v>9323.2907937500004</v>
      </c>
      <c r="L83" s="3">
        <v>0.1</v>
      </c>
    </row>
    <row r="84" spans="1:12" x14ac:dyDescent="0.25">
      <c r="A84" s="4">
        <v>32</v>
      </c>
      <c r="B84" s="4">
        <v>900</v>
      </c>
      <c r="C84" s="3">
        <v>165.7</v>
      </c>
      <c r="D84" s="12">
        <v>234.33518728522185</v>
      </c>
      <c r="E84" s="3">
        <v>64.7</v>
      </c>
      <c r="F84" s="3">
        <v>0.87629999999999997</v>
      </c>
      <c r="G84" s="4">
        <v>850.9</v>
      </c>
      <c r="H84" s="3">
        <v>901.7</v>
      </c>
      <c r="I84" s="3">
        <v>876.3</v>
      </c>
      <c r="J84" s="14">
        <v>13980</v>
      </c>
      <c r="K84" s="3">
        <v>9323.2907937500004</v>
      </c>
      <c r="L84" s="3">
        <v>0.1</v>
      </c>
    </row>
    <row r="85" spans="1:12" x14ac:dyDescent="0.25">
      <c r="A85" s="4">
        <v>34</v>
      </c>
      <c r="B85" s="4">
        <v>900</v>
      </c>
      <c r="C85" s="3">
        <v>176.1</v>
      </c>
      <c r="D85" s="12">
        <v>249.04300833390204</v>
      </c>
      <c r="E85" s="3">
        <v>68.7</v>
      </c>
      <c r="F85" s="3">
        <v>0.92710000000000004</v>
      </c>
      <c r="G85" s="4">
        <v>901.7</v>
      </c>
      <c r="H85" s="3">
        <v>952.5</v>
      </c>
      <c r="I85" s="3">
        <v>927.1</v>
      </c>
      <c r="J85" s="14">
        <v>13980</v>
      </c>
      <c r="K85" s="3">
        <v>9323.2907937500004</v>
      </c>
      <c r="L85" s="3">
        <v>0.1</v>
      </c>
    </row>
    <row r="86" spans="1:12" x14ac:dyDescent="0.25">
      <c r="A86" s="4">
        <v>36</v>
      </c>
      <c r="B86" s="4">
        <v>900</v>
      </c>
      <c r="C86" s="3">
        <v>186.5</v>
      </c>
      <c r="D86" s="12">
        <v>263.75082938258225</v>
      </c>
      <c r="E86" s="3">
        <v>72.8</v>
      </c>
      <c r="F86" s="3">
        <v>0.98429999999999995</v>
      </c>
      <c r="G86" s="4">
        <v>958.9</v>
      </c>
      <c r="H86" s="3">
        <v>1009.7</v>
      </c>
      <c r="I86" s="3">
        <v>984.3</v>
      </c>
      <c r="J86" s="14">
        <v>13980</v>
      </c>
      <c r="K86" s="3">
        <v>9323.2907937500004</v>
      </c>
      <c r="L86" s="3">
        <v>0.1</v>
      </c>
    </row>
    <row r="87" spans="1:12" x14ac:dyDescent="0.25">
      <c r="A87" s="4">
        <v>38</v>
      </c>
      <c r="B87" s="4">
        <v>900</v>
      </c>
      <c r="C87" s="3">
        <v>196.8</v>
      </c>
      <c r="D87" s="12">
        <v>278.31722907502512</v>
      </c>
      <c r="E87" s="3">
        <v>76.8</v>
      </c>
      <c r="F87" s="3">
        <v>1.0605</v>
      </c>
      <c r="G87" s="4">
        <v>1035.0999999999999</v>
      </c>
      <c r="H87" s="3">
        <v>1085.9000000000001</v>
      </c>
      <c r="I87" s="3">
        <v>1060.5</v>
      </c>
      <c r="J87" s="14">
        <v>13980</v>
      </c>
      <c r="K87" s="3">
        <v>9323.2907937500004</v>
      </c>
      <c r="L87" s="3">
        <v>0.1</v>
      </c>
    </row>
    <row r="88" spans="1:12" x14ac:dyDescent="0.25">
      <c r="A88" s="4">
        <v>40</v>
      </c>
      <c r="B88" s="4">
        <v>900</v>
      </c>
      <c r="C88" s="3">
        <v>207.2</v>
      </c>
      <c r="D88" s="12">
        <v>293.02505012370528</v>
      </c>
      <c r="E88" s="3">
        <v>80.8</v>
      </c>
      <c r="F88" s="3">
        <v>1.1240000000000001</v>
      </c>
      <c r="G88" s="4">
        <v>1098.5999999999999</v>
      </c>
      <c r="H88" s="3">
        <v>1149.4000000000001</v>
      </c>
      <c r="I88" s="3">
        <v>1124</v>
      </c>
      <c r="J88" s="14">
        <v>13980</v>
      </c>
      <c r="K88" s="3">
        <v>9323.2907937500004</v>
      </c>
      <c r="L88" s="3">
        <v>0.1</v>
      </c>
    </row>
    <row r="89" spans="1:12" x14ac:dyDescent="0.25">
      <c r="A89" s="4">
        <v>48</v>
      </c>
      <c r="B89" s="4">
        <v>900</v>
      </c>
      <c r="C89" s="3">
        <v>248.6</v>
      </c>
      <c r="D89" s="12">
        <v>351.5734916059514</v>
      </c>
      <c r="E89" s="3">
        <v>97</v>
      </c>
      <c r="F89" s="3">
        <v>1.3461999999999998</v>
      </c>
      <c r="G89" s="4">
        <v>1320.8</v>
      </c>
      <c r="H89" s="3">
        <v>1371.6</v>
      </c>
      <c r="I89" s="3">
        <v>1346.1999999999998</v>
      </c>
      <c r="J89" s="14">
        <v>13980</v>
      </c>
      <c r="K89" s="3">
        <v>9323.2907937500004</v>
      </c>
      <c r="L89" s="3">
        <v>0.1</v>
      </c>
    </row>
    <row r="90" spans="1:12" x14ac:dyDescent="0.25">
      <c r="A90" s="4"/>
      <c r="B90" s="4"/>
      <c r="C90" s="3"/>
      <c r="D90" s="12"/>
      <c r="E90" s="3"/>
      <c r="F90" s="3"/>
      <c r="G90" s="4"/>
      <c r="H90" s="3"/>
      <c r="I90" s="3"/>
      <c r="J90" s="14"/>
      <c r="K90" s="3"/>
      <c r="L90" s="3"/>
    </row>
    <row r="91" spans="1:12" x14ac:dyDescent="0.25">
      <c r="A91" s="4"/>
      <c r="B91" s="4"/>
      <c r="C91" s="3"/>
      <c r="D91" s="12"/>
      <c r="E91" s="3"/>
      <c r="F91" s="3"/>
      <c r="G91" s="4"/>
      <c r="H91" s="3"/>
      <c r="I91" s="3"/>
      <c r="J91" s="14"/>
      <c r="K91" s="3"/>
      <c r="L91" s="3"/>
    </row>
  </sheetData>
  <autoFilter ref="A1:L89" xr:uid="{5893EED6-D070-4C59-BFFF-5CB1031D55E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26"/>
  <sheetViews>
    <sheetView zoomScaleNormal="100" workbookViewId="0">
      <selection activeCell="K20" sqref="K20"/>
    </sheetView>
  </sheetViews>
  <sheetFormatPr defaultRowHeight="15" x14ac:dyDescent="0.25"/>
  <cols>
    <col min="3" max="3" width="10.140625" customWidth="1"/>
    <col min="4" max="4" width="11.42578125" customWidth="1"/>
    <col min="8" max="9" width="9.85546875" customWidth="1"/>
    <col min="10" max="10" width="10.28515625" customWidth="1"/>
    <col min="11" max="11" width="11" customWidth="1"/>
    <col min="15" max="15" width="33.85546875" customWidth="1"/>
    <col min="18" max="18" width="10.7109375" customWidth="1"/>
    <col min="21" max="21" width="14.42578125" customWidth="1"/>
    <col min="30" max="30" width="14.42578125" customWidth="1"/>
  </cols>
  <sheetData>
    <row r="2" spans="1:32" ht="34.5" customHeight="1" x14ac:dyDescent="0.25">
      <c r="N2" s="49" t="s">
        <v>34</v>
      </c>
      <c r="O2" s="50"/>
      <c r="P2" s="47">
        <v>685</v>
      </c>
      <c r="Q2" s="48"/>
    </row>
    <row r="3" spans="1:32" ht="67.5" customHeight="1" x14ac:dyDescent="0.25">
      <c r="A3" s="36" t="s">
        <v>28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8"/>
      <c r="N3" s="20" t="s">
        <v>35</v>
      </c>
      <c r="O3" s="19"/>
      <c r="P3" s="47">
        <f>P2+AE3</f>
        <v>685</v>
      </c>
      <c r="Q3" s="48"/>
      <c r="S3" s="20" t="s">
        <v>32</v>
      </c>
      <c r="T3" s="17"/>
      <c r="U3" s="18"/>
      <c r="V3" s="22">
        <v>1</v>
      </c>
      <c r="X3" s="20" t="s">
        <v>33</v>
      </c>
      <c r="Y3" s="18"/>
      <c r="Z3" s="3"/>
      <c r="AA3" s="22">
        <v>0</v>
      </c>
      <c r="AC3" s="20" t="s">
        <v>36</v>
      </c>
      <c r="AD3" s="18"/>
      <c r="AE3" s="21">
        <f>V3*AA3*9.80665</f>
        <v>0</v>
      </c>
    </row>
    <row r="4" spans="1:32" ht="45.75" customHeight="1" x14ac:dyDescent="0.25">
      <c r="A4" s="6" t="s">
        <v>12</v>
      </c>
      <c r="B4" s="6"/>
      <c r="C4" s="9" t="s">
        <v>23</v>
      </c>
      <c r="D4" s="9" t="s">
        <v>31</v>
      </c>
      <c r="E4" s="9" t="s">
        <v>25</v>
      </c>
      <c r="F4" s="9" t="s">
        <v>26</v>
      </c>
      <c r="G4" s="7" t="s">
        <v>19</v>
      </c>
      <c r="H4" s="7" t="s">
        <v>18</v>
      </c>
      <c r="I4" s="6" t="s">
        <v>17</v>
      </c>
      <c r="J4" s="9" t="s">
        <v>22</v>
      </c>
      <c r="K4" s="9" t="s">
        <v>24</v>
      </c>
      <c r="L4" s="5" t="s">
        <v>10</v>
      </c>
      <c r="N4" s="8" t="s">
        <v>14</v>
      </c>
      <c r="O4" s="8"/>
      <c r="P4" s="8" t="s">
        <v>27</v>
      </c>
      <c r="R4" s="8" t="s">
        <v>15</v>
      </c>
      <c r="V4" s="10" t="s">
        <v>16</v>
      </c>
    </row>
    <row r="5" spans="1:32" x14ac:dyDescent="0.25">
      <c r="A5" s="4">
        <v>2</v>
      </c>
      <c r="B5" s="4"/>
      <c r="C5" s="3">
        <v>0.4</v>
      </c>
      <c r="D5" s="12">
        <f>SQRT(C5*C5+C5*C5)</f>
        <v>0.56568542494923812</v>
      </c>
      <c r="E5" s="3">
        <v>1.3</v>
      </c>
      <c r="F5" s="3">
        <f>I5/1000</f>
        <v>7.7900000000000011E-2</v>
      </c>
      <c r="G5" s="4">
        <v>69.900000000000006</v>
      </c>
      <c r="H5" s="3">
        <v>85.9</v>
      </c>
      <c r="I5" s="3">
        <f>((H5-G5)/2)+G5</f>
        <v>77.900000000000006</v>
      </c>
      <c r="J5" s="15">
        <v>4660</v>
      </c>
      <c r="K5" s="3">
        <f>P$3</f>
        <v>685</v>
      </c>
      <c r="L5" s="3">
        <v>0.5</v>
      </c>
      <c r="N5">
        <f>((16*D5)+(4*E5*F5))</f>
        <v>9.4560467991878099</v>
      </c>
      <c r="P5">
        <f>(3.14*F5*F5*F5)*((J5-K5)+(L5*J5))</f>
        <v>9.3589496751803036</v>
      </c>
      <c r="R5" t="str">
        <f>IF(N5&gt;P5,"ERROR","OK")</f>
        <v>ERROR</v>
      </c>
      <c r="T5" s="2"/>
      <c r="U5" s="2"/>
      <c r="V5" s="2"/>
      <c r="W5" s="2"/>
      <c r="X5" s="2"/>
    </row>
    <row r="6" spans="1:32" x14ac:dyDescent="0.25">
      <c r="A6" s="4">
        <v>3</v>
      </c>
      <c r="B6" s="4"/>
      <c r="C6" s="3">
        <v>1.2</v>
      </c>
      <c r="D6" s="12">
        <f t="shared" ref="D6:D26" si="0">SQRT(C6*C6+C6*C6)</f>
        <v>1.697056274847714</v>
      </c>
      <c r="E6" s="3">
        <v>2.4</v>
      </c>
      <c r="F6" s="3">
        <f t="shared" ref="F6:F16" si="1">I6/1000</f>
        <v>0.11115</v>
      </c>
      <c r="G6" s="4">
        <v>101.6</v>
      </c>
      <c r="H6" s="3">
        <v>120.7</v>
      </c>
      <c r="I6" s="3">
        <f t="shared" ref="I6:I16" si="2">((H6-G6)/2)+G6</f>
        <v>111.15</v>
      </c>
      <c r="J6" s="3">
        <f>J$5</f>
        <v>4660</v>
      </c>
      <c r="K6" s="3">
        <f t="shared" ref="K6:K16" si="3">P$3</f>
        <v>685</v>
      </c>
      <c r="L6" s="3">
        <v>0.5</v>
      </c>
      <c r="N6">
        <f t="shared" ref="N6:N26" si="4">((16*D6)+(4*E6*F6))</f>
        <v>28.219940397563423</v>
      </c>
      <c r="P6">
        <f t="shared" ref="P6:P16" si="5">(3.14*F6*F6*F6)*((J6-K6)+(L6*J6))</f>
        <v>27.185864007549487</v>
      </c>
      <c r="R6" t="str">
        <f t="shared" ref="R6:R16" si="6">IF(N6&gt;P6,"ERROR","OK")</f>
        <v>ERROR</v>
      </c>
    </row>
    <row r="7" spans="1:32" x14ac:dyDescent="0.25">
      <c r="A7" s="4">
        <v>4</v>
      </c>
      <c r="B7" s="4"/>
      <c r="C7" s="3">
        <v>1.9</v>
      </c>
      <c r="D7" s="12">
        <f t="shared" si="0"/>
        <v>2.6870057685088806</v>
      </c>
      <c r="E7" s="3">
        <v>3.1</v>
      </c>
      <c r="F7" s="3">
        <f t="shared" si="1"/>
        <v>0.13819999999999999</v>
      </c>
      <c r="G7" s="4">
        <v>127</v>
      </c>
      <c r="H7" s="3">
        <v>149.4</v>
      </c>
      <c r="I7" s="3">
        <f t="shared" si="2"/>
        <v>138.19999999999999</v>
      </c>
      <c r="J7" s="3">
        <f t="shared" ref="J7:J26" si="7">J$5</f>
        <v>4660</v>
      </c>
      <c r="K7" s="3">
        <f t="shared" si="3"/>
        <v>685</v>
      </c>
      <c r="L7" s="3">
        <v>0.5</v>
      </c>
      <c r="N7">
        <f t="shared" si="4"/>
        <v>44.705772296142086</v>
      </c>
      <c r="P7">
        <f t="shared" si="5"/>
        <v>52.25632548197359</v>
      </c>
      <c r="R7" t="str">
        <f t="shared" si="6"/>
        <v>OK</v>
      </c>
    </row>
    <row r="8" spans="1:32" x14ac:dyDescent="0.25">
      <c r="A8" s="4">
        <v>6</v>
      </c>
      <c r="B8" s="4"/>
      <c r="C8" s="3">
        <v>4.2</v>
      </c>
      <c r="D8" s="12">
        <f t="shared" si="0"/>
        <v>5.939696961966999</v>
      </c>
      <c r="E8" s="3">
        <v>5.0999999999999996</v>
      </c>
      <c r="F8" s="3">
        <f t="shared" si="1"/>
        <v>0.1961</v>
      </c>
      <c r="G8" s="4">
        <v>182.6</v>
      </c>
      <c r="H8" s="3">
        <v>209.6</v>
      </c>
      <c r="I8" s="3">
        <f t="shared" si="2"/>
        <v>196.1</v>
      </c>
      <c r="J8" s="3">
        <f t="shared" si="7"/>
        <v>4660</v>
      </c>
      <c r="K8" s="3">
        <f t="shared" si="3"/>
        <v>685</v>
      </c>
      <c r="L8" s="3">
        <v>0.5</v>
      </c>
      <c r="N8">
        <f t="shared" si="4"/>
        <v>99.035591391471982</v>
      </c>
      <c r="P8">
        <f t="shared" si="5"/>
        <v>149.29577583043368</v>
      </c>
      <c r="R8" t="str">
        <f t="shared" si="6"/>
        <v>OK</v>
      </c>
    </row>
    <row r="9" spans="1:32" x14ac:dyDescent="0.25">
      <c r="A9" s="4">
        <v>8</v>
      </c>
      <c r="B9" s="4"/>
      <c r="C9" s="3">
        <v>7.1</v>
      </c>
      <c r="D9" s="12">
        <f t="shared" si="0"/>
        <v>10.040916292848975</v>
      </c>
      <c r="E9" s="3">
        <v>7.2</v>
      </c>
      <c r="F9" s="3">
        <f t="shared" si="1"/>
        <v>0.24855000000000002</v>
      </c>
      <c r="G9" s="4">
        <v>233.4</v>
      </c>
      <c r="H9" s="3">
        <v>263.7</v>
      </c>
      <c r="I9" s="3">
        <f t="shared" si="2"/>
        <v>248.55</v>
      </c>
      <c r="J9" s="3">
        <f t="shared" si="7"/>
        <v>4660</v>
      </c>
      <c r="K9" s="3">
        <f t="shared" si="3"/>
        <v>685</v>
      </c>
      <c r="L9" s="3">
        <v>0.5</v>
      </c>
      <c r="N9">
        <f t="shared" si="4"/>
        <v>167.8129006855836</v>
      </c>
      <c r="P9">
        <f t="shared" si="5"/>
        <v>303.98772095492438</v>
      </c>
      <c r="R9" t="str">
        <f t="shared" si="6"/>
        <v>OK</v>
      </c>
      <c r="AC9" s="2" t="s">
        <v>20</v>
      </c>
      <c r="AD9" s="2"/>
      <c r="AF9" s="2" t="s">
        <v>21</v>
      </c>
    </row>
    <row r="10" spans="1:32" x14ac:dyDescent="0.25">
      <c r="A10" s="4">
        <v>10</v>
      </c>
      <c r="B10" s="4"/>
      <c r="C10" s="3">
        <v>10.8</v>
      </c>
      <c r="D10" s="12">
        <f t="shared" si="0"/>
        <v>15.273506473629428</v>
      </c>
      <c r="E10" s="3">
        <v>9.4</v>
      </c>
      <c r="F10" s="3">
        <f t="shared" si="1"/>
        <v>0.3024</v>
      </c>
      <c r="G10" s="4">
        <v>287.3</v>
      </c>
      <c r="H10" s="3">
        <v>317.5</v>
      </c>
      <c r="I10" s="3">
        <f t="shared" si="2"/>
        <v>302.39999999999998</v>
      </c>
      <c r="J10" s="3">
        <f t="shared" si="7"/>
        <v>4660</v>
      </c>
      <c r="K10" s="3">
        <f t="shared" si="3"/>
        <v>685</v>
      </c>
      <c r="L10" s="3">
        <v>0.5</v>
      </c>
      <c r="N10">
        <f t="shared" si="4"/>
        <v>255.74634357807085</v>
      </c>
      <c r="P10">
        <f t="shared" si="5"/>
        <v>547.46971456020492</v>
      </c>
      <c r="R10" t="str">
        <f t="shared" si="6"/>
        <v>OK</v>
      </c>
    </row>
    <row r="11" spans="1:32" x14ac:dyDescent="0.25">
      <c r="A11" s="4">
        <v>12</v>
      </c>
      <c r="B11" s="4"/>
      <c r="C11" s="3">
        <v>15.2</v>
      </c>
      <c r="D11" s="12">
        <f t="shared" si="0"/>
        <v>21.496046148071045</v>
      </c>
      <c r="E11" s="3">
        <v>11.7</v>
      </c>
      <c r="F11" s="3">
        <f t="shared" si="1"/>
        <v>0.35729999999999995</v>
      </c>
      <c r="G11" s="4">
        <v>339.9</v>
      </c>
      <c r="H11" s="3">
        <v>374.7</v>
      </c>
      <c r="I11" s="3">
        <f t="shared" si="2"/>
        <v>357.29999999999995</v>
      </c>
      <c r="J11" s="3">
        <f t="shared" si="7"/>
        <v>4660</v>
      </c>
      <c r="K11" s="3">
        <f t="shared" si="3"/>
        <v>685</v>
      </c>
      <c r="L11" s="3">
        <v>0.5</v>
      </c>
      <c r="N11">
        <f t="shared" si="4"/>
        <v>360.6583783691367</v>
      </c>
      <c r="P11">
        <f t="shared" si="5"/>
        <v>903.05413922151047</v>
      </c>
      <c r="R11" t="str">
        <f t="shared" si="6"/>
        <v>OK</v>
      </c>
      <c r="AC11" t="s">
        <v>0</v>
      </c>
      <c r="AD11" t="s">
        <v>1</v>
      </c>
    </row>
    <row r="12" spans="1:32" x14ac:dyDescent="0.25">
      <c r="A12" s="4">
        <v>14</v>
      </c>
      <c r="B12" s="4"/>
      <c r="C12" s="3">
        <v>20.5</v>
      </c>
      <c r="D12" s="12">
        <f t="shared" si="0"/>
        <v>28.991378028648448</v>
      </c>
      <c r="E12" s="3">
        <v>14.1</v>
      </c>
      <c r="F12" s="3">
        <f t="shared" si="1"/>
        <v>0.38900000000000001</v>
      </c>
      <c r="G12" s="4">
        <v>371.6</v>
      </c>
      <c r="H12" s="3">
        <v>406.4</v>
      </c>
      <c r="I12" s="3">
        <f t="shared" si="2"/>
        <v>389</v>
      </c>
      <c r="J12" s="3">
        <f t="shared" si="7"/>
        <v>4660</v>
      </c>
      <c r="K12" s="3">
        <f t="shared" si="3"/>
        <v>685</v>
      </c>
      <c r="L12" s="3">
        <v>0.5</v>
      </c>
      <c r="N12">
        <f t="shared" si="4"/>
        <v>485.80164845837515</v>
      </c>
      <c r="P12">
        <f t="shared" si="5"/>
        <v>1165.3692193013001</v>
      </c>
      <c r="R12" t="str">
        <f t="shared" si="6"/>
        <v>OK</v>
      </c>
      <c r="AC12" t="s">
        <v>2</v>
      </c>
      <c r="AD12" t="s">
        <v>3</v>
      </c>
    </row>
    <row r="13" spans="1:32" x14ac:dyDescent="0.25">
      <c r="A13" s="4">
        <v>16</v>
      </c>
      <c r="B13" s="4"/>
      <c r="C13" s="3">
        <v>26.6</v>
      </c>
      <c r="D13" s="12">
        <f t="shared" si="0"/>
        <v>37.618080759124332</v>
      </c>
      <c r="E13" s="3">
        <v>16.5</v>
      </c>
      <c r="F13" s="3">
        <f t="shared" si="1"/>
        <v>0.443</v>
      </c>
      <c r="G13" s="4">
        <v>422.4</v>
      </c>
      <c r="H13" s="3">
        <v>463.6</v>
      </c>
      <c r="I13" s="3">
        <f t="shared" si="2"/>
        <v>443</v>
      </c>
      <c r="J13" s="3">
        <f t="shared" si="7"/>
        <v>4660</v>
      </c>
      <c r="K13" s="3">
        <f t="shared" si="3"/>
        <v>685</v>
      </c>
      <c r="L13" s="3">
        <v>0.5</v>
      </c>
      <c r="N13">
        <f t="shared" si="4"/>
        <v>631.12729214598926</v>
      </c>
      <c r="P13">
        <f t="shared" si="5"/>
        <v>1721.1785204939006</v>
      </c>
      <c r="R13" t="str">
        <f t="shared" si="6"/>
        <v>OK</v>
      </c>
      <c r="AC13" t="s">
        <v>4</v>
      </c>
      <c r="AD13" t="s">
        <v>5</v>
      </c>
    </row>
    <row r="14" spans="1:32" x14ac:dyDescent="0.25">
      <c r="A14" s="4">
        <v>18</v>
      </c>
      <c r="B14" s="4"/>
      <c r="C14" s="3">
        <v>33.700000000000003</v>
      </c>
      <c r="D14" s="12">
        <f t="shared" si="0"/>
        <v>47.658997051973309</v>
      </c>
      <c r="E14" s="3">
        <v>19</v>
      </c>
      <c r="F14" s="3">
        <f t="shared" si="1"/>
        <v>0.50090000000000001</v>
      </c>
      <c r="G14" s="4">
        <v>474.7</v>
      </c>
      <c r="H14" s="3">
        <v>527.1</v>
      </c>
      <c r="I14" s="3">
        <f t="shared" si="2"/>
        <v>500.9</v>
      </c>
      <c r="J14" s="3">
        <f t="shared" si="7"/>
        <v>4660</v>
      </c>
      <c r="K14" s="3">
        <f t="shared" si="3"/>
        <v>685</v>
      </c>
      <c r="L14" s="3">
        <v>0.5</v>
      </c>
      <c r="N14">
        <f t="shared" si="4"/>
        <v>800.61235283157293</v>
      </c>
      <c r="P14">
        <f t="shared" si="5"/>
        <v>2488.1000161380234</v>
      </c>
      <c r="R14" t="str">
        <f t="shared" si="6"/>
        <v>OK</v>
      </c>
      <c r="AC14" t="s">
        <v>6</v>
      </c>
      <c r="AD14" t="s">
        <v>7</v>
      </c>
    </row>
    <row r="15" spans="1:32" x14ac:dyDescent="0.25">
      <c r="A15" s="4">
        <v>20</v>
      </c>
      <c r="B15" s="4"/>
      <c r="C15" s="3">
        <v>41.7</v>
      </c>
      <c r="D15" s="12">
        <f t="shared" si="0"/>
        <v>58.972705550958068</v>
      </c>
      <c r="E15" s="3">
        <v>21.6</v>
      </c>
      <c r="F15" s="3">
        <f t="shared" si="1"/>
        <v>0.55170000000000008</v>
      </c>
      <c r="G15" s="4">
        <v>525.5</v>
      </c>
      <c r="H15" s="3">
        <v>577.9</v>
      </c>
      <c r="I15" s="3">
        <f t="shared" si="2"/>
        <v>551.70000000000005</v>
      </c>
      <c r="J15" s="3">
        <f t="shared" si="7"/>
        <v>4660</v>
      </c>
      <c r="K15" s="3">
        <f t="shared" si="3"/>
        <v>685</v>
      </c>
      <c r="L15" s="3">
        <v>0.5</v>
      </c>
      <c r="N15">
        <f t="shared" si="4"/>
        <v>991.23016881532908</v>
      </c>
      <c r="P15">
        <f t="shared" si="5"/>
        <v>3324.4797417735522</v>
      </c>
      <c r="R15" t="str">
        <f t="shared" si="6"/>
        <v>OK</v>
      </c>
      <c r="V15" s="2"/>
      <c r="W15" s="2"/>
      <c r="X15" s="2"/>
      <c r="Y15" s="2"/>
      <c r="AC15" t="s">
        <v>8</v>
      </c>
      <c r="AD15" t="s">
        <v>9</v>
      </c>
    </row>
    <row r="16" spans="1:32" x14ac:dyDescent="0.25">
      <c r="A16" s="4">
        <v>24</v>
      </c>
      <c r="B16" s="4"/>
      <c r="C16" s="3">
        <v>54</v>
      </c>
      <c r="D16" s="12">
        <f t="shared" si="0"/>
        <v>76.367532368147138</v>
      </c>
      <c r="E16" s="3">
        <v>26.9</v>
      </c>
      <c r="F16" s="3">
        <f t="shared" si="1"/>
        <v>0.65725</v>
      </c>
      <c r="G16" s="4">
        <v>628.70000000000005</v>
      </c>
      <c r="H16" s="3">
        <v>685.8</v>
      </c>
      <c r="I16" s="3">
        <f t="shared" si="2"/>
        <v>657.25</v>
      </c>
      <c r="J16" s="3">
        <f t="shared" si="7"/>
        <v>4660</v>
      </c>
      <c r="K16" s="3">
        <f t="shared" si="3"/>
        <v>685</v>
      </c>
      <c r="L16" s="3">
        <v>0.5</v>
      </c>
      <c r="N16">
        <f t="shared" si="4"/>
        <v>1292.6006178903542</v>
      </c>
      <c r="P16">
        <f t="shared" si="5"/>
        <v>5620.9085987900835</v>
      </c>
      <c r="R16" t="str">
        <f t="shared" si="6"/>
        <v>OK</v>
      </c>
      <c r="AC16" t="s">
        <v>10</v>
      </c>
      <c r="AD16" t="s">
        <v>11</v>
      </c>
    </row>
    <row r="17" spans="1:25" x14ac:dyDescent="0.25">
      <c r="A17" s="1"/>
      <c r="B17" s="1"/>
    </row>
    <row r="18" spans="1:25" x14ac:dyDescent="0.25">
      <c r="A18" s="4">
        <v>26</v>
      </c>
      <c r="B18" s="4"/>
      <c r="C18" s="3">
        <v>58.5</v>
      </c>
      <c r="D18" s="12">
        <f t="shared" si="0"/>
        <v>82.731493398826061</v>
      </c>
      <c r="E18" s="3">
        <v>29.1</v>
      </c>
      <c r="F18" s="3">
        <f>I18/1000</f>
        <v>0.71120000000000005</v>
      </c>
      <c r="G18" s="3">
        <v>685.8</v>
      </c>
      <c r="H18" s="3">
        <v>736.6</v>
      </c>
      <c r="I18" s="3">
        <f>((H18-G18)/2)+G18</f>
        <v>711.2</v>
      </c>
      <c r="J18" s="3">
        <f t="shared" si="7"/>
        <v>4660</v>
      </c>
      <c r="K18" s="3">
        <f>P$3</f>
        <v>685</v>
      </c>
      <c r="L18" s="3">
        <v>0.1</v>
      </c>
      <c r="N18">
        <f t="shared" si="4"/>
        <v>1406.487574381217</v>
      </c>
      <c r="P18">
        <f t="shared" ref="P18:P26" si="8">(3.14*F18*F18*F18)*((J18-K18)+(L18*J18))</f>
        <v>5016.324989905439</v>
      </c>
      <c r="R18" t="str">
        <f t="shared" ref="R18:R26" si="9">IF(N18&gt;P18,"ERROR","OK")</f>
        <v>OK</v>
      </c>
    </row>
    <row r="19" spans="1:25" ht="15" customHeight="1" x14ac:dyDescent="0.25">
      <c r="A19" s="4">
        <v>28</v>
      </c>
      <c r="B19" s="4"/>
      <c r="C19" s="3">
        <v>63</v>
      </c>
      <c r="D19" s="12">
        <f t="shared" si="0"/>
        <v>89.095454429504983</v>
      </c>
      <c r="E19" s="3">
        <v>31.4</v>
      </c>
      <c r="F19" s="3">
        <f t="shared" ref="F19:F26" si="10">I19/1000</f>
        <v>0.76200000000000001</v>
      </c>
      <c r="G19" s="3">
        <v>736.6</v>
      </c>
      <c r="H19" s="3">
        <v>787.4</v>
      </c>
      <c r="I19" s="3">
        <f t="shared" ref="I19:I26" si="11">((H19-G19)/2)+G19</f>
        <v>762</v>
      </c>
      <c r="J19" s="3">
        <f t="shared" si="7"/>
        <v>4660</v>
      </c>
      <c r="K19" s="3">
        <f t="shared" ref="K19:K26" si="12">P$3</f>
        <v>685</v>
      </c>
      <c r="L19" s="3">
        <v>0.1</v>
      </c>
      <c r="N19">
        <f t="shared" si="4"/>
        <v>1521.2344708720798</v>
      </c>
      <c r="P19">
        <f t="shared" si="8"/>
        <v>6169.8603647707205</v>
      </c>
      <c r="R19" t="str">
        <f t="shared" si="9"/>
        <v>OK</v>
      </c>
    </row>
    <row r="20" spans="1:25" s="35" customFormat="1" x14ac:dyDescent="0.25">
      <c r="A20" s="11">
        <v>30</v>
      </c>
      <c r="B20" s="11"/>
      <c r="C20" s="16">
        <v>150</v>
      </c>
      <c r="D20" s="34">
        <v>150</v>
      </c>
      <c r="E20" s="16">
        <v>150</v>
      </c>
      <c r="F20" s="16">
        <f t="shared" si="10"/>
        <v>0.81920000000000004</v>
      </c>
      <c r="G20" s="16">
        <v>793.8</v>
      </c>
      <c r="H20" s="16">
        <v>844.6</v>
      </c>
      <c r="I20" s="16">
        <f t="shared" si="11"/>
        <v>819.2</v>
      </c>
      <c r="J20" s="16">
        <f t="shared" si="7"/>
        <v>4660</v>
      </c>
      <c r="K20" s="16">
        <f t="shared" si="12"/>
        <v>685</v>
      </c>
      <c r="L20" s="16">
        <v>0.1</v>
      </c>
      <c r="N20" s="35">
        <f t="shared" si="4"/>
        <v>2891.52</v>
      </c>
      <c r="P20" s="35">
        <f t="shared" si="8"/>
        <v>7666.20188815655</v>
      </c>
      <c r="R20" s="35" t="str">
        <f t="shared" si="9"/>
        <v>OK</v>
      </c>
    </row>
    <row r="21" spans="1:25" x14ac:dyDescent="0.25">
      <c r="A21" s="4">
        <v>32</v>
      </c>
      <c r="B21" s="4"/>
      <c r="C21" s="3">
        <v>72</v>
      </c>
      <c r="D21" s="12">
        <f t="shared" si="0"/>
        <v>101.82337649086284</v>
      </c>
      <c r="E21" s="3">
        <v>35.9</v>
      </c>
      <c r="F21" s="3">
        <f t="shared" si="10"/>
        <v>0.87629999999999997</v>
      </c>
      <c r="G21" s="3">
        <v>850.9</v>
      </c>
      <c r="H21" s="3">
        <v>901.7</v>
      </c>
      <c r="I21" s="3">
        <f t="shared" si="11"/>
        <v>876.3</v>
      </c>
      <c r="J21" s="3">
        <f t="shared" si="7"/>
        <v>4660</v>
      </c>
      <c r="K21" s="3">
        <f t="shared" si="12"/>
        <v>685</v>
      </c>
      <c r="L21" s="3">
        <v>0.1</v>
      </c>
      <c r="N21">
        <f t="shared" si="4"/>
        <v>1755.0107038538054</v>
      </c>
      <c r="P21">
        <f t="shared" si="8"/>
        <v>9383.5863822706669</v>
      </c>
      <c r="R21" t="str">
        <f t="shared" si="9"/>
        <v>OK</v>
      </c>
    </row>
    <row r="22" spans="1:25" x14ac:dyDescent="0.25">
      <c r="A22" s="4">
        <v>34</v>
      </c>
      <c r="B22" s="4"/>
      <c r="C22" s="3">
        <v>76.5</v>
      </c>
      <c r="D22" s="12">
        <f t="shared" si="0"/>
        <v>108.18733752154178</v>
      </c>
      <c r="E22" s="3">
        <v>38.1</v>
      </c>
      <c r="F22" s="3">
        <f t="shared" si="10"/>
        <v>0.92710000000000004</v>
      </c>
      <c r="G22" s="3">
        <v>901.7</v>
      </c>
      <c r="H22" s="3">
        <v>952.5</v>
      </c>
      <c r="I22" s="3">
        <f t="shared" si="11"/>
        <v>927.1</v>
      </c>
      <c r="J22" s="3">
        <f t="shared" si="7"/>
        <v>4660</v>
      </c>
      <c r="K22" s="3">
        <f t="shared" si="12"/>
        <v>685</v>
      </c>
      <c r="L22" s="3">
        <v>0.1</v>
      </c>
      <c r="N22">
        <f t="shared" si="4"/>
        <v>1872.2874403446685</v>
      </c>
      <c r="P22">
        <f t="shared" si="8"/>
        <v>11111.947081120423</v>
      </c>
      <c r="R22" t="str">
        <f t="shared" si="9"/>
        <v>OK</v>
      </c>
    </row>
    <row r="23" spans="1:25" x14ac:dyDescent="0.25">
      <c r="A23" s="4">
        <v>36</v>
      </c>
      <c r="B23" s="4"/>
      <c r="C23" s="3">
        <v>81</v>
      </c>
      <c r="D23" s="12">
        <f t="shared" si="0"/>
        <v>114.5512985522207</v>
      </c>
      <c r="E23" s="3">
        <v>40.4</v>
      </c>
      <c r="F23" s="3">
        <f t="shared" si="10"/>
        <v>0.98120000000000007</v>
      </c>
      <c r="G23" s="3">
        <v>955.8</v>
      </c>
      <c r="H23" s="3">
        <v>1006.6</v>
      </c>
      <c r="I23" s="3">
        <f t="shared" si="11"/>
        <v>981.2</v>
      </c>
      <c r="J23" s="3">
        <f t="shared" si="7"/>
        <v>4660</v>
      </c>
      <c r="K23" s="3">
        <f t="shared" si="12"/>
        <v>685</v>
      </c>
      <c r="L23" s="3">
        <v>0.1</v>
      </c>
      <c r="N23">
        <f t="shared" si="4"/>
        <v>1991.3826968355313</v>
      </c>
      <c r="P23">
        <f t="shared" si="8"/>
        <v>13172.94989249338</v>
      </c>
      <c r="R23" t="str">
        <f t="shared" si="9"/>
        <v>OK</v>
      </c>
    </row>
    <row r="24" spans="1:25" x14ac:dyDescent="0.25">
      <c r="A24" s="4">
        <v>38</v>
      </c>
      <c r="B24" s="4"/>
      <c r="C24" s="3">
        <v>85.5</v>
      </c>
      <c r="D24" s="12">
        <f t="shared" si="0"/>
        <v>120.91525958289962</v>
      </c>
      <c r="E24" s="3">
        <v>42.6</v>
      </c>
      <c r="F24" s="3">
        <f t="shared" si="10"/>
        <v>0.99695</v>
      </c>
      <c r="G24" s="3">
        <v>977.9</v>
      </c>
      <c r="H24" s="3">
        <v>1016</v>
      </c>
      <c r="I24" s="3">
        <f t="shared" si="11"/>
        <v>996.95</v>
      </c>
      <c r="J24" s="3">
        <f t="shared" si="7"/>
        <v>4660</v>
      </c>
      <c r="K24" s="3">
        <f t="shared" si="12"/>
        <v>685</v>
      </c>
      <c r="L24" s="3">
        <v>0.1</v>
      </c>
      <c r="N24">
        <f t="shared" si="4"/>
        <v>2104.524433326394</v>
      </c>
      <c r="P24">
        <f t="shared" si="8"/>
        <v>13817.534396182671</v>
      </c>
      <c r="R24" t="str">
        <f t="shared" si="9"/>
        <v>OK</v>
      </c>
      <c r="V24" s="2"/>
      <c r="W24" s="2"/>
      <c r="X24" s="2"/>
      <c r="Y24" s="2"/>
    </row>
    <row r="25" spans="1:25" x14ac:dyDescent="0.25">
      <c r="A25" s="4">
        <v>40</v>
      </c>
      <c r="B25" s="4"/>
      <c r="C25" s="3">
        <v>90</v>
      </c>
      <c r="D25" s="12">
        <f t="shared" si="0"/>
        <v>127.27922061357856</v>
      </c>
      <c r="E25" s="3">
        <v>44.8</v>
      </c>
      <c r="F25" s="3">
        <f t="shared" si="10"/>
        <v>1.0462499999999999</v>
      </c>
      <c r="G25" s="3">
        <v>1022.4</v>
      </c>
      <c r="H25" s="3">
        <v>1070.0999999999999</v>
      </c>
      <c r="I25" s="3">
        <f t="shared" si="11"/>
        <v>1046.25</v>
      </c>
      <c r="J25" s="3">
        <f t="shared" si="7"/>
        <v>4660</v>
      </c>
      <c r="K25" s="3">
        <f t="shared" si="12"/>
        <v>685</v>
      </c>
      <c r="L25" s="3">
        <v>0.1</v>
      </c>
      <c r="N25">
        <f t="shared" si="4"/>
        <v>2223.9555298172568</v>
      </c>
      <c r="P25">
        <f t="shared" si="8"/>
        <v>15970.438262225034</v>
      </c>
      <c r="R25" t="str">
        <f t="shared" si="9"/>
        <v>OK</v>
      </c>
    </row>
    <row r="26" spans="1:25" x14ac:dyDescent="0.25">
      <c r="A26" s="4">
        <v>48</v>
      </c>
      <c r="B26" s="4"/>
      <c r="C26" s="3">
        <v>108</v>
      </c>
      <c r="D26" s="12">
        <f t="shared" si="0"/>
        <v>152.73506473629428</v>
      </c>
      <c r="E26" s="3">
        <v>53.8</v>
      </c>
      <c r="F26" s="3">
        <f t="shared" si="10"/>
        <v>1.2605999999999999</v>
      </c>
      <c r="G26" s="3">
        <v>1235.2</v>
      </c>
      <c r="H26" s="3">
        <v>1286</v>
      </c>
      <c r="I26" s="3">
        <f t="shared" si="11"/>
        <v>1260.5999999999999</v>
      </c>
      <c r="J26" s="3">
        <f t="shared" si="7"/>
        <v>4660</v>
      </c>
      <c r="K26" s="3">
        <f t="shared" si="12"/>
        <v>685</v>
      </c>
      <c r="L26" s="3">
        <v>0.1</v>
      </c>
      <c r="N26">
        <f t="shared" si="4"/>
        <v>2715.0421557807085</v>
      </c>
      <c r="P26">
        <f t="shared" si="8"/>
        <v>27934.59180585745</v>
      </c>
      <c r="R26" t="str">
        <f t="shared" si="9"/>
        <v>OK</v>
      </c>
    </row>
  </sheetData>
  <mergeCells count="4">
    <mergeCell ref="A3:L3"/>
    <mergeCell ref="P3:Q3"/>
    <mergeCell ref="N2:O2"/>
    <mergeCell ref="P2:Q2"/>
  </mergeCells>
  <pageMargins left="0.7" right="0.7" top="0.75" bottom="0.75" header="0.3" footer="0.3"/>
  <pageSetup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E26"/>
  <sheetViews>
    <sheetView zoomScale="70" zoomScaleNormal="70" workbookViewId="0">
      <selection activeCell="O2" sqref="O2:P3"/>
    </sheetView>
  </sheetViews>
  <sheetFormatPr defaultRowHeight="15" x14ac:dyDescent="0.25"/>
  <cols>
    <col min="2" max="3" width="10.140625" customWidth="1"/>
    <col min="7" max="8" width="9.85546875" customWidth="1"/>
    <col min="9" max="9" width="10.28515625" customWidth="1"/>
    <col min="10" max="10" width="11" customWidth="1"/>
    <col min="14" max="14" width="33.42578125" customWidth="1"/>
    <col min="17" max="17" width="10.7109375" customWidth="1"/>
    <col min="20" max="20" width="14.42578125" customWidth="1"/>
    <col min="29" max="29" width="14.85546875" customWidth="1"/>
  </cols>
  <sheetData>
    <row r="2" spans="1:31" ht="38.25" customHeight="1" x14ac:dyDescent="0.25">
      <c r="M2" s="49" t="s">
        <v>34</v>
      </c>
      <c r="N2" s="50"/>
      <c r="O2" s="47">
        <v>9300</v>
      </c>
      <c r="P2" s="48"/>
    </row>
    <row r="3" spans="1:31" ht="67.5" customHeight="1" x14ac:dyDescent="0.25">
      <c r="A3" s="36" t="s">
        <v>29</v>
      </c>
      <c r="B3" s="37"/>
      <c r="C3" s="37"/>
      <c r="D3" s="37"/>
      <c r="E3" s="37"/>
      <c r="F3" s="37"/>
      <c r="G3" s="37"/>
      <c r="H3" s="37"/>
      <c r="I3" s="37"/>
      <c r="J3" s="37"/>
      <c r="K3" s="38"/>
      <c r="M3" s="20" t="s">
        <v>35</v>
      </c>
      <c r="N3" s="19"/>
      <c r="O3" s="47">
        <f>O2+AD3</f>
        <v>9323.2907937500004</v>
      </c>
      <c r="P3" s="48"/>
      <c r="R3" s="20" t="s">
        <v>32</v>
      </c>
      <c r="S3" s="17"/>
      <c r="T3" s="18"/>
      <c r="U3" s="22">
        <v>1</v>
      </c>
      <c r="W3" s="20" t="s">
        <v>33</v>
      </c>
      <c r="X3" s="18"/>
      <c r="Y3" s="3"/>
      <c r="Z3" s="22">
        <v>2.375</v>
      </c>
      <c r="AB3" s="20" t="s">
        <v>36</v>
      </c>
      <c r="AC3" s="18"/>
      <c r="AD3" s="22">
        <f>U3*Z3*9.80665</f>
        <v>23.290793749999999</v>
      </c>
    </row>
    <row r="4" spans="1:31" ht="45.75" customHeight="1" x14ac:dyDescent="0.25">
      <c r="A4" s="6" t="s">
        <v>12</v>
      </c>
      <c r="B4" s="9" t="s">
        <v>23</v>
      </c>
      <c r="C4" s="9" t="s">
        <v>31</v>
      </c>
      <c r="D4" s="9" t="s">
        <v>25</v>
      </c>
      <c r="E4" s="9" t="s">
        <v>26</v>
      </c>
      <c r="F4" s="7" t="s">
        <v>19</v>
      </c>
      <c r="G4" s="7" t="s">
        <v>18</v>
      </c>
      <c r="H4" s="6" t="s">
        <v>17</v>
      </c>
      <c r="I4" s="9" t="s">
        <v>22</v>
      </c>
      <c r="J4" s="9" t="s">
        <v>24</v>
      </c>
      <c r="K4" s="5" t="s">
        <v>10</v>
      </c>
      <c r="M4" s="8" t="s">
        <v>14</v>
      </c>
      <c r="N4" s="8"/>
      <c r="O4" s="8" t="s">
        <v>27</v>
      </c>
      <c r="Q4" s="8" t="s">
        <v>15</v>
      </c>
      <c r="U4" s="10" t="s">
        <v>16</v>
      </c>
    </row>
    <row r="5" spans="1:31" x14ac:dyDescent="0.25">
      <c r="A5" s="4">
        <v>2</v>
      </c>
      <c r="B5" s="3">
        <v>0.4</v>
      </c>
      <c r="C5" s="12">
        <f>SQRT(B5*B5+B5*B5)</f>
        <v>0.56568542494923812</v>
      </c>
      <c r="D5" s="3">
        <v>1.9</v>
      </c>
      <c r="E5" s="3">
        <f>H5/1000</f>
        <v>7.7900000000000011E-2</v>
      </c>
      <c r="F5" s="4">
        <v>69.900000000000006</v>
      </c>
      <c r="G5" s="3">
        <v>85.9</v>
      </c>
      <c r="H5" s="3">
        <f>((G5-F5)/2)+F5</f>
        <v>77.900000000000006</v>
      </c>
      <c r="I5" s="15">
        <v>9320</v>
      </c>
      <c r="J5" s="3">
        <f>O$3</f>
        <v>9323.2907937500004</v>
      </c>
      <c r="K5" s="3">
        <v>0.5</v>
      </c>
      <c r="M5">
        <f>((16*C5)+(4*D5*E5))</f>
        <v>9.6430067991878108</v>
      </c>
      <c r="O5">
        <f>(3.14*E5*E5*E5)*((I5-J5)+(K5*I5))</f>
        <v>6.9122770996419609</v>
      </c>
      <c r="Q5" t="str">
        <f>IF(M5&gt;O5,"ERROR","OK")</f>
        <v>ERROR</v>
      </c>
      <c r="S5" s="2"/>
      <c r="T5" s="2"/>
      <c r="U5" s="2"/>
      <c r="V5" s="2"/>
      <c r="W5" s="2"/>
    </row>
    <row r="6" spans="1:31" x14ac:dyDescent="0.25">
      <c r="A6" s="4">
        <v>3</v>
      </c>
      <c r="B6" s="3">
        <v>1.3</v>
      </c>
      <c r="C6" s="12">
        <f t="shared" ref="C6:C26" si="0">SQRT(B6*B6+B6*B6)</f>
        <v>1.8384776310850237</v>
      </c>
      <c r="D6" s="3">
        <v>3.3</v>
      </c>
      <c r="E6" s="3">
        <f t="shared" ref="E6:E16" si="1">H6/1000</f>
        <v>0.11115</v>
      </c>
      <c r="F6" s="4">
        <v>101.6</v>
      </c>
      <c r="G6" s="3">
        <v>120.7</v>
      </c>
      <c r="H6" s="3">
        <f t="shared" ref="H6:H16" si="2">((G6-F6)/2)+F6</f>
        <v>111.15</v>
      </c>
      <c r="I6" s="3">
        <f>I$5</f>
        <v>9320</v>
      </c>
      <c r="J6" s="3">
        <f t="shared" ref="J6:J16" si="3">O$3</f>
        <v>9323.2907937500004</v>
      </c>
      <c r="K6" s="3">
        <v>0.5</v>
      </c>
      <c r="M6">
        <f t="shared" ref="M6:M26" si="4">((16*C6)+(4*D6*E6))</f>
        <v>30.882822097360378</v>
      </c>
      <c r="O6">
        <f t="shared" ref="O6:O16" si="5">(3.14*E6*E6*E6)*((I6-J6)+(K6*I6))</f>
        <v>20.078772910993848</v>
      </c>
      <c r="Q6" t="str">
        <f t="shared" ref="Q6:Q16" si="6">IF(M6&gt;O6,"ERROR","OK")</f>
        <v>ERROR</v>
      </c>
    </row>
    <row r="7" spans="1:31" x14ac:dyDescent="0.25">
      <c r="A7" s="4">
        <v>4</v>
      </c>
      <c r="B7" s="3">
        <v>2.1</v>
      </c>
      <c r="C7" s="12">
        <f t="shared" si="0"/>
        <v>2.9698484809834995</v>
      </c>
      <c r="D7" s="3">
        <v>4.4000000000000004</v>
      </c>
      <c r="E7" s="3">
        <f t="shared" si="1"/>
        <v>0.13505</v>
      </c>
      <c r="F7" s="4">
        <v>120.7</v>
      </c>
      <c r="G7" s="3">
        <v>149.4</v>
      </c>
      <c r="H7" s="3">
        <f t="shared" si="2"/>
        <v>135.05000000000001</v>
      </c>
      <c r="I7" s="3">
        <f t="shared" ref="I7:I26" si="7">I$5</f>
        <v>9320</v>
      </c>
      <c r="J7" s="3">
        <f t="shared" si="3"/>
        <v>9323.2907937500004</v>
      </c>
      <c r="K7" s="3">
        <v>0.5</v>
      </c>
      <c r="M7">
        <f t="shared" si="4"/>
        <v>49.894455695735992</v>
      </c>
      <c r="O7">
        <f t="shared" si="5"/>
        <v>36.015755749927081</v>
      </c>
      <c r="Q7" t="str">
        <f t="shared" si="6"/>
        <v>ERROR</v>
      </c>
    </row>
    <row r="8" spans="1:31" x14ac:dyDescent="0.25">
      <c r="A8" s="4">
        <v>6</v>
      </c>
      <c r="B8" s="3">
        <v>4.9000000000000004</v>
      </c>
      <c r="C8" s="12">
        <f t="shared" si="0"/>
        <v>6.9296464556281663</v>
      </c>
      <c r="D8" s="3">
        <v>7.1</v>
      </c>
      <c r="E8" s="3">
        <f t="shared" si="1"/>
        <v>0.19219999999999998</v>
      </c>
      <c r="F8" s="4">
        <v>174.8</v>
      </c>
      <c r="G8" s="3">
        <v>209.6</v>
      </c>
      <c r="H8" s="3">
        <f t="shared" si="2"/>
        <v>192.2</v>
      </c>
      <c r="I8" s="3">
        <f t="shared" si="7"/>
        <v>9320</v>
      </c>
      <c r="J8" s="3">
        <f t="shared" si="3"/>
        <v>9323.2907937500004</v>
      </c>
      <c r="K8" s="3">
        <v>0.5</v>
      </c>
      <c r="M8">
        <f t="shared" si="4"/>
        <v>116.33282329005065</v>
      </c>
      <c r="O8">
        <f t="shared" si="5"/>
        <v>103.81710563476376</v>
      </c>
      <c r="Q8" t="str">
        <f t="shared" si="6"/>
        <v>ERROR</v>
      </c>
    </row>
    <row r="9" spans="1:31" x14ac:dyDescent="0.25">
      <c r="A9" s="4">
        <v>8</v>
      </c>
      <c r="B9" s="3">
        <v>8.6999999999999993</v>
      </c>
      <c r="C9" s="12">
        <f t="shared" si="0"/>
        <v>12.303657992645926</v>
      </c>
      <c r="D9" s="3">
        <v>10.1</v>
      </c>
      <c r="E9" s="3">
        <f t="shared" si="1"/>
        <v>0.24464999999999998</v>
      </c>
      <c r="F9" s="4">
        <v>225.6</v>
      </c>
      <c r="G9" s="3">
        <v>263.7</v>
      </c>
      <c r="H9" s="3">
        <f t="shared" si="2"/>
        <v>244.64999999999998</v>
      </c>
      <c r="I9" s="3">
        <f t="shared" si="7"/>
        <v>9320</v>
      </c>
      <c r="J9" s="3">
        <f t="shared" si="3"/>
        <v>9323.2907937500004</v>
      </c>
      <c r="K9" s="3">
        <v>0.5</v>
      </c>
      <c r="M9">
        <f t="shared" si="4"/>
        <v>206.74238788233481</v>
      </c>
      <c r="O9">
        <f t="shared" si="5"/>
        <v>214.11368556488802</v>
      </c>
      <c r="Q9" t="str">
        <f t="shared" si="6"/>
        <v>OK</v>
      </c>
      <c r="AB9" s="2" t="s">
        <v>20</v>
      </c>
      <c r="AC9" s="2"/>
      <c r="AE9" s="2" t="s">
        <v>21</v>
      </c>
    </row>
    <row r="10" spans="1:31" x14ac:dyDescent="0.25">
      <c r="A10" s="4">
        <v>10</v>
      </c>
      <c r="B10" s="3">
        <v>13.8</v>
      </c>
      <c r="C10" s="12">
        <f t="shared" si="0"/>
        <v>19.516147160748712</v>
      </c>
      <c r="D10" s="3">
        <v>13.2</v>
      </c>
      <c r="E10" s="3">
        <f t="shared" si="1"/>
        <v>0.29605000000000004</v>
      </c>
      <c r="F10" s="4">
        <v>274.60000000000002</v>
      </c>
      <c r="G10" s="3">
        <v>317.5</v>
      </c>
      <c r="H10" s="3">
        <f t="shared" si="2"/>
        <v>296.05</v>
      </c>
      <c r="I10" s="3">
        <f t="shared" si="7"/>
        <v>9320</v>
      </c>
      <c r="J10" s="3">
        <f t="shared" si="3"/>
        <v>9323.2907937500004</v>
      </c>
      <c r="K10" s="3">
        <v>0.5</v>
      </c>
      <c r="M10">
        <f t="shared" si="4"/>
        <v>327.88979457197939</v>
      </c>
      <c r="O10">
        <f t="shared" si="5"/>
        <v>379.4057977117709</v>
      </c>
      <c r="Q10" t="str">
        <f t="shared" si="6"/>
        <v>OK</v>
      </c>
    </row>
    <row r="11" spans="1:31" x14ac:dyDescent="0.25">
      <c r="A11" s="4">
        <v>12</v>
      </c>
      <c r="B11" s="3">
        <v>20.100000000000001</v>
      </c>
      <c r="C11" s="12">
        <f t="shared" si="0"/>
        <v>28.425692603699211</v>
      </c>
      <c r="D11" s="3">
        <v>16.399999999999999</v>
      </c>
      <c r="E11" s="3">
        <f t="shared" si="1"/>
        <v>0.35094999999999998</v>
      </c>
      <c r="F11" s="4">
        <v>327.2</v>
      </c>
      <c r="G11" s="3">
        <v>374.7</v>
      </c>
      <c r="H11" s="3">
        <f t="shared" si="2"/>
        <v>350.95</v>
      </c>
      <c r="I11" s="3">
        <f t="shared" si="7"/>
        <v>9320</v>
      </c>
      <c r="J11" s="3">
        <f t="shared" si="3"/>
        <v>9323.2907937500004</v>
      </c>
      <c r="K11" s="3">
        <v>0.5</v>
      </c>
      <c r="M11">
        <f t="shared" si="4"/>
        <v>477.83340165918736</v>
      </c>
      <c r="O11">
        <f t="shared" si="5"/>
        <v>632.03991654629431</v>
      </c>
      <c r="Q11" t="str">
        <f t="shared" si="6"/>
        <v>OK</v>
      </c>
      <c r="AB11" t="s">
        <v>0</v>
      </c>
      <c r="AC11" t="s">
        <v>1</v>
      </c>
    </row>
    <row r="12" spans="1:31" x14ac:dyDescent="0.25">
      <c r="A12" s="4">
        <v>14</v>
      </c>
      <c r="B12" s="3">
        <v>27.9</v>
      </c>
      <c r="C12" s="12">
        <f t="shared" si="0"/>
        <v>39.456558390209352</v>
      </c>
      <c r="D12" s="3">
        <v>19.7</v>
      </c>
      <c r="E12" s="3">
        <f t="shared" si="1"/>
        <v>0.38419999999999999</v>
      </c>
      <c r="F12" s="4">
        <v>362</v>
      </c>
      <c r="G12" s="3">
        <v>406.4</v>
      </c>
      <c r="H12" s="3">
        <f t="shared" si="2"/>
        <v>384.2</v>
      </c>
      <c r="I12" s="3">
        <f t="shared" si="7"/>
        <v>9320</v>
      </c>
      <c r="J12" s="3">
        <f t="shared" si="3"/>
        <v>9323.2907937500004</v>
      </c>
      <c r="K12" s="3">
        <v>0.5</v>
      </c>
      <c r="M12">
        <f t="shared" si="4"/>
        <v>661.5798942433496</v>
      </c>
      <c r="O12">
        <f t="shared" si="5"/>
        <v>829.2411560059868</v>
      </c>
      <c r="Q12" t="str">
        <f t="shared" si="6"/>
        <v>OK</v>
      </c>
      <c r="AB12" t="s">
        <v>2</v>
      </c>
      <c r="AC12" t="s">
        <v>3</v>
      </c>
    </row>
    <row r="13" spans="1:31" x14ac:dyDescent="0.25">
      <c r="A13" s="4">
        <v>16</v>
      </c>
      <c r="B13" s="3">
        <v>37.200000000000003</v>
      </c>
      <c r="C13" s="12">
        <f t="shared" si="0"/>
        <v>52.608744520279139</v>
      </c>
      <c r="D13" s="3">
        <v>23.2</v>
      </c>
      <c r="E13" s="3">
        <f t="shared" si="1"/>
        <v>0.43820000000000003</v>
      </c>
      <c r="F13" s="4">
        <v>412.8</v>
      </c>
      <c r="G13" s="3">
        <v>463.6</v>
      </c>
      <c r="H13" s="3">
        <f t="shared" si="2"/>
        <v>438.20000000000005</v>
      </c>
      <c r="I13" s="3">
        <f t="shared" si="7"/>
        <v>9320</v>
      </c>
      <c r="J13" s="3">
        <f t="shared" si="3"/>
        <v>9323.2907937500004</v>
      </c>
      <c r="K13" s="3">
        <v>0.5</v>
      </c>
      <c r="M13">
        <f t="shared" si="4"/>
        <v>882.40487232446617</v>
      </c>
      <c r="O13">
        <f t="shared" si="5"/>
        <v>1230.3421042110772</v>
      </c>
      <c r="Q13" t="str">
        <f t="shared" si="6"/>
        <v>OK</v>
      </c>
      <c r="AB13" t="s">
        <v>4</v>
      </c>
      <c r="AC13" t="s">
        <v>5</v>
      </c>
    </row>
    <row r="14" spans="1:31" x14ac:dyDescent="0.25">
      <c r="A14" s="4">
        <v>18</v>
      </c>
      <c r="B14" s="3">
        <v>48.2</v>
      </c>
      <c r="C14" s="12">
        <f t="shared" si="0"/>
        <v>68.165093706383189</v>
      </c>
      <c r="D14" s="3">
        <v>26.7</v>
      </c>
      <c r="E14" s="3">
        <f t="shared" si="1"/>
        <v>0.4985</v>
      </c>
      <c r="F14" s="4">
        <v>469.9</v>
      </c>
      <c r="G14" s="3">
        <v>527.1</v>
      </c>
      <c r="H14" s="3">
        <f t="shared" si="2"/>
        <v>498.5</v>
      </c>
      <c r="I14" s="3">
        <f t="shared" si="7"/>
        <v>9320</v>
      </c>
      <c r="J14" s="3">
        <f t="shared" si="3"/>
        <v>9323.2907937500004</v>
      </c>
      <c r="K14" s="3">
        <v>0.5</v>
      </c>
      <c r="M14">
        <f t="shared" si="4"/>
        <v>1143.8812993021311</v>
      </c>
      <c r="O14">
        <f t="shared" si="5"/>
        <v>1811.3578383083843</v>
      </c>
      <c r="Q14" t="str">
        <f t="shared" si="6"/>
        <v>OK</v>
      </c>
      <c r="AB14" t="s">
        <v>6</v>
      </c>
      <c r="AC14" t="s">
        <v>7</v>
      </c>
    </row>
    <row r="15" spans="1:31" x14ac:dyDescent="0.25">
      <c r="A15" s="4">
        <v>20</v>
      </c>
      <c r="B15" s="3">
        <v>61.1</v>
      </c>
      <c r="C15" s="12">
        <f t="shared" si="0"/>
        <v>86.408448660996115</v>
      </c>
      <c r="D15" s="3">
        <v>30.3</v>
      </c>
      <c r="E15" s="3">
        <f t="shared" si="1"/>
        <v>0.5492999999999999</v>
      </c>
      <c r="F15" s="4">
        <v>520.70000000000005</v>
      </c>
      <c r="G15" s="3">
        <v>577.9</v>
      </c>
      <c r="H15" s="3">
        <f t="shared" si="2"/>
        <v>549.29999999999995</v>
      </c>
      <c r="I15" s="3">
        <f t="shared" si="7"/>
        <v>9320</v>
      </c>
      <c r="J15" s="3">
        <f t="shared" si="3"/>
        <v>9323.2907937500004</v>
      </c>
      <c r="K15" s="3">
        <v>0.5</v>
      </c>
      <c r="M15">
        <f t="shared" si="4"/>
        <v>1449.1103385759379</v>
      </c>
      <c r="O15">
        <f t="shared" si="5"/>
        <v>2423.4695306787648</v>
      </c>
      <c r="Q15" t="str">
        <f t="shared" si="6"/>
        <v>OK</v>
      </c>
      <c r="U15" s="2"/>
      <c r="V15" s="2"/>
      <c r="W15" s="2"/>
      <c r="X15" s="2"/>
      <c r="AB15" t="s">
        <v>8</v>
      </c>
      <c r="AC15" t="s">
        <v>9</v>
      </c>
    </row>
    <row r="16" spans="1:31" x14ac:dyDescent="0.25">
      <c r="A16" s="4">
        <v>24</v>
      </c>
      <c r="B16" s="3">
        <v>92.6</v>
      </c>
      <c r="C16" s="12">
        <f t="shared" si="0"/>
        <v>130.95617587574858</v>
      </c>
      <c r="D16" s="3">
        <v>37.700000000000003</v>
      </c>
      <c r="E16" s="3">
        <f t="shared" si="1"/>
        <v>0.65725</v>
      </c>
      <c r="F16" s="4">
        <v>628.70000000000005</v>
      </c>
      <c r="G16" s="3">
        <v>685.8</v>
      </c>
      <c r="H16" s="3">
        <f t="shared" si="2"/>
        <v>657.25</v>
      </c>
      <c r="I16" s="3">
        <f t="shared" si="7"/>
        <v>9320</v>
      </c>
      <c r="J16" s="3">
        <f t="shared" si="3"/>
        <v>9323.2907937500004</v>
      </c>
      <c r="K16" s="3">
        <v>0.5</v>
      </c>
      <c r="M16">
        <f t="shared" si="4"/>
        <v>2194.4121140119773</v>
      </c>
      <c r="O16">
        <f t="shared" si="5"/>
        <v>4151.4570689096854</v>
      </c>
      <c r="Q16" t="str">
        <f t="shared" si="6"/>
        <v>OK</v>
      </c>
      <c r="AB16" t="s">
        <v>10</v>
      </c>
      <c r="AC16" t="s">
        <v>11</v>
      </c>
    </row>
    <row r="17" spans="1:24" x14ac:dyDescent="0.25">
      <c r="A17" s="1"/>
      <c r="C17" s="12"/>
    </row>
    <row r="18" spans="1:24" x14ac:dyDescent="0.25">
      <c r="A18" s="4">
        <v>26</v>
      </c>
      <c r="B18" s="3">
        <v>100.3</v>
      </c>
      <c r="C18" s="12">
        <f t="shared" si="0"/>
        <v>141.84562030602143</v>
      </c>
      <c r="D18" s="3">
        <v>40.799999999999997</v>
      </c>
      <c r="E18" s="3">
        <f>H18/1000</f>
        <v>0.71120000000000005</v>
      </c>
      <c r="F18" s="3">
        <v>685.8</v>
      </c>
      <c r="G18" s="3">
        <v>736.6</v>
      </c>
      <c r="H18" s="3">
        <f>((G18-F18)/2)+F18</f>
        <v>711.2</v>
      </c>
      <c r="I18" s="3">
        <f t="shared" si="7"/>
        <v>9320</v>
      </c>
      <c r="J18" s="3">
        <f>O$3</f>
        <v>9323.2907937500004</v>
      </c>
      <c r="K18" s="3">
        <v>0.1</v>
      </c>
      <c r="M18">
        <f t="shared" si="4"/>
        <v>2385.5977648963431</v>
      </c>
      <c r="O18">
        <f t="shared" ref="O18:O26" si="8">(3.14*E18*E18*E18)*((I18-J18)+(K18*I18))</f>
        <v>1049.0221120619497</v>
      </c>
      <c r="Q18" t="str">
        <f t="shared" ref="Q18:Q26" si="9">IF(M18&gt;O18,"ERROR","OK")</f>
        <v>ERROR</v>
      </c>
    </row>
    <row r="19" spans="1:24" ht="15" customHeight="1" x14ac:dyDescent="0.25">
      <c r="A19" s="4">
        <v>28</v>
      </c>
      <c r="B19" s="3">
        <v>108</v>
      </c>
      <c r="C19" s="12">
        <f t="shared" si="0"/>
        <v>152.73506473629428</v>
      </c>
      <c r="D19" s="3">
        <v>44</v>
      </c>
      <c r="E19" s="3">
        <f t="shared" ref="E19:E26" si="10">H19/1000</f>
        <v>0.76200000000000001</v>
      </c>
      <c r="F19" s="3">
        <v>736.6</v>
      </c>
      <c r="G19" s="3">
        <v>787.4</v>
      </c>
      <c r="H19" s="3">
        <f t="shared" ref="H19:H26" si="11">((G19-F19)/2)+F19</f>
        <v>762</v>
      </c>
      <c r="I19" s="3">
        <f t="shared" si="7"/>
        <v>9320</v>
      </c>
      <c r="J19" s="3">
        <f t="shared" ref="J19:J26" si="12">O$3</f>
        <v>9323.2907937500004</v>
      </c>
      <c r="K19" s="3">
        <v>0.1</v>
      </c>
      <c r="M19">
        <f t="shared" si="4"/>
        <v>2577.8730357807085</v>
      </c>
      <c r="O19">
        <f t="shared" si="8"/>
        <v>1290.2513222336295</v>
      </c>
      <c r="Q19" t="str">
        <f t="shared" si="9"/>
        <v>ERROR</v>
      </c>
    </row>
    <row r="20" spans="1:24" x14ac:dyDescent="0.25">
      <c r="A20" s="4">
        <v>30</v>
      </c>
      <c r="B20" s="3">
        <v>115.8</v>
      </c>
      <c r="C20" s="12">
        <f t="shared" si="0"/>
        <v>163.76593052280441</v>
      </c>
      <c r="D20" s="3">
        <v>47.1</v>
      </c>
      <c r="E20" s="3">
        <f t="shared" si="10"/>
        <v>0.81920000000000004</v>
      </c>
      <c r="F20" s="3">
        <v>793.8</v>
      </c>
      <c r="G20" s="3">
        <v>844.6</v>
      </c>
      <c r="H20" s="3">
        <f t="shared" si="11"/>
        <v>819.2</v>
      </c>
      <c r="I20" s="3">
        <f t="shared" si="7"/>
        <v>9320</v>
      </c>
      <c r="J20" s="3">
        <f t="shared" si="12"/>
        <v>9323.2907937500004</v>
      </c>
      <c r="K20" s="3">
        <v>0.1</v>
      </c>
      <c r="M20">
        <f t="shared" si="4"/>
        <v>2774.5921683648708</v>
      </c>
      <c r="O20">
        <f t="shared" si="8"/>
        <v>1603.1687166183558</v>
      </c>
      <c r="Q20" t="str">
        <f t="shared" si="9"/>
        <v>ERROR</v>
      </c>
    </row>
    <row r="21" spans="1:24" x14ac:dyDescent="0.25">
      <c r="A21" s="4">
        <v>32</v>
      </c>
      <c r="B21" s="3">
        <v>123.5</v>
      </c>
      <c r="C21" s="12">
        <f t="shared" si="0"/>
        <v>174.65537495307723</v>
      </c>
      <c r="D21" s="3">
        <v>50.3</v>
      </c>
      <c r="E21" s="3">
        <f t="shared" si="10"/>
        <v>0.87629999999999997</v>
      </c>
      <c r="F21" s="3">
        <v>850.9</v>
      </c>
      <c r="G21" s="3">
        <v>901.7</v>
      </c>
      <c r="H21" s="3">
        <f t="shared" si="11"/>
        <v>876.3</v>
      </c>
      <c r="I21" s="3">
        <f t="shared" si="7"/>
        <v>9320</v>
      </c>
      <c r="J21" s="3">
        <f t="shared" si="12"/>
        <v>9323.2907937500004</v>
      </c>
      <c r="K21" s="3">
        <v>0.1</v>
      </c>
      <c r="M21">
        <f t="shared" si="4"/>
        <v>2970.7975592492357</v>
      </c>
      <c r="O21">
        <f t="shared" si="8"/>
        <v>1962.3109797020709</v>
      </c>
      <c r="Q21" t="str">
        <f t="shared" si="9"/>
        <v>ERROR</v>
      </c>
    </row>
    <row r="22" spans="1:24" x14ac:dyDescent="0.25">
      <c r="A22" s="4">
        <v>34</v>
      </c>
      <c r="B22" s="3">
        <v>131.19999999999999</v>
      </c>
      <c r="C22" s="12">
        <f t="shared" si="0"/>
        <v>185.54481938335007</v>
      </c>
      <c r="D22" s="3">
        <v>53.4</v>
      </c>
      <c r="E22" s="3">
        <f t="shared" si="10"/>
        <v>0.92710000000000004</v>
      </c>
      <c r="F22" s="3">
        <v>901.7</v>
      </c>
      <c r="G22" s="3">
        <v>952.5</v>
      </c>
      <c r="H22" s="3">
        <f t="shared" si="11"/>
        <v>927.1</v>
      </c>
      <c r="I22" s="3">
        <f t="shared" si="7"/>
        <v>9320</v>
      </c>
      <c r="J22" s="3">
        <f t="shared" si="12"/>
        <v>9323.2907937500004</v>
      </c>
      <c r="K22" s="3">
        <v>0.1</v>
      </c>
      <c r="M22">
        <f t="shared" si="4"/>
        <v>3166.7456701336014</v>
      </c>
      <c r="O22">
        <f t="shared" si="8"/>
        <v>2323.7486047285179</v>
      </c>
      <c r="Q22" t="str">
        <f t="shared" si="9"/>
        <v>ERROR</v>
      </c>
    </row>
    <row r="23" spans="1:24" x14ac:dyDescent="0.25">
      <c r="A23" s="4">
        <v>36</v>
      </c>
      <c r="B23" s="3">
        <v>138.9</v>
      </c>
      <c r="C23" s="12">
        <f t="shared" si="0"/>
        <v>196.43426381362292</v>
      </c>
      <c r="D23" s="3">
        <v>56.6</v>
      </c>
      <c r="E23" s="3">
        <f t="shared" si="10"/>
        <v>0.98120000000000007</v>
      </c>
      <c r="F23" s="3">
        <v>955.8</v>
      </c>
      <c r="G23" s="3">
        <v>1006.6</v>
      </c>
      <c r="H23" s="3">
        <f t="shared" si="11"/>
        <v>981.2</v>
      </c>
      <c r="I23" s="3">
        <f t="shared" si="7"/>
        <v>9320</v>
      </c>
      <c r="J23" s="3">
        <f t="shared" si="12"/>
        <v>9323.2907937500004</v>
      </c>
      <c r="K23" s="3">
        <v>0.1</v>
      </c>
      <c r="M23">
        <f t="shared" si="4"/>
        <v>3365.0919010179668</v>
      </c>
      <c r="O23">
        <f t="shared" si="8"/>
        <v>2754.7488940843377</v>
      </c>
      <c r="Q23" t="str">
        <f t="shared" si="9"/>
        <v>ERROR</v>
      </c>
    </row>
    <row r="24" spans="1:24" x14ac:dyDescent="0.25">
      <c r="A24" s="4">
        <v>38</v>
      </c>
      <c r="B24" s="3">
        <v>146.6</v>
      </c>
      <c r="C24" s="12">
        <f t="shared" si="0"/>
        <v>207.32370824389571</v>
      </c>
      <c r="D24" s="3">
        <v>59.7</v>
      </c>
      <c r="E24" s="3">
        <f t="shared" si="10"/>
        <v>1.0096500000000002</v>
      </c>
      <c r="F24" s="3">
        <v>977.9</v>
      </c>
      <c r="G24" s="3">
        <v>1041.4000000000001</v>
      </c>
      <c r="H24" s="3">
        <f t="shared" si="11"/>
        <v>1009.6500000000001</v>
      </c>
      <c r="I24" s="3">
        <f t="shared" si="7"/>
        <v>9320</v>
      </c>
      <c r="J24" s="3">
        <f t="shared" si="12"/>
        <v>9323.2907937500004</v>
      </c>
      <c r="K24" s="3">
        <v>0.1</v>
      </c>
      <c r="M24">
        <f t="shared" si="4"/>
        <v>3558.2837519023315</v>
      </c>
      <c r="O24">
        <f t="shared" si="8"/>
        <v>3001.3866578152524</v>
      </c>
      <c r="Q24" t="str">
        <f t="shared" si="9"/>
        <v>ERROR</v>
      </c>
      <c r="U24" s="2"/>
      <c r="V24" s="2"/>
      <c r="W24" s="2"/>
      <c r="X24" s="2"/>
    </row>
    <row r="25" spans="1:24" x14ac:dyDescent="0.25">
      <c r="A25" s="4">
        <v>40</v>
      </c>
      <c r="B25" s="3">
        <v>154.30000000000001</v>
      </c>
      <c r="C25" s="12">
        <f t="shared" si="0"/>
        <v>218.21315267416858</v>
      </c>
      <c r="D25" s="3">
        <v>62.8</v>
      </c>
      <c r="E25" s="3">
        <f t="shared" si="10"/>
        <v>1.0605</v>
      </c>
      <c r="F25" s="3">
        <v>1022.4</v>
      </c>
      <c r="G25" s="3">
        <v>1098.5999999999999</v>
      </c>
      <c r="H25" s="3">
        <f t="shared" si="11"/>
        <v>1060.5</v>
      </c>
      <c r="I25" s="3">
        <f t="shared" si="7"/>
        <v>9320</v>
      </c>
      <c r="J25" s="3">
        <f t="shared" si="12"/>
        <v>9323.2907937500004</v>
      </c>
      <c r="K25" s="3">
        <v>0.1</v>
      </c>
      <c r="M25">
        <f t="shared" si="4"/>
        <v>3757.8080427866971</v>
      </c>
      <c r="O25">
        <f t="shared" si="8"/>
        <v>3478.0948180313171</v>
      </c>
      <c r="Q25" t="str">
        <f t="shared" si="9"/>
        <v>ERROR</v>
      </c>
    </row>
    <row r="26" spans="1:24" x14ac:dyDescent="0.25">
      <c r="A26" s="4">
        <v>48</v>
      </c>
      <c r="B26" s="3">
        <v>185.2</v>
      </c>
      <c r="C26" s="12">
        <f t="shared" si="0"/>
        <v>261.91235175149717</v>
      </c>
      <c r="D26" s="3">
        <v>75.400000000000006</v>
      </c>
      <c r="E26" s="3">
        <f t="shared" si="10"/>
        <v>1.278</v>
      </c>
      <c r="F26" s="3">
        <v>1235.2</v>
      </c>
      <c r="G26" s="3">
        <v>1320.8</v>
      </c>
      <c r="H26" s="3">
        <f t="shared" si="11"/>
        <v>1278</v>
      </c>
      <c r="I26" s="3">
        <f t="shared" si="7"/>
        <v>9320</v>
      </c>
      <c r="J26" s="3">
        <f t="shared" si="12"/>
        <v>9323.2907937500004</v>
      </c>
      <c r="K26" s="3">
        <v>0.1</v>
      </c>
      <c r="M26">
        <f t="shared" si="4"/>
        <v>4576.0424280239549</v>
      </c>
      <c r="O26">
        <f t="shared" si="8"/>
        <v>6086.9811977461914</v>
      </c>
      <c r="Q26" t="str">
        <f t="shared" si="9"/>
        <v>OK</v>
      </c>
    </row>
  </sheetData>
  <mergeCells count="4">
    <mergeCell ref="A3:K3"/>
    <mergeCell ref="O3:P3"/>
    <mergeCell ref="M2:N2"/>
    <mergeCell ref="O2:P2"/>
  </mergeCells>
  <pageMargins left="0.7" right="0.7" top="0.75" bottom="0.75" header="0.3" footer="0.3"/>
  <pageSetup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E27"/>
  <sheetViews>
    <sheetView zoomScale="70" zoomScaleNormal="70" workbookViewId="0">
      <selection activeCell="A5" sqref="A5:K26"/>
    </sheetView>
  </sheetViews>
  <sheetFormatPr defaultRowHeight="15" x14ac:dyDescent="0.25"/>
  <cols>
    <col min="2" max="3" width="10.140625" customWidth="1"/>
    <col min="7" max="8" width="9.85546875" customWidth="1"/>
    <col min="9" max="9" width="10.28515625" customWidth="1"/>
    <col min="10" max="10" width="11" customWidth="1"/>
    <col min="14" max="14" width="33.28515625" customWidth="1"/>
    <col min="17" max="17" width="10.7109375" customWidth="1"/>
    <col min="20" max="20" width="14" customWidth="1"/>
    <col min="29" max="29" width="12.7109375" customWidth="1"/>
  </cols>
  <sheetData>
    <row r="2" spans="1:31" ht="34.5" customHeight="1" x14ac:dyDescent="0.25">
      <c r="M2" s="49" t="s">
        <v>34</v>
      </c>
      <c r="N2" s="50"/>
      <c r="O2" s="47">
        <v>9300</v>
      </c>
      <c r="P2" s="48"/>
    </row>
    <row r="3" spans="1:31" ht="67.5" customHeight="1" x14ac:dyDescent="0.25">
      <c r="A3" s="36" t="s">
        <v>30</v>
      </c>
      <c r="B3" s="37"/>
      <c r="C3" s="37"/>
      <c r="D3" s="37"/>
      <c r="E3" s="37"/>
      <c r="F3" s="37"/>
      <c r="G3" s="37"/>
      <c r="H3" s="37"/>
      <c r="I3" s="37"/>
      <c r="J3" s="37"/>
      <c r="K3" s="38"/>
      <c r="M3" s="20" t="s">
        <v>35</v>
      </c>
      <c r="N3" s="19"/>
      <c r="O3" s="47">
        <f>O2+AD3</f>
        <v>9323.2907937500004</v>
      </c>
      <c r="P3" s="48"/>
      <c r="R3" s="20" t="s">
        <v>32</v>
      </c>
      <c r="S3" s="17"/>
      <c r="T3" s="18"/>
      <c r="U3" s="22">
        <v>1</v>
      </c>
      <c r="W3" s="20" t="s">
        <v>33</v>
      </c>
      <c r="X3" s="18"/>
      <c r="Y3" s="3"/>
      <c r="Z3" s="22">
        <v>2.375</v>
      </c>
      <c r="AB3" s="20" t="s">
        <v>36</v>
      </c>
      <c r="AC3" s="18"/>
      <c r="AD3" s="22">
        <f>U3*Z3*9.80665</f>
        <v>23.290793749999999</v>
      </c>
    </row>
    <row r="4" spans="1:31" ht="45.75" customHeight="1" x14ac:dyDescent="0.25">
      <c r="A4" s="6" t="s">
        <v>12</v>
      </c>
      <c r="B4" s="9" t="s">
        <v>23</v>
      </c>
      <c r="C4" s="9" t="s">
        <v>31</v>
      </c>
      <c r="D4" s="9" t="s">
        <v>25</v>
      </c>
      <c r="E4" s="9" t="s">
        <v>26</v>
      </c>
      <c r="F4" s="7" t="s">
        <v>19</v>
      </c>
      <c r="G4" s="7" t="s">
        <v>18</v>
      </c>
      <c r="H4" s="6" t="s">
        <v>17</v>
      </c>
      <c r="I4" s="9" t="s">
        <v>22</v>
      </c>
      <c r="J4" s="9" t="s">
        <v>24</v>
      </c>
      <c r="K4" s="5" t="s">
        <v>10</v>
      </c>
      <c r="M4" s="8" t="s">
        <v>14</v>
      </c>
      <c r="N4" s="8"/>
      <c r="O4" s="8" t="s">
        <v>27</v>
      </c>
      <c r="Q4" s="8" t="s">
        <v>15</v>
      </c>
      <c r="U4" s="10" t="s">
        <v>16</v>
      </c>
    </row>
    <row r="5" spans="1:31" x14ac:dyDescent="0.25">
      <c r="A5" s="4">
        <v>2</v>
      </c>
      <c r="B5" s="3">
        <v>0.4</v>
      </c>
      <c r="C5" s="12">
        <f>SQRT(B5*B5+B5*B5)</f>
        <v>0.56568542494923812</v>
      </c>
      <c r="D5" s="3">
        <v>2.4</v>
      </c>
      <c r="E5" s="3">
        <f>H5/1000</f>
        <v>7.2300000000000017E-2</v>
      </c>
      <c r="F5" s="11">
        <v>58.7</v>
      </c>
      <c r="G5" s="16">
        <v>85.9</v>
      </c>
      <c r="H5" s="3">
        <f>((G5-F5)/2)+F5</f>
        <v>72.300000000000011</v>
      </c>
      <c r="I5" s="15">
        <v>13980</v>
      </c>
      <c r="J5" s="3">
        <f>O$3</f>
        <v>9323.2907937500004</v>
      </c>
      <c r="K5" s="3">
        <v>0.5</v>
      </c>
      <c r="M5">
        <f>((16*C5)+(4*D5*E5))</f>
        <v>9.7450467991878096</v>
      </c>
      <c r="O5">
        <f>(3.14*E5*E5*E5)*((I5-J5)+(K5*I5))</f>
        <v>13.821264306634134</v>
      </c>
      <c r="Q5" t="str">
        <f>IF(M5&gt;O5,"ERROR","OK")</f>
        <v>OK</v>
      </c>
      <c r="S5" s="2"/>
      <c r="T5" s="2"/>
      <c r="U5" s="2"/>
      <c r="V5" s="2"/>
      <c r="W5" s="2"/>
    </row>
    <row r="6" spans="1:31" x14ac:dyDescent="0.25">
      <c r="A6" s="4">
        <v>3</v>
      </c>
      <c r="B6" s="3">
        <v>1.5</v>
      </c>
      <c r="C6" s="12">
        <f t="shared" ref="C6:C26" si="0">SQRT(B6*B6+B6*B6)</f>
        <v>2.1213203435596424</v>
      </c>
      <c r="D6" s="3">
        <v>4.3</v>
      </c>
      <c r="E6" s="3">
        <f t="shared" ref="E6:E16" si="1">H6/1000</f>
        <v>0.108</v>
      </c>
      <c r="F6" s="4">
        <v>95.3</v>
      </c>
      <c r="G6" s="3">
        <v>120.7</v>
      </c>
      <c r="H6" s="3">
        <f t="shared" ref="H6:H16" si="2">((G6-F6)/2)+F6</f>
        <v>108</v>
      </c>
      <c r="I6" s="3">
        <f>I$5</f>
        <v>13980</v>
      </c>
      <c r="J6" s="3">
        <f t="shared" ref="J6:J16" si="3">O$3</f>
        <v>9323.2907937500004</v>
      </c>
      <c r="K6" s="3">
        <v>0.5</v>
      </c>
      <c r="M6">
        <f t="shared" ref="M6:M27" si="4">((16*C6)+(4*D6*E6))</f>
        <v>35.798725496954276</v>
      </c>
      <c r="O6">
        <f t="shared" ref="O6:O16" si="5">(3.14*E6*E6*E6)*((I6-J6)+(K6*I6))</f>
        <v>46.068507951538109</v>
      </c>
      <c r="Q6" t="str">
        <f t="shared" ref="Q6:Q16" si="6">IF(M6&gt;O6,"ERROR","OK")</f>
        <v>OK</v>
      </c>
    </row>
    <row r="7" spans="1:31" x14ac:dyDescent="0.25">
      <c r="A7" s="4">
        <v>4</v>
      </c>
      <c r="B7" s="3">
        <v>2.4</v>
      </c>
      <c r="C7" s="12">
        <f t="shared" si="0"/>
        <v>3.3941125496954281</v>
      </c>
      <c r="D7" s="3">
        <v>5.6</v>
      </c>
      <c r="E7" s="3">
        <f t="shared" si="1"/>
        <v>0.13505</v>
      </c>
      <c r="F7" s="4">
        <v>120.7</v>
      </c>
      <c r="G7" s="3">
        <v>149.4</v>
      </c>
      <c r="H7" s="3">
        <f t="shared" si="2"/>
        <v>135.05000000000001</v>
      </c>
      <c r="I7" s="3">
        <f t="shared" ref="I7:I26" si="7">I$5</f>
        <v>13980</v>
      </c>
      <c r="J7" s="3">
        <f t="shared" si="3"/>
        <v>9323.2907937500004</v>
      </c>
      <c r="K7" s="3">
        <v>0.5</v>
      </c>
      <c r="M7">
        <f t="shared" si="4"/>
        <v>57.33092079512685</v>
      </c>
      <c r="O7">
        <f t="shared" si="5"/>
        <v>90.077566685878168</v>
      </c>
      <c r="Q7" t="str">
        <f t="shared" si="6"/>
        <v>OK</v>
      </c>
    </row>
    <row r="8" spans="1:31" x14ac:dyDescent="0.25">
      <c r="A8" s="4">
        <v>6</v>
      </c>
      <c r="B8" s="3">
        <v>5.7</v>
      </c>
      <c r="C8" s="12">
        <f t="shared" si="0"/>
        <v>8.0610173055266419</v>
      </c>
      <c r="D8" s="3">
        <v>9.1</v>
      </c>
      <c r="E8" s="3">
        <f t="shared" si="1"/>
        <v>0.19219999999999998</v>
      </c>
      <c r="F8" s="4">
        <v>174.8</v>
      </c>
      <c r="G8" s="3">
        <v>209.6</v>
      </c>
      <c r="H8" s="3">
        <f t="shared" si="2"/>
        <v>192.2</v>
      </c>
      <c r="I8" s="3">
        <f t="shared" si="7"/>
        <v>13980</v>
      </c>
      <c r="J8" s="3">
        <f t="shared" si="3"/>
        <v>9323.2907937500004</v>
      </c>
      <c r="K8" s="3">
        <v>0.5</v>
      </c>
      <c r="M8">
        <f t="shared" si="4"/>
        <v>135.97235688842628</v>
      </c>
      <c r="O8">
        <f t="shared" si="5"/>
        <v>259.65281197713654</v>
      </c>
      <c r="Q8" t="str">
        <f t="shared" si="6"/>
        <v>OK</v>
      </c>
    </row>
    <row r="9" spans="1:31" x14ac:dyDescent="0.25">
      <c r="A9" s="4">
        <v>8</v>
      </c>
      <c r="B9" s="3">
        <v>10.4</v>
      </c>
      <c r="C9" s="12">
        <f t="shared" si="0"/>
        <v>14.70782104868019</v>
      </c>
      <c r="D9" s="3">
        <v>12.9</v>
      </c>
      <c r="E9" s="3">
        <f t="shared" si="1"/>
        <v>0.23980000000000001</v>
      </c>
      <c r="F9" s="4">
        <v>222.3</v>
      </c>
      <c r="G9" s="3">
        <v>257.3</v>
      </c>
      <c r="H9" s="3">
        <f t="shared" si="2"/>
        <v>239.8</v>
      </c>
      <c r="I9" s="3">
        <f t="shared" si="7"/>
        <v>13980</v>
      </c>
      <c r="J9" s="3">
        <f t="shared" si="3"/>
        <v>9323.2907937500004</v>
      </c>
      <c r="K9" s="3">
        <v>0.5</v>
      </c>
      <c r="M9">
        <f t="shared" si="4"/>
        <v>247.69881677888304</v>
      </c>
      <c r="O9">
        <f t="shared" si="5"/>
        <v>504.29007002532217</v>
      </c>
      <c r="Q9" t="str">
        <f t="shared" si="6"/>
        <v>OK</v>
      </c>
      <c r="AB9" s="2" t="s">
        <v>20</v>
      </c>
      <c r="AC9" s="2"/>
      <c r="AE9" s="2" t="s">
        <v>21</v>
      </c>
    </row>
    <row r="10" spans="1:31" x14ac:dyDescent="0.25">
      <c r="A10" s="4">
        <v>10</v>
      </c>
      <c r="B10" s="3">
        <v>16.8</v>
      </c>
      <c r="C10" s="12">
        <f t="shared" si="0"/>
        <v>23.758787847867996</v>
      </c>
      <c r="D10" s="3">
        <v>16.899999999999999</v>
      </c>
      <c r="E10" s="3">
        <f t="shared" si="1"/>
        <v>0.29379999999999995</v>
      </c>
      <c r="F10" s="4">
        <v>276.39999999999998</v>
      </c>
      <c r="G10" s="3">
        <v>311.2</v>
      </c>
      <c r="H10" s="3">
        <f t="shared" si="2"/>
        <v>293.79999999999995</v>
      </c>
      <c r="I10" s="3">
        <f t="shared" si="7"/>
        <v>13980</v>
      </c>
      <c r="J10" s="3">
        <f t="shared" si="3"/>
        <v>9323.2907937500004</v>
      </c>
      <c r="K10" s="3">
        <v>0.5</v>
      </c>
      <c r="M10">
        <f t="shared" si="4"/>
        <v>400.00148556588795</v>
      </c>
      <c r="O10">
        <f t="shared" si="5"/>
        <v>927.4451930809438</v>
      </c>
      <c r="Q10" t="str">
        <f t="shared" si="6"/>
        <v>OK</v>
      </c>
    </row>
    <row r="11" spans="1:31" x14ac:dyDescent="0.25">
      <c r="A11" s="4">
        <v>12</v>
      </c>
      <c r="B11" s="3">
        <v>25</v>
      </c>
      <c r="C11" s="12">
        <f t="shared" si="0"/>
        <v>35.355339059327378</v>
      </c>
      <c r="D11" s="3">
        <v>21.1</v>
      </c>
      <c r="E11" s="3">
        <f t="shared" si="1"/>
        <v>0.34610000000000002</v>
      </c>
      <c r="F11" s="4">
        <v>323.89999999999998</v>
      </c>
      <c r="G11" s="3">
        <v>368.3</v>
      </c>
      <c r="H11" s="3">
        <f t="shared" si="2"/>
        <v>346.1</v>
      </c>
      <c r="I11" s="3">
        <f t="shared" si="7"/>
        <v>13980</v>
      </c>
      <c r="J11" s="3">
        <f t="shared" si="3"/>
        <v>9323.2907937500004</v>
      </c>
      <c r="K11" s="3">
        <v>0.5</v>
      </c>
      <c r="M11">
        <f t="shared" si="4"/>
        <v>594.896264949238</v>
      </c>
      <c r="O11">
        <f t="shared" si="5"/>
        <v>1516.1343178195264</v>
      </c>
      <c r="Q11" t="str">
        <f t="shared" si="6"/>
        <v>OK</v>
      </c>
      <c r="AB11" t="s">
        <v>0</v>
      </c>
      <c r="AC11" t="s">
        <v>1</v>
      </c>
    </row>
    <row r="12" spans="1:31" x14ac:dyDescent="0.25">
      <c r="A12" s="4">
        <v>14</v>
      </c>
      <c r="B12" s="3">
        <v>35.299999999999997</v>
      </c>
      <c r="C12" s="12">
        <f t="shared" si="0"/>
        <v>49.921738751770249</v>
      </c>
      <c r="D12" s="3">
        <v>25.4</v>
      </c>
      <c r="E12" s="3">
        <f t="shared" si="1"/>
        <v>0.37785000000000002</v>
      </c>
      <c r="F12" s="4">
        <v>355.6</v>
      </c>
      <c r="G12" s="3">
        <v>400.1</v>
      </c>
      <c r="H12" s="3">
        <f t="shared" si="2"/>
        <v>377.85</v>
      </c>
      <c r="I12" s="3">
        <f t="shared" si="7"/>
        <v>13980</v>
      </c>
      <c r="J12" s="3">
        <f t="shared" si="3"/>
        <v>9323.2907937500004</v>
      </c>
      <c r="K12" s="3">
        <v>0.3</v>
      </c>
      <c r="M12">
        <f t="shared" si="4"/>
        <v>837.13738002832395</v>
      </c>
      <c r="O12">
        <f t="shared" si="5"/>
        <v>1499.2221837972143</v>
      </c>
      <c r="Q12" t="str">
        <f t="shared" si="6"/>
        <v>OK</v>
      </c>
      <c r="AB12" t="s">
        <v>2</v>
      </c>
      <c r="AC12" t="s">
        <v>3</v>
      </c>
    </row>
    <row r="13" spans="1:31" x14ac:dyDescent="0.25">
      <c r="A13" s="4">
        <v>16</v>
      </c>
      <c r="B13" s="3">
        <v>47.8</v>
      </c>
      <c r="C13" s="12">
        <f t="shared" si="0"/>
        <v>67.599408281433938</v>
      </c>
      <c r="D13" s="3">
        <v>29.8</v>
      </c>
      <c r="E13" s="3">
        <f t="shared" si="1"/>
        <v>0.435</v>
      </c>
      <c r="F13" s="4">
        <v>412.8</v>
      </c>
      <c r="G13" s="3">
        <v>457.2</v>
      </c>
      <c r="H13" s="3">
        <f t="shared" si="2"/>
        <v>435</v>
      </c>
      <c r="I13" s="3">
        <f t="shared" si="7"/>
        <v>13980</v>
      </c>
      <c r="J13" s="3">
        <f t="shared" si="3"/>
        <v>9323.2907937500004</v>
      </c>
      <c r="K13" s="3">
        <v>0.3</v>
      </c>
      <c r="M13">
        <f t="shared" si="4"/>
        <v>1133.4425325029431</v>
      </c>
      <c r="O13">
        <f t="shared" si="5"/>
        <v>2287.5757865439732</v>
      </c>
      <c r="Q13" t="str">
        <f t="shared" si="6"/>
        <v>OK</v>
      </c>
      <c r="AB13" t="s">
        <v>4</v>
      </c>
      <c r="AC13" t="s">
        <v>5</v>
      </c>
    </row>
    <row r="14" spans="1:31" x14ac:dyDescent="0.25">
      <c r="A14" s="4">
        <v>18</v>
      </c>
      <c r="B14" s="3">
        <v>62.8</v>
      </c>
      <c r="C14" s="12">
        <f t="shared" si="0"/>
        <v>88.812611717030364</v>
      </c>
      <c r="D14" s="3">
        <v>34.299999999999997</v>
      </c>
      <c r="E14" s="3">
        <f t="shared" si="1"/>
        <v>0.49215000000000003</v>
      </c>
      <c r="F14" s="4">
        <v>463.6</v>
      </c>
      <c r="G14" s="3">
        <v>520.70000000000005</v>
      </c>
      <c r="H14" s="3">
        <f t="shared" si="2"/>
        <v>492.15000000000003</v>
      </c>
      <c r="I14" s="3">
        <f t="shared" si="7"/>
        <v>13980</v>
      </c>
      <c r="J14" s="3">
        <f t="shared" si="3"/>
        <v>9323.2907937500004</v>
      </c>
      <c r="K14" s="3">
        <v>0.3</v>
      </c>
      <c r="M14">
        <f t="shared" si="4"/>
        <v>1488.5247674724858</v>
      </c>
      <c r="O14">
        <f t="shared" si="5"/>
        <v>3312.8379187203473</v>
      </c>
      <c r="Q14" t="str">
        <f t="shared" si="6"/>
        <v>OK</v>
      </c>
      <c r="AB14" t="s">
        <v>6</v>
      </c>
      <c r="AC14" t="s">
        <v>7</v>
      </c>
    </row>
    <row r="15" spans="1:31" x14ac:dyDescent="0.25">
      <c r="A15" s="4">
        <v>20</v>
      </c>
      <c r="B15" s="3">
        <v>80.400000000000006</v>
      </c>
      <c r="C15" s="12">
        <f t="shared" si="0"/>
        <v>113.70277041479684</v>
      </c>
      <c r="D15" s="3">
        <v>38.9</v>
      </c>
      <c r="E15" s="3">
        <f t="shared" si="1"/>
        <v>0.54610000000000003</v>
      </c>
      <c r="F15" s="4">
        <v>520.70000000000005</v>
      </c>
      <c r="G15" s="3">
        <v>571.5</v>
      </c>
      <c r="H15" s="3">
        <f t="shared" si="2"/>
        <v>546.1</v>
      </c>
      <c r="I15" s="3">
        <f t="shared" si="7"/>
        <v>13980</v>
      </c>
      <c r="J15" s="3">
        <f t="shared" si="3"/>
        <v>9323.2907937500004</v>
      </c>
      <c r="K15" s="3">
        <v>0.3</v>
      </c>
      <c r="M15">
        <f t="shared" si="4"/>
        <v>1904.2174866367495</v>
      </c>
      <c r="O15">
        <f t="shared" si="5"/>
        <v>4526.1010909015968</v>
      </c>
      <c r="Q15" t="str">
        <f t="shared" si="6"/>
        <v>OK</v>
      </c>
      <c r="U15" s="2"/>
      <c r="V15" s="2"/>
      <c r="W15" s="2"/>
      <c r="X15" s="2"/>
      <c r="AB15" t="s">
        <v>8</v>
      </c>
      <c r="AC15" t="s">
        <v>9</v>
      </c>
    </row>
    <row r="16" spans="1:31" x14ac:dyDescent="0.25">
      <c r="A16" s="4">
        <v>24</v>
      </c>
      <c r="B16" s="3">
        <v>124.3</v>
      </c>
      <c r="C16" s="12">
        <f t="shared" si="0"/>
        <v>175.7867458029757</v>
      </c>
      <c r="D16" s="3">
        <v>48.5</v>
      </c>
      <c r="E16" s="3">
        <f t="shared" si="1"/>
        <v>0.65410000000000001</v>
      </c>
      <c r="F16" s="4">
        <v>628.70000000000005</v>
      </c>
      <c r="G16" s="3">
        <v>679.5</v>
      </c>
      <c r="H16" s="3">
        <f t="shared" si="2"/>
        <v>654.1</v>
      </c>
      <c r="I16" s="3">
        <f t="shared" si="7"/>
        <v>13980</v>
      </c>
      <c r="J16" s="3">
        <f t="shared" si="3"/>
        <v>9323.2907937500004</v>
      </c>
      <c r="K16" s="3">
        <v>0.3</v>
      </c>
      <c r="M16">
        <f t="shared" si="4"/>
        <v>2939.4833328476111</v>
      </c>
      <c r="O16">
        <f t="shared" si="5"/>
        <v>7777.5026458602842</v>
      </c>
      <c r="Q16" t="str">
        <f t="shared" si="6"/>
        <v>OK</v>
      </c>
      <c r="AB16" t="s">
        <v>10</v>
      </c>
      <c r="AC16" t="s">
        <v>11</v>
      </c>
    </row>
    <row r="17" spans="1:24" x14ac:dyDescent="0.25">
      <c r="A17" s="1"/>
      <c r="C17" s="12"/>
    </row>
    <row r="18" spans="1:24" x14ac:dyDescent="0.25">
      <c r="A18" s="4">
        <v>26</v>
      </c>
      <c r="B18" s="3">
        <v>134.69999999999999</v>
      </c>
      <c r="C18" s="12">
        <f t="shared" si="0"/>
        <v>190.49456685165589</v>
      </c>
      <c r="D18" s="3">
        <v>52.5</v>
      </c>
      <c r="E18" s="3">
        <f>H18/1000</f>
        <v>0.71120000000000005</v>
      </c>
      <c r="F18" s="3">
        <v>685.8</v>
      </c>
      <c r="G18" s="3">
        <v>736.6</v>
      </c>
      <c r="H18" s="3">
        <f>((G18-F18)/2)+F18</f>
        <v>711.2</v>
      </c>
      <c r="I18" s="3">
        <f t="shared" si="7"/>
        <v>13980</v>
      </c>
      <c r="J18" s="3">
        <f>O$3</f>
        <v>9323.2907937500004</v>
      </c>
      <c r="K18" s="3">
        <v>0.1</v>
      </c>
      <c r="M18">
        <f t="shared" si="4"/>
        <v>3197.2650696264941</v>
      </c>
      <c r="O18">
        <f t="shared" ref="O18:O26" si="8">(3.14*E18*E18*E18)*((I18-J18)+(K18*I18))</f>
        <v>6839.0878401086238</v>
      </c>
      <c r="Q18" t="str">
        <f t="shared" ref="Q18:Q26" si="9">IF(M18&gt;O18,"ERROR","OK")</f>
        <v>OK</v>
      </c>
    </row>
    <row r="19" spans="1:24" ht="15" customHeight="1" x14ac:dyDescent="0.25">
      <c r="A19" s="4">
        <v>28</v>
      </c>
      <c r="B19" s="3">
        <v>145</v>
      </c>
      <c r="C19" s="12">
        <f t="shared" si="0"/>
        <v>205.06096654409879</v>
      </c>
      <c r="D19" s="3">
        <v>56.6</v>
      </c>
      <c r="E19" s="3">
        <f t="shared" ref="E19:E26" si="10">H19/1000</f>
        <v>0.76200000000000001</v>
      </c>
      <c r="F19" s="3">
        <v>736.6</v>
      </c>
      <c r="G19" s="3">
        <v>787.4</v>
      </c>
      <c r="H19" s="3">
        <f t="shared" ref="H19:H26" si="11">((G19-F19)/2)+F19</f>
        <v>762</v>
      </c>
      <c r="I19" s="3">
        <f t="shared" si="7"/>
        <v>13980</v>
      </c>
      <c r="J19" s="3">
        <f t="shared" ref="J19:J26" si="12">O$3</f>
        <v>9323.2907937500004</v>
      </c>
      <c r="K19" s="3">
        <v>0.1</v>
      </c>
      <c r="M19">
        <f t="shared" si="4"/>
        <v>3453.4922647055805</v>
      </c>
      <c r="O19">
        <f t="shared" si="8"/>
        <v>8411.7789578595493</v>
      </c>
      <c r="Q19" t="str">
        <f t="shared" si="9"/>
        <v>OK</v>
      </c>
    </row>
    <row r="20" spans="1:24" x14ac:dyDescent="0.25">
      <c r="A20" s="4">
        <v>30</v>
      </c>
      <c r="B20" s="3">
        <v>155.4</v>
      </c>
      <c r="C20" s="12">
        <f t="shared" si="0"/>
        <v>219.76878759277898</v>
      </c>
      <c r="D20" s="3">
        <v>60.6</v>
      </c>
      <c r="E20" s="3">
        <f t="shared" si="10"/>
        <v>0.81920000000000004</v>
      </c>
      <c r="F20" s="3">
        <v>793.8</v>
      </c>
      <c r="G20" s="3">
        <v>844.6</v>
      </c>
      <c r="H20" s="3">
        <f t="shared" si="11"/>
        <v>819.2</v>
      </c>
      <c r="I20" s="3">
        <f t="shared" si="7"/>
        <v>13980</v>
      </c>
      <c r="J20" s="3">
        <f t="shared" si="12"/>
        <v>9323.2907937500004</v>
      </c>
      <c r="K20" s="3">
        <v>0.1</v>
      </c>
      <c r="M20">
        <f t="shared" si="4"/>
        <v>3714.8746814844635</v>
      </c>
      <c r="O20">
        <f t="shared" si="8"/>
        <v>10451.840384866606</v>
      </c>
      <c r="Q20" t="str">
        <f t="shared" si="9"/>
        <v>OK</v>
      </c>
    </row>
    <row r="21" spans="1:24" x14ac:dyDescent="0.25">
      <c r="A21" s="4">
        <v>32</v>
      </c>
      <c r="B21" s="3">
        <v>165.7</v>
      </c>
      <c r="C21" s="12">
        <f t="shared" si="0"/>
        <v>234.33518728522185</v>
      </c>
      <c r="D21" s="3">
        <v>64.7</v>
      </c>
      <c r="E21" s="3">
        <f t="shared" si="10"/>
        <v>0.87629999999999997</v>
      </c>
      <c r="F21" s="3">
        <v>850.9</v>
      </c>
      <c r="G21" s="3">
        <v>901.7</v>
      </c>
      <c r="H21" s="3">
        <f t="shared" si="11"/>
        <v>876.3</v>
      </c>
      <c r="I21" s="3">
        <f t="shared" si="7"/>
        <v>13980</v>
      </c>
      <c r="J21" s="3">
        <f t="shared" si="12"/>
        <v>9323.2907937500004</v>
      </c>
      <c r="K21" s="3">
        <v>0.1</v>
      </c>
      <c r="M21">
        <f t="shared" si="4"/>
        <v>3976.1494365635494</v>
      </c>
      <c r="O21">
        <f t="shared" si="8"/>
        <v>12793.26432253464</v>
      </c>
      <c r="Q21" t="str">
        <f t="shared" si="9"/>
        <v>OK</v>
      </c>
    </row>
    <row r="22" spans="1:24" x14ac:dyDescent="0.25">
      <c r="A22" s="4">
        <v>34</v>
      </c>
      <c r="B22" s="3">
        <v>176.1</v>
      </c>
      <c r="C22" s="12">
        <f t="shared" si="0"/>
        <v>249.04300833390204</v>
      </c>
      <c r="D22" s="3">
        <v>68.7</v>
      </c>
      <c r="E22" s="3">
        <f t="shared" si="10"/>
        <v>0.92710000000000004</v>
      </c>
      <c r="F22" s="3">
        <v>901.7</v>
      </c>
      <c r="G22" s="3">
        <v>952.5</v>
      </c>
      <c r="H22" s="3">
        <f t="shared" si="11"/>
        <v>927.1</v>
      </c>
      <c r="I22" s="3">
        <f t="shared" si="7"/>
        <v>13980</v>
      </c>
      <c r="J22" s="3">
        <f t="shared" si="12"/>
        <v>9323.2907937500004</v>
      </c>
      <c r="K22" s="3">
        <v>0.1</v>
      </c>
      <c r="M22">
        <f t="shared" si="4"/>
        <v>4239.4552133424322</v>
      </c>
      <c r="O22">
        <f t="shared" si="8"/>
        <v>15149.652846526151</v>
      </c>
      <c r="Q22" t="str">
        <f t="shared" si="9"/>
        <v>OK</v>
      </c>
    </row>
    <row r="23" spans="1:24" x14ac:dyDescent="0.25">
      <c r="A23" s="4">
        <v>36</v>
      </c>
      <c r="B23" s="3">
        <v>186.5</v>
      </c>
      <c r="C23" s="12">
        <f t="shared" si="0"/>
        <v>263.75082938258225</v>
      </c>
      <c r="D23" s="3">
        <v>72.8</v>
      </c>
      <c r="E23" s="3">
        <f t="shared" si="10"/>
        <v>0.98429999999999995</v>
      </c>
      <c r="F23" s="3">
        <v>958.9</v>
      </c>
      <c r="G23" s="3">
        <v>1009.7</v>
      </c>
      <c r="H23" s="3">
        <f t="shared" si="11"/>
        <v>984.3</v>
      </c>
      <c r="I23" s="3">
        <f t="shared" si="7"/>
        <v>13980</v>
      </c>
      <c r="J23" s="3">
        <f t="shared" si="12"/>
        <v>9323.2907937500004</v>
      </c>
      <c r="K23" s="3">
        <v>0.1</v>
      </c>
      <c r="M23">
        <f t="shared" si="4"/>
        <v>4506.6414301213163</v>
      </c>
      <c r="O23">
        <f t="shared" si="8"/>
        <v>18130.316816759369</v>
      </c>
      <c r="Q23" t="str">
        <f t="shared" si="9"/>
        <v>OK</v>
      </c>
    </row>
    <row r="24" spans="1:24" x14ac:dyDescent="0.25">
      <c r="A24" s="4">
        <v>38</v>
      </c>
      <c r="B24" s="3">
        <v>196.8</v>
      </c>
      <c r="C24" s="12">
        <f t="shared" si="0"/>
        <v>278.31722907502512</v>
      </c>
      <c r="D24" s="3">
        <v>76.8</v>
      </c>
      <c r="E24" s="3">
        <f t="shared" si="10"/>
        <v>1.0605</v>
      </c>
      <c r="F24" s="3">
        <v>1035.0999999999999</v>
      </c>
      <c r="G24" s="3">
        <v>1085.9000000000001</v>
      </c>
      <c r="H24" s="3">
        <f t="shared" si="11"/>
        <v>1060.5</v>
      </c>
      <c r="I24" s="3">
        <f t="shared" si="7"/>
        <v>13980</v>
      </c>
      <c r="J24" s="3">
        <f t="shared" si="12"/>
        <v>9323.2907937500004</v>
      </c>
      <c r="K24" s="3">
        <v>0.1</v>
      </c>
      <c r="M24">
        <f t="shared" si="4"/>
        <v>4778.8612652004022</v>
      </c>
      <c r="O24">
        <f t="shared" si="8"/>
        <v>22675.399977973077</v>
      </c>
      <c r="Q24" t="str">
        <f t="shared" si="9"/>
        <v>OK</v>
      </c>
      <c r="U24" s="2"/>
      <c r="V24" s="2"/>
      <c r="W24" s="2"/>
      <c r="X24" s="2"/>
    </row>
    <row r="25" spans="1:24" x14ac:dyDescent="0.25">
      <c r="A25" s="4">
        <v>40</v>
      </c>
      <c r="B25" s="3">
        <v>207.2</v>
      </c>
      <c r="C25" s="12">
        <f t="shared" si="0"/>
        <v>293.02505012370528</v>
      </c>
      <c r="D25" s="3">
        <v>80.8</v>
      </c>
      <c r="E25" s="3">
        <f t="shared" si="10"/>
        <v>1.1240000000000001</v>
      </c>
      <c r="F25" s="3">
        <v>1098.5999999999999</v>
      </c>
      <c r="G25" s="3">
        <v>1149.4000000000001</v>
      </c>
      <c r="H25" s="3">
        <f t="shared" si="11"/>
        <v>1124</v>
      </c>
      <c r="I25" s="3">
        <f t="shared" si="7"/>
        <v>13980</v>
      </c>
      <c r="J25" s="3">
        <f t="shared" si="12"/>
        <v>9323.2907937500004</v>
      </c>
      <c r="K25" s="3">
        <v>0.1</v>
      </c>
      <c r="M25">
        <f t="shared" si="4"/>
        <v>5051.6776019792842</v>
      </c>
      <c r="O25">
        <f t="shared" si="8"/>
        <v>26997.3956729374</v>
      </c>
      <c r="Q25" t="str">
        <f t="shared" si="9"/>
        <v>OK</v>
      </c>
    </row>
    <row r="26" spans="1:24" x14ac:dyDescent="0.25">
      <c r="A26" s="4">
        <v>48</v>
      </c>
      <c r="B26" s="3">
        <v>248.6</v>
      </c>
      <c r="C26" s="12">
        <f t="shared" si="0"/>
        <v>351.5734916059514</v>
      </c>
      <c r="D26" s="3">
        <v>97</v>
      </c>
      <c r="E26" s="3">
        <f t="shared" si="10"/>
        <v>1.3461999999999998</v>
      </c>
      <c r="F26" s="3">
        <v>1320.8</v>
      </c>
      <c r="G26" s="3">
        <v>1371.6</v>
      </c>
      <c r="H26" s="3">
        <f t="shared" si="11"/>
        <v>1346.1999999999998</v>
      </c>
      <c r="I26" s="3">
        <f t="shared" si="7"/>
        <v>13980</v>
      </c>
      <c r="J26" s="3">
        <f t="shared" si="12"/>
        <v>9323.2907937500004</v>
      </c>
      <c r="K26" s="3">
        <v>0.1</v>
      </c>
      <c r="M26">
        <f t="shared" si="4"/>
        <v>6147.5014656952226</v>
      </c>
      <c r="O26">
        <f t="shared" si="8"/>
        <v>46382.237626268739</v>
      </c>
      <c r="Q26" t="str">
        <f t="shared" si="9"/>
        <v>OK</v>
      </c>
    </row>
    <row r="27" spans="1:24" x14ac:dyDescent="0.25">
      <c r="M27">
        <f t="shared" si="4"/>
        <v>0</v>
      </c>
    </row>
  </sheetData>
  <mergeCells count="4">
    <mergeCell ref="A3:K3"/>
    <mergeCell ref="O3:P3"/>
    <mergeCell ref="M2:N2"/>
    <mergeCell ref="O2:P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#150</vt:lpstr>
      <vt:lpstr>PVlite report</vt:lpstr>
      <vt:lpstr>Sheet2</vt:lpstr>
      <vt:lpstr>Sheet1</vt:lpstr>
      <vt:lpstr>#300</vt:lpstr>
      <vt:lpstr>#600</vt:lpstr>
      <vt:lpstr>#900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Krishnamurthy, Lakshmanan UDEFM20</cp:lastModifiedBy>
  <dcterms:created xsi:type="dcterms:W3CDTF">2020-02-23T17:59:50Z</dcterms:created>
  <dcterms:modified xsi:type="dcterms:W3CDTF">2026-09-01T09:53:25Z</dcterms:modified>
</cp:coreProperties>
</file>