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N.Vojtov\Desktop\"/>
    </mc:Choice>
  </mc:AlternateContent>
  <bookViews>
    <workbookView xWindow="0" yWindow="0" windowWidth="28800" windowHeight="12300"/>
  </bookViews>
  <sheets>
    <sheet name="Часть 1" sheetId="1" r:id="rId1"/>
    <sheet name="Часть 2" sheetId="2" r:id="rId2"/>
  </sheets>
  <definedNames>
    <definedName name="_xlchart.v1.0" hidden="1">'Часть 1'!$I$23:$I$36</definedName>
    <definedName name="_xlchart.v1.1" hidden="1">'Часть 1'!$J$23:$J$36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J43" i="1"/>
  <c r="H45" i="1"/>
  <c r="H44" i="1"/>
  <c r="H43" i="1"/>
  <c r="B51" i="1" l="1"/>
  <c r="B50" i="1"/>
  <c r="B49" i="1"/>
  <c r="B45" i="1"/>
  <c r="B44" i="1"/>
  <c r="B43" i="1"/>
  <c r="E36" i="1" l="1"/>
  <c r="E35" i="1"/>
  <c r="E34" i="1"/>
  <c r="E33" i="1"/>
  <c r="E32" i="1"/>
  <c r="N14" i="1"/>
  <c r="M14" i="1"/>
  <c r="L14" i="1"/>
  <c r="K14" i="1"/>
  <c r="I14" i="1"/>
  <c r="E29" i="1"/>
  <c r="E31" i="1"/>
  <c r="E30" i="1"/>
  <c r="E26" i="1"/>
  <c r="E27" i="1"/>
  <c r="E28" i="1"/>
  <c r="E25" i="1"/>
  <c r="E24" i="1"/>
  <c r="D18" i="1"/>
  <c r="E18" i="1"/>
  <c r="F18" i="1"/>
  <c r="G18" i="1"/>
  <c r="H18" i="1"/>
  <c r="C18" i="1"/>
  <c r="B18" i="1"/>
  <c r="B1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  <c r="C20" i="1" l="1"/>
  <c r="D20" i="1"/>
  <c r="E20" i="1"/>
  <c r="F20" i="1"/>
  <c r="G20" i="1"/>
  <c r="H20" i="1"/>
  <c r="I20" i="1"/>
  <c r="J20" i="1"/>
  <c r="B20" i="1"/>
  <c r="B11" i="1"/>
  <c r="B13" i="1" s="1"/>
  <c r="C14" i="1" s="1"/>
  <c r="O14" i="1" l="1"/>
  <c r="B14" i="1"/>
  <c r="D14" i="1" l="1"/>
  <c r="E14" i="1" l="1"/>
  <c r="F14" i="1" l="1"/>
  <c r="G14" i="1" l="1"/>
  <c r="H14" i="1" l="1"/>
  <c r="J14" i="1" l="1"/>
  <c r="I18" i="1" l="1"/>
  <c r="J18" i="1"/>
</calcChain>
</file>

<file path=xl/sharedStrings.xml><?xml version="1.0" encoding="utf-8"?>
<sst xmlns="http://schemas.openxmlformats.org/spreadsheetml/2006/main" count="71" uniqueCount="64">
  <si>
    <t>xi</t>
  </si>
  <si>
    <t>ni</t>
  </si>
  <si>
    <t>Wi</t>
  </si>
  <si>
    <t>x min</t>
  </si>
  <si>
    <t>x max</t>
  </si>
  <si>
    <t>R</t>
  </si>
  <si>
    <t>k</t>
  </si>
  <si>
    <t xml:space="preserve">h </t>
  </si>
  <si>
    <t>F(x)</t>
  </si>
  <si>
    <t>[63.284,64.43 ]</t>
  </si>
  <si>
    <t>[64.43,65.57]</t>
  </si>
  <si>
    <t>[65.57,66.72]</t>
  </si>
  <si>
    <t>[66.72,67.86]</t>
  </si>
  <si>
    <t>[67.86,69.00]</t>
  </si>
  <si>
    <t>[61 ,63.284]</t>
  </si>
  <si>
    <t>x &lt; 61</t>
  </si>
  <si>
    <t>x&gt;=77</t>
  </si>
  <si>
    <t>61&lt;=x&lt;= 63.284</t>
  </si>
  <si>
    <t>63.284&lt;=x&lt;=64.43</t>
  </si>
  <si>
    <t>64.43&lt;=x&lt;=65.57</t>
  </si>
  <si>
    <t>65.57&lt;=x&lt;=66.72</t>
  </si>
  <si>
    <t>66.72&lt;=x&lt;=67.86</t>
  </si>
  <si>
    <t>67.86&lt;=x&lt;=69.00</t>
  </si>
  <si>
    <t>69.00&lt;=x&lt;=70.15</t>
  </si>
  <si>
    <t>[70.15,71.29]</t>
  </si>
  <si>
    <t>[71.29,72.43]</t>
  </si>
  <si>
    <t>[72.43,73.58]</t>
  </si>
  <si>
    <t>[73.58,74.72]</t>
  </si>
  <si>
    <t>[75.87,77]</t>
  </si>
  <si>
    <t>[69.003,70.15]</t>
  </si>
  <si>
    <t>[74.72,75.87]</t>
  </si>
  <si>
    <t>70.15&lt;=x&lt;=71.29</t>
  </si>
  <si>
    <t>71.29&lt;=x&lt;=72.43</t>
  </si>
  <si>
    <t>72.43&lt;=x&lt;=73.58</t>
  </si>
  <si>
    <t>73.58&lt;=x&lt;=74.72</t>
  </si>
  <si>
    <t>74.72&lt;=x&lt;=75.87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</si>
  <si>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</si>
  <si>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</si>
  <si>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</si>
  <si>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</si>
  <si>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</si>
  <si>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</si>
  <si>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</si>
  <si>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</si>
  <si>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</si>
  <si>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</si>
  <si>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</si>
  <si>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</si>
  <si>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</si>
  <si>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</si>
  <si>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m*</t>
  </si>
  <si>
    <t>Исправленная дисперсия</t>
  </si>
  <si>
    <t>Испр S</t>
  </si>
  <si>
    <t>Mo</t>
  </si>
  <si>
    <t>Me</t>
  </si>
  <si>
    <t>V</t>
  </si>
  <si>
    <t>θ</t>
  </si>
  <si>
    <t>t2</t>
  </si>
  <si>
    <t>t3</t>
  </si>
  <si>
    <t>t1</t>
  </si>
  <si>
    <t>&lt;a&lt;</t>
  </si>
  <si>
    <t>69,08-70,99</t>
  </si>
  <si>
    <t>69,32-70,75</t>
  </si>
  <si>
    <t>69,44-70,63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</si>
</sst>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0" fillId="0" borderId="0" xfId="0" applyFill="1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3" xfId="0" applyFill="1" applyBorder="1"/>
    <xf numFmtId="164" fontId="0" fillId="4" borderId="1" xfId="0" applyNumberFormat="1" applyFill="1" applyBorder="1"/>
    <xf numFmtId="2" fontId="0" fillId="4" borderId="2" xfId="0" applyNumberFormat="1" applyFill="1" applyBorder="1" applyAlignment="1"/>
    <xf numFmtId="2" fontId="0" fillId="0" borderId="4" xfId="0" applyNumberFormat="1" applyFill="1" applyBorder="1" applyAlignment="1"/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1" xfId="0" applyFill="1" applyBorder="1"/>
    <xf numFmtId="175" fontId="0" fillId="5" borderId="5" xfId="0" applyNumberFormat="1" applyFill="1" applyBorder="1"/>
    <xf numFmtId="175" fontId="0" fillId="5" borderId="4" xfId="0" applyNumberFormat="1" applyFill="1" applyBorder="1"/>
    <xf numFmtId="175" fontId="0" fillId="5" borderId="9" xfId="0" applyNumberFormat="1" applyFill="1" applyBorder="1"/>
    <xf numFmtId="175" fontId="0" fillId="5" borderId="7" xfId="0" applyNumberFormat="1" applyFill="1" applyBorder="1"/>
    <xf numFmtId="175" fontId="0" fillId="5" borderId="8" xfId="0" applyNumberFormat="1" applyFill="1" applyBorder="1"/>
    <xf numFmtId="175" fontId="0" fillId="5" borderId="11" xfId="0" applyNumberFormat="1" applyFill="1" applyBorder="1"/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'Часть 1'!$A$2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'Часть 1'!$B$1:$P$1</c:f>
              <c:numCache>
                <c:formatCode>General</c:formatCode>
                <c:ptCount val="15"/>
                <c:pt idx="0">
                  <c:v>61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</c:numCache>
            </c:numRef>
          </c:cat>
          <c:val>
            <c:numRef>
              <c:f>'Часть 1'!$B$2:$P$2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043-8CD3-45B17133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723440"/>
        <c:axId val="1413721776"/>
      </c:barChart>
      <c:catAx>
        <c:axId val="14137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721776"/>
        <c:crosses val="autoZero"/>
        <c:auto val="1"/>
        <c:lblAlgn val="ctr"/>
        <c:lblOffset val="100"/>
        <c:noMultiLvlLbl val="0"/>
      </c:catAx>
      <c:valAx>
        <c:axId val="14137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7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'Часть 1'!$A$2</c:f>
              <c:strCache>
                <c:ptCount val="1"/>
                <c:pt idx="0">
                  <c:v>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'Часть 1'!$B$1:$P$1</c:f>
              <c:numCache>
                <c:formatCode>General</c:formatCode>
                <c:ptCount val="15"/>
                <c:pt idx="0">
                  <c:v>61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</c:numCache>
            </c:numRef>
          </c:cat>
          <c:val>
            <c:numRef>
              <c:f>'Часть 1'!$B$2:$P$2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F-4B7E-8F12-4C8A4D9ECB32}"/>
            </c:ext>
          </c:extLst>
        </c:ser>
        <c:ser>
          <c:idx val="3"/>
          <c:order val="3"/>
          <c:tx>
            <c:v>69,44-70,99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B6E-4AAA-8B36-CC51FC27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38000"/>
        <c:axId val="141374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'Часть 1'!$A$1</c15:sqref>
                        </c15:formulaRef>
                      </c:ext>
                    </c:extLst>
                    <c:strCache>
                      <c:ptCount val="1"/>
                      <c:pt idx="0">
                        <c:v>xi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'Часть 1'!$B$1:$P$1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65</c:v>
                      </c:pt>
                      <c:pt idx="3">
                        <c:v>66</c:v>
                      </c:pt>
                      <c:pt idx="4">
                        <c:v>67</c:v>
                      </c:pt>
                      <c:pt idx="5">
                        <c:v>68</c:v>
                      </c:pt>
                      <c:pt idx="6">
                        <c:v>69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72</c:v>
                      </c:pt>
                      <c:pt idx="10">
                        <c:v>73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76</c:v>
                      </c:pt>
                      <c:pt idx="14">
                        <c:v>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'Часть 1'!$B$1:$P$1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65</c:v>
                      </c:pt>
                      <c:pt idx="3">
                        <c:v>66</c:v>
                      </c:pt>
                      <c:pt idx="4">
                        <c:v>67</c:v>
                      </c:pt>
                      <c:pt idx="5">
                        <c:v>68</c:v>
                      </c:pt>
                      <c:pt idx="6">
                        <c:v>69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72</c:v>
                      </c:pt>
                      <c:pt idx="10">
                        <c:v>73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76</c:v>
                      </c:pt>
                      <c:pt idx="14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CF-4B7E-8F12-4C8A4D9ECB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'Часть 1'!$I$48:$I$50</c15:sqref>
                        </c15:formulaRef>
                      </c:ext>
                    </c:extLst>
                    <c:strCache>
                      <c:ptCount val="1"/>
                      <c:pt idx="0">
                        <c:v>10 10 10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'Часть 1'!$B$1:$P$1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65</c:v>
                      </c:pt>
                      <c:pt idx="3">
                        <c:v>66</c:v>
                      </c:pt>
                      <c:pt idx="4">
                        <c:v>67</c:v>
                      </c:pt>
                      <c:pt idx="5">
                        <c:v>68</c:v>
                      </c:pt>
                      <c:pt idx="6">
                        <c:v>69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72</c:v>
                      </c:pt>
                      <c:pt idx="10">
                        <c:v>73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76</c:v>
                      </c:pt>
                      <c:pt idx="14">
                        <c:v>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'Часть 1'!$I$48:$I$50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6E-4AAA-8B36-CC51FC270889}"/>
                  </c:ext>
                </c:extLst>
              </c15:ser>
            </c15:filteredLineSeries>
          </c:ext>
        </c:extLst>
      </c:lineChart>
      <c:catAx>
        <c:axId val="14137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747984"/>
        <c:crosses val="autoZero"/>
        <c:auto val="1"/>
        <c:lblAlgn val="ctr"/>
        <c:lblOffset val="100"/>
        <c:noMultiLvlLbl val="0"/>
      </c:catAx>
      <c:valAx>
        <c:axId val="14137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7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2927915573053368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'Часть 1'!$H$48:$H$50</c:f>
              <c:strCache>
                <c:ptCount val="3"/>
                <c:pt idx="0">
                  <c:v>69,44-70,63</c:v>
                </c:pt>
                <c:pt idx="1">
                  <c:v>69,32-70,75</c:v>
                </c:pt>
                <c:pt idx="2">
                  <c:v>69,08-70,99</c:v>
                </c:pt>
              </c:strCache>
            </c:strRef>
          </c:cat>
          <c:val>
            <c:numRef>
              <c:f>'Часть 1'!$I$48:$I$50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7-4B32-BE47-19DDE631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44496"/>
        <c:axId val="722844912"/>
      </c:lineChart>
      <c:catAx>
        <c:axId val="7228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844912"/>
        <c:crosses val="autoZero"/>
        <c:auto val="1"/>
        <c:lblAlgn val="ctr"/>
        <c:lblOffset val="100"/>
        <c:noMultiLvlLbl val="0"/>
      </c:catAx>
      <c:valAx>
        <c:axId val="7228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8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Эмпирическая функция</a:t>
            </a:r>
          </a:p>
        </cx:rich>
      </cx:tx>
    </cx:title>
    <cx:plotArea>
      <cx:plotAreaRegion>
        <cx:series layoutId="waterfall" uniqueId="{F35B2B5C-3877-429D-9FB4-EABA4F21C426}">
          <cx:dataLabels pos="outEnd">
            <cx:numFmt formatCode="# ##0,000" sourceLinked="0"/>
            <cx:visibility seriesName="0" categoryName="0" value="1"/>
            <cx:separator>, </cx:separator>
            <cx:dataLabel idx="13" pos="outEnd">
              <cx:numFmt formatCode="# ##0,00" sourceLinked="0"/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136072</xdr:colOff>
      <xdr:row>22</xdr:row>
      <xdr:rowOff>40821</xdr:rowOff>
    </xdr:from>
    <xdr:to>
      <xdr:col>3</xdr:col>
      <xdr:colOff>789215</xdr:colOff>
      <xdr:row>35</xdr:row>
      <xdr:rowOff>149678</xdr:rowOff>
    </xdr:to>
    <xdr:sp macro="" textlink="">
      <xdr:nvSpPr>
        <xdr:cNvPr id="19" name="Левая фигурная скобка 18">
          <a:extLst>
            <a:ext uri="{FF2B5EF4-FFF2-40B4-BE49-F238E27FC236}">
              <a16:creationId xmlns:a16="http://schemas.microsoft.com/office/drawing/2014/main" id="{4D0A7E90-CA7A-41B3-9830-0E18B7313113}"/>
            </a:ext>
          </a:extLst>
        </xdr:cNvPr>
        <xdr:cNvSpPr/>
      </xdr:nvSpPr>
      <xdr:spPr>
        <a:xfrm>
          <a:off x="2177143" y="4231821"/>
          <a:ext cx="653143" cy="2585357"/>
        </a:xfrm>
        <a:prstGeom prst="leftBrace">
          <a:avLst>
            <a:gd name="adj1" fmla="val 8333"/>
            <a:gd name="adj2" fmla="val 46138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517072</xdr:colOff>
      <xdr:row>20</xdr:row>
      <xdr:rowOff>70757</xdr:rowOff>
    </xdr:from>
    <xdr:to>
      <xdr:col>27</xdr:col>
      <xdr:colOff>190500</xdr:colOff>
      <xdr:row>34</xdr:row>
      <xdr:rowOff>146957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408215</xdr:colOff>
      <xdr:row>3</xdr:row>
      <xdr:rowOff>179615</xdr:rowOff>
    </xdr:from>
    <xdr:to>
      <xdr:col>28</xdr:col>
      <xdr:colOff>81644</xdr:colOff>
      <xdr:row>18</xdr:row>
      <xdr:rowOff>65315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503466</xdr:colOff>
      <xdr:row>36</xdr:row>
      <xdr:rowOff>57149</xdr:rowOff>
    </xdr:from>
    <xdr:to>
      <xdr:col>27</xdr:col>
      <xdr:colOff>340178</xdr:colOff>
      <xdr:row>51</xdr:row>
      <xdr:rowOff>40820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435429</xdr:colOff>
      <xdr:row>32</xdr:row>
      <xdr:rowOff>166008</xdr:rowOff>
    </xdr:from>
    <xdr:to>
      <xdr:col>18</xdr:col>
      <xdr:colOff>244929</xdr:colOff>
      <xdr:row>47</xdr:row>
      <xdr:rowOff>51708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0.47619</cdr:x>
      <cdr:y>0.1627</cdr:y>
    </cdr:from>
    <cdr:to>
      <cdr:x>0.47917</cdr:x>
      <cdr:y>0.79266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2177142" y="446314"/>
          <a:ext cx="13608" cy="17281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0.5625</cdr:x>
      <cdr:y>0.1627</cdr:y>
    </cdr:from>
    <cdr:to>
      <cdr:x>0.5744</cdr:x>
      <cdr:y>0.7877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 flipH="1" flipV="1">
          <a:off x="2571749" y="446314"/>
          <a:ext cx="54430" cy="1714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zoomScale="70" zoomScaleNormal="70" workbookViewId="0">
      <selection activeCell="AC23" sqref="AC23"/>
    </sheetView>
  </sheetViews>
  <sheetFormatPr defaultRowHeight="15" x14ac:dyDescent="0.25"/>
  <cols>
    <col min="1" max="1" width="22.85546875" customWidth="1"/>
    <col min="2" max="2" width="9.140625" customWidth="1"/>
    <col min="3" max="3" width="12.140625" bestFit="1" customWidth="1"/>
    <col min="4" max="4" width="12.5703125" bestFit="1" customWidth="1"/>
    <col min="5" max="5" width="12.140625" bestFit="1" customWidth="1"/>
    <col min="6" max="6" width="16.7109375" customWidth="1"/>
    <col min="7" max="7" width="12.140625" bestFit="1" customWidth="1"/>
    <col min="8" max="8" width="18.28515625" customWidth="1"/>
    <col min="9" max="11" width="12.140625" bestFit="1" customWidth="1"/>
    <col min="12" max="13" width="11.140625" bestFit="1" customWidth="1"/>
    <col min="14" max="14" width="12.140625" bestFit="1" customWidth="1"/>
  </cols>
  <sheetData>
    <row r="1" spans="1:32" x14ac:dyDescent="0.25">
      <c r="A1" s="24" t="s">
        <v>0</v>
      </c>
      <c r="B1" s="24">
        <v>61</v>
      </c>
      <c r="C1" s="24">
        <v>64</v>
      </c>
      <c r="D1" s="24">
        <v>65</v>
      </c>
      <c r="E1" s="24">
        <v>66</v>
      </c>
      <c r="F1" s="24">
        <v>67</v>
      </c>
      <c r="G1" s="24">
        <v>68</v>
      </c>
      <c r="H1" s="24">
        <v>69</v>
      </c>
      <c r="I1" s="24">
        <v>70</v>
      </c>
      <c r="J1" s="24">
        <v>71</v>
      </c>
      <c r="K1" s="24">
        <v>72</v>
      </c>
      <c r="L1" s="24">
        <v>73</v>
      </c>
      <c r="M1" s="24">
        <v>74</v>
      </c>
      <c r="N1" s="24">
        <v>75</v>
      </c>
      <c r="O1" s="24">
        <v>76</v>
      </c>
      <c r="P1" s="24">
        <v>77</v>
      </c>
      <c r="AF1" s="16">
        <v>61</v>
      </c>
    </row>
    <row r="2" spans="1:32" x14ac:dyDescent="0.25">
      <c r="A2" s="24" t="s">
        <v>1</v>
      </c>
      <c r="B2" s="24">
        <v>1</v>
      </c>
      <c r="C2" s="24">
        <v>1</v>
      </c>
      <c r="D2" s="24">
        <v>1</v>
      </c>
      <c r="E2" s="24">
        <v>3</v>
      </c>
      <c r="F2" s="24">
        <v>4</v>
      </c>
      <c r="G2" s="24">
        <v>4</v>
      </c>
      <c r="H2" s="24">
        <v>5</v>
      </c>
      <c r="I2" s="24">
        <v>10</v>
      </c>
      <c r="J2" s="24">
        <v>6</v>
      </c>
      <c r="K2" s="24">
        <v>6</v>
      </c>
      <c r="L2" s="24">
        <v>3</v>
      </c>
      <c r="M2" s="24">
        <v>2</v>
      </c>
      <c r="N2" s="24">
        <v>1</v>
      </c>
      <c r="O2" s="24">
        <v>2</v>
      </c>
      <c r="P2" s="24">
        <v>1</v>
      </c>
      <c r="AF2" s="16">
        <v>64</v>
      </c>
    </row>
    <row r="3" spans="1:32" x14ac:dyDescent="0.25">
      <c r="A3" s="24" t="s">
        <v>2</v>
      </c>
      <c r="B3" s="24">
        <f>B2/50</f>
        <v>0.02</v>
      </c>
      <c r="C3" s="24">
        <f t="shared" ref="C3:P3" si="0">C2/50</f>
        <v>0.02</v>
      </c>
      <c r="D3" s="24">
        <f t="shared" si="0"/>
        <v>0.02</v>
      </c>
      <c r="E3" s="24">
        <f t="shared" si="0"/>
        <v>0.06</v>
      </c>
      <c r="F3" s="24">
        <f t="shared" si="0"/>
        <v>0.08</v>
      </c>
      <c r="G3" s="24">
        <f t="shared" si="0"/>
        <v>0.08</v>
      </c>
      <c r="H3" s="24">
        <f t="shared" si="0"/>
        <v>0.1</v>
      </c>
      <c r="I3" s="24">
        <f t="shared" si="0"/>
        <v>0.2</v>
      </c>
      <c r="J3" s="24">
        <f t="shared" si="0"/>
        <v>0.12</v>
      </c>
      <c r="K3" s="24">
        <f t="shared" si="0"/>
        <v>0.12</v>
      </c>
      <c r="L3" s="24">
        <f t="shared" si="0"/>
        <v>0.06</v>
      </c>
      <c r="M3" s="24">
        <f t="shared" si="0"/>
        <v>0.04</v>
      </c>
      <c r="N3" s="24">
        <f t="shared" si="0"/>
        <v>0.02</v>
      </c>
      <c r="O3" s="24">
        <f t="shared" si="0"/>
        <v>0.04</v>
      </c>
      <c r="P3" s="24">
        <f t="shared" si="0"/>
        <v>0.02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F3" s="16">
        <v>65</v>
      </c>
    </row>
    <row r="4" spans="1:32" x14ac:dyDescent="0.25">
      <c r="AF4" s="16">
        <v>66</v>
      </c>
    </row>
    <row r="5" spans="1:32" x14ac:dyDescent="0.25">
      <c r="A5" s="21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F5" s="16">
        <v>66</v>
      </c>
    </row>
    <row r="6" spans="1:32" x14ac:dyDescent="0.25">
      <c r="A6" s="21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F6" s="16">
        <v>66</v>
      </c>
    </row>
    <row r="7" spans="1:32" x14ac:dyDescent="0.2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F7" s="16">
        <v>67</v>
      </c>
    </row>
    <row r="8" spans="1:32" x14ac:dyDescent="0.25">
      <c r="AF8" s="16">
        <v>67</v>
      </c>
    </row>
    <row r="9" spans="1:32" x14ac:dyDescent="0.25">
      <c r="A9" s="10" t="s">
        <v>3</v>
      </c>
      <c r="B9" s="7">
        <v>61</v>
      </c>
      <c r="AF9" s="16">
        <v>67</v>
      </c>
    </row>
    <row r="10" spans="1:32" x14ac:dyDescent="0.25">
      <c r="A10" s="10" t="s">
        <v>4</v>
      </c>
      <c r="B10" s="7">
        <v>77</v>
      </c>
      <c r="AF10" s="16">
        <v>67</v>
      </c>
    </row>
    <row r="11" spans="1:32" x14ac:dyDescent="0.25">
      <c r="A11" s="10" t="s">
        <v>5</v>
      </c>
      <c r="B11" s="7">
        <f>B10-B9</f>
        <v>16</v>
      </c>
      <c r="AF11" s="16">
        <v>68</v>
      </c>
    </row>
    <row r="12" spans="1:32" x14ac:dyDescent="0.25">
      <c r="A12" s="10" t="s">
        <v>6</v>
      </c>
      <c r="B12" s="8">
        <f>1+3.32*LN(50)</f>
        <v>13.987916378021444</v>
      </c>
      <c r="AF12" s="16">
        <v>68</v>
      </c>
    </row>
    <row r="13" spans="1:32" x14ac:dyDescent="0.25">
      <c r="A13" s="10" t="s">
        <v>7</v>
      </c>
      <c r="B13" s="9">
        <f>B11/B12</f>
        <v>1.1438444131064474</v>
      </c>
      <c r="AF13" s="16">
        <v>68</v>
      </c>
    </row>
    <row r="14" spans="1:32" x14ac:dyDescent="0.25">
      <c r="B14" s="1">
        <f>B9+B13</f>
        <v>62.14384441310645</v>
      </c>
      <c r="C14" s="3">
        <f>62.14+B13</f>
        <v>63.283844413106451</v>
      </c>
      <c r="D14" s="2">
        <f>C14+B13</f>
        <v>64.427688826212901</v>
      </c>
      <c r="E14" s="2">
        <f>D14+B13</f>
        <v>65.571533239319351</v>
      </c>
      <c r="F14" s="2">
        <f>E14+B13</f>
        <v>66.715377652425801</v>
      </c>
      <c r="G14" s="2">
        <f>F14+B13</f>
        <v>67.859222065532251</v>
      </c>
      <c r="H14" s="3">
        <f>G14+B13</f>
        <v>69.003066478638701</v>
      </c>
      <c r="I14" s="2">
        <f>H14+B13</f>
        <v>70.146910891745151</v>
      </c>
      <c r="J14" s="2">
        <f>I14+B13</f>
        <v>71.290755304851601</v>
      </c>
      <c r="K14" s="2">
        <f>J14+B13</f>
        <v>72.434599717958051</v>
      </c>
      <c r="L14" s="2">
        <f>K14+B13</f>
        <v>73.578444131064501</v>
      </c>
      <c r="M14" s="2">
        <f>L14+B13</f>
        <v>74.722288544170951</v>
      </c>
      <c r="N14" s="2">
        <f>M14+B13</f>
        <v>75.866132957277401</v>
      </c>
      <c r="O14" s="2">
        <f>B10-B13</f>
        <v>75.85615558689355</v>
      </c>
      <c r="AF14" s="16">
        <v>68</v>
      </c>
    </row>
    <row r="15" spans="1:32" x14ac:dyDescent="0.25">
      <c r="B15" s="30" t="s">
        <v>14</v>
      </c>
      <c r="C15" s="31"/>
      <c r="D15" s="4" t="s">
        <v>9</v>
      </c>
      <c r="E15" s="5" t="s">
        <v>10</v>
      </c>
      <c r="F15" s="4" t="s">
        <v>11</v>
      </c>
      <c r="G15" s="4" t="s">
        <v>12</v>
      </c>
      <c r="H15" s="4" t="s">
        <v>13</v>
      </c>
      <c r="I15" s="4" t="s">
        <v>29</v>
      </c>
      <c r="J15" s="4" t="s">
        <v>24</v>
      </c>
      <c r="K15" s="4" t="s">
        <v>25</v>
      </c>
      <c r="L15" s="4" t="s">
        <v>26</v>
      </c>
      <c r="M15" s="4" t="s">
        <v>27</v>
      </c>
      <c r="N15" s="4" t="s">
        <v>30</v>
      </c>
      <c r="O15" s="4" t="s">
        <v>28</v>
      </c>
      <c r="AF15" s="16">
        <v>69</v>
      </c>
    </row>
    <row r="16" spans="1:32" x14ac:dyDescent="0.25">
      <c r="A16" s="10" t="s">
        <v>1</v>
      </c>
      <c r="B16" s="32">
        <v>1</v>
      </c>
      <c r="C16" s="33"/>
      <c r="D16" s="6">
        <v>1</v>
      </c>
      <c r="E16" s="6">
        <v>1</v>
      </c>
      <c r="F16" s="6">
        <v>3</v>
      </c>
      <c r="G16" s="6">
        <v>4</v>
      </c>
      <c r="H16" s="6">
        <v>9</v>
      </c>
      <c r="I16" s="6">
        <v>10</v>
      </c>
      <c r="J16" s="6">
        <v>6</v>
      </c>
      <c r="K16" s="6">
        <v>6</v>
      </c>
      <c r="L16" s="6">
        <v>3</v>
      </c>
      <c r="M16" s="6">
        <v>2</v>
      </c>
      <c r="N16" s="6">
        <v>1</v>
      </c>
      <c r="O16" s="6">
        <v>3</v>
      </c>
      <c r="AF16" s="16">
        <v>69</v>
      </c>
    </row>
    <row r="17" spans="1:32" x14ac:dyDescent="0.25">
      <c r="AF17" s="16">
        <v>69</v>
      </c>
    </row>
    <row r="18" spans="1:32" x14ac:dyDescent="0.25">
      <c r="A18" s="10" t="s">
        <v>0</v>
      </c>
      <c r="B18" s="11">
        <f>(61 + 63.284)/2</f>
        <v>62.141999999999996</v>
      </c>
      <c r="C18" s="11">
        <f>(C14+D14)/2</f>
        <v>63.855766619659676</v>
      </c>
      <c r="D18" s="11">
        <f>(D14+E14)/2</f>
        <v>64.999611032766126</v>
      </c>
      <c r="E18" s="11">
        <f t="shared" ref="E18:I18" si="1">(E14+F14)/2</f>
        <v>66.143455445872576</v>
      </c>
      <c r="F18" s="11">
        <f t="shared" si="1"/>
        <v>67.287299858979026</v>
      </c>
      <c r="G18" s="11">
        <f t="shared" si="1"/>
        <v>68.431144272085476</v>
      </c>
      <c r="H18" s="11">
        <f t="shared" si="1"/>
        <v>69.574988685191926</v>
      </c>
      <c r="I18" s="11">
        <f t="shared" si="1"/>
        <v>70.718833098298376</v>
      </c>
      <c r="J18" s="11">
        <f>(J14+O14)/2</f>
        <v>73.573455445872582</v>
      </c>
      <c r="K18" s="18"/>
      <c r="AF18" s="16">
        <v>69</v>
      </c>
    </row>
    <row r="19" spans="1:32" x14ac:dyDescent="0.25">
      <c r="A19" s="10" t="s">
        <v>1</v>
      </c>
      <c r="B19" s="6">
        <v>1</v>
      </c>
      <c r="C19" s="6">
        <v>1</v>
      </c>
      <c r="D19" s="6">
        <v>1</v>
      </c>
      <c r="E19" s="6">
        <v>3</v>
      </c>
      <c r="F19" s="6">
        <v>4</v>
      </c>
      <c r="G19" s="6">
        <v>9</v>
      </c>
      <c r="H19" s="6">
        <v>10</v>
      </c>
      <c r="I19" s="6">
        <v>12</v>
      </c>
      <c r="J19" s="6">
        <v>3</v>
      </c>
      <c r="K19" s="19"/>
      <c r="AF19" s="16">
        <v>69</v>
      </c>
    </row>
    <row r="20" spans="1:32" x14ac:dyDescent="0.25">
      <c r="A20" s="10" t="s">
        <v>2</v>
      </c>
      <c r="B20" s="5">
        <f>B19/30</f>
        <v>3.3333333333333333E-2</v>
      </c>
      <c r="C20" s="5">
        <f t="shared" ref="C20:J20" si="2">C19/30</f>
        <v>3.3333333333333333E-2</v>
      </c>
      <c r="D20" s="5">
        <f t="shared" si="2"/>
        <v>3.3333333333333333E-2</v>
      </c>
      <c r="E20" s="5">
        <f t="shared" si="2"/>
        <v>0.1</v>
      </c>
      <c r="F20" s="5">
        <f t="shared" si="2"/>
        <v>0.13333333333333333</v>
      </c>
      <c r="G20" s="5">
        <f t="shared" si="2"/>
        <v>0.3</v>
      </c>
      <c r="H20" s="5">
        <f t="shared" si="2"/>
        <v>0.33333333333333331</v>
      </c>
      <c r="I20" s="5">
        <f t="shared" si="2"/>
        <v>0.4</v>
      </c>
      <c r="J20" s="5">
        <f t="shared" si="2"/>
        <v>0.1</v>
      </c>
      <c r="K20" s="20"/>
      <c r="AF20" s="15">
        <v>70</v>
      </c>
    </row>
    <row r="21" spans="1:32" x14ac:dyDescent="0.25">
      <c r="AF21" s="16">
        <v>70</v>
      </c>
    </row>
    <row r="22" spans="1:32" x14ac:dyDescent="0.25">
      <c r="D22" s="12"/>
      <c r="AF22" s="16">
        <v>70</v>
      </c>
    </row>
    <row r="23" spans="1:32" x14ac:dyDescent="0.25">
      <c r="D23" s="12"/>
      <c r="E23" s="25">
        <v>0</v>
      </c>
      <c r="F23" s="26" t="s">
        <v>15</v>
      </c>
      <c r="I23" s="24" t="s">
        <v>36</v>
      </c>
      <c r="J23" s="25">
        <v>0</v>
      </c>
      <c r="AF23" s="16">
        <v>70</v>
      </c>
    </row>
    <row r="24" spans="1:32" x14ac:dyDescent="0.25">
      <c r="D24" s="12"/>
      <c r="E24" s="27">
        <f>B16/50</f>
        <v>0.02</v>
      </c>
      <c r="F24" s="28" t="s">
        <v>17</v>
      </c>
      <c r="G24" s="29"/>
      <c r="I24" s="24" t="s">
        <v>37</v>
      </c>
      <c r="J24" s="27">
        <v>0.02</v>
      </c>
      <c r="AF24" s="16">
        <v>70</v>
      </c>
    </row>
    <row r="25" spans="1:32" x14ac:dyDescent="0.25">
      <c r="D25" s="12"/>
      <c r="E25" s="27">
        <f>(B16+D16)/50</f>
        <v>0.04</v>
      </c>
      <c r="F25" s="24" t="s">
        <v>18</v>
      </c>
      <c r="I25" s="24" t="s">
        <v>38</v>
      </c>
      <c r="J25" s="27">
        <v>0.04</v>
      </c>
      <c r="AF25" s="16">
        <v>70</v>
      </c>
    </row>
    <row r="26" spans="1:32" x14ac:dyDescent="0.25">
      <c r="D26" s="12"/>
      <c r="E26" s="27">
        <f>(B16+D16+E16)/50</f>
        <v>0.06</v>
      </c>
      <c r="F26" s="27" t="s">
        <v>19</v>
      </c>
      <c r="I26" s="24" t="s">
        <v>39</v>
      </c>
      <c r="J26" s="27">
        <v>0.06</v>
      </c>
      <c r="AF26" s="16">
        <v>70</v>
      </c>
    </row>
    <row r="27" spans="1:32" x14ac:dyDescent="0.25">
      <c r="D27" s="12"/>
      <c r="E27" s="27">
        <f>(B16+D16+E16+F16)/50</f>
        <v>0.12</v>
      </c>
      <c r="F27" s="24" t="s">
        <v>20</v>
      </c>
      <c r="I27" s="24" t="s">
        <v>40</v>
      </c>
      <c r="J27" s="27">
        <v>0.12</v>
      </c>
      <c r="AF27" s="16">
        <v>70</v>
      </c>
    </row>
    <row r="28" spans="1:32" x14ac:dyDescent="0.25">
      <c r="E28" s="27">
        <f>(B16+D16+E16+F16+G16)/50</f>
        <v>0.2</v>
      </c>
      <c r="F28" s="24" t="s">
        <v>21</v>
      </c>
      <c r="I28" s="24" t="s">
        <v>41</v>
      </c>
      <c r="J28" s="27">
        <v>0.2</v>
      </c>
      <c r="AF28" s="16">
        <v>70</v>
      </c>
    </row>
    <row r="29" spans="1:32" x14ac:dyDescent="0.25">
      <c r="C29" s="13" t="s">
        <v>8</v>
      </c>
      <c r="E29" s="27">
        <f>(B16+D16+E16+F16+G16+H16)/50</f>
        <v>0.38</v>
      </c>
      <c r="F29" s="24" t="s">
        <v>22</v>
      </c>
      <c r="I29" s="24" t="s">
        <v>42</v>
      </c>
      <c r="J29" s="27">
        <v>0.38</v>
      </c>
      <c r="AF29" s="16">
        <v>70</v>
      </c>
    </row>
    <row r="30" spans="1:32" x14ac:dyDescent="0.25">
      <c r="D30" s="12"/>
      <c r="E30" s="27">
        <f>(B16+D16+E16+F16+G16+H16+I16)/50</f>
        <v>0.57999999999999996</v>
      </c>
      <c r="F30" s="24" t="s">
        <v>23</v>
      </c>
      <c r="I30" s="24" t="s">
        <v>43</v>
      </c>
      <c r="J30" s="27">
        <v>0.57999999999999996</v>
      </c>
      <c r="AF30" s="16">
        <v>71</v>
      </c>
    </row>
    <row r="31" spans="1:32" x14ac:dyDescent="0.25">
      <c r="D31" s="12"/>
      <c r="E31" s="27">
        <f>(B16+D16+E16+F16+G16+H16+I16+J16)/50</f>
        <v>0.7</v>
      </c>
      <c r="F31" s="24" t="s">
        <v>31</v>
      </c>
      <c r="I31" s="24" t="s">
        <v>44</v>
      </c>
      <c r="J31" s="27">
        <v>0.7</v>
      </c>
      <c r="AF31" s="16">
        <v>71</v>
      </c>
    </row>
    <row r="32" spans="1:32" x14ac:dyDescent="0.25">
      <c r="D32" s="12"/>
      <c r="E32" s="27">
        <f>(B16+D16+E16+F16+G16+H16+I16+J16+K16)/50</f>
        <v>0.82</v>
      </c>
      <c r="F32" s="24" t="s">
        <v>32</v>
      </c>
      <c r="I32" s="24" t="s">
        <v>45</v>
      </c>
      <c r="J32" s="27">
        <v>0.82</v>
      </c>
      <c r="AF32" s="16">
        <v>71</v>
      </c>
    </row>
    <row r="33" spans="1:32" x14ac:dyDescent="0.25">
      <c r="D33" s="12"/>
      <c r="E33" s="27">
        <f>(B16+D16+E16+F16+G16+H16+I16+J16+K16+L16)/50</f>
        <v>0.88</v>
      </c>
      <c r="F33" s="24" t="s">
        <v>33</v>
      </c>
      <c r="I33" s="24" t="s">
        <v>46</v>
      </c>
      <c r="J33" s="27">
        <v>0.88</v>
      </c>
      <c r="AF33" s="16">
        <v>71</v>
      </c>
    </row>
    <row r="34" spans="1:32" x14ac:dyDescent="0.25">
      <c r="D34" s="12"/>
      <c r="E34" s="27">
        <f>(B16+D16+E16+F16+G16+H16+I16+J16+K16+L16+M16)/50</f>
        <v>0.92</v>
      </c>
      <c r="F34" s="24" t="s">
        <v>34</v>
      </c>
      <c r="I34" s="24" t="s">
        <v>47</v>
      </c>
      <c r="J34" s="27">
        <v>0.92</v>
      </c>
      <c r="AF34" s="16">
        <v>71</v>
      </c>
    </row>
    <row r="35" spans="1:32" x14ac:dyDescent="0.25">
      <c r="D35" s="12"/>
      <c r="E35" s="27">
        <f>(B16+D16+E16+F16+G16+H16+I16+J16+K16+L16+M16+N16)/50</f>
        <v>0.94</v>
      </c>
      <c r="F35" s="24" t="s">
        <v>35</v>
      </c>
      <c r="I35" s="24" t="s">
        <v>48</v>
      </c>
      <c r="J35" s="27">
        <v>0.94</v>
      </c>
      <c r="AF35" s="16">
        <v>71</v>
      </c>
    </row>
    <row r="36" spans="1:32" x14ac:dyDescent="0.25">
      <c r="D36" s="12"/>
      <c r="E36" s="24">
        <f>(B16+D16+E16+F16+G16+H16+I16+J16+K16+L16+M16+N16+O16)/50</f>
        <v>1</v>
      </c>
      <c r="F36" s="24" t="s">
        <v>16</v>
      </c>
      <c r="I36" s="24" t="s">
        <v>49</v>
      </c>
      <c r="J36" s="24">
        <v>1</v>
      </c>
      <c r="AF36" s="16">
        <v>72</v>
      </c>
    </row>
    <row r="37" spans="1:32" x14ac:dyDescent="0.25">
      <c r="E37" s="14"/>
      <c r="F37" s="14"/>
      <c r="G37" s="14"/>
      <c r="AF37" s="16">
        <v>72</v>
      </c>
    </row>
    <row r="38" spans="1:32" x14ac:dyDescent="0.25">
      <c r="E38" s="23"/>
      <c r="F38" s="17"/>
      <c r="G38" s="14"/>
      <c r="AF38" s="16">
        <v>72</v>
      </c>
    </row>
    <row r="39" spans="1:32" x14ac:dyDescent="0.25">
      <c r="E39" s="23"/>
      <c r="F39" s="17"/>
      <c r="G39" s="14"/>
      <c r="AF39" s="16">
        <v>72</v>
      </c>
    </row>
    <row r="40" spans="1:32" x14ac:dyDescent="0.25">
      <c r="F40" s="14"/>
      <c r="G40" s="14"/>
      <c r="AF40" s="16">
        <v>72</v>
      </c>
    </row>
    <row r="41" spans="1:32" x14ac:dyDescent="0.25">
      <c r="AF41" s="16">
        <v>72</v>
      </c>
    </row>
    <row r="42" spans="1:32" x14ac:dyDescent="0.25">
      <c r="AF42" s="16">
        <v>73</v>
      </c>
    </row>
    <row r="43" spans="1:32" x14ac:dyDescent="0.25">
      <c r="A43" s="34" t="s">
        <v>50</v>
      </c>
      <c r="B43" s="34">
        <f>(AF1+AF2+AF3+AF4+AF5+AF6+AF7+AF8+AF9+AF10+AF11+AF12+AF13+AF14+AF15+AF16+AF17+AF18+AF19+AF20+AF21+AF22+AF23+AF24+AF25+AF26+AF27+AF28+AF29+AF30+AF31+AF32+AF33+AF34+AF35+AF36+AF37+AF38+AF39+AF41+AF40+AF42+AF43+AF44+AF45+AF46+AF48+AF47+AF49+AF50)/50</f>
        <v>70.040000000000006</v>
      </c>
      <c r="E43" s="34" t="s">
        <v>59</v>
      </c>
      <c r="F43" s="34">
        <v>1.67655089191426</v>
      </c>
      <c r="H43" s="35">
        <f>B43-(F43*B45)/(SQRT(50))</f>
        <v>69.441534638076647</v>
      </c>
      <c r="I43" s="41" t="s">
        <v>60</v>
      </c>
      <c r="J43" s="38">
        <f>B43+((F43*B45)/SQRT(50))</f>
        <v>70.638465361923366</v>
      </c>
      <c r="AF43" s="16">
        <v>73</v>
      </c>
    </row>
    <row r="44" spans="1:32" x14ac:dyDescent="0.25">
      <c r="A44" s="34" t="s">
        <v>51</v>
      </c>
      <c r="B44" s="34">
        <f>(((B1-B43)^2)+((C1-B43)^2)+((D1-B43)^2)+((E1-B43)^2)+((F1-B43)^2)+((G1-B43)^2)+((H1-B43)^2)+((I1-B43)^2)+((J1-B43)^2)+((K1-B43)^2)+((L1-B43)^2)+((M1-B43)^2)+((N1-B43)^2)+((O1-B43)^2)+((P1-B43)^2))/49</f>
        <v>6.3711020408163268</v>
      </c>
      <c r="E44" s="34" t="s">
        <v>57</v>
      </c>
      <c r="F44" s="34">
        <v>2.0095752344891999</v>
      </c>
      <c r="H44" s="36">
        <f>B43-(F44*B45)/(SQRT(50))</f>
        <v>69.322657522762341</v>
      </c>
      <c r="I44" s="42" t="s">
        <v>60</v>
      </c>
      <c r="J44" s="39">
        <f>B43+((F44*B45)/SQRT(50))</f>
        <v>70.757342477237671</v>
      </c>
      <c r="AF44" s="16">
        <v>73</v>
      </c>
    </row>
    <row r="45" spans="1:32" x14ac:dyDescent="0.25">
      <c r="A45" s="34" t="s">
        <v>52</v>
      </c>
      <c r="B45" s="34">
        <f>(B44)^0.5</f>
        <v>2.5241042056175744</v>
      </c>
      <c r="E45" s="34" t="s">
        <v>58</v>
      </c>
      <c r="F45" s="34">
        <v>2.67995197363155</v>
      </c>
      <c r="H45" s="37">
        <f>B43-(F45*B45)/(SQRT(50))</f>
        <v>69.083358340285542</v>
      </c>
      <c r="I45" s="43" t="s">
        <v>60</v>
      </c>
      <c r="J45" s="40">
        <f>B43+((F45*B45)/SQRT(50))</f>
        <v>70.99664165971447</v>
      </c>
      <c r="AF45" s="16">
        <v>74</v>
      </c>
    </row>
    <row r="46" spans="1:32" x14ac:dyDescent="0.25">
      <c r="AF46" s="16">
        <v>74</v>
      </c>
    </row>
    <row r="47" spans="1:32" x14ac:dyDescent="0.25">
      <c r="A47" s="34" t="s">
        <v>53</v>
      </c>
      <c r="B47" s="34">
        <v>70</v>
      </c>
      <c r="AF47" s="16">
        <v>75</v>
      </c>
    </row>
    <row r="48" spans="1:32" x14ac:dyDescent="0.25">
      <c r="A48" s="34" t="s">
        <v>54</v>
      </c>
      <c r="B48" s="34">
        <v>70</v>
      </c>
      <c r="H48" t="s">
        <v>63</v>
      </c>
      <c r="I48">
        <v>10</v>
      </c>
      <c r="J48">
        <v>70</v>
      </c>
      <c r="AF48" s="16">
        <v>76</v>
      </c>
    </row>
    <row r="49" spans="1:32" x14ac:dyDescent="0.25">
      <c r="A49" s="34" t="s">
        <v>5</v>
      </c>
      <c r="B49" s="34">
        <f>B10-B9</f>
        <v>16</v>
      </c>
      <c r="H49" t="s">
        <v>62</v>
      </c>
      <c r="I49">
        <v>10</v>
      </c>
      <c r="J49">
        <v>70</v>
      </c>
      <c r="AF49" s="16">
        <v>76</v>
      </c>
    </row>
    <row r="50" spans="1:32" x14ac:dyDescent="0.25">
      <c r="A50" s="34" t="s">
        <v>56</v>
      </c>
      <c r="B50" s="34">
        <f>( ABS(AF1-B43)+ABS(AF2-B43)+ABS(AF3-B43)+ABS(AF4-B43)+ABS(AF5-B43)+ABS(AF6-B43)+ABS(AF7-B43)+ABS(AF8-B43)+ABS(AF9-B43)+ABS(AF10-B43)+ABS(AF11-B43)+ABS(AF12-B43)+ABS(AF13-B43)+ABS(AF14-B43)+ABS(AF15-B43)+ABS(AF16-B43)+ABS(AF17-B43)+ABS(AF18-B43)+ABS(AF19-B43)+ABS(AF20-B43)+ABS(AF21-B43)+ABS(AF22-B43)+ABS(AF23-B43)+ABS(AF24-B43)+ABS(AF25-B43)+ABS(AF26-B43)+ABS(AF27-B43)+ABS(AF28-B43)+ABS(AF29-B43)+ABS(AF30-B43)+ABS(AF31-B43)+ABS(AF32-B43)+ABS(AF33-B43)+ABS(AF34-B43)+ABS(AF35-B43)+ABS(AF36-B43)+ABS(AF37-B43)+ABS(AF38-B43)+ABS(AF39-B43)+ABS(AF40-B43)+ABS(AF41-B43)+ABS(AF42-B43)+ABS(AF43-B43)+ABS(AF44-B43)+ABS(AF45-B43)+ABS(AF46-B43)+ABS(AF47-B43)+ABS(AF48-B43)+ABS(AF49-B43)+ABS(AF50-B43) )/ 50</f>
        <v>2.3264000000000009</v>
      </c>
      <c r="H50" t="s">
        <v>61</v>
      </c>
      <c r="I50">
        <v>10</v>
      </c>
      <c r="J50">
        <v>70</v>
      </c>
      <c r="AF50" s="16">
        <v>77</v>
      </c>
    </row>
    <row r="51" spans="1:32" x14ac:dyDescent="0.25">
      <c r="A51" s="34" t="s">
        <v>55</v>
      </c>
      <c r="B51" s="34">
        <f>(B45/B43)*100</f>
        <v>3.6038038344054462</v>
      </c>
    </row>
  </sheetData>
  <sortState ref="AF1:AF50">
    <sortCondition ref="AF1:AF50"/>
  </sortState>
  <mergeCells count="2">
    <mergeCell ref="B15:C15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Войтов Никита</cp:lastModifiedBy>
  <dcterms:created xsi:type="dcterms:W3CDTF">2015-06-05T18:19:34Z</dcterms:created>
  <dcterms:modified xsi:type="dcterms:W3CDTF">2022-10-06T04:09:44Z</dcterms:modified>
</cp:coreProperties>
</file>