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Results" sheetId="1" r:id="rId4"/>
    <sheet state="visible" name="CSV-Friendly Sheet" sheetId="2" r:id="rId5"/>
    <sheet state="visible" name="Raw Times" sheetId="3" r:id="rId6"/>
    <sheet state="visible" name="Raw Times (for Supplemental)" sheetId="4" r:id="rId7"/>
    <sheet state="visible" name="Scaling DB Size Experiment" sheetId="5" r:id="rId8"/>
    <sheet state="visible" name="Scaling_DB_Size_Experiment_Supp" sheetId="6" r:id="rId9"/>
    <sheet state="visible" name="Page Load Experiment" sheetId="7" r:id="rId10"/>
    <sheet state="visible" name="Tool Run Time" sheetId="8" r:id="rId11"/>
    <sheet state="visible" name="Tool Run Times (Raw)" sheetId="9" r:id="rId12"/>
    <sheet state="visible" name="Result Sizes" sheetId="10" r:id="rId13"/>
    <sheet state="visible" name="AP Distribution" sheetId="11" r:id="rId14"/>
  </sheets>
  <definedNames/>
  <calcPr/>
</workbook>
</file>

<file path=xl/sharedStrings.xml><?xml version="1.0" encoding="utf-8"?>
<sst xmlns="http://schemas.openxmlformats.org/spreadsheetml/2006/main" count="1926" uniqueCount="1273">
  <si>
    <t># Queries</t>
  </si>
  <si>
    <t>Before Refactoring</t>
  </si>
  <si>
    <t>After Refactoring</t>
  </si>
  <si>
    <t>Notes</t>
  </si>
  <si>
    <t>Project</t>
  </si>
  <si>
    <t>ID</t>
  </si>
  <si>
    <t>Link to Function</t>
  </si>
  <si>
    <t># APs</t>
  </si>
  <si>
    <t>Before</t>
  </si>
  <si>
    <t>After</t>
  </si>
  <si>
    <t>Average</t>
  </si>
  <si>
    <t>StDev</t>
  </si>
  <si>
    <t>Perf Factor</t>
  </si>
  <si>
    <t>Total APs:</t>
  </si>
  <si>
    <t>youtube-clone</t>
  </si>
  <si>
    <t>getFeed</t>
  </si>
  <si>
    <t>searchUser</t>
  </si>
  <si>
    <t>getProfile</t>
  </si>
  <si>
    <t>recommendVideos</t>
  </si>
  <si>
    <t>recommendChannels</t>
  </si>
  <si>
    <t>getVideos</t>
  </si>
  <si>
    <t>searchVideo</t>
  </si>
  <si>
    <t>eventbright</t>
  </si>
  <si>
    <t>getEvents1</t>
  </si>
  <si>
    <t>getEvents2</t>
  </si>
  <si>
    <t>getEvents3</t>
  </si>
  <si>
    <t>getEvents4</t>
  </si>
  <si>
    <t>getByUserID</t>
  </si>
  <si>
    <t>like_byUID</t>
  </si>
  <si>
    <t>order_byUID</t>
  </si>
  <si>
    <t>employee-tracker</t>
  </si>
  <si>
    <t>viewEmployees</t>
  </si>
  <si>
    <t>allDepartment</t>
  </si>
  <si>
    <t>Graceshopper-Elektra</t>
  </si>
  <si>
    <t>checkout</t>
  </si>
  <si>
    <t>Math_Fluency_App</t>
  </si>
  <si>
    <t>studentSummary</t>
  </si>
  <si>
    <t>teacherSummary</t>
  </si>
  <si>
    <t>testSummary</t>
  </si>
  <si>
    <t>property-manage</t>
  </si>
  <si>
    <t>getLeases</t>
  </si>
  <si>
    <t>--</t>
  </si>
  <si>
    <t>Can't seem to get it to fire.</t>
  </si>
  <si>
    <t>getProperties</t>
  </si>
  <si>
    <t>NetSteam</t>
  </si>
  <si>
    <t>getReviewsForVid</t>
  </si>
  <si>
    <t>postVideo</t>
  </si>
  <si>
    <t>postReviewAgain</t>
  </si>
  <si>
    <t>deleteReview</t>
  </si>
  <si>
    <t>wall</t>
  </si>
  <si>
    <t>packGroup</t>
  </si>
  <si>
    <t>__</t>
  </si>
  <si>
    <t>packImage</t>
  </si>
  <si>
    <t>Num Queries Before</t>
  </si>
  <si>
    <t>Num Queries After</t>
  </si>
  <si>
    <t>Average Before</t>
  </si>
  <si>
    <t>StDev Before</t>
  </si>
  <si>
    <t>Average After</t>
  </si>
  <si>
    <t>StDev After</t>
  </si>
  <si>
    <t>Run 1 Before</t>
  </si>
  <si>
    <t>Run 2 Before</t>
  </si>
  <si>
    <t>Run 3 Before</t>
  </si>
  <si>
    <t>Run 4 Before</t>
  </si>
  <si>
    <t>Run 5 Before</t>
  </si>
  <si>
    <t>Run 6 Before</t>
  </si>
  <si>
    <t>Run 7 Before</t>
  </si>
  <si>
    <t>Run 8 Before</t>
  </si>
  <si>
    <t>Run 9 Before</t>
  </si>
  <si>
    <t>Run 10 Before</t>
  </si>
  <si>
    <t>Run 1 After</t>
  </si>
  <si>
    <t>Run 2 After</t>
  </si>
  <si>
    <t>Run 3 After</t>
  </si>
  <si>
    <t>Run 4 After</t>
  </si>
  <si>
    <t>Run 5 After</t>
  </si>
  <si>
    <t>Run 6 After</t>
  </si>
  <si>
    <t>Run 7 After</t>
  </si>
  <si>
    <t>Run 8 After</t>
  </si>
  <si>
    <t>Run 9 After</t>
  </si>
  <si>
    <t>Run 10 After</t>
  </si>
  <si>
    <t>Scale = 10 (Before)</t>
  </si>
  <si>
    <t>Scale = 10 (After)</t>
  </si>
  <si>
    <t>Scale = 100 (Before)</t>
  </si>
  <si>
    <t>Scale = 100 (After)</t>
  </si>
  <si>
    <t>Scale = 1000 (Before)</t>
  </si>
  <si>
    <t>Scale = 1000 (After)</t>
  </si>
  <si>
    <t>Application</t>
  </si>
  <si>
    <t>Link to Fn Under Test</t>
  </si>
  <si>
    <t>Mean</t>
  </si>
  <si>
    <t>Perf Factor 10</t>
  </si>
  <si>
    <t>Perf Factor 100</t>
  </si>
  <si>
    <t>Perf Factor 1000</t>
  </si>
  <si>
    <t>The times were very consisten in this application, likely because the N+1 pattern query (i.e., the query in the loop) was not used to construct the response.</t>
  </si>
  <si>
    <t>*</t>
  </si>
  <si>
    <t>* indicates that the reviews loaded before the animation completed</t>
  </si>
  <si>
    <t>Time parser + adder</t>
  </si>
  <si>
    <t>MEAN:</t>
  </si>
  <si>
    <t>STDEV:</t>
  </si>
  <si>
    <t>Install</t>
  </si>
  <si>
    <t>real 0m6.191s</t>
  </si>
  <si>
    <t>QLDB</t>
  </si>
  <si>
    <t>user 0m27.984s</t>
  </si>
  <si>
    <t>Query Time</t>
  </si>
  <si>
    <t>sys 0m1.341s</t>
  </si>
  <si>
    <t>real 0m6.056s</t>
  </si>
  <si>
    <t>user 0m28.593s</t>
  </si>
  <si>
    <t>sys 0m1.400s</t>
  </si>
  <si>
    <t>real 0m6.402s</t>
  </si>
  <si>
    <t>user 0m28.533s</t>
  </si>
  <si>
    <t>sys 0m1.395s</t>
  </si>
  <si>
    <t>real 0m6.315s</t>
  </si>
  <si>
    <t>user 0m27.837s</t>
  </si>
  <si>
    <t>sys 0m1.239s</t>
  </si>
  <si>
    <t>real 0m6.273s</t>
  </si>
  <si>
    <t>user 0m28.773s</t>
  </si>
  <si>
    <t>sys 0m1.629s</t>
  </si>
  <si>
    <t>real 0m6.312s</t>
  </si>
  <si>
    <t>youtubeclone</t>
  </si>
  <si>
    <t>user 0m29.004s</t>
  </si>
  <si>
    <t>sys 0m1.357s</t>
  </si>
  <si>
    <t>real 0m6.490s</t>
  </si>
  <si>
    <t>user 0m29.695s</t>
  </si>
  <si>
    <t>sys 0m1.652s</t>
  </si>
  <si>
    <t>real 0m6.360s</t>
  </si>
  <si>
    <t>user 0m30.007s</t>
  </si>
  <si>
    <t>sys 0m1.592s</t>
  </si>
  <si>
    <t>real 0m6.279s</t>
  </si>
  <si>
    <t>user 0m28.492s</t>
  </si>
  <si>
    <t>sys 0m1.423s</t>
  </si>
  <si>
    <t>real 0m6.210s</t>
  </si>
  <si>
    <t>user 0m27.702s</t>
  </si>
  <si>
    <t>sys 0m1.318s</t>
  </si>
  <si>
    <t>real 0m8.193s</t>
  </si>
  <si>
    <t>user 0m26.653s</t>
  </si>
  <si>
    <t>sys 0m1.997s</t>
  </si>
  <si>
    <t>real 0m4.346s</t>
  </si>
  <si>
    <t>real 0m6.798s</t>
  </si>
  <si>
    <t>real 0m5.061s</t>
  </si>
  <si>
    <t>real 0m8.645s</t>
  </si>
  <si>
    <t>real 0m8.199s</t>
  </si>
  <si>
    <t>real 0m8.471s</t>
  </si>
  <si>
    <t>real 0m11.411s</t>
  </si>
  <si>
    <t>real 0m7.795s</t>
  </si>
  <si>
    <t>real 0m5.882s</t>
  </si>
  <si>
    <t>real 0m2.957s</t>
  </si>
  <si>
    <t>real 0m7.306s</t>
  </si>
  <si>
    <t>real 0m10.023s</t>
  </si>
  <si>
    <t>real 0m11.003s</t>
  </si>
  <si>
    <t>real 0m8.410s</t>
  </si>
  <si>
    <t>real 0m6.155s</t>
  </si>
  <si>
    <t>real 0m10.658s</t>
  </si>
  <si>
    <t>real 0m9.149s</t>
  </si>
  <si>
    <t>real 0m7.442s</t>
  </si>
  <si>
    <t>real 0m16.770s</t>
  </si>
  <si>
    <t>real 0m7.658s</t>
  </si>
  <si>
    <t>real 0m5.719s</t>
  </si>
  <si>
    <t>real 0m2.892s</t>
  </si>
  <si>
    <t>real 0m7.108s</t>
  </si>
  <si>
    <t>user 0m2.826s</t>
  </si>
  <si>
    <t>user 0m21.630s</t>
  </si>
  <si>
    <t>user 0m27.364s</t>
  </si>
  <si>
    <t>user 0m10.485s</t>
  </si>
  <si>
    <t>user 0m27.181s</t>
  </si>
  <si>
    <t>user 0m31.262s</t>
  </si>
  <si>
    <t>user 0m12.885s</t>
  </si>
  <si>
    <t>user 0m25.418s</t>
  </si>
  <si>
    <t>user 0m30.272s</t>
  </si>
  <si>
    <t>user 0m3.191s</t>
  </si>
  <si>
    <t>user 0m22.177s</t>
  </si>
  <si>
    <t>user 0m33.285s</t>
  </si>
  <si>
    <t>user 0m13.064s</t>
  </si>
  <si>
    <t>user 0m28.245s</t>
  </si>
  <si>
    <t>user 0m31.081s</t>
  </si>
  <si>
    <t>user 0m12.716s</t>
  </si>
  <si>
    <t>user 0m28.052s</t>
  </si>
  <si>
    <t>user 0m30.424s</t>
  </si>
  <si>
    <t>user 0m9.730s</t>
  </si>
  <si>
    <t>user 0m24.902s</t>
  </si>
  <si>
    <t>user 0m29.430s</t>
  </si>
  <si>
    <t>user 0m3.502s</t>
  </si>
  <si>
    <t>user 0m24.347s</t>
  </si>
  <si>
    <t>sys 0m1.686s</t>
  </si>
  <si>
    <t>sys 0m1.633s</t>
  </si>
  <si>
    <t>sys 0m1.303s</t>
  </si>
  <si>
    <t>sys 0m1.165s</t>
  </si>
  <si>
    <t>sys 0m2.105s</t>
  </si>
  <si>
    <t>sys 0m1.421s</t>
  </si>
  <si>
    <t>sys 0m12.589s</t>
  </si>
  <si>
    <t>sys 0m1.994s</t>
  </si>
  <si>
    <t>sys 0m1.443s</t>
  </si>
  <si>
    <t>sys 0m1.946s</t>
  </si>
  <si>
    <t>sys 0m1.485s</t>
  </si>
  <si>
    <t>sys 0m1.567s</t>
  </si>
  <si>
    <t>sys 0m1.606s</t>
  </si>
  <si>
    <t>sys 0m2.308s</t>
  </si>
  <si>
    <t>sys 0m1.381s</t>
  </si>
  <si>
    <t>sys 0m1.601s</t>
  </si>
  <si>
    <t>sys 0m2.514s</t>
  </si>
  <si>
    <t>sys 0m1.436s</t>
  </si>
  <si>
    <t>sys 0m6.870s</t>
  </si>
  <si>
    <t>sys 0m2.019s</t>
  </si>
  <si>
    <t>sys 0m1.422s</t>
  </si>
  <si>
    <t>sys 0m1.905s</t>
  </si>
  <si>
    <t>sys 0m1.767s</t>
  </si>
  <si>
    <t>real 0m1.958s</t>
  </si>
  <si>
    <t>real 0m7.177s</t>
  </si>
  <si>
    <t>real 0m5.218s</t>
  </si>
  <si>
    <t>real 0m8.960s</t>
  </si>
  <si>
    <t>real 0m8.601s</t>
  </si>
  <si>
    <t>real 0m8.369s</t>
  </si>
  <si>
    <t>real 0m10.773s</t>
  </si>
  <si>
    <t>real 0m7.822s</t>
  </si>
  <si>
    <t>real 0m5.684s</t>
  </si>
  <si>
    <t>real 0m2.982s</t>
  </si>
  <si>
    <t>real 0m7.319s</t>
  </si>
  <si>
    <t>real 0m10.002s</t>
  </si>
  <si>
    <t>real 0m11.016s</t>
  </si>
  <si>
    <t>real 0m8.498s</t>
  </si>
  <si>
    <t>real 0m6.264s</t>
  </si>
  <si>
    <t>real 0m11.130s</t>
  </si>
  <si>
    <t>real 0m8.931s</t>
  </si>
  <si>
    <t>real 0m7.641s</t>
  </si>
  <si>
    <t>real 0m17.404s</t>
  </si>
  <si>
    <t>real 0m7.752s</t>
  </si>
  <si>
    <t>real 0m5.920s</t>
  </si>
  <si>
    <t>real 0m3.186s</t>
  </si>
  <si>
    <t>real 0m7.014s</t>
  </si>
  <si>
    <t>user 0m2.424s</t>
  </si>
  <si>
    <t>user 0m22.571s</t>
  </si>
  <si>
    <t>user 0m28.223s</t>
  </si>
  <si>
    <t>user 0m9.947s</t>
  </si>
  <si>
    <t>user 0m26.348s</t>
  </si>
  <si>
    <t>user 0m31.176s</t>
  </si>
  <si>
    <t>user 0m11.861s</t>
  </si>
  <si>
    <t>user 0m24.591s</t>
  </si>
  <si>
    <t>user 0m28.328s</t>
  </si>
  <si>
    <t>user 0m21.669s</t>
  </si>
  <si>
    <t>user 0m31.434s</t>
  </si>
  <si>
    <t>user 0m13.240s</t>
  </si>
  <si>
    <t>user 0m27.928s</t>
  </si>
  <si>
    <t>user 0m30.930s</t>
  </si>
  <si>
    <t>user 0m13.114s</t>
  </si>
  <si>
    <t>user 0m29.058s</t>
  </si>
  <si>
    <t>user 0m31.780s</t>
  </si>
  <si>
    <t>user 0m10.657s</t>
  </si>
  <si>
    <t>user 0m23.775s</t>
  </si>
  <si>
    <t>user 0m29.759s</t>
  </si>
  <si>
    <t>user 0m3.882s</t>
  </si>
  <si>
    <t>user 0m23.523s</t>
  </si>
  <si>
    <t>sys 0m1.521s</t>
  </si>
  <si>
    <t>sys 0m1.646s</t>
  </si>
  <si>
    <t>sys 0m1.428s</t>
  </si>
  <si>
    <t>sys 0m1.215s</t>
  </si>
  <si>
    <t>sys 0m2.436s</t>
  </si>
  <si>
    <t>sys 0m1.458s</t>
  </si>
  <si>
    <t>sys 0m12.600s</t>
  </si>
  <si>
    <t>sys 0m2.071s</t>
  </si>
  <si>
    <t>sys 0m1.289s</t>
  </si>
  <si>
    <t>sys 0m2.592s</t>
  </si>
  <si>
    <t>sys 0m1.543s</t>
  </si>
  <si>
    <t>sys 0m1.526s</t>
  </si>
  <si>
    <t>sys 0m1.608s</t>
  </si>
  <si>
    <t>sys 0m2.396s</t>
  </si>
  <si>
    <t>sys 0m1.598s</t>
  </si>
  <si>
    <t>sys 0m1.860s</t>
  </si>
  <si>
    <t>sys 0m2.491s</t>
  </si>
  <si>
    <t>sys 0m6.709s</t>
  </si>
  <si>
    <t>sys 0m2.007s</t>
  </si>
  <si>
    <t>sys 0m1.495s</t>
  </si>
  <si>
    <t>sys 0m2.247s</t>
  </si>
  <si>
    <t>sys 0m1.700s</t>
  </si>
  <si>
    <t>real 0m2.022s</t>
  </si>
  <si>
    <t>real 0m7.018s</t>
  </si>
  <si>
    <t>real 0m5.088s</t>
  </si>
  <si>
    <t>real 0m8.526s</t>
  </si>
  <si>
    <t>real 0m8.319s</t>
  </si>
  <si>
    <t>real 0m8.439s</t>
  </si>
  <si>
    <t>real 0m11.573s</t>
  </si>
  <si>
    <t>real 0m7.768s</t>
  </si>
  <si>
    <t>real 0m5.767s</t>
  </si>
  <si>
    <t>real 0m2.496s</t>
  </si>
  <si>
    <t>real 0m7.513s</t>
  </si>
  <si>
    <t>real 0m10.141s</t>
  </si>
  <si>
    <t>real 0m10.628s</t>
  </si>
  <si>
    <t>real 0m6.272s</t>
  </si>
  <si>
    <t>real 0m10.674s</t>
  </si>
  <si>
    <t>real 0m9.063s</t>
  </si>
  <si>
    <t>real 0m7.509s</t>
  </si>
  <si>
    <t>real 0m16.907s</t>
  </si>
  <si>
    <t>real 0m7.583s</t>
  </si>
  <si>
    <t>real 0m5.742s</t>
  </si>
  <si>
    <t>real 0m2.926s</t>
  </si>
  <si>
    <t>real 0m6.987s</t>
  </si>
  <si>
    <t>user 0m2.526s</t>
  </si>
  <si>
    <t>user 0m21.296s</t>
  </si>
  <si>
    <t>user 0m28.748s</t>
  </si>
  <si>
    <t>user 0m10.269s</t>
  </si>
  <si>
    <t>user 0m27.932s</t>
  </si>
  <si>
    <t>user 0m31.474s</t>
  </si>
  <si>
    <t>user 0m13.365s</t>
  </si>
  <si>
    <t>user 0m23.464s</t>
  </si>
  <si>
    <t>user 0m26.850s</t>
  </si>
  <si>
    <t>user 0m2.992s</t>
  </si>
  <si>
    <t>user 0m23.902s</t>
  </si>
  <si>
    <t>user 0m31.639s</t>
  </si>
  <si>
    <t>user 0m12.755s</t>
  </si>
  <si>
    <t>user 0m25.213s</t>
  </si>
  <si>
    <t>user 0m29.528s</t>
  </si>
  <si>
    <t>user 0m12.862s</t>
  </si>
  <si>
    <t>user 0m29.383s</t>
  </si>
  <si>
    <t>user 0m32.237s</t>
  </si>
  <si>
    <t>user 0m9.638s</t>
  </si>
  <si>
    <t>user 0m24.011s</t>
  </si>
  <si>
    <t>user 0m28.888s</t>
  </si>
  <si>
    <t>user 0m3.613s</t>
  </si>
  <si>
    <t>user 0m22.635s</t>
  </si>
  <si>
    <t>sys 0m1.602s</t>
  </si>
  <si>
    <t>sys 0m1.590s</t>
  </si>
  <si>
    <t>sys 0m1.497s</t>
  </si>
  <si>
    <t>sys 0m1.274s</t>
  </si>
  <si>
    <t>sys 0m2.140s</t>
  </si>
  <si>
    <t>sys 0m1.364s</t>
  </si>
  <si>
    <t>sys 0m11.613s</t>
  </si>
  <si>
    <t>sys 0m2.013s</t>
  </si>
  <si>
    <t>sys 0m1.390s</t>
  </si>
  <si>
    <t>sys 0m1.706s</t>
  </si>
  <si>
    <t>sys 0m1.456s</t>
  </si>
  <si>
    <t>sys 0m1.506s</t>
  </si>
  <si>
    <t>sys 0m2.230s</t>
  </si>
  <si>
    <t>sys 0m1.540s</t>
  </si>
  <si>
    <t>sys 0m1.517s</t>
  </si>
  <si>
    <t>sys 0m2.589s</t>
  </si>
  <si>
    <t>sys 0m1.362s</t>
  </si>
  <si>
    <t>sys 0m6.544s</t>
  </si>
  <si>
    <t>sys 0m2.022s</t>
  </si>
  <si>
    <t>sys 0m1.300s</t>
  </si>
  <si>
    <t>sys 0m1.843s</t>
  </si>
  <si>
    <t>sys 0m1.656s</t>
  </si>
  <si>
    <t>real 0m1.910s</t>
  </si>
  <si>
    <t>real 0m6.969s</t>
  </si>
  <si>
    <t>real 0m5.289s</t>
  </si>
  <si>
    <t>real 0m8.056s</t>
  </si>
  <si>
    <t>real 0m8.297s</t>
  </si>
  <si>
    <t>real 0m8.397s</t>
  </si>
  <si>
    <t>real 0m11.579s</t>
  </si>
  <si>
    <t>real 0m7.909s</t>
  </si>
  <si>
    <t>real 0m5.799s</t>
  </si>
  <si>
    <t>real 0m2.561s</t>
  </si>
  <si>
    <t>real 0m7.388s</t>
  </si>
  <si>
    <t>real 0m9.953s</t>
  </si>
  <si>
    <t>real 0m10.498s</t>
  </si>
  <si>
    <t>real 0m8.450s</t>
  </si>
  <si>
    <t>real 0m6.348s</t>
  </si>
  <si>
    <t>real 0m22.907s</t>
  </si>
  <si>
    <t>real 0m8.859s</t>
  </si>
  <si>
    <t>real 0m7.593s</t>
  </si>
  <si>
    <t>real 0m19.291s</t>
  </si>
  <si>
    <t>real 0m7.559s</t>
  </si>
  <si>
    <t>real 0m5.864s</t>
  </si>
  <si>
    <t>real 0m2.874s</t>
  </si>
  <si>
    <t>real 0m7.122s</t>
  </si>
  <si>
    <t>user 0m2.308s</t>
  </si>
  <si>
    <t>user 0m22.061s</t>
  </si>
  <si>
    <t>user 0m28.662s</t>
  </si>
  <si>
    <t>user 0m9.531s</t>
  </si>
  <si>
    <t>user 0m25.566s</t>
  </si>
  <si>
    <t>user 0m30.251s</t>
  </si>
  <si>
    <t>user 0m13.367s</t>
  </si>
  <si>
    <t>user 0m23.956s</t>
  </si>
  <si>
    <t>user 0m28.813s</t>
  </si>
  <si>
    <t>user 0m3.023s</t>
  </si>
  <si>
    <t>user 0m21.587s</t>
  </si>
  <si>
    <t>user 0m32.104s</t>
  </si>
  <si>
    <t>user 0m12.587s</t>
  </si>
  <si>
    <t>user 0m27.427s</t>
  </si>
  <si>
    <t>user 0m31.182s</t>
  </si>
  <si>
    <t>user 0m14.907s</t>
  </si>
  <si>
    <t>user 0m28.432s</t>
  </si>
  <si>
    <t>user 0m31.413s</t>
  </si>
  <si>
    <t>user 0m10.778s</t>
  </si>
  <si>
    <t>user 0m24.830s</t>
  </si>
  <si>
    <t>user 0m28.538s</t>
  </si>
  <si>
    <t>user 0m3.693s</t>
  </si>
  <si>
    <t>user 0m23.734s</t>
  </si>
  <si>
    <t>sys 0m1.546s</t>
  </si>
  <si>
    <t>sys 0m1.688s</t>
  </si>
  <si>
    <t>sys 0m1.147s</t>
  </si>
  <si>
    <t>sys 0m2.226s</t>
  </si>
  <si>
    <t>sys 0m1.405s</t>
  </si>
  <si>
    <t>sys 0m11.507s</t>
  </si>
  <si>
    <t>sys 0m2.136s</t>
  </si>
  <si>
    <t>sys 0m1.339s</t>
  </si>
  <si>
    <t>sys 0m1.814s</t>
  </si>
  <si>
    <t>sys 0m1.620s</t>
  </si>
  <si>
    <t>sys 0m1.425s</t>
  </si>
  <si>
    <t>sys 0m2.233s</t>
  </si>
  <si>
    <t>sys 0m1.459s</t>
  </si>
  <si>
    <t>sys 0m1.723s</t>
  </si>
  <si>
    <t>sys 0m2.284s</t>
  </si>
  <si>
    <t>sys 0m1.287s</t>
  </si>
  <si>
    <t>sys 0m7.192s</t>
  </si>
  <si>
    <t>sys 0m2.017s</t>
  </si>
  <si>
    <t>sys 0m1.350s</t>
  </si>
  <si>
    <t>sys 0m1.600s</t>
  </si>
  <si>
    <t>sys 0m1.824s</t>
  </si>
  <si>
    <t>real 0m2.018s</t>
  </si>
  <si>
    <t>real 0m7.239s</t>
  </si>
  <si>
    <t>real 0m5.270s</t>
  </si>
  <si>
    <t>real 0m8.580s</t>
  </si>
  <si>
    <t>real 0m8.305s</t>
  </si>
  <si>
    <t>real 0m8.356s</t>
  </si>
  <si>
    <t>real 0m11.633s</t>
  </si>
  <si>
    <t>real 0m7.750s</t>
  </si>
  <si>
    <t>real 0m5.806s</t>
  </si>
  <si>
    <t>real 0m2.672s</t>
  </si>
  <si>
    <t>real 0m7.490s</t>
  </si>
  <si>
    <t>real 0m10.304s</t>
  </si>
  <si>
    <t>real 0m10.942s</t>
  </si>
  <si>
    <t>real 0m8.563s</t>
  </si>
  <si>
    <t>real 0m6.382s</t>
  </si>
  <si>
    <t>real 0m11.036s</t>
  </si>
  <si>
    <t>real 0m8.823s</t>
  </si>
  <si>
    <t>real 0m7.828s</t>
  </si>
  <si>
    <t>real 0m18.052s</t>
  </si>
  <si>
    <t>real 0m7.422s</t>
  </si>
  <si>
    <t>real 0m2.680s</t>
  </si>
  <si>
    <t>real 0m6.829s</t>
  </si>
  <si>
    <t>user 0m2.462s</t>
  </si>
  <si>
    <t>user 0m21.817s</t>
  </si>
  <si>
    <t>user 0m28.981s</t>
  </si>
  <si>
    <t>user 0m10.225s</t>
  </si>
  <si>
    <t>user 0m26.533s</t>
  </si>
  <si>
    <t>user 0m30.848s</t>
  </si>
  <si>
    <t>user 0m13.494s</t>
  </si>
  <si>
    <t>user 0m25.284s</t>
  </si>
  <si>
    <t>user 0m29.384s</t>
  </si>
  <si>
    <t>user 0m3.003s</t>
  </si>
  <si>
    <t>user 0m23.463s</t>
  </si>
  <si>
    <t>user 0m32.897s</t>
  </si>
  <si>
    <t>user 0m13.029s</t>
  </si>
  <si>
    <t>user 0m26.890s</t>
  </si>
  <si>
    <t>user 0m29.999s</t>
  </si>
  <si>
    <t>user 0m13.131s</t>
  </si>
  <si>
    <t>user 0m28.182s</t>
  </si>
  <si>
    <t>user 0m31.304s</t>
  </si>
  <si>
    <t>user 0m10.614s</t>
  </si>
  <si>
    <t>user 0m24.567s</t>
  </si>
  <si>
    <t>user 0m28.092s</t>
  </si>
  <si>
    <t>user 0m3.393s</t>
  </si>
  <si>
    <t>user 0m23.008s</t>
  </si>
  <si>
    <t>sys 0m1.724s</t>
  </si>
  <si>
    <t>sys 0m1.853s</t>
  </si>
  <si>
    <t>sys 0m1.244s</t>
  </si>
  <si>
    <t>sys 0m2.268s</t>
  </si>
  <si>
    <t>sys 0m1.340s</t>
  </si>
  <si>
    <t>sys 0m12.138s</t>
  </si>
  <si>
    <t>sys 0m2.060s</t>
  </si>
  <si>
    <t>sys 0m1.736s</t>
  </si>
  <si>
    <t>sys 0m1.657s</t>
  </si>
  <si>
    <t>sys 0m1.586s</t>
  </si>
  <si>
    <t>sys 0m1.720s</t>
  </si>
  <si>
    <t>sys 0m2.419s</t>
  </si>
  <si>
    <t>sys 0m1.474s</t>
  </si>
  <si>
    <t>sys 0m1.638s</t>
  </si>
  <si>
    <t>sys 0m2.348s</t>
  </si>
  <si>
    <t>sys 0m1.446s</t>
  </si>
  <si>
    <t>sys 0m7.106s</t>
  </si>
  <si>
    <t>sys 0m1.973s</t>
  </si>
  <si>
    <t>sys 0m1.313s</t>
  </si>
  <si>
    <t>sys 0m1.429s</t>
  </si>
  <si>
    <t>real 0m2.237s</t>
  </si>
  <si>
    <t>real 0m7.128s</t>
  </si>
  <si>
    <t>real 0m5.002s</t>
  </si>
  <si>
    <t>real 0m8.641s</t>
  </si>
  <si>
    <t>real 0m8.266s</t>
  </si>
  <si>
    <t>real 0m8.447s</t>
  </si>
  <si>
    <t>real 0m10.429s</t>
  </si>
  <si>
    <t>real 0m7.969s</t>
  </si>
  <si>
    <t>real 0m5.999s</t>
  </si>
  <si>
    <t>real 0m2.882s</t>
  </si>
  <si>
    <t>real 0m7.685s</t>
  </si>
  <si>
    <t>real 0m10.137s</t>
  </si>
  <si>
    <t>real 0m11.067s</t>
  </si>
  <si>
    <t>real 0m8.513s</t>
  </si>
  <si>
    <t>real 0m6.208s</t>
  </si>
  <si>
    <t>real 0m10.890s</t>
  </si>
  <si>
    <t>real 0m8.997s</t>
  </si>
  <si>
    <t>real 0m7.706s</t>
  </si>
  <si>
    <t>real 0m18.024s</t>
  </si>
  <si>
    <t>real 0m7.688s</t>
  </si>
  <si>
    <t>real 0m5.906s</t>
  </si>
  <si>
    <t>real 0m3.064s</t>
  </si>
  <si>
    <t>real 0m7.082s</t>
  </si>
  <si>
    <t>user 0m2.821s</t>
  </si>
  <si>
    <t>user 0m21.039s</t>
  </si>
  <si>
    <t>user 0m27.109s</t>
  </si>
  <si>
    <t>user 0m10.301s</t>
  </si>
  <si>
    <t>user 0m26.792s</t>
  </si>
  <si>
    <t>user 0m31.909s</t>
  </si>
  <si>
    <t>user 0m12.003s</t>
  </si>
  <si>
    <t>user 0m25.646s</t>
  </si>
  <si>
    <t>user 0m30.554s</t>
  </si>
  <si>
    <t>user 0m3.438s</t>
  </si>
  <si>
    <t>user 0m22.874s</t>
  </si>
  <si>
    <t>user 0m30.893s</t>
  </si>
  <si>
    <t>user 0m13.432s</t>
  </si>
  <si>
    <t>user 0m27.484s</t>
  </si>
  <si>
    <t>user 0m29.898s</t>
  </si>
  <si>
    <t>user 0m13.076s</t>
  </si>
  <si>
    <t>user 0m29.630s</t>
  </si>
  <si>
    <t>user 0m33.316s</t>
  </si>
  <si>
    <t>user 0m10.881s</t>
  </si>
  <si>
    <t>user 0m24.239s</t>
  </si>
  <si>
    <t>user 0m28.830s</t>
  </si>
  <si>
    <t>user 0m3.418s</t>
  </si>
  <si>
    <t>user 0m23.157s</t>
  </si>
  <si>
    <t>sys 0m1.733s</t>
  </si>
  <si>
    <t>sys 0m1.835s</t>
  </si>
  <si>
    <t>sys 0m1.354s</t>
  </si>
  <si>
    <t>sys 0m2.132s</t>
  </si>
  <si>
    <t>sys 0m1.312s</t>
  </si>
  <si>
    <t>sys 0m10.399s</t>
  </si>
  <si>
    <t>sys 0m2.077s</t>
  </si>
  <si>
    <t>sys 0m1.534s</t>
  </si>
  <si>
    <t>sys 0m1.634s</t>
  </si>
  <si>
    <t>sys 0m1.792s</t>
  </si>
  <si>
    <t>sys 0m1.258s</t>
  </si>
  <si>
    <t>sys 0m1.496s</t>
  </si>
  <si>
    <t>sys 0m2.418s</t>
  </si>
  <si>
    <t>sys 0m1.286s</t>
  </si>
  <si>
    <t>sys 0m1.713s</t>
  </si>
  <si>
    <t>sys 0m2.353s</t>
  </si>
  <si>
    <t>sys 0m1.684s</t>
  </si>
  <si>
    <t>sys 0m7.557s</t>
  </si>
  <si>
    <t>sys 0m2.043s</t>
  </si>
  <si>
    <t>sys 0m1.531s</t>
  </si>
  <si>
    <t>sys 0m2.480s</t>
  </si>
  <si>
    <t>sys 0m1.687s</t>
  </si>
  <si>
    <t>real 0m1.886s</t>
  </si>
  <si>
    <t>real 0m7.179s</t>
  </si>
  <si>
    <t>real 0m5.217s</t>
  </si>
  <si>
    <t>real 0m8.719s</t>
  </si>
  <si>
    <t>real 0m8.166s</t>
  </si>
  <si>
    <t>real 0m8.191s</t>
  </si>
  <si>
    <t>real 0m11.266s</t>
  </si>
  <si>
    <t>real 0m7.869s</t>
  </si>
  <si>
    <t>real 0m5.695s</t>
  </si>
  <si>
    <t>real 0m2.722s</t>
  </si>
  <si>
    <t>real 0m7.461s</t>
  </si>
  <si>
    <t>real 0m10.018s</t>
  </si>
  <si>
    <t>real 0m10.742s</t>
  </si>
  <si>
    <t>real 0m8.466s</t>
  </si>
  <si>
    <t>real 0m6.080s</t>
  </si>
  <si>
    <t>real 0m10.098s</t>
  </si>
  <si>
    <t>real 0m9.020s</t>
  </si>
  <si>
    <t>real 0m7.733s</t>
  </si>
  <si>
    <t>real 0m17.687s</t>
  </si>
  <si>
    <t>real 0m7.649s</t>
  </si>
  <si>
    <t>real 0m5.940s</t>
  </si>
  <si>
    <t>real 0m2.836s</t>
  </si>
  <si>
    <t>real 0m7.102s</t>
  </si>
  <si>
    <t>user 0m2.341s</t>
  </si>
  <si>
    <t>user 0m22.896s</t>
  </si>
  <si>
    <t>user 0m29.180s</t>
  </si>
  <si>
    <t>user 0m9.987s</t>
  </si>
  <si>
    <t>user 0m26.910s</t>
  </si>
  <si>
    <t>user 0m28.744s</t>
  </si>
  <si>
    <t>user 0m12.832s</t>
  </si>
  <si>
    <t>user 0m25.917s</t>
  </si>
  <si>
    <t>user 0m29.252s</t>
  </si>
  <si>
    <t>user 0m3.173s</t>
  </si>
  <si>
    <t>user 0m23.799s</t>
  </si>
  <si>
    <t>user 0m33.256s</t>
  </si>
  <si>
    <t>user 0m12.947s</t>
  </si>
  <si>
    <t>user 0m26.769s</t>
  </si>
  <si>
    <t>user 0m29.782s</t>
  </si>
  <si>
    <t>user 0m11.846s</t>
  </si>
  <si>
    <t>user 0m28.422s</t>
  </si>
  <si>
    <t>user 0m32.422s</t>
  </si>
  <si>
    <t>user 0m10.695s</t>
  </si>
  <si>
    <t>user 0m24.003s</t>
  </si>
  <si>
    <t>user 0m28.382s</t>
  </si>
  <si>
    <t>user 0m3.568s</t>
  </si>
  <si>
    <t>user 0m23.123s</t>
  </si>
  <si>
    <t>sys 0m1.560s</t>
  </si>
  <si>
    <t>sys 0m1.863s</t>
  </si>
  <si>
    <t>sys 0m1.476s</t>
  </si>
  <si>
    <t>sys 0m2.008s</t>
  </si>
  <si>
    <t>sys 0m1.378s</t>
  </si>
  <si>
    <t>sys 0m12.057s</t>
  </si>
  <si>
    <t>sys 0m2.084s</t>
  </si>
  <si>
    <t>sys 0m1.564s</t>
  </si>
  <si>
    <t>sys 0m1.796s</t>
  </si>
  <si>
    <t>sys 0m1.360s</t>
  </si>
  <si>
    <t>sys 0m1.603s</t>
  </si>
  <si>
    <t>sys 0m2.337s</t>
  </si>
  <si>
    <t>sys 0m1.266s</t>
  </si>
  <si>
    <t>sys 0m1.487s</t>
  </si>
  <si>
    <t>sys 0m2.522s</t>
  </si>
  <si>
    <t>sys 0m1.533s</t>
  </si>
  <si>
    <t>sys 0m7.459s</t>
  </si>
  <si>
    <t>sys 0m2.166s</t>
  </si>
  <si>
    <t>sys 0m1.387s</t>
  </si>
  <si>
    <t>sys 0m1.758s</t>
  </si>
  <si>
    <t>sys 0m1.703s</t>
  </si>
  <si>
    <t>real 0m2.193s</t>
  </si>
  <si>
    <t>real 0m6.900s</t>
  </si>
  <si>
    <t>real 0m5.142s</t>
  </si>
  <si>
    <t>real 0m8.661s</t>
  </si>
  <si>
    <t>real 0m8.547s</t>
  </si>
  <si>
    <t>real 0m8.444s</t>
  </si>
  <si>
    <t>real 0m10.657s</t>
  </si>
  <si>
    <t>real 0m7.778s</t>
  </si>
  <si>
    <t>real 0m5.834s</t>
  </si>
  <si>
    <t>real 0m2.885s</t>
  </si>
  <si>
    <t>real 0m7.331s</t>
  </si>
  <si>
    <t>real 0m10.116s</t>
  </si>
  <si>
    <t>real 0m9.926s</t>
  </si>
  <si>
    <t>real 0m8.154s</t>
  </si>
  <si>
    <t>real 0m6.289s</t>
  </si>
  <si>
    <t>real 0m10.691s</t>
  </si>
  <si>
    <t>real 0m8.966s</t>
  </si>
  <si>
    <t>real 0m7.779s</t>
  </si>
  <si>
    <t>real 0m17.266s</t>
  </si>
  <si>
    <t>real 0m7.558s</t>
  </si>
  <si>
    <t>real 0m5.823s</t>
  </si>
  <si>
    <t>real 0m2.855s</t>
  </si>
  <si>
    <t>real 0m7.217s</t>
  </si>
  <si>
    <t>user 0m2.549s</t>
  </si>
  <si>
    <t>user 0m21.586s</t>
  </si>
  <si>
    <t>user 0m27.854s</t>
  </si>
  <si>
    <t>user 0m10.424s</t>
  </si>
  <si>
    <t>user 0m26.768s</t>
  </si>
  <si>
    <t>user 0m32.726s</t>
  </si>
  <si>
    <t>user 0m12.307s</t>
  </si>
  <si>
    <t>user 0m24.296s</t>
  </si>
  <si>
    <t>user 0m30.690s</t>
  </si>
  <si>
    <t>user 0m3.462s</t>
  </si>
  <si>
    <t>user 0m23.027s</t>
  </si>
  <si>
    <t>user 0m33.333s</t>
  </si>
  <si>
    <t>user 0m11.754s</t>
  </si>
  <si>
    <t>user 0m25.842s</t>
  </si>
  <si>
    <t>user 0m30.434s</t>
  </si>
  <si>
    <t>user 0m12.670s</t>
  </si>
  <si>
    <t>user 0m27.840s</t>
  </si>
  <si>
    <t>user 0m31.788s</t>
  </si>
  <si>
    <t>user 0m10.170s</t>
  </si>
  <si>
    <t>user 0m24.295s</t>
  </si>
  <si>
    <t>user 0m28.224s</t>
  </si>
  <si>
    <t>user 0m3.456s</t>
  </si>
  <si>
    <t>user 0m23.559s</t>
  </si>
  <si>
    <t>sys 0m1.975s</t>
  </si>
  <si>
    <t>sys 0m1.565s</t>
  </si>
  <si>
    <t>sys 0m1.343s</t>
  </si>
  <si>
    <t>sys 0m2.236s</t>
  </si>
  <si>
    <t>sys 0m1.500s</t>
  </si>
  <si>
    <t>sys 0m10.609s</t>
  </si>
  <si>
    <t>sys 0m1.913s</t>
  </si>
  <si>
    <t>sys 0m1.641s</t>
  </si>
  <si>
    <t>sys 0m1.798s</t>
  </si>
  <si>
    <t>sys 0m1.672s</t>
  </si>
  <si>
    <t>sys 0m1.503s</t>
  </si>
  <si>
    <t>sys 0m2.053s</t>
  </si>
  <si>
    <t>sys 0m1.698s</t>
  </si>
  <si>
    <t>sys 0m2.360s</t>
  </si>
  <si>
    <t>sys 0m1.596s</t>
  </si>
  <si>
    <t>sys 0m6.561s</t>
  </si>
  <si>
    <t>sys 0m1.947s</t>
  </si>
  <si>
    <t>sys 0m1.283s</t>
  </si>
  <si>
    <t>sys 0m1.972s</t>
  </si>
  <si>
    <t>sys 0m1.852s</t>
  </si>
  <si>
    <t>real 0m2.006s</t>
  </si>
  <si>
    <t>real 0m6.886s</t>
  </si>
  <si>
    <t>real 0m4.942s</t>
  </si>
  <si>
    <t>real 0m8.441s</t>
  </si>
  <si>
    <t>real 0m8.268s</t>
  </si>
  <si>
    <t>real 0m8.530s</t>
  </si>
  <si>
    <t>real 0m11.379s</t>
  </si>
  <si>
    <t>real 0m7.914s</t>
  </si>
  <si>
    <t>real 0m5.749s</t>
  </si>
  <si>
    <t>real 0m2.570s</t>
  </si>
  <si>
    <t>real 0m7.293s</t>
  </si>
  <si>
    <t>real 0m9.691s</t>
  </si>
  <si>
    <t>real 0m13.321s</t>
  </si>
  <si>
    <t>real 0m8.377s</t>
  </si>
  <si>
    <t>real 0m6.123s</t>
  </si>
  <si>
    <t>real 0m9.163s</t>
  </si>
  <si>
    <t>real 0m7.666s</t>
  </si>
  <si>
    <t>real 0m17.494s</t>
  </si>
  <si>
    <t>real 0m7.568s</t>
  </si>
  <si>
    <t>real 0m5.792s</t>
  </si>
  <si>
    <t>real 0m2.821s</t>
  </si>
  <si>
    <t>real 0m6.914s</t>
  </si>
  <si>
    <t>user 0m2.353s</t>
  </si>
  <si>
    <t>user 0m21.262s</t>
  </si>
  <si>
    <t>user 0m26.242s</t>
  </si>
  <si>
    <t>user 0m10.073s</t>
  </si>
  <si>
    <t>user 0m25.795s</t>
  </si>
  <si>
    <t>user 0m30.972s</t>
  </si>
  <si>
    <t>user 0m13.284s</t>
  </si>
  <si>
    <t>user 0m23.948s</t>
  </si>
  <si>
    <t>user 0m27.625s</t>
  </si>
  <si>
    <t>user 0m2.995s</t>
  </si>
  <si>
    <t>user 0m22.935s</t>
  </si>
  <si>
    <t>user 0m29.432s</t>
  </si>
  <si>
    <t>user 0m13.650s</t>
  </si>
  <si>
    <t>user 0m26.024s</t>
  </si>
  <si>
    <t>user 0m30.409s</t>
  </si>
  <si>
    <t>user 0m12.838s</t>
  </si>
  <si>
    <t>user 0m26.896s</t>
  </si>
  <si>
    <t>user 0m30.960s</t>
  </si>
  <si>
    <t>user 0m10.752s</t>
  </si>
  <si>
    <t>user 0m24.158s</t>
  </si>
  <si>
    <t>user 0m28.084s</t>
  </si>
  <si>
    <t>user 0m3.424s</t>
  </si>
  <si>
    <t>user 0m22.914s</t>
  </si>
  <si>
    <t>sys 0m1.803s</t>
  </si>
  <si>
    <t>sys 0m1.539s</t>
  </si>
  <si>
    <t>sys 0m1.256s</t>
  </si>
  <si>
    <t>sys 0m2.152s</t>
  </si>
  <si>
    <t>sys 0m1.411s</t>
  </si>
  <si>
    <t>sys 0m11.607s</t>
  </si>
  <si>
    <t>sys 0m1.960s</t>
  </si>
  <si>
    <t>sys 0m1.332s</t>
  </si>
  <si>
    <t>sys 0m1.440s</t>
  </si>
  <si>
    <t>sys 0m1.220s</t>
  </si>
  <si>
    <t>sys 0m1.479s</t>
  </si>
  <si>
    <t>sys 0m2.276s</t>
  </si>
  <si>
    <t>sys 0m1.418s</t>
  </si>
  <si>
    <t>sys 0m1.677s</t>
  </si>
  <si>
    <t>sys 0m2.610s</t>
  </si>
  <si>
    <t>sys 0m1.445s</t>
  </si>
  <si>
    <t>sys 0m6.487s</t>
  </si>
  <si>
    <t>sys 0m1.978s</t>
  </si>
  <si>
    <t>sys 0m1.398s</t>
  </si>
  <si>
    <t>sys 0m1.861s</t>
  </si>
  <si>
    <t>real 0m1.935s</t>
  </si>
  <si>
    <t>real 0m7.033s</t>
  </si>
  <si>
    <t>real 0m4.904s</t>
  </si>
  <si>
    <t>real 0m8.606s</t>
  </si>
  <si>
    <t>real 0m8.185s</t>
  </si>
  <si>
    <t>real 0m8.415s</t>
  </si>
  <si>
    <t>real 0m10.142s</t>
  </si>
  <si>
    <t>real 0m7.932s</t>
  </si>
  <si>
    <t>real 0m5.708s</t>
  </si>
  <si>
    <t>real 0m2.444s</t>
  </si>
  <si>
    <t>real 0m7.536s</t>
  </si>
  <si>
    <t>real 0m10.235s</t>
  </si>
  <si>
    <t>real 0m11.349s</t>
  </si>
  <si>
    <t>real 0m8.428s</t>
  </si>
  <si>
    <t>real 0m6.162s</t>
  </si>
  <si>
    <t>real 0m11.313s</t>
  </si>
  <si>
    <t>real 0m8.788s</t>
  </si>
  <si>
    <t>real 0m7.621s</t>
  </si>
  <si>
    <t>real 0m16.911s</t>
  </si>
  <si>
    <t>real 0m7.745s</t>
  </si>
  <si>
    <t>real 0m5.842s</t>
  </si>
  <si>
    <t>real 0m2.820s</t>
  </si>
  <si>
    <t>real 0m6.989s</t>
  </si>
  <si>
    <t>user 0m2.296s</t>
  </si>
  <si>
    <t>user 0m21.231s</t>
  </si>
  <si>
    <t>user 0m27.414s</t>
  </si>
  <si>
    <t>user 0m10.229s</t>
  </si>
  <si>
    <t>user 0m24.875s</t>
  </si>
  <si>
    <t>user 0m30.466s</t>
  </si>
  <si>
    <t>user 0m11.604s</t>
  </si>
  <si>
    <t>user 0m23.992s</t>
  </si>
  <si>
    <t>user 0m27.512s</t>
  </si>
  <si>
    <t>user 0m2.895s</t>
  </si>
  <si>
    <t>user 0m22.043s</t>
  </si>
  <si>
    <t>user 0m33.485s</t>
  </si>
  <si>
    <t>user 0m13.210s</t>
  </si>
  <si>
    <t>user 0m25.486s</t>
  </si>
  <si>
    <t>user 0m30.325s</t>
  </si>
  <si>
    <t>user 0m13.144s</t>
  </si>
  <si>
    <t>user 0m28.734s</t>
  </si>
  <si>
    <t>user 0m31.450s</t>
  </si>
  <si>
    <t>user 0m9.803s</t>
  </si>
  <si>
    <t>user 0m24.355s</t>
  </si>
  <si>
    <t>user 0m26.820s</t>
  </si>
  <si>
    <t>user 0m3.546s</t>
  </si>
  <si>
    <t>user 0m22.581s</t>
  </si>
  <si>
    <t>sys 0m1.935s</t>
  </si>
  <si>
    <t>sys 0m1.702s</t>
  </si>
  <si>
    <t>sys 0m1.234s</t>
  </si>
  <si>
    <t>sys 0m1.347s</t>
  </si>
  <si>
    <t>sys 0m1.968s</t>
  </si>
  <si>
    <t>sys 0m1.435s</t>
  </si>
  <si>
    <t>sys 0m10.757s</t>
  </si>
  <si>
    <t>sys 0m2.065s</t>
  </si>
  <si>
    <t>sys 0m1.261s</t>
  </si>
  <si>
    <t>sys 0m1.472s</t>
  </si>
  <si>
    <t>sys 0m1.722s</t>
  </si>
  <si>
    <t>sys 0m1.579s</t>
  </si>
  <si>
    <t>sys 0m2.257s</t>
  </si>
  <si>
    <t>sys 0m1.605s</t>
  </si>
  <si>
    <t>sys 0m2.368s</t>
  </si>
  <si>
    <t>sys 0m6.659s</t>
  </si>
  <si>
    <t>sys 0m2.174s</t>
  </si>
  <si>
    <t>sys 0m1.249s</t>
  </si>
  <si>
    <t>./node-razorpay-subs__find-sequelize-flows__results.csv</t>
  </si>
  <si>
    <t>./Athenaeum-RESTApi__find-sequelize-flows__results.csv</t>
  </si>
  <si>
    <t>Median</t>
  </si>
  <si>
    <t>./cims-backend__find-sequelize-flows__results.csv</t>
  </si>
  <si>
    <t>Total</t>
  </si>
  <si>
    <t>./Mixr__find-sequelize-flows__results.csv</t>
  </si>
  <si>
    <t>./nomad-api__find-sequelize-flows__results.csv</t>
  </si>
  <si>
    <t>./online_store_server__find-sequelize-flows__results.csv</t>
  </si>
  <si>
    <t>./ponder__find-sequelize-flows__results.csv</t>
  </si>
  <si>
    <t>./PROJECT3-APPLE-SITE-CLONE-__find-sequelize-flows__results.csv</t>
  </si>
  <si>
    <t>./RemoteTrainerServer__find-sequelize-flows__results.csv</t>
  </si>
  <si>
    <t>./ShoppingList_Backend__find-sequelize-flows__results.csv</t>
  </si>
  <si>
    <t>./Student-Management-Website__find-sequelize-flows__results.csv</t>
  </si>
  <si>
    <t>./TCC.heroku__find-sequelize-flows__results.csv</t>
  </si>
  <si>
    <t>./xrp-telegram-bot__find-sequelize-flows__results.csv</t>
  </si>
  <si>
    <t>./adviewer-server__find-sequelize-flows__results.csv</t>
  </si>
  <si>
    <t>./autosql-temporary__find-sequelize-flows__results.csv</t>
  </si>
  <si>
    <t>./bne_mining_bot__find-sequelize-flows__results.csv</t>
  </si>
  <si>
    <t>./charter__find-sequelize-flows__results.csv</t>
  </si>
  <si>
    <t>./delivery-app-backend__find-sequelize-flows__results.csv</t>
  </si>
  <si>
    <t>./deploy__find-sequelize-flows__results.csv</t>
  </si>
  <si>
    <t>./ert-notes__find-sequelize-flows__results.csv</t>
  </si>
  <si>
    <t>./evaluation_2__find-sequelize-flows__results.csv</t>
  </si>
  <si>
    <t>./gxchain-voting_monitor__find-sequelize-flows__results.csv</t>
  </si>
  <si>
    <t>./kasir-api__find-sequelize-flows__results.csv</t>
  </si>
  <si>
    <t>./lanturn-backend__find-sequelize-flows__results.csv</t>
  </si>
  <si>
    <t>./Mini-Networking-Tool__find-sequelize-flows__results.csv</t>
  </si>
  <si>
    <t>./newz-api__find-sequelize-flows__results.csv</t>
  </si>
  <si>
    <t>./NodeJs-learning-project__find-sequelize-flows__results.csv</t>
  </si>
  <si>
    <t>./posting__find-sequelize-flows__results.csv</t>
  </si>
  <si>
    <t>./Projeto-Integrador__find-sequelize-flows__results.csv</t>
  </si>
  <si>
    <t>./telegram-marketing-bot__find-sequelize-flows__results.csv</t>
  </si>
  <si>
    <t>./teste__find-sequelize-flows__results.csv</t>
  </si>
  <si>
    <t>./TNB-Shop__find-sequelize-flows__results.csv</t>
  </si>
  <si>
    <t>./travelapi__find-sequelize-flows__results.csv</t>
  </si>
  <si>
    <t>./tusur-online-back__find-sequelize-flows__results.csv</t>
  </si>
  <si>
    <t>./vocascan-server__find-sequelize-flows__results.csv</t>
  </si>
  <si>
    <t>./10k-server__find-sequelize-flows__results.csv</t>
  </si>
  <si>
    <t>./592167-buy-and-sell-3__find-sequelize-flows__results.csv</t>
  </si>
  <si>
    <t>./backend-express-mirza__find-sequelize-flows__results.csv</t>
  </si>
  <si>
    <t>./Barber-Community__find-sequelize-flows__results.csv</t>
  </si>
  <si>
    <t>./Binger__find-sequelize-flows__results.csv</t>
  </si>
  <si>
    <t>./CBC-AltecBackEnd__find-sequelize-flows__results.csv</t>
  </si>
  <si>
    <t>./cirodown__find-sequelize-flows__results.csv</t>
  </si>
  <si>
    <t>./cron-job-update-weather__find-sequelize-flows__results.csv</t>
  </si>
  <si>
    <t>./DevelopersServer__find-sequelize-flows__results.csv</t>
  </si>
  <si>
    <t>./Grupo_12_winesellers_sprint_8__find-sequelize-flows__results.csv</t>
  </si>
  <si>
    <t>./KGA-Team_project_2-Vault__find-sequelize-flows__results.csv</t>
  </si>
  <si>
    <t>./PF-Reserva-Canchas__find-sequelize-flows__results.csv</t>
  </si>
  <si>
    <t>./Project-Bullpen__find-sequelize-flows__results.csv</t>
  </si>
  <si>
    <t>./PTTcrawler__find-sequelize-flows__results.csv</t>
  </si>
  <si>
    <t>./sidcord-be__find-sequelize-flows__results.csv</t>
  </si>
  <si>
    <t>./socionetworkbackenddeploy_azure__find-sequelize-flows__results.csv</t>
  </si>
  <si>
    <t>./system360_back_up__find-sequelize-flows__results.csv</t>
  </si>
  <si>
    <t>./trello-cloning-server__find-sequelize-flows__results.csv</t>
  </si>
  <si>
    <t>./v-ede-ne-eva-eStore__find-sequelize-flows__results.csv</t>
  </si>
  <si>
    <t>./zeroapp__find-sequelize-flows__results.csv</t>
  </si>
  <si>
    <t>./API-AUN__find-sequelize-flows__results.csv</t>
  </si>
  <si>
    <t>./blackpink__find-sequelize-flows__results.csv</t>
  </si>
  <si>
    <t>./code__find-sequelize-flows__results.csv</t>
  </si>
  <si>
    <t>./doutdes-core__find-sequelize-flows__results.csv</t>
  </si>
  <si>
    <t>./e-commerce-api__find-sequelize-flows__results.csv</t>
  </si>
  <si>
    <t>./essayspring__find-sequelize-flows__results.csv</t>
  </si>
  <si>
    <t>./funmobile-apis__find-sequelize-flows__results.csv</t>
  </si>
  <si>
    <t>./Garden-node__find-sequelize-flows__results.csv</t>
  </si>
  <si>
    <t>./Graceshopper-Elektra__find-sequelize-flows__results.csv</t>
  </si>
  <si>
    <t>./group-arrangement__find-sequelize-flows__results.csv</t>
  </si>
  <si>
    <t>./ichama2-PERN__find-sequelize-flows__results.csv</t>
  </si>
  <si>
    <t>./khanqahApplicationBackend__find-sequelize-flows__results.csv</t>
  </si>
  <si>
    <t>./langsnap_server__find-sequelize-flows__results.csv</t>
  </si>
  <si>
    <t>./marx-express__find-sequelize-flows__results.csv</t>
  </si>
  <si>
    <t>./odin__find-sequelize-flows__results.csv</t>
  </si>
  <si>
    <t>./PF-servIO__find-sequelize-flows__results.csv</t>
  </si>
  <si>
    <t>./Playground__find-sequelize-flows__results.csv</t>
  </si>
  <si>
    <t>./question-forum__find-sequelize-flows__results.csv</t>
  </si>
  <si>
    <t>./the_chronicler__find-sequelize-flows__results.csv</t>
  </si>
  <si>
    <t>./umg-mvp__find-sequelize-flows__results.csv</t>
  </si>
  <si>
    <t>./Vicariously__find-sequelize-flows__results.csv</t>
  </si>
  <si>
    <t>./WA_Projekt__find-sequelize-flows__results.csv</t>
  </si>
  <si>
    <t>./webshop-api-nodejs__find-sequelize-flows__results.csv</t>
  </si>
  <si>
    <t>./Charger_Server__find-sequelize-flows__results.csv</t>
  </si>
  <si>
    <t>./draMelyna__find-sequelize-flows__results.csv</t>
  </si>
  <si>
    <t>./Everyones-parking-lot-server__find-sequelize-flows__results.csv</t>
  </si>
  <si>
    <t>./go-node-module2__find-sequelize-flows__results.csv</t>
  </si>
  <si>
    <t>./mobicrm-back__find-sequelize-flows__results.csv</t>
  </si>
  <si>
    <t>./my-favourite-place-server__find-sequelize-flows__results.csv</t>
  </si>
  <si>
    <t>./openxcellprac1__find-sequelize-flows__results.csv</t>
  </si>
  <si>
    <t>./projectmove__find-sequelize-flows__results.csv</t>
  </si>
  <si>
    <t>./reactSoloProj__find-sequelize-flows__results.csv</t>
  </si>
  <si>
    <t>./simpletask-server__find-sequelize-flows__results.csv</t>
  </si>
  <si>
    <t>./skinRx-server__find-sequelize-flows__results.csv</t>
  </si>
  <si>
    <t>./summer-chat__find-sequelize-flows__results.csv</t>
  </si>
  <si>
    <t>./Theater-website__find-sequelize-flows__results.csv</t>
  </si>
  <si>
    <t>./trybeer-v2-backend__find-sequelize-flows__results.csv</t>
  </si>
  <si>
    <t>./UpToEducation-server__find-sequelize-flows__results.csv</t>
  </si>
  <si>
    <t>./zhuoming-server__find-sequelize-flows__results.csv</t>
  </si>
  <si>
    <t>./apple_clone__find-sequelize-flows__results.csv</t>
  </si>
  <si>
    <t>./ark-onboarding2020__find-sequelize-flows__results.csv</t>
  </si>
  <si>
    <t>./CISC4900-Project__find-sequelize-flows__results.csv</t>
  </si>
  <si>
    <t>./Discord-PasswordManager__find-sequelize-flows__results.csv</t>
  </si>
  <si>
    <t>./Game-BE__find-sequelize-flows__results.csv</t>
  </si>
  <si>
    <t>./GLS-Node__find-sequelize-flows__results.csv</t>
  </si>
  <si>
    <t>./heroku-deploy-wayslink-be__find-sequelize-flows__results.csv</t>
  </si>
  <si>
    <t>./inventory_system__find-sequelize-flows__results.csv</t>
  </si>
  <si>
    <t>./landing-page-admin__find-sequelize-flows__results.csv</t>
  </si>
  <si>
    <t>./NJSTechAssigment__find-sequelize-flows__results.csv</t>
  </si>
  <si>
    <t>./node-auctionsystem__find-sequelize-flows__results.csv</t>
  </si>
  <si>
    <t>./Pakketti__find-sequelize-flows__results.csv</t>
  </si>
  <si>
    <t>./pf-servIO-api__find-sequelize-flows__results.csv</t>
  </si>
  <si>
    <t>./pixalive__find-sequelize-flows__results.csv</t>
  </si>
  <si>
    <t>./quizCDPS__find-sequelize-flows__results.csv</t>
  </si>
  <si>
    <t>./ticketing__find-sequelize-flows__results.csv</t>
  </si>
  <si>
    <t>./UA-api-old__find-sequelize-flows__results.csv</t>
  </si>
  <si>
    <t>./api-acessibilidade__find-sequelize-flows__results.csv</t>
  </si>
  <si>
    <t>./bossaboxchallenge__find-sequelize-flows__results.csv</t>
  </si>
  <si>
    <t>./WarpSpeeders_GraceShoppers__find-sequelize-flows__results.csv</t>
  </si>
  <si>
    <t>./Absensi-API__find-sequelize-flows__results.csv</t>
  </si>
  <si>
    <t>./aljand_321_bd_tienda__find-sequelize-flows__results.csv</t>
  </si>
  <si>
    <t>./auto-sql-back__find-sequelize-flows__results.csv</t>
  </si>
  <si>
    <t>./Backend-TCC__find-sequelize-flows__results.csv</t>
  </si>
  <si>
    <t>./billServer__find-sequelize-flows__results.csv</t>
  </si>
  <si>
    <t>./chatapp_task__find-sequelize-flows__results.csv</t>
  </si>
  <si>
    <t>./develop_auction__find-sequelize-flows__results.csv</t>
  </si>
  <si>
    <t>./ex-manager__find-sequelize-flows__results.csv</t>
  </si>
  <si>
    <t>./KakaoTalk__find-sequelize-flows__results.csv</t>
  </si>
  <si>
    <t>./libItem_LessonTables_bugFix__find-sequelize-flows__results.csv</t>
  </si>
  <si>
    <t>./Lista-Anime-Backend__find-sequelize-flows__results.csv</t>
  </si>
  <si>
    <t>./me__find-sequelize-flows__results.csv</t>
  </si>
  <si>
    <t>./MentorUp__find-sequelize-flows__results.csv</t>
  </si>
  <si>
    <t>./MezzoReact__find-sequelize-flows__results.csv</t>
  </si>
  <si>
    <t>./PG-Museum-Backend__find-sequelize-flows__results.csv</t>
  </si>
  <si>
    <t>./gerenciador-de-humor__find-sequelize-flows__results.csv</t>
  </si>
  <si>
    <t>./grupo_2_focalGlow__find-sequelize-flows__results.csv</t>
  </si>
  <si>
    <t>./sasnaka-backend__find-sequelize-flows__results.csv</t>
  </si>
  <si>
    <t>./selfPaced_backend__find-sequelize-flows__results.csv</t>
  </si>
  <si>
    <t>./swap-server__find-sequelize-flows__results.csv</t>
  </si>
  <si>
    <t>./Taxi24-Api__find-sequelize-flows__results.csv</t>
  </si>
  <si>
    <t>./aurumPlanet__find-sequelize-flows__results.csv</t>
  </si>
  <si>
    <t>./breakeven-backend__find-sequelize-flows__results.csv</t>
  </si>
  <si>
    <t>./cooked-server__find-sequelize-flows__results.csv</t>
  </si>
  <si>
    <t>./dnd-companion-v2__find-sequelize-flows__results.csv</t>
  </si>
  <si>
    <t>./eppsa-ips-evaluation__find-sequelize-flows__results.csv</t>
  </si>
  <si>
    <t>./express-react-news__find-sequelize-flows__results.csv</t>
  </si>
  <si>
    <t>./expREST-eCommerce__find-sequelize-flows__results.csv</t>
  </si>
  <si>
    <t>./flashcards-server__find-sequelize-flows__results.csv</t>
  </si>
  <si>
    <t>./FRS-Server__find-sequelize-flows__results.csv</t>
  </si>
  <si>
    <t>./Goorm-Hello20thon-Hackathon__find-sequelize-flows__results.csv</t>
  </si>
  <si>
    <t>./IntegrationHubSpot__find-sequelize-flows__results.csv</t>
  </si>
  <si>
    <t>./my-shop__find-sequelize-flows__results.csv</t>
  </si>
  <si>
    <t>./Project-TOM-server__find-sequelize-flows__results.csv</t>
  </si>
  <si>
    <t>./theultimateCICD__find-sequelize-flows__results.csv</t>
  </si>
  <si>
    <t>./TreehouseRestAPI__find-sequelize-flows__results.csv</t>
  </si>
  <si>
    <t>./vinways__find-sequelize-flows__results.csv</t>
  </si>
  <si>
    <t>./zuduiNode__find-sequelize-flows__results.csv</t>
  </si>
  <si>
    <t>./backend_nodejs_HNC__find-sequelize-flows__results.csv</t>
  </si>
  <si>
    <t>./DesafioSequelize__find-sequelize-flows__results.csv</t>
  </si>
  <si>
    <t>./nodejs-demo-app__find-sequelize-flows__results.csv</t>
  </si>
  <si>
    <t>./pipeline-worker-api__find-sequelize-flows__results.csv</t>
  </si>
  <si>
    <t>./punchline-guesser__find-sequelize-flows__results.csv</t>
  </si>
  <si>
    <t>./eleven__find-sequelize-flows__results.csv</t>
  </si>
  <si>
    <t>./Tarea2-TallerIntegracion__find-sequelize-flows__results.csv</t>
  </si>
  <si>
    <t>./twitter-clone-backend__find-sequelize-flows__results.csv</t>
  </si>
  <si>
    <t>./waifulistbottgapi__find-sequelize-flows__results.csv</t>
  </si>
  <si>
    <t>./API_Horo_Invest_v2__find-sequelize-flows__results.csv</t>
  </si>
  <si>
    <t>./artmart-server__find-sequelize-flows__results.csv</t>
  </si>
  <si>
    <t>./car-sharing__find-sequelize-flows__results.csv</t>
  </si>
  <si>
    <t>./coreservice__find-sequelize-flows__results.csv</t>
  </si>
  <si>
    <t>./covid-maps__find-sequelize-flows__results.csv</t>
  </si>
  <si>
    <t>./desafio1__find-sequelize-flows__results.csv</t>
  </si>
  <si>
    <t>./Express-MySql__find-sequelize-flows__results.csv</t>
  </si>
  <si>
    <t>./FTS_backend__find-sequelize-flows__results.csv</t>
  </si>
  <si>
    <t>./nodejs-express-mvc__find-sequelize-flows__results.csv</t>
  </si>
  <si>
    <t>./nylas-mail__find-sequelize-flows__results.csv</t>
  </si>
  <si>
    <t>./PokeTCG__find-sequelize-flows__results.csv</t>
  </si>
  <si>
    <t>./property-manage__find-sequelize-flows__results.csv</t>
  </si>
  <si>
    <t>./qtuminfo-insight__find-sequelize-flows__results.csv</t>
  </si>
  <si>
    <t>./sicashinfo-insight__find-sequelize-flows__results.csv</t>
  </si>
  <si>
    <t>./stock-market-handle__find-sequelize-flows__results.csv</t>
  </si>
  <si>
    <t>./webShopping__find-sequelize-flows__results.csv</t>
  </si>
  <si>
    <t>./Bandeji__find-sequelize-flows__results.csv</t>
  </si>
  <si>
    <t>./dr_server__find-sequelize-flows__results.csv</t>
  </si>
  <si>
    <t>./fakebook-backend__find-sequelize-flows__results.csv</t>
  </si>
  <si>
    <t>./Library_Server__find-sequelize-flows__results.csv</t>
  </si>
  <si>
    <t>./node-sql-movieAPI__find-sequelize-flows__results.csv</t>
  </si>
  <si>
    <t>./Projeto-FR__find-sequelize-flows__results.csv</t>
  </si>
  <si>
    <t>./right-steps__find-sequelize-flows__results.csv</t>
  </si>
  <si>
    <t>./Shinscord__find-sequelize-flows__results.csv</t>
  </si>
  <si>
    <t>./TideWallet-Backend-Parser__find-sequelize-flows__results.csv</t>
  </si>
  <si>
    <t>./audius-protocol__find-sequelize-flows__results.csv</t>
  </si>
  <si>
    <t>./chatEJS_Sequelize__find-sequelize-flows__results.csv</t>
  </si>
  <si>
    <t>./DesaPega__find-sequelize-flows__results.csv</t>
  </si>
  <si>
    <t>./DiscordBotISuppose__find-sequelize-flows__results.csv</t>
  </si>
  <si>
    <t>./Gath-Backend__find-sequelize-flows__results.csv</t>
  </si>
  <si>
    <t>./hapi-shops-nodejs__find-sequelize-flows__results.csv</t>
  </si>
  <si>
    <t>./kirimuang-service__find-sequelize-flows__results.csv</t>
  </si>
  <si>
    <t>./kursus_backend__find-sequelize-flows__results.csv</t>
  </si>
  <si>
    <t>./mediumClone__find-sequelize-flows__results.csv</t>
  </si>
  <si>
    <t>./MoneyToTrack__find-sequelize-flows__results.csv</t>
  </si>
  <si>
    <t>./Nodejs-Learn__find-sequelize-flows__results.csv</t>
  </si>
  <si>
    <t>./ReadWeb__find-sequelize-flows__results.csv</t>
  </si>
  <si>
    <t>./store-8__find-sequelize-flows__results.csv</t>
  </si>
  <si>
    <t>./telegram-tip-bot__find-sequelize-flows__results.csv</t>
  </si>
  <si>
    <t>./telemetry-backend__find-sequelize-flows__results.csv</t>
  </si>
  <si>
    <t>./trabalhoDelivery__find-sequelize-flows__results.csv</t>
  </si>
  <si>
    <t>./vegan-pals-2.0__find-sequelize-flows__results.csv</t>
  </si>
  <si>
    <t>./Vibeme-react__find-sequelize-flows__results.csv</t>
  </si>
  <si>
    <t>./521509-buy-and-sell-3__find-sequelize-flows__results.csv</t>
  </si>
  <si>
    <t>./Bark__find-sequelize-flows__results.csv</t>
  </si>
  <si>
    <t>./class_api_rest__find-sequelize-flows__results.csv</t>
  </si>
  <si>
    <t>./Elijo__find-sequelize-flows__results.csv</t>
  </si>
  <si>
    <t>./file-upload__find-sequelize-flows__results.csv</t>
  </si>
  <si>
    <t>./friendly-fiesta__find-sequelize-flows__results.csv</t>
  </si>
  <si>
    <t>./learn-node-js-make-auction-system__find-sequelize-flows__results.csv</t>
  </si>
  <si>
    <t>./NodeJsTask__find-sequelize-flows__results.csv</t>
  </si>
  <si>
    <t>./plane__find-sequelize-flows__results.csv</t>
  </si>
  <si>
    <t>./project_iLearn_Backend__find-sequelize-flows__results.csv</t>
  </si>
  <si>
    <t>./sport-equipment-retail-store-server__find-sequelize-flows__results.csv</t>
  </si>
  <si>
    <t>./synthia__find-sequelize-flows__results.csv</t>
  </si>
  <si>
    <t>./zelus-backend__find-sequelize-flows__results.csv</t>
  </si>
  <si>
    <t>./artsapp-builder-api__find-sequelize-flows__results.csv</t>
  </si>
  <si>
    <t>./Cliger-Server__find-sequelize-flows__results.csv</t>
  </si>
  <si>
    <t>./configHerokuBack__find-sequelize-flows__results.csv</t>
  </si>
  <si>
    <t>./cvstar__find-sequelize-flows__results.csv</t>
  </si>
  <si>
    <t>./GameCrawler_server__find-sequelize-flows__results.csv</t>
  </si>
  <si>
    <t>./Puzzle_Server__find-sequelize-flows__results.csv</t>
  </si>
  <si>
    <t>./real-world-app__find-sequelize-flows__results.csv</t>
  </si>
  <si>
    <t>./stock-market-cron__find-sequelize-flows__results.csv</t>
  </si>
  <si>
    <t>./Reciclo-BackEnd__find-sequelize-flows__results.csv</t>
  </si>
  <si>
    <t>./calendar-demo-backend__find-sequelize-flows__results.csv</t>
  </si>
  <si>
    <t>./evolution-of-an-app-react__find-sequelize-flows__results.csv</t>
  </si>
  <si>
    <t>./liner_server__find-sequelize-flows__results.csv</t>
  </si>
  <si>
    <t>./505149-buy-and-sell-3__find-sequelize-flows__results.csv</t>
  </si>
  <si>
    <t>./advisorPlus-backend__find-sequelize-flows__results.csv</t>
  </si>
  <si>
    <t>./CustomSocks__find-sequelize-flows__results.csv</t>
  </si>
  <si>
    <t>./Manage-Intern-Backend--Express__find-sequelize-flows__results.csv</t>
  </si>
  <si>
    <t>./node-clima__find-sequelize-flows__results.csv</t>
  </si>
  <si>
    <t>./NotificationService__find-sequelize-flows__results.csv</t>
  </si>
  <si>
    <t>./openxcellprac2__find-sequelize-flows__results.csv</t>
  </si>
  <si>
    <t>./PRM_Chacacter_Server__find-sequelize-flows__results.csv</t>
  </si>
  <si>
    <t>./redskoa__find-sequelize-flows__results.csv</t>
  </si>
  <si>
    <t>./sso-requests__find-sequelize-flows__results.csv</t>
  </si>
  <si>
    <t>./stock-market-server__find-sequelize-flows__results.csv</t>
  </si>
  <si>
    <t>./wall__find-sequelize-flows__results.csv</t>
  </si>
  <si>
    <t>./691337-typoteka-3__find-sequelize-flows__results.csv</t>
  </si>
  <si>
    <t>./backend-mst__find-sequelize-flows__results.csv</t>
  </si>
  <si>
    <t>./Chatup__find-sequelize-flows__results.csv</t>
  </si>
  <si>
    <t>./citygo-ppaw-lab__find-sequelize-flows__results.csv</t>
  </si>
  <si>
    <t>./Discord-Bot-TS__find-sequelize-flows__results.csv</t>
  </si>
  <si>
    <t>./ibot__find-sequelize-flows__results.csv</t>
  </si>
  <si>
    <t>./nmb_covid_backend__find-sequelize-flows__results.csv</t>
  </si>
  <si>
    <t>./plant-calendar__find-sequelize-flows__results.csv</t>
  </si>
  <si>
    <t>./poker-stats-v2__find-sequelize-flows__results.csv</t>
  </si>
  <si>
    <t>./postgres-back-end-cko__find-sequelize-flows__results.csv</t>
  </si>
  <si>
    <t>./Project-4-Backend__find-sequelize-flows__results.csv</t>
  </si>
  <si>
    <t>./505149-typoteka-3__find-sequelize-flows__results.csv</t>
  </si>
  <si>
    <t>./592167-typoteka-3__find-sequelize-flows__results.csv</t>
  </si>
  <si>
    <t>./backend-test-riqra__find-sequelize-flows__results.csv</t>
  </si>
  <si>
    <t>./myAdvisorDev__find-sequelize-flows__results.csv</t>
  </si>
  <si>
    <t>./seedbox-bot__find-sequelize-flows__results.csv</t>
  </si>
  <si>
    <t>./bounswe2018group2__find-sequelize-flows__results.csv</t>
  </si>
  <si>
    <t>./ChynarBack15.09__find-sequelize-flows__results.csv</t>
  </si>
  <si>
    <t>./egg-nideshop__find-sequelize-flows__results.csv</t>
  </si>
  <si>
    <t>./ImageShop__find-sequelize-flows__results.csv</t>
  </si>
  <si>
    <t>./messager-api__find-sequelize-flows__results.csv</t>
  </si>
  <si>
    <t>./ods-server__find-sequelize-flows__results.csv</t>
  </si>
  <si>
    <t>./PetHome__find-sequelize-flows__results.csv</t>
  </si>
  <si>
    <t>./shared-doctor-care__find-sequelize-flows__results.csv</t>
  </si>
  <si>
    <t>./SMSW_hackathon_server__find-sequelize-flows__results.csv</t>
  </si>
  <si>
    <t>./VirtualClassroomServer__find-sequelize-flows__results.csv</t>
  </si>
  <si>
    <t>./Doctor-Consultancy__find-sequelize-flows__results.csv</t>
  </si>
  <si>
    <t>./PAW2021-Foxtrot4-backend__find-sequelize-flows__results.csv</t>
  </si>
  <si>
    <t>./SMSWH_TEAM27__find-sequelize-flows__results.csv</t>
  </si>
  <si>
    <t>./arqueio-backend__find-sequelize-flows__results.csv</t>
  </si>
  <si>
    <t>./Shubh-Kadam_psql__find-sequelize-flows__results.csv</t>
  </si>
  <si>
    <t>./wsia_be__find-sequelize-flows__results.csv</t>
  </si>
  <si>
    <t>./bf-project-back__find-sequelize-flows__results.csv</t>
  </si>
  <si>
    <t>./blog-node__find-sequelize-flows__results.csv</t>
  </si>
  <si>
    <t>./famished__find-sequelize-flows__results.csv</t>
  </si>
  <si>
    <t>./moving_front_back__find-sequelize-flows__results.csv</t>
  </si>
  <si>
    <t>./wirehouseserver__find-sequelize-flows__results.csv</t>
  </si>
  <si>
    <t>./aync_tasks__find-sequelize-flows__results.csv</t>
  </si>
  <si>
    <t>./do_an__find-sequelize-flows__results.csv</t>
  </si>
  <si>
    <t>./goatbot__find-sequelize-flows__results.csv</t>
  </si>
  <si>
    <t>./iranpressServer__find-sequelize-flows__results.csv</t>
  </si>
  <si>
    <t>./native_back__find-sequelize-flows__results.csv</t>
  </si>
  <si>
    <t>./nodeJS_UploadMultiFiles__find-sequelize-flows__results.csv</t>
  </si>
  <si>
    <t>./sharecharge_final__find-sequelize-flows__results.csv</t>
  </si>
  <si>
    <t>./student-swap__find-sequelize-flows__results.csv</t>
  </si>
  <si>
    <t>./survivalbook-server__find-sequelize-flows__results.csv</t>
  </si>
  <si>
    <t>./Tarea-2-IIC103__find-sequelize-flows__results.csv</t>
  </si>
  <si>
    <t>./amc-administration__find-sequelize-flows__results.csv</t>
  </si>
  <si>
    <t>./Multiverse__find-sequelize-flows__results.csv</t>
  </si>
  <si>
    <t>./photography__find-sequelize-flows__results.csv</t>
  </si>
  <si>
    <t>./sequence__find-sequelize-flows__results.csv</t>
  </si>
  <si>
    <t>./petshop.api__find-sequelize-flows__results.csv</t>
  </si>
  <si>
    <t>./prime__find-sequelize-flows__results.csv</t>
  </si>
  <si>
    <t>./simulados-back__find-sequelize-flows__results.csv</t>
  </si>
  <si>
    <t>./blogBE__find-sequelize-flows__results.csv</t>
  </si>
  <si>
    <t>./bridge__find-sequelize-flows__results.csv</t>
  </si>
  <si>
    <t>./g-express__find-sequelize-flows__results.csv</t>
  </si>
  <si>
    <t>./Infatec__find-sequelize-flows__results.csv</t>
  </si>
  <si>
    <t>./maps-analytics__find-sequelize-flows__results.csv</t>
  </si>
  <si>
    <t>./medium-clone-project__find-sequelize-flows__results.csv</t>
  </si>
  <si>
    <t>./merge_data_nodejs__find-sequelize-flows__results.csv</t>
  </si>
  <si>
    <t>./testRepo__find-sequelize-flows__results.csv</t>
  </si>
  <si>
    <t>./typescript_node_graphQL_Project__find-sequelize-flows__results.csv</t>
  </si>
  <si>
    <t>./ordercheck__find-sequelize-flows__results.csv</t>
  </si>
  <si>
    <t>./TPJ2__find-sequelize-flows__results.csv</t>
  </si>
  <si>
    <t>./eventsnap__find-sequelize-flows__results.csv</t>
  </si>
  <si>
    <t>./auto-cotiza-API__find-sequelize-flows__results.csv</t>
  </si>
  <si>
    <t>./perflower-BE__find-sequelize-flows__results.csv</t>
  </si>
  <si>
    <t>./PerformanceServer__find-sequelize-flows__results.csv</t>
  </si>
  <si>
    <t>./SkilFor-Back__find-sequelize-flows__results.csv</t>
  </si>
  <si>
    <t>./vidracaria-backend__find-sequelize-flows__results.csv</t>
  </si>
  <si>
    <t>./backend-ubytask__find-sequelize-flows__results.csv</t>
  </si>
  <si>
    <t>./backObjetPerdu__find-sequelize-flows__results.csv</t>
  </si>
  <si>
    <t>./BLIGAPI__find-sequelize-flows__results.csv</t>
  </si>
  <si>
    <t>./BoardHero__find-sequelize-flows__results.csv</t>
  </si>
  <si>
    <t>./discord-youtube-bot__find-sequelize-flows__results.csv</t>
  </si>
  <si>
    <t>./mood-tracker-app__find-sequelize-flows__results.csv</t>
  </si>
  <si>
    <t>./reki__find-sequelize-flows__results.csv</t>
  </si>
  <si>
    <t>./first-blog-serve__find-sequelize-flows__results.csv</t>
  </si>
  <si>
    <t>./koa2-ts-starter-kit__find-sequelize-flows__results.csv</t>
  </si>
  <si>
    <t>./NetSteam__find-sequelize-flows__results.csv</t>
  </si>
  <si>
    <t>./Terra-Digital-Backend__find-sequelize-flows__results.csv</t>
  </si>
  <si>
    <t>./tumblrclone__find-sequelize-flows__results.csv</t>
  </si>
  <si>
    <t>./unexpo_dip__find-sequelize-flows__results.csv</t>
  </si>
  <si>
    <t>./GGBD-Server__find-sequelize-flows__results.csv</t>
  </si>
  <si>
    <t>./movielist_BE__find-sequelize-flows__results.csv</t>
  </si>
  <si>
    <t>./fixBiz__find-sequelize-flows__results.csv</t>
  </si>
  <si>
    <t>./IMDB-backend__find-sequelize-flows__results.csv</t>
  </si>
  <si>
    <t>./adSoft__find-sequelize-flows__results.csv</t>
  </si>
  <si>
    <t>./community_server__find-sequelize-flows__results.csv</t>
  </si>
  <si>
    <t>./STROLL_server__find-sequelize-flows__results.csv</t>
  </si>
  <si>
    <t>./bitbin-app__find-sequelize-flows__results.csv</t>
  </si>
  <si>
    <t>./secret-board-3031__find-sequelize-flows__results.csv</t>
  </si>
  <si>
    <t>./words-test__find-sequelize-flows__results.csv</t>
  </si>
  <si>
    <t>./ArtHub__find-sequelize-flows__results.csv</t>
  </si>
  <si>
    <t>./spaceship__find-sequelize-flows__results.csv</t>
  </si>
  <si>
    <t>./CyberVinfastAPI__find-sequelize-flows__results.csv</t>
  </si>
  <si>
    <t>./andeo-lunch__find-sequelize-flows__results.csv</t>
  </si>
  <si>
    <t>./w__find-sequelize-flows__results.csv</t>
  </si>
  <si>
    <t>./WorkFlow__find-sequelize-flows__results.csv</t>
  </si>
  <si>
    <t>./backend_plifty__find-sequelize-flows__results.csv</t>
  </si>
  <si>
    <t>./MENUU-Backend__find-sequelize-flows__results.csv</t>
  </si>
  <si>
    <t>./node.frendlee-api__find-sequelize-flows__results.csv</t>
  </si>
  <si>
    <t>./WebIM__find-sequelize-flows__results.csv</t>
  </si>
  <si>
    <t>./mdkaa__find-sequelize-flows__results.csv</t>
  </si>
  <si>
    <t>./shopping_app_web_server__find-sequelize-flows__results.csv</t>
  </si>
  <si>
    <t>./blog_service__find-sequelize-flows__results.csv</t>
  </si>
  <si>
    <t>./clean-chat__find-sequelize-flows__results.csv</t>
  </si>
  <si>
    <t>./db_project__find-sequelize-flows__results.csv</t>
  </si>
  <si>
    <t>./classroom-management-web-app__find-sequelize-flows__results.csv</t>
  </si>
  <si>
    <t>./welldone__find-sequelize-flows__results.csv</t>
  </si>
  <si>
    <t>./glpg-identity__find-sequelize-flows__results.csv</t>
  </si>
  <si>
    <t>./meetings-server__find-sequelize-flows__results.csv</t>
  </si>
  <si>
    <t>./ncyda-db-bookstore__find-sequelize-flows__results.csv</t>
  </si>
  <si>
    <t>./node_freshone__find-sequelize-flows__results.csv</t>
  </si>
  <si>
    <t>./a2__find-sequelize-flows__results.csv</t>
  </si>
  <si>
    <t>./elmaonline-site__find-sequelize-flows__results.csv</t>
  </si>
  <si>
    <t>./superbot-api__find-sequelize-flows__results.csv</t>
  </si>
  <si>
    <t>./bootstore-back__find-sequelize-flows__results.csv</t>
  </si>
  <si>
    <t>./API-relational-database__find-sequelize-flows__results.csv</t>
  </si>
  <si>
    <t>./dot-matjar-backend__find-sequelize-flows__results.csv</t>
  </si>
  <si>
    <t>./grupo_10_myMadGames__find-sequelize-flows__results.csv</t>
  </si>
  <si>
    <t>./biller__find-sequelize-flows__results.csv</t>
  </si>
  <si>
    <t>./DragNReceive_API__find-sequelize-flows__results.csv</t>
  </si>
  <si>
    <t>./public-jetaid-backend__find-sequelize-flows__results.csv</t>
  </si>
  <si>
    <t>./e-chain-backend__find-sequelize-flows__results.csv</t>
  </si>
  <si>
    <t>./sp-production__find-sequelize-flows__results.csv</t>
  </si>
  <si>
    <t>./ecco-backend__find-sequelize-flows__results.csv</t>
  </si>
  <si>
    <t>./vue-douyin__find-sequelize-flows__results.csv</t>
  </si>
  <si>
    <t>./chastilock-backend__find-sequelize-flows__results.csv</t>
  </si>
  <si>
    <t>./Dealership__find-sequelize-flows__results.csv</t>
  </si>
  <si>
    <t>./hrproject__find-sequelize-flows__results.csv</t>
  </si>
  <si>
    <t>./schooladminportal__find-sequelize-flows__results.csv</t>
  </si>
  <si>
    <t>./chiang_frontback__find-sequelize-flows__results.csv</t>
  </si>
  <si>
    <t>./passport-jwt-api__find-sequelize-flows__results.csv</t>
  </si>
  <si>
    <t>./evappBack__find-sequelize-flows__results.csv</t>
  </si>
  <si>
    <t>./everestcm-backend__find-sequelize-flows__results.csv</t>
  </si>
  <si>
    <t>./datawrapper__find-sequelize-flows__results.csv</t>
  </si>
  <si>
    <t>./smart-watches-online-store__find-sequelize-flows__results.csv</t>
  </si>
  <si>
    <t>./Appdev-Project__find-sequelize-flows__results.csv</t>
  </si>
  <si>
    <t>./pipo-backend__find-sequelize-flows__results.csv</t>
  </si>
  <si>
    <t>./School-Communicate-Back-End__find-sequelize-flows__results.csv</t>
  </si>
  <si>
    <t>./code-drop__find-sequelize-flows__results.csv</t>
  </si>
  <si>
    <t>./hardcode-backend__find-sequelize-flows__results.csv</t>
  </si>
  <si>
    <t>./goking-scaffold__find-sequelize-flows__results.csv</t>
  </si>
  <si>
    <t>./kbj-node-backend__find-sequelize-flows__results.csv</t>
  </si>
  <si>
    <t>./CTES-Backend__find-sequelize-flows__results.csv</t>
  </si>
  <si>
    <t>./Library-accounting-application__find-sequelize-flows__results.csv</t>
  </si>
  <si>
    <t>./HisTLine__find-sequelize-flows__results.csv</t>
  </si>
  <si>
    <t>./tourism_backend__find-sequelize-flows__results.csv</t>
  </si>
  <si>
    <t>./HairBnB-Server__find-sequelize-flows__results.csv</t>
  </si>
  <si>
    <t>./chronos__find-sequelize-flows__results.csv</t>
  </si>
  <si>
    <t>./edisonbot__find-sequelize-flows__results.csv</t>
  </si>
  <si>
    <t>./foxes-backend__find-sequelize-flows__results.csv</t>
  </si>
  <si>
    <t>./authorshaven-backend__find-sequelize-flows__results.csv</t>
  </si>
  <si>
    <t>./youtube-clone-backend__find-sequelize-flows__results.csv</t>
  </si>
  <si>
    <t>./auction-marketplace__find-sequelize-flows__results.csv</t>
  </si>
  <si>
    <t>./Math_Fluency_App__find-sequelize-flows__results.csv</t>
  </si>
  <si>
    <t>./mathapp_backend__find-sequelize-flows__results.csv</t>
  </si>
  <si>
    <t>./amb_backend__find-sequelize-flows__results.csv</t>
  </si>
  <si>
    <t>./ShareMania_BackEnd__find-sequelize-flows__results.csv</t>
  </si>
  <si>
    <t>./StrongServer__find-sequelize-flows__results.csv</t>
  </si>
  <si>
    <t>./Backfinal__find-sequelize-flows__results.csv</t>
  </si>
  <si>
    <t>./Proyecto-api__find-sequelize-flows__results.csv</t>
  </si>
  <si>
    <t>./badman__find-sequelize-flows__results.csv</t>
  </si>
  <si>
    <t>./newspaper2__find-sequelize-flows__results.csv</t>
  </si>
  <si>
    <t>./afia_backend__find-sequelize-flows__results.csv</t>
  </si>
  <si>
    <t>./grupo6_Mageek__find-sequelize-flows__results.csv</t>
  </si>
  <si>
    <t>./nodejs-postgres-backend__find-sequelize-flows__results.csv</t>
  </si>
  <si>
    <t>./sge_infantil_core__find-sequelize-flows__results.csv</t>
  </si>
  <si>
    <t>./treat-your-elves__find-sequelize-flows__results.csv</t>
  </si>
  <si>
    <t>./api-cea-jpg__find-sequelize-flows__results.csv</t>
  </si>
  <si>
    <t>./usof-backend__find-sequelize-flows__results.csv</t>
  </si>
  <si>
    <t>./Hack-Backend__find-sequelize-flows__results.csv</t>
  </si>
  <si>
    <t>./youtube-backend__find-sequelize-flows__results.csv</t>
  </si>
  <si>
    <t>./siujaring-ptik__find-sequelize-flows__results.csv</t>
  </si>
  <si>
    <t>./subscription_backend__find-sequelize-flows__results.csv</t>
  </si>
  <si>
    <t>./hls-video-converter__find-sequelize-flows__results.csv</t>
  </si>
  <si>
    <t>./NodeJS_TD_Template__find-sequelize-flows__results.csv</t>
  </si>
  <si>
    <t>./acc_backend__find-sequelize-flows__results.csv</t>
  </si>
  <si>
    <t>./lop-back-end__find-sequelize-flows__results.csv</t>
  </si>
  <si>
    <t>./CSCI-49000-Capstone__find-sequelize-flows__results.csv</t>
  </si>
  <si>
    <t>./legalkart-dynamic__find-sequelize-flows__results.csv</t>
  </si>
  <si>
    <t>./HJMB_Server__find-sequelize-flows__results.csv</t>
  </si>
  <si>
    <t>./infoware-medportal__find-sequelize-flows__results.csv</t>
  </si>
  <si>
    <t>./easylaundry__find-sequelize-flows__results.csv</t>
  </si>
  <si>
    <t>Source</t>
  </si>
  <si>
    <t>Source_File</t>
  </si>
  <si>
    <t>Source_Start_Ln</t>
  </si>
  <si>
    <t>Source_End_Ln</t>
  </si>
  <si>
    <t>Sink</t>
  </si>
  <si>
    <t>Sink_File</t>
  </si>
  <si>
    <t>Sink_Start_Ln</t>
  </si>
  <si>
    <t>Sink_End_Ln</t>
  </si>
  <si>
    <t>ExactSink</t>
  </si>
  <si>
    <t>findAll</t>
  </si>
  <si>
    <t>/data/TaintAnalysis/EvalProjects/employee-tracker/index.js</t>
  </si>
  <si>
    <t>employe ... role_id</t>
  </si>
  <si>
    <t>employe ... ager_id</t>
  </si>
  <si>
    <t>roleNam ... ment_id</t>
  </si>
  <si>
    <t>rolesChosen[i].id</t>
  </si>
  <si>
    <t>/data/TaintAnalysis/EvalProjects/eventbright/backend/routes/api/events.js</t>
  </si>
  <si>
    <t>findByPk</t>
  </si>
  <si>
    <t>eventList[i].id</t>
  </si>
  <si>
    <t>eventList[i].hostId</t>
  </si>
  <si>
    <t>events[i].id</t>
  </si>
  <si>
    <t>/data/TaintAnalysis/EvalProjects/eventbright/backend/routes/api/like.js</t>
  </si>
  <si>
    <t>likes[i].eventId</t>
  </si>
  <si>
    <t>/data/TaintAnalysis/EvalProjects/eventbright/backend/routes/api/order.js</t>
  </si>
  <si>
    <t>allOrders[i].id</t>
  </si>
  <si>
    <t>/data/TaintAnalysis/EvalProjects/Graceshopper-Elektra/server/api/checkout.js</t>
  </si>
  <si>
    <t>findOne</t>
  </si>
  <si>
    <t>item.plantId</t>
  </si>
  <si>
    <t>/data/TaintAnalysis/EvalProjects/Math_Fluency_App/routes/results.js</t>
  </si>
  <si>
    <t>count</t>
  </si>
  <si>
    <t>resultD ... lues.id</t>
  </si>
  <si>
    <t>/data/TaintAnalysis/EvalProjects/NetSteam/backend/routes/api/reviews.js</t>
  </si>
  <si>
    <t>review. ... .userId</t>
  </si>
  <si>
    <t>/data/TaintAnalysis/EvalProjects/property-manage/backend/routes/api/leases.js</t>
  </si>
  <si>
    <t>unit.unitNumber</t>
  </si>
  <si>
    <t>/data/TaintAnalysis/EvalProjects/property-manage/backend/routes/api/properties.js</t>
  </si>
  <si>
    <t>prop.id</t>
  </si>
  <si>
    <t>/data/TaintAnalysis/EvalProjects/wall/schema/groups.js</t>
  </si>
  <si>
    <t>rel.image_id</t>
  </si>
  <si>
    <t>/data/TaintAnalysis/EvalProjects/wall/schema/images.js</t>
  </si>
  <si>
    <t>rel.group_id</t>
  </si>
  <si>
    <t>/data/TaintAnalysis/EvalProjects/youtubeclone/youtubeclone-backend/src/controllers/user.js</t>
  </si>
  <si>
    <t>video.id</t>
  </si>
  <si>
    <t>user.id</t>
  </si>
  <si>
    <t>channel.id</t>
  </si>
  <si>
    <t>/data/TaintAnalysis/EvalProjects/youtubeclone/youtubeclone-backend/src/controllers/video.js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</si>
</sst>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Courier New"/>
    </font>
    <font>
      <u/>
      <color rgb="FF1155CC"/>
      <name val="Courier New"/>
    </font>
    <font>
      <u/>
      <color rgb="FF1155CC"/>
      <name val="Courier New"/>
    </font>
    <font>
      <i/>
      <color theme="1"/>
      <name val="Arial"/>
      <scheme val="minor"/>
    </font>
    <font>
      <u/>
      <color rgb="FF1155CC"/>
      <name val="Arial"/>
      <scheme val="minor"/>
    </font>
    <font>
      <color rgb="FF9FA01C"/>
      <name val="Arial"/>
      <scheme val="minor"/>
    </font>
    <font>
      <b/>
      <color theme="1"/>
      <name val="Courier New"/>
    </font>
    <font>
      <b/>
      <u/>
      <color rgb="FF1155CC"/>
      <name val="Courier New"/>
    </font>
    <font>
      <b/>
      <i/>
      <color theme="1"/>
      <name val="Arial"/>
      <scheme val="minor"/>
    </font>
    <font>
      <b/>
      <u/>
      <color rgb="FF1155CC"/>
      <name val="Courier New"/>
    </font>
    <font>
      <b/>
      <u/>
      <color rgb="FF1155CC"/>
      <name val="Courier New"/>
    </font>
    <font>
      <b/>
      <i/>
      <sz val="12.0"/>
      <color theme="1"/>
      <name val="Arial"/>
      <scheme val="minor"/>
    </font>
    <font>
      <b/>
      <sz val="12.0"/>
      <color theme="1"/>
      <name val="Arial"/>
      <scheme val="minor"/>
    </font>
    <font>
      <color rgb="FFFF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2" fillId="0" fontId="3" numFmtId="0" xfId="0" applyBorder="1" applyFont="1"/>
    <xf borderId="0" fillId="0" fontId="1" numFmtId="0" xfId="0" applyAlignment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2" xfId="0" applyBorder="1" applyFont="1" applyNumberFormat="1"/>
    <xf borderId="3" fillId="0" fontId="4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3" fillId="0" fontId="3" numFmtId="0" xfId="0" applyBorder="1" applyFont="1"/>
    <xf borderId="5" fillId="0" fontId="3" numFmtId="0" xfId="0" applyBorder="1" applyFont="1"/>
    <xf borderId="5" fillId="0" fontId="3" numFmtId="2" xfId="0" applyBorder="1" applyFont="1" applyNumberFormat="1"/>
    <xf borderId="2" fillId="0" fontId="3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0" fillId="2" fontId="9" numFmtId="0" xfId="0" applyAlignment="1" applyFill="1" applyFont="1">
      <alignment readingOrder="0"/>
    </xf>
    <xf borderId="2" fillId="2" fontId="9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3" fillId="2" fontId="9" numFmtId="0" xfId="0" applyAlignment="1" applyBorder="1" applyFont="1">
      <alignment readingOrder="0"/>
    </xf>
    <xf borderId="5" fillId="2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Font="1"/>
    <xf borderId="0" fillId="0" fontId="12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6" fillId="0" fontId="10" numFmtId="0" xfId="0" applyAlignment="1" applyBorder="1" applyFont="1">
      <alignment readingOrder="0"/>
    </xf>
    <xf borderId="6" fillId="0" fontId="13" numFmtId="0" xfId="0" applyAlignment="1" applyBorder="1" applyFont="1">
      <alignment readingOrder="0"/>
    </xf>
    <xf borderId="0" fillId="0" fontId="10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6" fillId="3" fontId="1" numFmtId="0" xfId="0" applyBorder="1" applyFill="1" applyFont="1"/>
    <xf borderId="0" fillId="0" fontId="7" numFmtId="0" xfId="0" applyFont="1"/>
    <xf borderId="0" fillId="0" fontId="15" numFmtId="0" xfId="0" applyAlignment="1" applyFont="1">
      <alignment horizontal="left" readingOrder="0" shrinkToFit="0" vertical="top" wrapText="1"/>
    </xf>
    <xf borderId="6" fillId="3" fontId="1" numFmtId="0" xfId="0" applyAlignment="1" applyBorder="1" applyFont="1">
      <alignment readingOrder="0"/>
    </xf>
    <xf borderId="0" fillId="0" fontId="7" numFmtId="0" xfId="0" applyAlignment="1" applyFont="1">
      <alignment horizontal="right" readingOrder="0"/>
    </xf>
    <xf borderId="0" fillId="0" fontId="16" numFmtId="0" xfId="0" applyAlignment="1" applyFont="1">
      <alignment horizontal="left" readingOrder="0" shrinkToFit="0" vertical="top" wrapText="1"/>
    </xf>
    <xf borderId="7" fillId="0" fontId="12" numFmtId="0" xfId="0" applyAlignment="1" applyBorder="1" applyFon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4" fillId="0" fontId="2" numFmtId="0" xfId="0" applyBorder="1" applyFont="1"/>
    <xf borderId="3" fillId="0" fontId="2" numFmtId="0" xfId="0" applyBorder="1" applyFont="1"/>
    <xf borderId="5" fillId="0" fontId="2" numFmtId="0" xfId="0" applyBorder="1" applyFont="1"/>
    <xf borderId="0" fillId="2" fontId="1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  <xf borderId="0" fillId="2" fontId="17" numFmtId="0" xfId="0" applyFont="1"/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shrinkToFit="0" vertical="bottom" wrapText="0"/>
    </xf>
    <xf borderId="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rayace5/Math_Fluency_App/blob/main/routes/results.js" TargetMode="External"/><Relationship Id="rId22" Type="http://schemas.openxmlformats.org/officeDocument/2006/relationships/hyperlink" Target="https://github.com/mikethecodegeek/property-manage/blob/master/backend/routes/api/properties.js" TargetMode="External"/><Relationship Id="rId21" Type="http://schemas.openxmlformats.org/officeDocument/2006/relationships/hyperlink" Target="https://github.com/mikethecodegeek/property-manage/blob/master/backend/routes/api/leases.js" TargetMode="External"/><Relationship Id="rId24" Type="http://schemas.openxmlformats.org/officeDocument/2006/relationships/hyperlink" Target="https://github.com/W-the-V/NetSteam/blob/main/backend/routes/api/reviews.js" TargetMode="External"/><Relationship Id="rId23" Type="http://schemas.openxmlformats.org/officeDocument/2006/relationships/hyperlink" Target="https://github.com/W-the-V/NetSteam/blob/main/backend/routes/api/reviews.js" TargetMode="External"/><Relationship Id="rId1" Type="http://schemas.openxmlformats.org/officeDocument/2006/relationships/hyperlink" Target="https://github.com/manikandanraji/youtubeclone-backend/blob/master/src/controllers/user.js" TargetMode="External"/><Relationship Id="rId2" Type="http://schemas.openxmlformats.org/officeDocument/2006/relationships/hyperlink" Target="https://github.com/manikandanraji/youtubeclone-backend/blob/master/src/controllers/user.js" TargetMode="External"/><Relationship Id="rId3" Type="http://schemas.openxmlformats.org/officeDocument/2006/relationships/hyperlink" Target="https://github.com/manikandanraji/youtubeclone-backend/blob/master/src/controllers/user.js" TargetMode="External"/><Relationship Id="rId4" Type="http://schemas.openxmlformats.org/officeDocument/2006/relationships/hyperlink" Target="https://github.com/manikandanraji/youtubeclone-backend/blob/master/src/controllers/user.js" TargetMode="External"/><Relationship Id="rId9" Type="http://schemas.openxmlformats.org/officeDocument/2006/relationships/hyperlink" Target="https://github.com/twincarlos/eventbright/blob/main/backend/routes/api/events.js" TargetMode="External"/><Relationship Id="rId26" Type="http://schemas.openxmlformats.org/officeDocument/2006/relationships/hyperlink" Target="https://github.com/W-the-V/NetSteam/blob/main/backend/routes/api/reviews.js" TargetMode="External"/><Relationship Id="rId25" Type="http://schemas.openxmlformats.org/officeDocument/2006/relationships/hyperlink" Target="https://github.com/W-the-V/NetSteam/blob/main/backend/routes/api/reviews.js" TargetMode="External"/><Relationship Id="rId28" Type="http://schemas.openxmlformats.org/officeDocument/2006/relationships/hyperlink" Target="https://github.com/adam-dill/wall/blob/main/schema/images.js" TargetMode="External"/><Relationship Id="rId27" Type="http://schemas.openxmlformats.org/officeDocument/2006/relationships/hyperlink" Target="https://github.com/adam-dill/wall/blob/main/schema/groups.js" TargetMode="External"/><Relationship Id="rId5" Type="http://schemas.openxmlformats.org/officeDocument/2006/relationships/hyperlink" Target="https://github.com/manikandanraji/youtubeclone-backend/blob/master/src/controllers/user.js" TargetMode="External"/><Relationship Id="rId6" Type="http://schemas.openxmlformats.org/officeDocument/2006/relationships/hyperlink" Target="https://github.com/manikandanraji/youtubeclone-backend/blob/master/src/controllers/user.js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github.com/manikandanraji/youtubeclone-backend/blob/master/src/controllers/video.js" TargetMode="External"/><Relationship Id="rId8" Type="http://schemas.openxmlformats.org/officeDocument/2006/relationships/hyperlink" Target="https://github.com/twincarlos/eventbright/blob/main/backend/routes/api/events.js" TargetMode="External"/><Relationship Id="rId11" Type="http://schemas.openxmlformats.org/officeDocument/2006/relationships/hyperlink" Target="https://github.com/twincarlos/eventbright/blob/main/backend/routes/api/events.js" TargetMode="External"/><Relationship Id="rId10" Type="http://schemas.openxmlformats.org/officeDocument/2006/relationships/hyperlink" Target="https://github.com/twincarlos/eventbright/blob/main/backend/routes/api/events.js" TargetMode="External"/><Relationship Id="rId13" Type="http://schemas.openxmlformats.org/officeDocument/2006/relationships/hyperlink" Target="https://github.com/twincarlos/eventbright/blob/main/backend/routes/api/like.js" TargetMode="External"/><Relationship Id="rId12" Type="http://schemas.openxmlformats.org/officeDocument/2006/relationships/hyperlink" Target="https://github.com/twincarlos/eventbright/blob/main/backend/routes/api/events.js" TargetMode="External"/><Relationship Id="rId15" Type="http://schemas.openxmlformats.org/officeDocument/2006/relationships/hyperlink" Target="https://github.com/daedadev/employee-tracker/blob/main/index.js" TargetMode="External"/><Relationship Id="rId14" Type="http://schemas.openxmlformats.org/officeDocument/2006/relationships/hyperlink" Target="https://github.com/twincarlos/eventbright/blob/main/backend/routes/api/order.js" TargetMode="External"/><Relationship Id="rId17" Type="http://schemas.openxmlformats.org/officeDocument/2006/relationships/hyperlink" Target="https://github.com/Elektra-GHP/Graceshopper-Elektra/blob/master/server/api/checkout.js" TargetMode="External"/><Relationship Id="rId16" Type="http://schemas.openxmlformats.org/officeDocument/2006/relationships/hyperlink" Target="https://github.com/daedadev/employee-tracker/blob/main/index.js" TargetMode="External"/><Relationship Id="rId19" Type="http://schemas.openxmlformats.org/officeDocument/2006/relationships/hyperlink" Target="https://github.com/rayace5/Math_Fluency_App/blob/main/routes/results.js" TargetMode="External"/><Relationship Id="rId18" Type="http://schemas.openxmlformats.org/officeDocument/2006/relationships/hyperlink" Target="https://github.com/rayace5/Math_Fluency_App/blob/main/routes/results.j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rayace5/Math_Fluency_App/blob/main/routes/results.js" TargetMode="External"/><Relationship Id="rId22" Type="http://schemas.openxmlformats.org/officeDocument/2006/relationships/hyperlink" Target="https://github.com/W-the-V/NetSteam/blob/main/backend/routes/api/reviews.js" TargetMode="External"/><Relationship Id="rId21" Type="http://schemas.openxmlformats.org/officeDocument/2006/relationships/hyperlink" Target="https://github.com/W-the-V/NetSteam/blob/main/backend/routes/api/reviews.js" TargetMode="External"/><Relationship Id="rId24" Type="http://schemas.openxmlformats.org/officeDocument/2006/relationships/hyperlink" Target="https://github.com/W-the-V/NetSteam/blob/main/backend/routes/api/reviews.js" TargetMode="External"/><Relationship Id="rId23" Type="http://schemas.openxmlformats.org/officeDocument/2006/relationships/hyperlink" Target="https://github.com/W-the-V/NetSteam/blob/main/backend/routes/api/reviews.js" TargetMode="External"/><Relationship Id="rId1" Type="http://schemas.openxmlformats.org/officeDocument/2006/relationships/hyperlink" Target="https://github.com/manikandanraji/youtubeclone-backend/blob/master/src/controllers/user.js" TargetMode="External"/><Relationship Id="rId2" Type="http://schemas.openxmlformats.org/officeDocument/2006/relationships/hyperlink" Target="https://github.com/manikandanraji/youtubeclone-backend/blob/master/src/controllers/user.js" TargetMode="External"/><Relationship Id="rId3" Type="http://schemas.openxmlformats.org/officeDocument/2006/relationships/hyperlink" Target="https://github.com/manikandanraji/youtubeclone-backend/blob/master/src/controllers/user.js" TargetMode="External"/><Relationship Id="rId4" Type="http://schemas.openxmlformats.org/officeDocument/2006/relationships/hyperlink" Target="https://github.com/manikandanraji/youtubeclone-backend/blob/master/src/controllers/user.js" TargetMode="External"/><Relationship Id="rId9" Type="http://schemas.openxmlformats.org/officeDocument/2006/relationships/hyperlink" Target="https://github.com/twincarlos/eventbright/blob/main/backend/routes/api/events.js" TargetMode="External"/><Relationship Id="rId26" Type="http://schemas.openxmlformats.org/officeDocument/2006/relationships/hyperlink" Target="https://github.com/adam-dill/wall/blob/main/schema/images.js" TargetMode="External"/><Relationship Id="rId25" Type="http://schemas.openxmlformats.org/officeDocument/2006/relationships/hyperlink" Target="https://github.com/adam-dill/wall/blob/main/schema/groups.js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github.com/manikandanraji/youtubeclone-backend/blob/master/src/controllers/user.js" TargetMode="External"/><Relationship Id="rId6" Type="http://schemas.openxmlformats.org/officeDocument/2006/relationships/hyperlink" Target="https://github.com/manikandanraji/youtubeclone-backend/blob/master/src/controllers/user.js" TargetMode="External"/><Relationship Id="rId7" Type="http://schemas.openxmlformats.org/officeDocument/2006/relationships/hyperlink" Target="https://github.com/manikandanraji/youtubeclone-backend/blob/master/src/controllers/video.js" TargetMode="External"/><Relationship Id="rId8" Type="http://schemas.openxmlformats.org/officeDocument/2006/relationships/hyperlink" Target="https://github.com/twincarlos/eventbright/blob/main/backend/routes/api/events.js" TargetMode="External"/><Relationship Id="rId11" Type="http://schemas.openxmlformats.org/officeDocument/2006/relationships/hyperlink" Target="https://github.com/twincarlos/eventbright/blob/main/backend/routes/api/events.js" TargetMode="External"/><Relationship Id="rId10" Type="http://schemas.openxmlformats.org/officeDocument/2006/relationships/hyperlink" Target="https://github.com/twincarlos/eventbright/blob/main/backend/routes/api/events.js" TargetMode="External"/><Relationship Id="rId13" Type="http://schemas.openxmlformats.org/officeDocument/2006/relationships/hyperlink" Target="https://github.com/twincarlos/eventbright/blob/main/backend/routes/api/like.js" TargetMode="External"/><Relationship Id="rId12" Type="http://schemas.openxmlformats.org/officeDocument/2006/relationships/hyperlink" Target="https://github.com/twincarlos/eventbright/blob/main/backend/routes/api/events.js" TargetMode="External"/><Relationship Id="rId15" Type="http://schemas.openxmlformats.org/officeDocument/2006/relationships/hyperlink" Target="https://github.com/daedadev/employee-tracker/blob/main/index.js" TargetMode="External"/><Relationship Id="rId14" Type="http://schemas.openxmlformats.org/officeDocument/2006/relationships/hyperlink" Target="https://github.com/twincarlos/eventbright/blob/main/backend/routes/api/order.js" TargetMode="External"/><Relationship Id="rId17" Type="http://schemas.openxmlformats.org/officeDocument/2006/relationships/hyperlink" Target="https://github.com/Elektra-GHP/Graceshopper-Elektra/blob/master/server/api/checkout.js" TargetMode="External"/><Relationship Id="rId16" Type="http://schemas.openxmlformats.org/officeDocument/2006/relationships/hyperlink" Target="https://github.com/daedadev/employee-tracker/blob/main/index.js" TargetMode="External"/><Relationship Id="rId19" Type="http://schemas.openxmlformats.org/officeDocument/2006/relationships/hyperlink" Target="https://github.com/rayace5/Math_Fluency_App/blob/main/routes/results.js" TargetMode="External"/><Relationship Id="rId18" Type="http://schemas.openxmlformats.org/officeDocument/2006/relationships/hyperlink" Target="https://github.com/rayace5/Math_Fluency_App/blob/main/routes/results.j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edadev/employee-tracker/blob/main/index.js" TargetMode="External"/><Relationship Id="rId2" Type="http://schemas.openxmlformats.org/officeDocument/2006/relationships/hyperlink" Target="https://github.com/twincarlos/eventbright/blob/main/backend/routes/api/events.js" TargetMode="External"/><Relationship Id="rId3" Type="http://schemas.openxmlformats.org/officeDocument/2006/relationships/hyperlink" Target="https://github.com/mikethecodegeek/property-manage/blob/master/backend/routes/api/properties.js" TargetMode="External"/><Relationship Id="rId4" Type="http://schemas.openxmlformats.org/officeDocument/2006/relationships/hyperlink" Target="https://github.com/W-the-V/NetSteam/blob/main/backend/routes/api/reviews.js" TargetMode="External"/><Relationship Id="rId5" Type="http://schemas.openxmlformats.org/officeDocument/2006/relationships/hyperlink" Target="https://github.com/manikandanraji/youtubeclone-backend/blob/master/src/controllers/user.js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edadev/employee-tracker/blob/main/index.js" TargetMode="External"/><Relationship Id="rId2" Type="http://schemas.openxmlformats.org/officeDocument/2006/relationships/hyperlink" Target="https://github.com/twincarlos/eventbright/blob/main/backend/routes/api/events.js" TargetMode="External"/><Relationship Id="rId3" Type="http://schemas.openxmlformats.org/officeDocument/2006/relationships/hyperlink" Target="https://github.com/mikethecodegeek/property-manage/blob/master/backend/routes/api/properties.js" TargetMode="External"/><Relationship Id="rId4" Type="http://schemas.openxmlformats.org/officeDocument/2006/relationships/hyperlink" Target="https://github.com/W-the-V/NetSteam/blob/main/backend/routes/api/reviews.js" TargetMode="External"/><Relationship Id="rId5" Type="http://schemas.openxmlformats.org/officeDocument/2006/relationships/hyperlink" Target="https://github.com/manikandanraji/youtubeclone-backend/blob/master/src/controllers/user.js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wincarlos/eventbright/blob/main/backend/routes/api/events.js" TargetMode="External"/><Relationship Id="rId2" Type="http://schemas.openxmlformats.org/officeDocument/2006/relationships/hyperlink" Target="https://github.com/mikethecodegeek/property-manage/blob/master/backend/routes/api/properties.js" TargetMode="External"/><Relationship Id="rId3" Type="http://schemas.openxmlformats.org/officeDocument/2006/relationships/hyperlink" Target="https://github.com/W-the-V/NetSteam/blob/main/backend/routes/api/reviews.js" TargetMode="External"/><Relationship Id="rId4" Type="http://schemas.openxmlformats.org/officeDocument/2006/relationships/hyperlink" Target="https://github.com/manikandanraji/youtubeclone-backend/blob/master/src/controllers/user.js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.75"/>
    <col customWidth="1" min="3" max="3" width="18.5"/>
    <col customWidth="1" min="4" max="4" width="6.88"/>
    <col customWidth="1" min="5" max="5" width="7.5"/>
    <col customWidth="1" min="6" max="6" width="7.38"/>
  </cols>
  <sheetData>
    <row r="1">
      <c r="A1" s="1"/>
      <c r="D1" s="1"/>
      <c r="E1" s="2" t="s">
        <v>0</v>
      </c>
      <c r="G1" s="2" t="s">
        <v>1</v>
      </c>
      <c r="I1" s="2" t="s">
        <v>2</v>
      </c>
      <c r="J1" s="3"/>
      <c r="K1" s="4"/>
      <c r="M1" s="5" t="s">
        <v>3</v>
      </c>
    </row>
    <row r="2">
      <c r="A2" s="6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6" t="s">
        <v>9</v>
      </c>
      <c r="G2" s="7" t="s">
        <v>10</v>
      </c>
      <c r="H2" s="6" t="s">
        <v>11</v>
      </c>
      <c r="I2" s="7" t="s">
        <v>10</v>
      </c>
      <c r="J2" s="8" t="s">
        <v>11</v>
      </c>
      <c r="K2" s="9" t="s">
        <v>12</v>
      </c>
      <c r="L2" s="10" t="s">
        <v>3</v>
      </c>
      <c r="M2" s="11" t="s">
        <v>13</v>
      </c>
      <c r="N2" s="12">
        <f>SUM($D3:$D1001)</f>
        <v>45</v>
      </c>
    </row>
    <row r="3">
      <c r="A3" s="13" t="s">
        <v>14</v>
      </c>
      <c r="B3" s="14">
        <v>0.0</v>
      </c>
      <c r="C3" s="15" t="s">
        <v>15</v>
      </c>
      <c r="D3" s="11">
        <v>1.0</v>
      </c>
      <c r="E3" s="16">
        <v>11.0</v>
      </c>
      <c r="F3" s="11">
        <v>3.0</v>
      </c>
      <c r="G3" s="17">
        <f>AVERAGE('Raw Times'!B2:B11)</f>
        <v>303.7530113</v>
      </c>
      <c r="H3" s="12">
        <f>STDEV('Raw Times'!B2:B11)</f>
        <v>12.32411855</v>
      </c>
      <c r="I3" s="17">
        <f>AVERAGE('Raw Times'!B12:B21)</f>
        <v>104.2379266</v>
      </c>
      <c r="J3" s="4">
        <f>STDEV('Raw Times'!B12:B21)</f>
        <v>7.061487061</v>
      </c>
      <c r="K3" s="18">
        <f t="shared" ref="K3:K30" si="1">ROUND(G3/I3, 2)</f>
        <v>2.91</v>
      </c>
      <c r="L3" s="12">
        <f>TTEST('Raw Times'!B2:B11, 'Raw Times'!B12:B21, 2, 1)</f>
        <v>0</v>
      </c>
    </row>
    <row r="4">
      <c r="A4" s="13" t="s">
        <v>14</v>
      </c>
      <c r="B4" s="11">
        <v>1.0</v>
      </c>
      <c r="C4" s="15" t="s">
        <v>16</v>
      </c>
      <c r="D4" s="11">
        <v>3.0</v>
      </c>
      <c r="E4" s="16">
        <v>19.0</v>
      </c>
      <c r="F4" s="11">
        <v>4.0</v>
      </c>
      <c r="G4" s="17">
        <f>AVERAGE('Raw Times'!C2:C11)</f>
        <v>345.1491406</v>
      </c>
      <c r="H4" s="12">
        <f>STDEV('Raw Times'!C2:C11)</f>
        <v>13.49647291</v>
      </c>
      <c r="I4" s="17">
        <f>AVERAGE('Raw Times'!C12:C21)</f>
        <v>122.8320765</v>
      </c>
      <c r="J4" s="4">
        <f>STDEV('Raw Times'!C12:C21)</f>
        <v>16.00882881</v>
      </c>
      <c r="K4" s="18">
        <f t="shared" si="1"/>
        <v>2.81</v>
      </c>
      <c r="L4" s="12">
        <f>TTEST('Raw Times'!C2:C11, 'Raw Times'!C12:C21, 2, 1)</f>
        <v>0</v>
      </c>
    </row>
    <row r="5">
      <c r="A5" s="13" t="s">
        <v>14</v>
      </c>
      <c r="B5" s="11">
        <v>2.0</v>
      </c>
      <c r="C5" s="15" t="s">
        <v>17</v>
      </c>
      <c r="D5" s="11">
        <v>2.0</v>
      </c>
      <c r="E5" s="16">
        <v>15.0</v>
      </c>
      <c r="F5" s="11">
        <v>8.0</v>
      </c>
      <c r="G5" s="17">
        <f>AVERAGE('Raw Times'!D2:D11)</f>
        <v>426.0116327</v>
      </c>
      <c r="H5" s="12">
        <f>STDEV('Raw Times'!D2:D11)</f>
        <v>10.43931925</v>
      </c>
      <c r="I5" s="17">
        <f>AVERAGE('Raw Times'!D12:D21)</f>
        <v>232.6020475</v>
      </c>
      <c r="J5" s="4">
        <f>STDEV('Raw Times'!D12:D21)</f>
        <v>18.14295592</v>
      </c>
      <c r="K5" s="18">
        <f t="shared" si="1"/>
        <v>1.83</v>
      </c>
      <c r="L5" s="12">
        <f>TTEST('Raw Times'!D2:D11, 'Raw Times'!D12:D21, 2, 1)</f>
        <v>0.000000000143726977</v>
      </c>
    </row>
    <row r="6">
      <c r="A6" s="13" t="s">
        <v>14</v>
      </c>
      <c r="B6" s="11">
        <v>3.0</v>
      </c>
      <c r="C6" s="15" t="s">
        <v>18</v>
      </c>
      <c r="D6" s="11">
        <v>1.0</v>
      </c>
      <c r="E6" s="16">
        <v>11.0</v>
      </c>
      <c r="F6" s="11">
        <v>2.0</v>
      </c>
      <c r="G6" s="17">
        <f>AVERAGE('Raw Times'!E2:E11)</f>
        <v>576.9464454</v>
      </c>
      <c r="H6" s="12">
        <f>STDEV('Raw Times'!E2:E11)</f>
        <v>45.65516155</v>
      </c>
      <c r="I6" s="17">
        <f>AVERAGE('Raw Times'!E12:E21)</f>
        <v>345.3705063</v>
      </c>
      <c r="J6" s="4">
        <f>STDEV('Raw Times'!E12:E21)</f>
        <v>35.29601125</v>
      </c>
      <c r="K6" s="18">
        <f t="shared" si="1"/>
        <v>1.67</v>
      </c>
      <c r="L6" s="12">
        <f>TTEST('Raw Times'!E2:E11, 'Raw Times'!E12:E21, 2, 1)</f>
        <v>0.0000004090104669</v>
      </c>
    </row>
    <row r="7">
      <c r="A7" s="13" t="s">
        <v>14</v>
      </c>
      <c r="B7" s="11">
        <v>4.0</v>
      </c>
      <c r="C7" s="15" t="s">
        <v>19</v>
      </c>
      <c r="D7" s="11">
        <v>3.0</v>
      </c>
      <c r="E7" s="16">
        <v>22.0</v>
      </c>
      <c r="F7" s="11">
        <v>4.0</v>
      </c>
      <c r="G7" s="17">
        <f>AVERAGE('Raw Times'!F2:F11)</f>
        <v>359.8381808</v>
      </c>
      <c r="H7" s="12">
        <f>STDEV('Raw Times'!F2:F11)</f>
        <v>12.53245547</v>
      </c>
      <c r="I7" s="17">
        <f>AVERAGE('Raw Times'!F12:F21)</f>
        <v>123.5258976</v>
      </c>
      <c r="J7" s="4">
        <f>STDEV('Raw Times'!F12:F21)</f>
        <v>15.09062132</v>
      </c>
      <c r="K7" s="18">
        <f t="shared" si="1"/>
        <v>2.91</v>
      </c>
      <c r="L7" s="12">
        <f>TTEST('Raw Times'!F2:F11, 'Raw Times'!F12:F21, 2, 1)</f>
        <v>0</v>
      </c>
    </row>
    <row r="8">
      <c r="A8" s="13" t="s">
        <v>14</v>
      </c>
      <c r="B8" s="11">
        <v>5.0</v>
      </c>
      <c r="C8" s="15" t="s">
        <v>20</v>
      </c>
      <c r="D8" s="11">
        <v>1.0</v>
      </c>
      <c r="E8" s="16">
        <v>9.0</v>
      </c>
      <c r="F8" s="11">
        <v>3.0</v>
      </c>
      <c r="G8" s="17">
        <f>AVERAGE('Raw Times'!G2:G11)</f>
        <v>245.1511199</v>
      </c>
      <c r="H8" s="12">
        <f>STDEV('Raw Times'!G2:G11)</f>
        <v>9.416308001</v>
      </c>
      <c r="I8" s="17">
        <f>AVERAGE('Raw Times'!G12:G21)</f>
        <v>107.0470464</v>
      </c>
      <c r="J8" s="4">
        <f>STDEV('Raw Times'!G12:G21)</f>
        <v>12.56736826</v>
      </c>
      <c r="K8" s="18">
        <f t="shared" si="1"/>
        <v>2.29</v>
      </c>
      <c r="L8" s="12">
        <f>TTEST('Raw Times'!G2:G11, 'Raw Times'!G12:G21, 2, 1)</f>
        <v>0.0000000003540764762</v>
      </c>
    </row>
    <row r="9">
      <c r="A9" s="19" t="s">
        <v>14</v>
      </c>
      <c r="B9" s="20">
        <v>6.0</v>
      </c>
      <c r="C9" s="21" t="s">
        <v>21</v>
      </c>
      <c r="D9" s="20">
        <v>1.0</v>
      </c>
      <c r="E9" s="22">
        <v>9.0</v>
      </c>
      <c r="F9" s="20">
        <v>2.0</v>
      </c>
      <c r="G9" s="23">
        <f>AVERAGE('Raw Times'!H2:H11)</f>
        <v>262.703347</v>
      </c>
      <c r="H9" s="24">
        <f>STDEV('Raw Times'!H2:H11)</f>
        <v>22.00930955</v>
      </c>
      <c r="I9" s="23">
        <f>AVERAGE('Raw Times'!H12:H21)</f>
        <v>72.55525222</v>
      </c>
      <c r="J9" s="25">
        <f>STDEV('Raw Times'!H12:H21)</f>
        <v>6.691827865</v>
      </c>
      <c r="K9" s="26">
        <f t="shared" si="1"/>
        <v>3.62</v>
      </c>
      <c r="L9" s="24">
        <f>TTEST('Raw Times'!H2:H11, 'Raw Times'!H12:H21, 2, 1)</f>
        <v>0.000000001851457044</v>
      </c>
    </row>
    <row r="10">
      <c r="A10" s="13" t="s">
        <v>22</v>
      </c>
      <c r="B10" s="11">
        <v>7.0</v>
      </c>
      <c r="C10" s="15" t="s">
        <v>23</v>
      </c>
      <c r="D10" s="11">
        <v>3.0</v>
      </c>
      <c r="E10" s="16">
        <v>7.0</v>
      </c>
      <c r="F10" s="27">
        <v>4.0</v>
      </c>
      <c r="G10" s="12">
        <f>AVERAGE('Raw Times'!I2:I11)</f>
        <v>29.15530872</v>
      </c>
      <c r="H10" s="12">
        <f>STDEV('Raw Times'!I2:I11)</f>
        <v>1.567945787</v>
      </c>
      <c r="I10" s="17">
        <f>AVERAGE('Raw Times'!I12:I21)</f>
        <v>22.5850987</v>
      </c>
      <c r="J10" s="4">
        <f>STDEV('Raw Times'!I12:I21)</f>
        <v>1.502119498</v>
      </c>
      <c r="K10" s="18">
        <f t="shared" si="1"/>
        <v>1.29</v>
      </c>
      <c r="L10" s="12">
        <f>TTEST('Raw Times'!I2:I11, 'Raw Times'!I12:I21, 2, 1)</f>
        <v>0.00001172473847</v>
      </c>
    </row>
    <row r="11">
      <c r="A11" s="13" t="s">
        <v>22</v>
      </c>
      <c r="B11" s="11">
        <v>8.0</v>
      </c>
      <c r="C11" s="15" t="s">
        <v>24</v>
      </c>
      <c r="D11" s="11">
        <v>3.0</v>
      </c>
      <c r="E11" s="16">
        <v>10.0</v>
      </c>
      <c r="F11" s="11">
        <v>4.0</v>
      </c>
      <c r="G11" s="17">
        <f>AVERAGE('Raw Times'!J2:J11)</f>
        <v>40.60790234</v>
      </c>
      <c r="H11" s="12">
        <f>STDEV('Raw Times'!J2:J11)</f>
        <v>7.851998046</v>
      </c>
      <c r="I11" s="17">
        <f>AVERAGE('Raw Times'!J12:J21)</f>
        <v>21.21084895</v>
      </c>
      <c r="J11" s="4">
        <f>STDEV('Raw Times'!J12:J21)</f>
        <v>2.339621794</v>
      </c>
      <c r="K11" s="18">
        <f t="shared" si="1"/>
        <v>1.91</v>
      </c>
      <c r="L11" s="12">
        <f>TTEST('Raw Times'!J2:J11, 'Raw Times'!J12:J21, 2, 1)</f>
        <v>0.00002590589867</v>
      </c>
    </row>
    <row r="12">
      <c r="A12" s="13" t="s">
        <v>22</v>
      </c>
      <c r="B12" s="11">
        <v>9.0</v>
      </c>
      <c r="C12" s="15" t="s">
        <v>25</v>
      </c>
      <c r="D12" s="11">
        <v>3.0</v>
      </c>
      <c r="E12" s="16">
        <v>7.0</v>
      </c>
      <c r="F12" s="11">
        <v>4.0</v>
      </c>
      <c r="G12" s="17">
        <f>AVERAGE('Raw Times'!K2:K11)</f>
        <v>29.90431776</v>
      </c>
      <c r="H12" s="12">
        <f>STDEV('Raw Times'!K2:K11)</f>
        <v>1.074316937</v>
      </c>
      <c r="I12" s="17">
        <f>AVERAGE('Raw Times'!K12:K21)</f>
        <v>25.71949763</v>
      </c>
      <c r="J12" s="4">
        <f>STDEV('Raw Times'!K12:K21)</f>
        <v>2.661345782</v>
      </c>
      <c r="K12" s="18">
        <f t="shared" si="1"/>
        <v>1.16</v>
      </c>
      <c r="L12" s="12">
        <f>TTEST('Raw Times'!K2:K11, 'Raw Times'!K12:K21, 2, 1)</f>
        <v>0.0006109598033</v>
      </c>
    </row>
    <row r="13">
      <c r="A13" s="13" t="s">
        <v>22</v>
      </c>
      <c r="B13" s="11">
        <v>10.0</v>
      </c>
      <c r="C13" s="15" t="s">
        <v>26</v>
      </c>
      <c r="D13" s="11">
        <v>3.0</v>
      </c>
      <c r="E13" s="16">
        <v>91.0</v>
      </c>
      <c r="F13" s="11">
        <v>4.0</v>
      </c>
      <c r="G13" s="17">
        <f>AVERAGE('Raw Times'!L2:L11)</f>
        <v>279.7852861</v>
      </c>
      <c r="H13" s="12">
        <f>STDEV('Raw Times'!L2:L11)</f>
        <v>37.46462485</v>
      </c>
      <c r="I13" s="17">
        <f>AVERAGE('Raw Times'!L12:L21)</f>
        <v>36.48429384</v>
      </c>
      <c r="J13" s="4">
        <f>STDEV('Raw Times'!L12:L21)</f>
        <v>4.882320163</v>
      </c>
      <c r="K13" s="18">
        <f t="shared" si="1"/>
        <v>7.67</v>
      </c>
      <c r="L13" s="12">
        <f>TTEST('Raw Times'!L2:L11, 'Raw Times'!L12:L21, 2, 1)</f>
        <v>0.000000006808462991</v>
      </c>
    </row>
    <row r="14">
      <c r="A14" s="13" t="s">
        <v>22</v>
      </c>
      <c r="B14" s="11">
        <v>11.0</v>
      </c>
      <c r="C14" s="15" t="s">
        <v>27</v>
      </c>
      <c r="D14" s="11">
        <v>1.0</v>
      </c>
      <c r="E14" s="16">
        <v>4.0</v>
      </c>
      <c r="F14" s="11">
        <v>2.0</v>
      </c>
      <c r="G14" s="17">
        <f>AVERAGE('Raw Times'!M2:M11)</f>
        <v>62.4719049</v>
      </c>
      <c r="H14" s="12">
        <f>STDEV('Raw Times'!M2:M11)</f>
        <v>8.911122733</v>
      </c>
      <c r="I14" s="17">
        <f>AVERAGE('Raw Times'!M12:M21)</f>
        <v>31.18835077</v>
      </c>
      <c r="J14" s="4">
        <f>STDEV('Raw Times'!M12:M21)</f>
        <v>5.254094392</v>
      </c>
      <c r="K14" s="18">
        <f t="shared" si="1"/>
        <v>2</v>
      </c>
      <c r="L14" s="12">
        <f>TTEST('Raw Times'!M2:M11, 'Raw Times'!M12:M21, 2, 1)</f>
        <v>0.000009716615314</v>
      </c>
    </row>
    <row r="15">
      <c r="A15" s="13" t="s">
        <v>22</v>
      </c>
      <c r="B15" s="11">
        <v>12.0</v>
      </c>
      <c r="C15" s="15" t="s">
        <v>28</v>
      </c>
      <c r="D15" s="11">
        <v>1.0</v>
      </c>
      <c r="E15" s="16">
        <v>6.0</v>
      </c>
      <c r="F15" s="11">
        <v>2.0</v>
      </c>
      <c r="G15" s="17">
        <f>AVERAGE('Raw Times'!N2:N11)</f>
        <v>65.25297933</v>
      </c>
      <c r="H15" s="12">
        <f>STDEV('Raw Times'!N2:N11)</f>
        <v>8.320668844</v>
      </c>
      <c r="I15" s="17">
        <f>AVERAGE('Raw Times'!N12:N21)</f>
        <v>32.81235805</v>
      </c>
      <c r="J15" s="4">
        <f>STDEV('Raw Times'!N12:N21)</f>
        <v>7.987514984</v>
      </c>
      <c r="K15" s="18">
        <f t="shared" si="1"/>
        <v>1.99</v>
      </c>
      <c r="L15" s="12">
        <f>TTEST('Raw Times'!N2:N11, 'Raw Times'!N12:N21, 2, 1)</f>
        <v>0.00003072637383</v>
      </c>
    </row>
    <row r="16">
      <c r="A16" s="19" t="s">
        <v>22</v>
      </c>
      <c r="B16" s="20">
        <v>13.0</v>
      </c>
      <c r="C16" s="21" t="s">
        <v>29</v>
      </c>
      <c r="D16" s="20">
        <v>1.0</v>
      </c>
      <c r="E16" s="22">
        <v>7.0</v>
      </c>
      <c r="F16" s="20">
        <v>2.0</v>
      </c>
      <c r="G16" s="23">
        <f>AVERAGE('Raw Times'!O2:O11)</f>
        <v>53.0261023</v>
      </c>
      <c r="H16" s="24">
        <f>STDEV('Raw Times'!O2:O11)</f>
        <v>10.25482834</v>
      </c>
      <c r="I16" s="23">
        <f>AVERAGE('Raw Times'!O12:O21)</f>
        <v>35.97249956</v>
      </c>
      <c r="J16" s="25">
        <f>STDEV('Raw Times'!O12:O21)</f>
        <v>4.251267189</v>
      </c>
      <c r="K16" s="26">
        <f t="shared" si="1"/>
        <v>1.47</v>
      </c>
      <c r="L16" s="28">
        <f>TTEST('Raw Times'!O2:O11, 'Raw Times'!O12:O21, 2, 1)</f>
        <v>0.0008570273322</v>
      </c>
      <c r="N16" s="29"/>
    </row>
    <row r="17">
      <c r="A17" s="13" t="s">
        <v>30</v>
      </c>
      <c r="B17" s="11">
        <v>14.0</v>
      </c>
      <c r="C17" s="15" t="s">
        <v>31</v>
      </c>
      <c r="D17" s="27">
        <v>2.0</v>
      </c>
      <c r="E17" s="11">
        <v>13.0</v>
      </c>
      <c r="F17" s="27">
        <v>7.0</v>
      </c>
      <c r="G17" s="12">
        <f>AVERAGE('Raw Times'!P2:P11)</f>
        <v>33.82197814</v>
      </c>
      <c r="H17" s="4">
        <f>STDEV('Raw Times'!P2:P11)</f>
        <v>0.491819419</v>
      </c>
      <c r="I17" s="12">
        <f>AVERAGE('Raw Times'!P12:P21)</f>
        <v>24.30573969</v>
      </c>
      <c r="J17" s="4">
        <f>STDEV('Raw Times'!P12:P21)</f>
        <v>0.8248971742</v>
      </c>
      <c r="K17" s="18">
        <f t="shared" si="1"/>
        <v>1.39</v>
      </c>
      <c r="L17" s="12">
        <f>TTEST('Raw Times'!P2:P11, 'Raw Times'!P12:P21, 2, 1)</f>
        <v>0</v>
      </c>
    </row>
    <row r="18">
      <c r="A18" s="19" t="s">
        <v>30</v>
      </c>
      <c r="B18" s="20">
        <v>15.0</v>
      </c>
      <c r="C18" s="21" t="s">
        <v>32</v>
      </c>
      <c r="D18" s="20">
        <v>1.0</v>
      </c>
      <c r="E18" s="22">
        <v>4.0</v>
      </c>
      <c r="F18" s="20">
        <v>3.0</v>
      </c>
      <c r="G18" s="23">
        <f>AVERAGE('Raw Times'!Q2:Q11)</f>
        <v>7.820480919</v>
      </c>
      <c r="H18" s="24">
        <f>STDEV('Raw Times'!Q2:Q11)</f>
        <v>1.107661234</v>
      </c>
      <c r="I18" s="23">
        <f>AVERAGE('Raw Times'!Q12:Q21)</f>
        <v>5.680350971</v>
      </c>
      <c r="J18" s="25">
        <f>STDEV('Raw Times'!Q12:Q21)</f>
        <v>0.2988944833</v>
      </c>
      <c r="K18" s="26">
        <f t="shared" si="1"/>
        <v>1.38</v>
      </c>
      <c r="L18" s="24">
        <f>TTEST('Raw Times'!Q2:Q11, 'Raw Times'!Q12:Q21, 2, 1)</f>
        <v>0.0002852187666</v>
      </c>
    </row>
    <row r="19">
      <c r="A19" s="19" t="s">
        <v>33</v>
      </c>
      <c r="B19" s="20">
        <v>16.0</v>
      </c>
      <c r="C19" s="21" t="s">
        <v>34</v>
      </c>
      <c r="D19" s="20">
        <v>1.0</v>
      </c>
      <c r="E19" s="22">
        <v>14.0</v>
      </c>
      <c r="F19" s="20">
        <v>10.0</v>
      </c>
      <c r="G19" s="23">
        <f>AVERAGE('Raw Times'!R2:R11)</f>
        <v>53.61576099</v>
      </c>
      <c r="H19" s="24">
        <f>STDEV('Raw Times'!R2:R11)</f>
        <v>2.877323603</v>
      </c>
      <c r="I19" s="23">
        <f>AVERAGE('Raw Times'!R12:R21)</f>
        <v>46.97070599</v>
      </c>
      <c r="J19" s="25">
        <f>STDEV('Raw Times'!R12:R21)</f>
        <v>3.198769961</v>
      </c>
      <c r="K19" s="26">
        <f t="shared" si="1"/>
        <v>1.14</v>
      </c>
      <c r="L19" s="24">
        <f>TTEST('Raw Times'!R2:R11, 'Raw Times'!R12:R21, 2, 1)</f>
        <v>0.00007292492415</v>
      </c>
    </row>
    <row r="20">
      <c r="A20" s="13" t="s">
        <v>35</v>
      </c>
      <c r="B20" s="11">
        <v>17.0</v>
      </c>
      <c r="C20" s="15" t="s">
        <v>36</v>
      </c>
      <c r="D20" s="11">
        <v>2.0</v>
      </c>
      <c r="E20" s="16">
        <v>5.0</v>
      </c>
      <c r="F20" s="11">
        <v>3.0</v>
      </c>
      <c r="G20" s="17">
        <f>AVERAGE('Raw Times'!S2:S11)</f>
        <v>85.20213032</v>
      </c>
      <c r="H20" s="12">
        <f>STDEV('Raw Times'!S2:S11)</f>
        <v>1.810847193</v>
      </c>
      <c r="I20" s="17">
        <f>AVERAGE('Raw Times'!S12:S21)</f>
        <v>78.2187583</v>
      </c>
      <c r="J20" s="4">
        <f>STDEV('Raw Times'!S12:S21)</f>
        <v>5.36216418</v>
      </c>
      <c r="K20" s="18">
        <f t="shared" si="1"/>
        <v>1.09</v>
      </c>
      <c r="L20" s="12">
        <f>TTEST('Raw Times'!S2:S11, 'Raw Times'!S12:S21, 2, 1)</f>
        <v>0.01060358168</v>
      </c>
    </row>
    <row r="21">
      <c r="A21" s="13" t="s">
        <v>35</v>
      </c>
      <c r="B21" s="11">
        <v>18.0</v>
      </c>
      <c r="C21" s="15" t="s">
        <v>37</v>
      </c>
      <c r="D21" s="11">
        <v>2.0</v>
      </c>
      <c r="E21" s="16">
        <v>5.0</v>
      </c>
      <c r="F21" s="11">
        <v>3.0</v>
      </c>
      <c r="G21" s="17">
        <f>AVERAGE('Raw Times'!T2:T11)</f>
        <v>85.07088366</v>
      </c>
      <c r="H21" s="12">
        <f>STDEV('Raw Times'!T2:T11)</f>
        <v>4.120107154</v>
      </c>
      <c r="I21" s="17">
        <f>AVERAGE('Raw Times'!T12:T21)</f>
        <v>79.66016784</v>
      </c>
      <c r="J21" s="4">
        <f>STDEV('Raw Times'!T12:T21)</f>
        <v>1.810524564</v>
      </c>
      <c r="K21" s="18">
        <f t="shared" si="1"/>
        <v>1.07</v>
      </c>
      <c r="L21" s="12">
        <f>TTEST('Raw Times'!T2:T11, 'Raw Times'!T12:T21, 2, 1)</f>
        <v>0.001077395911</v>
      </c>
    </row>
    <row r="22">
      <c r="A22" s="19" t="s">
        <v>35</v>
      </c>
      <c r="B22" s="20">
        <v>19.0</v>
      </c>
      <c r="C22" s="21" t="s">
        <v>38</v>
      </c>
      <c r="D22" s="20">
        <v>2.0</v>
      </c>
      <c r="E22" s="22">
        <v>5.0</v>
      </c>
      <c r="F22" s="20">
        <v>3.0</v>
      </c>
      <c r="G22" s="23">
        <f>AVERAGE('Raw Times'!U2:U11)</f>
        <v>85.77585831</v>
      </c>
      <c r="H22" s="24">
        <f>STDEV('Raw Times'!U2:U11)</f>
        <v>7.438044321</v>
      </c>
      <c r="I22" s="23">
        <f>AVERAGE('Raw Times'!U12:U21)</f>
        <v>77.98943315</v>
      </c>
      <c r="J22" s="25">
        <f>STDEV('Raw Times'!U12:U21)</f>
        <v>5.532774073</v>
      </c>
      <c r="K22" s="26">
        <f t="shared" si="1"/>
        <v>1.1</v>
      </c>
      <c r="L22" s="24">
        <f>TTEST('Raw Times'!U2:U11, 'Raw Times'!U12:U21, 2, 1)</f>
        <v>0.03516573339</v>
      </c>
    </row>
    <row r="23">
      <c r="A23" s="13" t="s">
        <v>39</v>
      </c>
      <c r="B23" s="11">
        <v>20.0</v>
      </c>
      <c r="C23" s="15" t="s">
        <v>40</v>
      </c>
      <c r="D23" s="11">
        <v>1.0</v>
      </c>
      <c r="E23" s="16" t="s">
        <v>41</v>
      </c>
      <c r="F23" s="11" t="s">
        <v>41</v>
      </c>
      <c r="G23" s="17" t="str">
        <f>AVERAGE(#REF!)</f>
        <v>#REF!</v>
      </c>
      <c r="H23" s="12" t="str">
        <f>STDEV(#REF!)</f>
        <v>#REF!</v>
      </c>
      <c r="I23" s="17" t="str">
        <f>AVERAGE(#REF!)</f>
        <v>#REF!</v>
      </c>
      <c r="J23" s="4" t="str">
        <f>STDEV(#REF!)</f>
        <v>#REF!</v>
      </c>
      <c r="K23" s="18" t="str">
        <f t="shared" si="1"/>
        <v>#REF!</v>
      </c>
      <c r="L23" s="29" t="s">
        <v>42</v>
      </c>
    </row>
    <row r="24">
      <c r="A24" s="19" t="s">
        <v>39</v>
      </c>
      <c r="B24" s="20">
        <v>21.0</v>
      </c>
      <c r="C24" s="21" t="s">
        <v>43</v>
      </c>
      <c r="D24" s="20">
        <v>1.0</v>
      </c>
      <c r="E24" s="22">
        <v>51.0</v>
      </c>
      <c r="F24" s="20">
        <v>2.0</v>
      </c>
      <c r="G24" s="23">
        <f>AVERAGE('Raw Times'!V2:V11)</f>
        <v>123.4983866</v>
      </c>
      <c r="H24" s="24">
        <f>STDEV('Raw Times'!V2:V11)</f>
        <v>20.64540763</v>
      </c>
      <c r="I24" s="23">
        <f>AVERAGE('Raw Times'!V12:V21)</f>
        <v>68.44511347</v>
      </c>
      <c r="J24" s="25">
        <f>STDEV('Raw Times'!V12:V21)</f>
        <v>7.295449211</v>
      </c>
      <c r="K24" s="26">
        <f t="shared" si="1"/>
        <v>1.8</v>
      </c>
      <c r="L24" s="24">
        <f>TTEST('Raw Times'!V2:V11, 'Raw Times'!V12:V21, 2, 1)</f>
        <v>0.000006409064114</v>
      </c>
    </row>
    <row r="25">
      <c r="A25" s="13" t="s">
        <v>44</v>
      </c>
      <c r="B25" s="11">
        <v>22.0</v>
      </c>
      <c r="C25" s="15" t="s">
        <v>45</v>
      </c>
      <c r="D25" s="11">
        <v>1.0</v>
      </c>
      <c r="E25" s="16">
        <v>14.0</v>
      </c>
      <c r="F25" s="11">
        <v>2.0</v>
      </c>
      <c r="G25" s="17">
        <f>AVERAGE('Raw Times'!W2:W11)</f>
        <v>78.07490344</v>
      </c>
      <c r="H25" s="12">
        <f>STDEV('Raw Times'!W2:W11)</f>
        <v>41.346623</v>
      </c>
      <c r="I25" s="17">
        <f>AVERAGE('Raw Times'!W12:W21)</f>
        <v>21.33655281</v>
      </c>
      <c r="J25" s="4">
        <f>STDEV('Raw Times'!W12:W21)</f>
        <v>2.536326902</v>
      </c>
      <c r="K25" s="18">
        <f t="shared" si="1"/>
        <v>3.66</v>
      </c>
      <c r="L25" s="12">
        <f>TTEST('Raw Times'!W2:W11, 'Raw Times'!W12:W21, 2, 1)</f>
        <v>0.00215655008</v>
      </c>
    </row>
    <row r="26">
      <c r="A26" s="13" t="s">
        <v>44</v>
      </c>
      <c r="B26" s="11">
        <v>23.0</v>
      </c>
      <c r="C26" s="15" t="s">
        <v>46</v>
      </c>
      <c r="D26" s="11">
        <v>1.0</v>
      </c>
      <c r="E26" s="16">
        <v>15.0</v>
      </c>
      <c r="F26" s="11">
        <v>3.0</v>
      </c>
      <c r="G26" s="17">
        <f>AVERAGE('Raw Times'!X2:X11)</f>
        <v>57.03348374</v>
      </c>
      <c r="H26" s="12">
        <f>STDEV('Raw Times'!X2:X11)</f>
        <v>5.900828991</v>
      </c>
      <c r="I26" s="17">
        <f>AVERAGE('Raw Times'!X12:X21)</f>
        <v>28.56736116</v>
      </c>
      <c r="J26" s="4">
        <f>STDEV('Raw Times'!X12:X21)</f>
        <v>3.563827188</v>
      </c>
      <c r="K26" s="18">
        <f t="shared" si="1"/>
        <v>2</v>
      </c>
      <c r="L26" s="12">
        <f>TTEST('Raw Times'!X2:X11, 'Raw Times'!X12:X21, 2, 1)</f>
        <v>0.0000000380077455</v>
      </c>
    </row>
    <row r="27">
      <c r="A27" s="13" t="s">
        <v>44</v>
      </c>
      <c r="B27" s="11">
        <v>24.0</v>
      </c>
      <c r="C27" s="15" t="s">
        <v>47</v>
      </c>
      <c r="D27" s="11">
        <v>1.0</v>
      </c>
      <c r="E27" s="16">
        <v>15.0</v>
      </c>
      <c r="F27" s="11">
        <v>4.0</v>
      </c>
      <c r="G27" s="17">
        <f>AVERAGE('Raw Times'!Y2:Y11)</f>
        <v>61.6861567</v>
      </c>
      <c r="H27" s="12">
        <f>STDEV('Raw Times'!Y2:Y11)</f>
        <v>5.595883985</v>
      </c>
      <c r="I27" s="17">
        <f>AVERAGE('Raw Times'!Y12:Y21)</f>
        <v>34.58908</v>
      </c>
      <c r="J27" s="4">
        <f>STDEV('Raw Times'!Y12:Y21)</f>
        <v>5.290554253</v>
      </c>
      <c r="K27" s="18">
        <f t="shared" si="1"/>
        <v>1.78</v>
      </c>
      <c r="L27" s="12">
        <f>TTEST('Raw Times'!Y2:Y11, 'Raw Times'!Y12:Y21, 2, 1)</f>
        <v>0.00000887624804</v>
      </c>
    </row>
    <row r="28">
      <c r="A28" s="19" t="s">
        <v>44</v>
      </c>
      <c r="B28" s="20">
        <v>25.0</v>
      </c>
      <c r="C28" s="21" t="s">
        <v>48</v>
      </c>
      <c r="D28" s="20">
        <v>1.0</v>
      </c>
      <c r="E28" s="22">
        <v>14.0</v>
      </c>
      <c r="F28" s="20">
        <v>4.0</v>
      </c>
      <c r="G28" s="23">
        <f>AVERAGE('Raw Times'!Z2:Z11)</f>
        <v>55.38152404</v>
      </c>
      <c r="H28" s="24">
        <f>STDEV('Raw Times'!Z2:Z11)</f>
        <v>4.131830635</v>
      </c>
      <c r="I28" s="23">
        <f>AVERAGE('Raw Times'!Z12:Z21)</f>
        <v>30.54542785</v>
      </c>
      <c r="J28" s="25">
        <f>STDEV('Raw Times'!Z12:Z21)</f>
        <v>1.321259413</v>
      </c>
      <c r="K28" s="26">
        <f t="shared" si="1"/>
        <v>1.81</v>
      </c>
      <c r="L28" s="24">
        <f>TTEST('Raw Times'!Z2:Z11, 'Raw Times'!Z12:Z21, 2, 1)</f>
        <v>0.00000000713711768</v>
      </c>
    </row>
    <row r="29">
      <c r="A29" s="13" t="s">
        <v>49</v>
      </c>
      <c r="B29" s="11">
        <v>26.0</v>
      </c>
      <c r="C29" s="15" t="s">
        <v>50</v>
      </c>
      <c r="D29" s="11">
        <v>1.0</v>
      </c>
      <c r="E29" s="16" t="s">
        <v>51</v>
      </c>
      <c r="F29" s="11" t="s">
        <v>51</v>
      </c>
      <c r="G29" s="17">
        <f>AVERAGE('Raw Times'!AA2:AA11)</f>
        <v>67.16000891</v>
      </c>
      <c r="H29" s="12">
        <f>STDEV('Raw Times'!AA2:AA11)</f>
        <v>15.01819892</v>
      </c>
      <c r="I29" s="17">
        <f>AVERAGE('Raw Times'!AA12:AA21)</f>
        <v>55.19081841</v>
      </c>
      <c r="J29" s="4">
        <f>STDEV('Raw Times'!AA12:AA21)</f>
        <v>6.95770368</v>
      </c>
      <c r="K29" s="18">
        <f t="shared" si="1"/>
        <v>1.22</v>
      </c>
      <c r="L29" s="12">
        <f>TTEST('Raw Times'!AA2:AA11, 'Raw Times'!AA12:AA21, 2, 1)</f>
        <v>0.022802864</v>
      </c>
    </row>
    <row r="30">
      <c r="A30" s="13" t="s">
        <v>49</v>
      </c>
      <c r="B30" s="11">
        <v>27.0</v>
      </c>
      <c r="C30" s="15" t="s">
        <v>52</v>
      </c>
      <c r="D30" s="11">
        <v>1.0</v>
      </c>
      <c r="E30" s="16" t="s">
        <v>51</v>
      </c>
      <c r="F30" s="11" t="s">
        <v>51</v>
      </c>
      <c r="G30" s="17">
        <f>AVERAGE('Raw Times'!AB2:AB11)</f>
        <v>51.54454794</v>
      </c>
      <c r="H30" s="12">
        <f>STDEV('Raw Times'!AB2:AB11)</f>
        <v>11.6403298</v>
      </c>
      <c r="I30" s="17">
        <f>AVERAGE('Raw Times'!AB12:AB21)</f>
        <v>39.48452702</v>
      </c>
      <c r="J30" s="4">
        <f>STDEV('Raw Times'!AB12:AB21)</f>
        <v>3.071196914</v>
      </c>
      <c r="K30" s="18">
        <f t="shared" si="1"/>
        <v>1.31</v>
      </c>
      <c r="L30" s="12">
        <f>TTEST('Raw Times'!AB2:AB11, 'Raw Times'!AB12:AB21, 2, 1)</f>
        <v>0.009122875442</v>
      </c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13"/>
      <c r="C50" s="31"/>
      <c r="L50" s="29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  <row r="1001">
      <c r="A1001" s="30"/>
    </row>
  </sheetData>
  <mergeCells count="4">
    <mergeCell ref="A1:C1"/>
    <mergeCell ref="E1:F1"/>
    <mergeCell ref="G1:H1"/>
    <mergeCell ref="I1:J1"/>
  </mergeCells>
  <hyperlinks>
    <hyperlink r:id="rId1" location="L46-L80" ref="C3"/>
    <hyperlink r:id="rId2" location="L103-L146" ref="C4"/>
    <hyperlink r:id="rId3" location="L148-L224" ref="C5"/>
    <hyperlink r:id="rId4" location="L226-L251" ref="C6"/>
    <hyperlink r:id="rId5" location="L253-L289" ref="C7"/>
    <hyperlink r:id="rId6" location="L299-L332" ref="C8"/>
    <hyperlink r:id="rId7" location="L269-L299" ref="C9"/>
    <hyperlink r:id="rId8" location="L17-L31" ref="C10"/>
    <hyperlink r:id="rId9" location="L32-L43" ref="C11"/>
    <hyperlink r:id="rId10" location="L44-L63" ref="C12"/>
    <hyperlink r:id="rId11" location="L64-L76" ref="C13"/>
    <hyperlink r:id="rId12" location="L104-L114" ref="C14"/>
    <hyperlink r:id="rId13" location="L6-L16" ref="C15"/>
    <hyperlink r:id="rId14" location="L6-L21" ref="C16"/>
    <hyperlink r:id="rId15" location="L9-L44" ref="C17"/>
    <hyperlink r:id="rId16" location="L169-L219" ref="C18"/>
    <hyperlink r:id="rId17" location="L7-L47" ref="C19"/>
    <hyperlink r:id="rId18" location="L428-L511" ref="C20"/>
    <hyperlink r:id="rId19" location="L603-L686" ref="C21"/>
    <hyperlink r:id="rId20" location="L259-L336" ref="C22"/>
    <hyperlink r:id="rId21" location="L128-L156" ref="C23"/>
    <hyperlink r:id="rId22" location="L123-L146" ref="C24"/>
    <hyperlink r:id="rId23" location="L14-L42" ref="C25"/>
    <hyperlink r:id="rId24" location="L44-L80" ref="C26"/>
    <hyperlink r:id="rId25" location="L82-L120" ref="C27"/>
    <hyperlink r:id="rId26" location="L122-L157" ref="C28"/>
    <hyperlink r:id="rId27" location="L144-L152" ref="C29"/>
    <hyperlink r:id="rId28" location="L206-L224" ref="C30"/>
  </hyperlinks>
  <drawing r:id="rId2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>
        <v>2.0</v>
      </c>
      <c r="B1" s="65" t="s">
        <v>799</v>
      </c>
      <c r="G1" s="12">
        <f t="shared" ref="G1:G427" si="1">A1 - 1</f>
        <v>1</v>
      </c>
    </row>
    <row r="2">
      <c r="A2" s="64">
        <v>2.0</v>
      </c>
      <c r="B2" s="65" t="s">
        <v>800</v>
      </c>
      <c r="G2" s="12">
        <f t="shared" si="1"/>
        <v>1</v>
      </c>
      <c r="I2" s="11" t="s">
        <v>801</v>
      </c>
      <c r="J2" s="12">
        <f>MEDIAN(G1:G427)</f>
        <v>2</v>
      </c>
    </row>
    <row r="3">
      <c r="A3" s="64">
        <v>2.0</v>
      </c>
      <c r="B3" s="65" t="s">
        <v>802</v>
      </c>
      <c r="G3" s="12">
        <f t="shared" si="1"/>
        <v>1</v>
      </c>
      <c r="I3" s="11" t="s">
        <v>803</v>
      </c>
      <c r="J3" s="12">
        <f>SUM(G1:G427)</f>
        <v>1824</v>
      </c>
    </row>
    <row r="4">
      <c r="A4" s="62">
        <v>2.0</v>
      </c>
      <c r="B4" s="65" t="s">
        <v>804</v>
      </c>
      <c r="G4" s="12">
        <f t="shared" si="1"/>
        <v>1</v>
      </c>
    </row>
    <row r="5">
      <c r="A5" s="62">
        <v>2.0</v>
      </c>
      <c r="B5" s="65" t="s">
        <v>805</v>
      </c>
      <c r="G5" s="12">
        <f t="shared" si="1"/>
        <v>1</v>
      </c>
    </row>
    <row r="6">
      <c r="A6" s="62">
        <v>2.0</v>
      </c>
      <c r="B6" s="65" t="s">
        <v>806</v>
      </c>
      <c r="G6" s="12">
        <f t="shared" si="1"/>
        <v>1</v>
      </c>
    </row>
    <row r="7">
      <c r="A7" s="62">
        <v>2.0</v>
      </c>
      <c r="B7" s="65" t="s">
        <v>807</v>
      </c>
      <c r="G7" s="12">
        <f t="shared" si="1"/>
        <v>1</v>
      </c>
    </row>
    <row r="8">
      <c r="A8" s="62">
        <v>2.0</v>
      </c>
      <c r="B8" s="65" t="s">
        <v>808</v>
      </c>
      <c r="G8" s="12">
        <f t="shared" si="1"/>
        <v>1</v>
      </c>
    </row>
    <row r="9">
      <c r="A9" s="62">
        <v>2.0</v>
      </c>
      <c r="B9" s="65" t="s">
        <v>809</v>
      </c>
      <c r="G9" s="12">
        <f t="shared" si="1"/>
        <v>1</v>
      </c>
    </row>
    <row r="10">
      <c r="A10" s="62">
        <v>2.0</v>
      </c>
      <c r="B10" s="65" t="s">
        <v>810</v>
      </c>
      <c r="G10" s="12">
        <f t="shared" si="1"/>
        <v>1</v>
      </c>
    </row>
    <row r="11">
      <c r="A11" s="62">
        <v>2.0</v>
      </c>
      <c r="B11" s="65" t="s">
        <v>811</v>
      </c>
      <c r="G11" s="12">
        <f t="shared" si="1"/>
        <v>1</v>
      </c>
    </row>
    <row r="12">
      <c r="A12" s="62">
        <v>2.0</v>
      </c>
      <c r="B12" s="65" t="s">
        <v>812</v>
      </c>
      <c r="G12" s="12">
        <f t="shared" si="1"/>
        <v>1</v>
      </c>
    </row>
    <row r="13">
      <c r="A13" s="62">
        <v>2.0</v>
      </c>
      <c r="B13" s="65" t="s">
        <v>813</v>
      </c>
      <c r="G13" s="12">
        <f t="shared" si="1"/>
        <v>1</v>
      </c>
    </row>
    <row r="14">
      <c r="A14" s="62">
        <v>2.0</v>
      </c>
      <c r="B14" s="65" t="s">
        <v>814</v>
      </c>
      <c r="G14" s="12">
        <f t="shared" si="1"/>
        <v>1</v>
      </c>
    </row>
    <row r="15">
      <c r="A15" s="62">
        <v>2.0</v>
      </c>
      <c r="B15" s="65" t="s">
        <v>815</v>
      </c>
      <c r="G15" s="12">
        <f t="shared" si="1"/>
        <v>1</v>
      </c>
    </row>
    <row r="16">
      <c r="A16" s="62">
        <v>2.0</v>
      </c>
      <c r="B16" s="65" t="s">
        <v>816</v>
      </c>
      <c r="G16" s="12">
        <f t="shared" si="1"/>
        <v>1</v>
      </c>
    </row>
    <row r="17">
      <c r="A17" s="62">
        <v>2.0</v>
      </c>
      <c r="B17" s="65" t="s">
        <v>817</v>
      </c>
      <c r="G17" s="12">
        <f t="shared" si="1"/>
        <v>1</v>
      </c>
    </row>
    <row r="18">
      <c r="A18" s="62">
        <v>2.0</v>
      </c>
      <c r="B18" s="65" t="s">
        <v>818</v>
      </c>
      <c r="G18" s="12">
        <f t="shared" si="1"/>
        <v>1</v>
      </c>
    </row>
    <row r="19">
      <c r="A19" s="62">
        <v>2.0</v>
      </c>
      <c r="B19" s="65" t="s">
        <v>819</v>
      </c>
      <c r="G19" s="12">
        <f t="shared" si="1"/>
        <v>1</v>
      </c>
    </row>
    <row r="20">
      <c r="A20" s="62">
        <v>2.0</v>
      </c>
      <c r="B20" s="65" t="s">
        <v>820</v>
      </c>
      <c r="G20" s="12">
        <f t="shared" si="1"/>
        <v>1</v>
      </c>
    </row>
    <row r="21">
      <c r="A21" s="62">
        <v>2.0</v>
      </c>
      <c r="B21" s="65" t="s">
        <v>821</v>
      </c>
      <c r="G21" s="12">
        <f t="shared" si="1"/>
        <v>1</v>
      </c>
    </row>
    <row r="22">
      <c r="A22" s="62">
        <v>2.0</v>
      </c>
      <c r="B22" s="65" t="s">
        <v>822</v>
      </c>
      <c r="G22" s="12">
        <f t="shared" si="1"/>
        <v>1</v>
      </c>
    </row>
    <row r="23">
      <c r="A23" s="62">
        <v>2.0</v>
      </c>
      <c r="B23" s="65" t="s">
        <v>823</v>
      </c>
      <c r="G23" s="12">
        <f t="shared" si="1"/>
        <v>1</v>
      </c>
    </row>
    <row r="24">
      <c r="A24" s="62">
        <v>2.0</v>
      </c>
      <c r="B24" s="65" t="s">
        <v>824</v>
      </c>
      <c r="G24" s="12">
        <f t="shared" si="1"/>
        <v>1</v>
      </c>
    </row>
    <row r="25">
      <c r="A25" s="62">
        <v>2.0</v>
      </c>
      <c r="B25" s="65" t="s">
        <v>825</v>
      </c>
      <c r="G25" s="12">
        <f t="shared" si="1"/>
        <v>1</v>
      </c>
    </row>
    <row r="26">
      <c r="A26" s="62">
        <v>2.0</v>
      </c>
      <c r="B26" s="65" t="s">
        <v>826</v>
      </c>
      <c r="G26" s="12">
        <f t="shared" si="1"/>
        <v>1</v>
      </c>
    </row>
    <row r="27">
      <c r="A27" s="62">
        <v>2.0</v>
      </c>
      <c r="B27" s="65" t="s">
        <v>827</v>
      </c>
      <c r="G27" s="12">
        <f t="shared" si="1"/>
        <v>1</v>
      </c>
    </row>
    <row r="28">
      <c r="A28" s="62">
        <v>2.0</v>
      </c>
      <c r="B28" s="65" t="s">
        <v>828</v>
      </c>
      <c r="G28" s="12">
        <f t="shared" si="1"/>
        <v>1</v>
      </c>
    </row>
    <row r="29">
      <c r="A29" s="62">
        <v>2.0</v>
      </c>
      <c r="B29" s="65" t="s">
        <v>829</v>
      </c>
      <c r="G29" s="12">
        <f t="shared" si="1"/>
        <v>1</v>
      </c>
    </row>
    <row r="30">
      <c r="A30" s="62">
        <v>2.0</v>
      </c>
      <c r="B30" s="65" t="s">
        <v>830</v>
      </c>
      <c r="G30" s="12">
        <f t="shared" si="1"/>
        <v>1</v>
      </c>
    </row>
    <row r="31">
      <c r="A31" s="62">
        <v>2.0</v>
      </c>
      <c r="B31" s="65" t="s">
        <v>831</v>
      </c>
      <c r="G31" s="12">
        <f t="shared" si="1"/>
        <v>1</v>
      </c>
    </row>
    <row r="32">
      <c r="A32" s="62">
        <v>2.0</v>
      </c>
      <c r="B32" s="65" t="s">
        <v>832</v>
      </c>
      <c r="G32" s="12">
        <f t="shared" si="1"/>
        <v>1</v>
      </c>
    </row>
    <row r="33">
      <c r="A33" s="62">
        <v>2.0</v>
      </c>
      <c r="B33" s="65" t="s">
        <v>833</v>
      </c>
      <c r="G33" s="12">
        <f t="shared" si="1"/>
        <v>1</v>
      </c>
    </row>
    <row r="34">
      <c r="A34" s="62">
        <v>2.0</v>
      </c>
      <c r="B34" s="65" t="s">
        <v>834</v>
      </c>
      <c r="G34" s="12">
        <f t="shared" si="1"/>
        <v>1</v>
      </c>
    </row>
    <row r="35">
      <c r="A35" s="62">
        <v>2.0</v>
      </c>
      <c r="B35" s="65" t="s">
        <v>835</v>
      </c>
      <c r="G35" s="12">
        <f t="shared" si="1"/>
        <v>1</v>
      </c>
    </row>
    <row r="36">
      <c r="A36" s="62">
        <v>2.0</v>
      </c>
      <c r="B36" s="65" t="s">
        <v>836</v>
      </c>
      <c r="G36" s="12">
        <f t="shared" si="1"/>
        <v>1</v>
      </c>
    </row>
    <row r="37">
      <c r="A37" s="62">
        <v>2.0</v>
      </c>
      <c r="B37" s="65" t="s">
        <v>837</v>
      </c>
      <c r="G37" s="12">
        <f t="shared" si="1"/>
        <v>1</v>
      </c>
    </row>
    <row r="38">
      <c r="A38" s="62">
        <v>2.0</v>
      </c>
      <c r="B38" s="65" t="s">
        <v>838</v>
      </c>
      <c r="G38" s="12">
        <f t="shared" si="1"/>
        <v>1</v>
      </c>
    </row>
    <row r="39">
      <c r="A39" s="62">
        <v>2.0</v>
      </c>
      <c r="B39" s="65" t="s">
        <v>839</v>
      </c>
      <c r="G39" s="12">
        <f t="shared" si="1"/>
        <v>1</v>
      </c>
    </row>
    <row r="40">
      <c r="A40" s="62">
        <v>2.0</v>
      </c>
      <c r="B40" s="65" t="s">
        <v>840</v>
      </c>
      <c r="G40" s="12">
        <f t="shared" si="1"/>
        <v>1</v>
      </c>
    </row>
    <row r="41">
      <c r="A41" s="62">
        <v>2.0</v>
      </c>
      <c r="B41" s="65" t="s">
        <v>841</v>
      </c>
      <c r="G41" s="12">
        <f t="shared" si="1"/>
        <v>1</v>
      </c>
    </row>
    <row r="42">
      <c r="A42" s="62">
        <v>2.0</v>
      </c>
      <c r="B42" s="65" t="s">
        <v>842</v>
      </c>
      <c r="G42" s="12">
        <f t="shared" si="1"/>
        <v>1</v>
      </c>
    </row>
    <row r="43">
      <c r="A43" s="62">
        <v>2.0</v>
      </c>
      <c r="B43" s="65" t="s">
        <v>843</v>
      </c>
      <c r="G43" s="12">
        <f t="shared" si="1"/>
        <v>1</v>
      </c>
    </row>
    <row r="44">
      <c r="A44" s="62">
        <v>2.0</v>
      </c>
      <c r="B44" s="65" t="s">
        <v>844</v>
      </c>
      <c r="G44" s="12">
        <f t="shared" si="1"/>
        <v>1</v>
      </c>
    </row>
    <row r="45">
      <c r="A45" s="62">
        <v>2.0</v>
      </c>
      <c r="B45" s="65" t="s">
        <v>845</v>
      </c>
      <c r="G45" s="12">
        <f t="shared" si="1"/>
        <v>1</v>
      </c>
    </row>
    <row r="46">
      <c r="A46" s="62">
        <v>2.0</v>
      </c>
      <c r="B46" s="65" t="s">
        <v>846</v>
      </c>
      <c r="G46" s="12">
        <f t="shared" si="1"/>
        <v>1</v>
      </c>
    </row>
    <row r="47">
      <c r="A47" s="62">
        <v>2.0</v>
      </c>
      <c r="B47" s="65" t="s">
        <v>847</v>
      </c>
      <c r="G47" s="12">
        <f t="shared" si="1"/>
        <v>1</v>
      </c>
    </row>
    <row r="48">
      <c r="A48" s="62">
        <v>2.0</v>
      </c>
      <c r="B48" s="65" t="s">
        <v>848</v>
      </c>
      <c r="G48" s="12">
        <f t="shared" si="1"/>
        <v>1</v>
      </c>
    </row>
    <row r="49">
      <c r="A49" s="62">
        <v>2.0</v>
      </c>
      <c r="B49" s="65" t="s">
        <v>849</v>
      </c>
      <c r="G49" s="12">
        <f t="shared" si="1"/>
        <v>1</v>
      </c>
    </row>
    <row r="50">
      <c r="A50" s="62">
        <v>2.0</v>
      </c>
      <c r="B50" s="65" t="s">
        <v>850</v>
      </c>
      <c r="G50" s="12">
        <f t="shared" si="1"/>
        <v>1</v>
      </c>
    </row>
    <row r="51">
      <c r="A51" s="62">
        <v>2.0</v>
      </c>
      <c r="B51" s="65" t="s">
        <v>851</v>
      </c>
      <c r="G51" s="12">
        <f t="shared" si="1"/>
        <v>1</v>
      </c>
    </row>
    <row r="52">
      <c r="A52" s="62">
        <v>2.0</v>
      </c>
      <c r="B52" s="65" t="s">
        <v>852</v>
      </c>
      <c r="G52" s="12">
        <f t="shared" si="1"/>
        <v>1</v>
      </c>
    </row>
    <row r="53">
      <c r="A53" s="62">
        <v>2.0</v>
      </c>
      <c r="B53" s="65" t="s">
        <v>853</v>
      </c>
      <c r="G53" s="12">
        <f t="shared" si="1"/>
        <v>1</v>
      </c>
    </row>
    <row r="54">
      <c r="A54" s="62">
        <v>2.0</v>
      </c>
      <c r="B54" s="65" t="s">
        <v>854</v>
      </c>
      <c r="G54" s="12">
        <f t="shared" si="1"/>
        <v>1</v>
      </c>
    </row>
    <row r="55">
      <c r="A55" s="62">
        <v>2.0</v>
      </c>
      <c r="B55" s="65" t="s">
        <v>855</v>
      </c>
      <c r="G55" s="12">
        <f t="shared" si="1"/>
        <v>1</v>
      </c>
    </row>
    <row r="56">
      <c r="A56" s="62">
        <v>2.0</v>
      </c>
      <c r="B56" s="65" t="s">
        <v>856</v>
      </c>
      <c r="G56" s="12">
        <f t="shared" si="1"/>
        <v>1</v>
      </c>
    </row>
    <row r="57">
      <c r="A57" s="62">
        <v>2.0</v>
      </c>
      <c r="B57" s="65" t="s">
        <v>857</v>
      </c>
      <c r="G57" s="12">
        <f t="shared" si="1"/>
        <v>1</v>
      </c>
    </row>
    <row r="58">
      <c r="A58" s="62">
        <v>2.0</v>
      </c>
      <c r="B58" s="65" t="s">
        <v>858</v>
      </c>
      <c r="G58" s="12">
        <f t="shared" si="1"/>
        <v>1</v>
      </c>
    </row>
    <row r="59">
      <c r="A59" s="62">
        <v>2.0</v>
      </c>
      <c r="B59" s="65" t="s">
        <v>859</v>
      </c>
      <c r="G59" s="12">
        <f t="shared" si="1"/>
        <v>1</v>
      </c>
    </row>
    <row r="60">
      <c r="A60" s="62">
        <v>2.0</v>
      </c>
      <c r="B60" s="65" t="s">
        <v>860</v>
      </c>
      <c r="G60" s="12">
        <f t="shared" si="1"/>
        <v>1</v>
      </c>
    </row>
    <row r="61">
      <c r="A61" s="62">
        <v>2.0</v>
      </c>
      <c r="B61" s="65" t="s">
        <v>861</v>
      </c>
      <c r="G61" s="12">
        <f t="shared" si="1"/>
        <v>1</v>
      </c>
    </row>
    <row r="62">
      <c r="A62" s="62">
        <v>2.0</v>
      </c>
      <c r="B62" s="65" t="s">
        <v>862</v>
      </c>
      <c r="G62" s="12">
        <f t="shared" si="1"/>
        <v>1</v>
      </c>
    </row>
    <row r="63">
      <c r="A63" s="62">
        <v>2.0</v>
      </c>
      <c r="B63" s="65" t="s">
        <v>863</v>
      </c>
      <c r="G63" s="12">
        <f t="shared" si="1"/>
        <v>1</v>
      </c>
    </row>
    <row r="64">
      <c r="A64" s="62">
        <v>2.0</v>
      </c>
      <c r="B64" s="65" t="s">
        <v>864</v>
      </c>
      <c r="G64" s="12">
        <f t="shared" si="1"/>
        <v>1</v>
      </c>
    </row>
    <row r="65">
      <c r="A65" s="62">
        <v>2.0</v>
      </c>
      <c r="B65" s="65" t="s">
        <v>865</v>
      </c>
      <c r="G65" s="12">
        <f t="shared" si="1"/>
        <v>1</v>
      </c>
    </row>
    <row r="66">
      <c r="A66" s="62">
        <v>2.0</v>
      </c>
      <c r="B66" s="65" t="s">
        <v>866</v>
      </c>
      <c r="G66" s="12">
        <f t="shared" si="1"/>
        <v>1</v>
      </c>
    </row>
    <row r="67">
      <c r="A67" s="62">
        <v>2.0</v>
      </c>
      <c r="B67" s="65" t="s">
        <v>867</v>
      </c>
      <c r="G67" s="12">
        <f t="shared" si="1"/>
        <v>1</v>
      </c>
    </row>
    <row r="68">
      <c r="A68" s="62">
        <v>2.0</v>
      </c>
      <c r="B68" s="65" t="s">
        <v>868</v>
      </c>
      <c r="G68" s="12">
        <f t="shared" si="1"/>
        <v>1</v>
      </c>
    </row>
    <row r="69">
      <c r="A69" s="62">
        <v>2.0</v>
      </c>
      <c r="B69" s="65" t="s">
        <v>869</v>
      </c>
      <c r="G69" s="12">
        <f t="shared" si="1"/>
        <v>1</v>
      </c>
    </row>
    <row r="70">
      <c r="A70" s="62">
        <v>2.0</v>
      </c>
      <c r="B70" s="65" t="s">
        <v>870</v>
      </c>
      <c r="G70" s="12">
        <f t="shared" si="1"/>
        <v>1</v>
      </c>
    </row>
    <row r="71">
      <c r="A71" s="62">
        <v>2.0</v>
      </c>
      <c r="B71" s="65" t="s">
        <v>871</v>
      </c>
      <c r="G71" s="12">
        <f t="shared" si="1"/>
        <v>1</v>
      </c>
    </row>
    <row r="72">
      <c r="A72" s="62">
        <v>2.0</v>
      </c>
      <c r="B72" s="65" t="s">
        <v>872</v>
      </c>
      <c r="G72" s="12">
        <f t="shared" si="1"/>
        <v>1</v>
      </c>
    </row>
    <row r="73">
      <c r="A73" s="62">
        <v>2.0</v>
      </c>
      <c r="B73" s="65" t="s">
        <v>873</v>
      </c>
      <c r="G73" s="12">
        <f t="shared" si="1"/>
        <v>1</v>
      </c>
    </row>
    <row r="74">
      <c r="A74" s="62">
        <v>2.0</v>
      </c>
      <c r="B74" s="65" t="s">
        <v>874</v>
      </c>
      <c r="G74" s="12">
        <f t="shared" si="1"/>
        <v>1</v>
      </c>
    </row>
    <row r="75">
      <c r="A75" s="62">
        <v>2.0</v>
      </c>
      <c r="B75" s="65" t="s">
        <v>875</v>
      </c>
      <c r="G75" s="12">
        <f t="shared" si="1"/>
        <v>1</v>
      </c>
    </row>
    <row r="76">
      <c r="A76" s="62">
        <v>2.0</v>
      </c>
      <c r="B76" s="65" t="s">
        <v>876</v>
      </c>
      <c r="G76" s="12">
        <f t="shared" si="1"/>
        <v>1</v>
      </c>
    </row>
    <row r="77">
      <c r="A77" s="62">
        <v>2.0</v>
      </c>
      <c r="B77" s="65" t="s">
        <v>877</v>
      </c>
      <c r="G77" s="12">
        <f t="shared" si="1"/>
        <v>1</v>
      </c>
    </row>
    <row r="78">
      <c r="A78" s="62">
        <v>2.0</v>
      </c>
      <c r="B78" s="65" t="s">
        <v>878</v>
      </c>
      <c r="G78" s="12">
        <f t="shared" si="1"/>
        <v>1</v>
      </c>
    </row>
    <row r="79">
      <c r="A79" s="62">
        <v>2.0</v>
      </c>
      <c r="B79" s="65" t="s">
        <v>879</v>
      </c>
      <c r="G79" s="12">
        <f t="shared" si="1"/>
        <v>1</v>
      </c>
    </row>
    <row r="80">
      <c r="A80" s="62">
        <v>2.0</v>
      </c>
      <c r="B80" s="65" t="s">
        <v>880</v>
      </c>
      <c r="G80" s="12">
        <f t="shared" si="1"/>
        <v>1</v>
      </c>
    </row>
    <row r="81">
      <c r="A81" s="62">
        <v>2.0</v>
      </c>
      <c r="B81" s="65" t="s">
        <v>881</v>
      </c>
      <c r="G81" s="12">
        <f t="shared" si="1"/>
        <v>1</v>
      </c>
    </row>
    <row r="82">
      <c r="A82" s="62">
        <v>2.0</v>
      </c>
      <c r="B82" s="65" t="s">
        <v>882</v>
      </c>
      <c r="G82" s="12">
        <f t="shared" si="1"/>
        <v>1</v>
      </c>
    </row>
    <row r="83">
      <c r="A83" s="62">
        <v>2.0</v>
      </c>
      <c r="B83" s="65" t="s">
        <v>883</v>
      </c>
      <c r="G83" s="12">
        <f t="shared" si="1"/>
        <v>1</v>
      </c>
    </row>
    <row r="84">
      <c r="A84" s="62">
        <v>2.0</v>
      </c>
      <c r="B84" s="65" t="s">
        <v>884</v>
      </c>
      <c r="G84" s="12">
        <f t="shared" si="1"/>
        <v>1</v>
      </c>
    </row>
    <row r="85">
      <c r="A85" s="62">
        <v>2.0</v>
      </c>
      <c r="B85" s="65" t="s">
        <v>885</v>
      </c>
      <c r="G85" s="12">
        <f t="shared" si="1"/>
        <v>1</v>
      </c>
    </row>
    <row r="86">
      <c r="A86" s="62">
        <v>2.0</v>
      </c>
      <c r="B86" s="65" t="s">
        <v>886</v>
      </c>
      <c r="G86" s="12">
        <f t="shared" si="1"/>
        <v>1</v>
      </c>
    </row>
    <row r="87">
      <c r="A87" s="62">
        <v>2.0</v>
      </c>
      <c r="B87" s="65" t="s">
        <v>887</v>
      </c>
      <c r="G87" s="12">
        <f t="shared" si="1"/>
        <v>1</v>
      </c>
    </row>
    <row r="88">
      <c r="A88" s="62">
        <v>2.0</v>
      </c>
      <c r="B88" s="65" t="s">
        <v>888</v>
      </c>
      <c r="G88" s="12">
        <f t="shared" si="1"/>
        <v>1</v>
      </c>
    </row>
    <row r="89">
      <c r="A89" s="62">
        <v>2.0</v>
      </c>
      <c r="B89" s="65" t="s">
        <v>889</v>
      </c>
      <c r="G89" s="12">
        <f t="shared" si="1"/>
        <v>1</v>
      </c>
    </row>
    <row r="90">
      <c r="A90" s="62">
        <v>2.0</v>
      </c>
      <c r="B90" s="65" t="s">
        <v>890</v>
      </c>
      <c r="G90" s="12">
        <f t="shared" si="1"/>
        <v>1</v>
      </c>
    </row>
    <row r="91">
      <c r="A91" s="62">
        <v>2.0</v>
      </c>
      <c r="B91" s="65" t="s">
        <v>891</v>
      </c>
      <c r="G91" s="12">
        <f t="shared" si="1"/>
        <v>1</v>
      </c>
    </row>
    <row r="92">
      <c r="A92" s="62">
        <v>2.0</v>
      </c>
      <c r="B92" s="65" t="s">
        <v>892</v>
      </c>
      <c r="G92" s="12">
        <f t="shared" si="1"/>
        <v>1</v>
      </c>
    </row>
    <row r="93">
      <c r="A93" s="62">
        <v>2.0</v>
      </c>
      <c r="B93" s="65" t="s">
        <v>893</v>
      </c>
      <c r="G93" s="12">
        <f t="shared" si="1"/>
        <v>1</v>
      </c>
    </row>
    <row r="94">
      <c r="A94" s="62">
        <v>2.0</v>
      </c>
      <c r="B94" s="65" t="s">
        <v>894</v>
      </c>
      <c r="G94" s="12">
        <f t="shared" si="1"/>
        <v>1</v>
      </c>
    </row>
    <row r="95">
      <c r="A95" s="62">
        <v>2.0</v>
      </c>
      <c r="B95" s="65" t="s">
        <v>895</v>
      </c>
      <c r="G95" s="12">
        <f t="shared" si="1"/>
        <v>1</v>
      </c>
    </row>
    <row r="96">
      <c r="A96" s="62">
        <v>2.0</v>
      </c>
      <c r="B96" s="65" t="s">
        <v>896</v>
      </c>
      <c r="G96" s="12">
        <f t="shared" si="1"/>
        <v>1</v>
      </c>
    </row>
    <row r="97">
      <c r="A97" s="62">
        <v>2.0</v>
      </c>
      <c r="B97" s="65" t="s">
        <v>897</v>
      </c>
      <c r="G97" s="12">
        <f t="shared" si="1"/>
        <v>1</v>
      </c>
    </row>
    <row r="98">
      <c r="A98" s="62">
        <v>2.0</v>
      </c>
      <c r="B98" s="65" t="s">
        <v>898</v>
      </c>
      <c r="G98" s="12">
        <f t="shared" si="1"/>
        <v>1</v>
      </c>
    </row>
    <row r="99">
      <c r="A99" s="62">
        <v>2.0</v>
      </c>
      <c r="B99" s="65" t="s">
        <v>899</v>
      </c>
      <c r="G99" s="12">
        <f t="shared" si="1"/>
        <v>1</v>
      </c>
    </row>
    <row r="100">
      <c r="A100" s="62">
        <v>2.0</v>
      </c>
      <c r="B100" s="65" t="s">
        <v>900</v>
      </c>
      <c r="G100" s="12">
        <f t="shared" si="1"/>
        <v>1</v>
      </c>
    </row>
    <row r="101">
      <c r="A101" s="62">
        <v>2.0</v>
      </c>
      <c r="B101" s="65" t="s">
        <v>901</v>
      </c>
      <c r="G101" s="12">
        <f t="shared" si="1"/>
        <v>1</v>
      </c>
    </row>
    <row r="102">
      <c r="A102" s="62">
        <v>2.0</v>
      </c>
      <c r="B102" s="65" t="s">
        <v>902</v>
      </c>
      <c r="G102" s="12">
        <f t="shared" si="1"/>
        <v>1</v>
      </c>
    </row>
    <row r="103">
      <c r="A103" s="62">
        <v>2.0</v>
      </c>
      <c r="B103" s="65" t="s">
        <v>903</v>
      </c>
      <c r="G103" s="12">
        <f t="shared" si="1"/>
        <v>1</v>
      </c>
    </row>
    <row r="104">
      <c r="A104" s="62">
        <v>2.0</v>
      </c>
      <c r="B104" s="65" t="s">
        <v>904</v>
      </c>
      <c r="G104" s="12">
        <f t="shared" si="1"/>
        <v>1</v>
      </c>
    </row>
    <row r="105">
      <c r="A105" s="62">
        <v>2.0</v>
      </c>
      <c r="B105" s="65" t="s">
        <v>905</v>
      </c>
      <c r="G105" s="12">
        <f t="shared" si="1"/>
        <v>1</v>
      </c>
    </row>
    <row r="106">
      <c r="A106" s="62">
        <v>2.0</v>
      </c>
      <c r="B106" s="65" t="s">
        <v>906</v>
      </c>
      <c r="G106" s="12">
        <f t="shared" si="1"/>
        <v>1</v>
      </c>
    </row>
    <row r="107">
      <c r="A107" s="62">
        <v>2.0</v>
      </c>
      <c r="B107" s="65" t="s">
        <v>907</v>
      </c>
      <c r="G107" s="12">
        <f t="shared" si="1"/>
        <v>1</v>
      </c>
    </row>
    <row r="108">
      <c r="A108" s="62">
        <v>2.0</v>
      </c>
      <c r="B108" s="65" t="s">
        <v>908</v>
      </c>
      <c r="G108" s="12">
        <f t="shared" si="1"/>
        <v>1</v>
      </c>
    </row>
    <row r="109">
      <c r="A109" s="62">
        <v>2.0</v>
      </c>
      <c r="B109" s="65" t="s">
        <v>909</v>
      </c>
      <c r="G109" s="12">
        <f t="shared" si="1"/>
        <v>1</v>
      </c>
    </row>
    <row r="110">
      <c r="A110" s="62">
        <v>2.0</v>
      </c>
      <c r="B110" s="65" t="s">
        <v>910</v>
      </c>
      <c r="G110" s="12">
        <f t="shared" si="1"/>
        <v>1</v>
      </c>
    </row>
    <row r="111">
      <c r="A111" s="62">
        <v>2.0</v>
      </c>
      <c r="B111" s="65" t="s">
        <v>911</v>
      </c>
      <c r="G111" s="12">
        <f t="shared" si="1"/>
        <v>1</v>
      </c>
    </row>
    <row r="112">
      <c r="A112" s="62">
        <v>2.0</v>
      </c>
      <c r="B112" s="65" t="s">
        <v>912</v>
      </c>
      <c r="G112" s="12">
        <f t="shared" si="1"/>
        <v>1</v>
      </c>
    </row>
    <row r="113">
      <c r="A113" s="62">
        <v>2.0</v>
      </c>
      <c r="B113" s="65" t="s">
        <v>913</v>
      </c>
      <c r="G113" s="12">
        <f t="shared" si="1"/>
        <v>1</v>
      </c>
    </row>
    <row r="114">
      <c r="A114" s="62">
        <v>2.0</v>
      </c>
      <c r="B114" s="65" t="s">
        <v>914</v>
      </c>
      <c r="G114" s="12">
        <f t="shared" si="1"/>
        <v>1</v>
      </c>
    </row>
    <row r="115">
      <c r="A115" s="62">
        <v>2.0</v>
      </c>
      <c r="B115" s="65" t="s">
        <v>915</v>
      </c>
      <c r="G115" s="12">
        <f t="shared" si="1"/>
        <v>1</v>
      </c>
    </row>
    <row r="116">
      <c r="A116" s="62">
        <v>2.0</v>
      </c>
      <c r="B116" s="65" t="s">
        <v>916</v>
      </c>
      <c r="G116" s="12">
        <f t="shared" si="1"/>
        <v>1</v>
      </c>
    </row>
    <row r="117">
      <c r="A117" s="62">
        <v>2.0</v>
      </c>
      <c r="B117" s="65" t="s">
        <v>917</v>
      </c>
      <c r="G117" s="12">
        <f t="shared" si="1"/>
        <v>1</v>
      </c>
    </row>
    <row r="118">
      <c r="A118" s="62">
        <v>2.0</v>
      </c>
      <c r="B118" s="65" t="s">
        <v>918</v>
      </c>
      <c r="G118" s="12">
        <f t="shared" si="1"/>
        <v>1</v>
      </c>
    </row>
    <row r="119">
      <c r="A119" s="62">
        <v>2.0</v>
      </c>
      <c r="B119" s="65" t="s">
        <v>919</v>
      </c>
      <c r="G119" s="12">
        <f t="shared" si="1"/>
        <v>1</v>
      </c>
    </row>
    <row r="120">
      <c r="A120" s="62">
        <v>2.0</v>
      </c>
      <c r="B120" s="65" t="s">
        <v>920</v>
      </c>
      <c r="G120" s="12">
        <f t="shared" si="1"/>
        <v>1</v>
      </c>
    </row>
    <row r="121">
      <c r="A121" s="62">
        <v>2.0</v>
      </c>
      <c r="B121" s="65" t="s">
        <v>921</v>
      </c>
      <c r="G121" s="12">
        <f t="shared" si="1"/>
        <v>1</v>
      </c>
    </row>
    <row r="122">
      <c r="A122" s="62">
        <v>2.0</v>
      </c>
      <c r="B122" s="65" t="s">
        <v>922</v>
      </c>
      <c r="G122" s="12">
        <f t="shared" si="1"/>
        <v>1</v>
      </c>
    </row>
    <row r="123">
      <c r="A123" s="62">
        <v>2.0</v>
      </c>
      <c r="B123" s="65" t="s">
        <v>923</v>
      </c>
      <c r="G123" s="12">
        <f t="shared" si="1"/>
        <v>1</v>
      </c>
    </row>
    <row r="124">
      <c r="A124" s="62">
        <v>2.0</v>
      </c>
      <c r="B124" s="65" t="s">
        <v>924</v>
      </c>
      <c r="G124" s="12">
        <f t="shared" si="1"/>
        <v>1</v>
      </c>
    </row>
    <row r="125">
      <c r="A125" s="62">
        <v>2.0</v>
      </c>
      <c r="B125" s="65" t="s">
        <v>925</v>
      </c>
      <c r="G125" s="12">
        <f t="shared" si="1"/>
        <v>1</v>
      </c>
    </row>
    <row r="126">
      <c r="A126" s="62">
        <v>2.0</v>
      </c>
      <c r="B126" s="65" t="s">
        <v>926</v>
      </c>
      <c r="G126" s="12">
        <f t="shared" si="1"/>
        <v>1</v>
      </c>
    </row>
    <row r="127">
      <c r="A127" s="62">
        <v>2.0</v>
      </c>
      <c r="B127" s="65" t="s">
        <v>927</v>
      </c>
      <c r="G127" s="12">
        <f t="shared" si="1"/>
        <v>1</v>
      </c>
    </row>
    <row r="128">
      <c r="A128" s="62">
        <v>2.0</v>
      </c>
      <c r="B128" s="65" t="s">
        <v>928</v>
      </c>
      <c r="G128" s="12">
        <f t="shared" si="1"/>
        <v>1</v>
      </c>
    </row>
    <row r="129">
      <c r="A129" s="62">
        <v>2.0</v>
      </c>
      <c r="B129" s="65" t="s">
        <v>929</v>
      </c>
      <c r="G129" s="12">
        <f t="shared" si="1"/>
        <v>1</v>
      </c>
    </row>
    <row r="130">
      <c r="A130" s="62">
        <v>2.0</v>
      </c>
      <c r="B130" s="65" t="s">
        <v>930</v>
      </c>
      <c r="G130" s="12">
        <f t="shared" si="1"/>
        <v>1</v>
      </c>
    </row>
    <row r="131">
      <c r="A131" s="62">
        <v>2.0</v>
      </c>
      <c r="B131" s="65" t="s">
        <v>931</v>
      </c>
      <c r="G131" s="12">
        <f t="shared" si="1"/>
        <v>1</v>
      </c>
    </row>
    <row r="132">
      <c r="A132" s="62">
        <v>2.0</v>
      </c>
      <c r="B132" s="65" t="s">
        <v>932</v>
      </c>
      <c r="G132" s="12">
        <f t="shared" si="1"/>
        <v>1</v>
      </c>
    </row>
    <row r="133">
      <c r="A133" s="62">
        <v>2.0</v>
      </c>
      <c r="B133" s="65" t="s">
        <v>933</v>
      </c>
      <c r="G133" s="12">
        <f t="shared" si="1"/>
        <v>1</v>
      </c>
    </row>
    <row r="134">
      <c r="A134" s="62">
        <v>2.0</v>
      </c>
      <c r="B134" s="65" t="s">
        <v>934</v>
      </c>
      <c r="G134" s="12">
        <f t="shared" si="1"/>
        <v>1</v>
      </c>
    </row>
    <row r="135">
      <c r="A135" s="62">
        <v>2.0</v>
      </c>
      <c r="B135" s="65" t="s">
        <v>935</v>
      </c>
      <c r="G135" s="12">
        <f t="shared" si="1"/>
        <v>1</v>
      </c>
    </row>
    <row r="136">
      <c r="A136" s="62">
        <v>2.0</v>
      </c>
      <c r="B136" s="65" t="s">
        <v>936</v>
      </c>
      <c r="G136" s="12">
        <f t="shared" si="1"/>
        <v>1</v>
      </c>
    </row>
    <row r="137">
      <c r="A137" s="62">
        <v>2.0</v>
      </c>
      <c r="B137" s="65" t="s">
        <v>937</v>
      </c>
      <c r="G137" s="12">
        <f t="shared" si="1"/>
        <v>1</v>
      </c>
    </row>
    <row r="138">
      <c r="A138" s="62">
        <v>2.0</v>
      </c>
      <c r="B138" s="65" t="s">
        <v>938</v>
      </c>
      <c r="G138" s="12">
        <f t="shared" si="1"/>
        <v>1</v>
      </c>
    </row>
    <row r="139">
      <c r="A139" s="62">
        <v>2.0</v>
      </c>
      <c r="B139" s="65" t="s">
        <v>939</v>
      </c>
      <c r="G139" s="12">
        <f t="shared" si="1"/>
        <v>1</v>
      </c>
    </row>
    <row r="140">
      <c r="A140" s="62">
        <v>2.0</v>
      </c>
      <c r="B140" s="65" t="s">
        <v>940</v>
      </c>
      <c r="G140" s="12">
        <f t="shared" si="1"/>
        <v>1</v>
      </c>
    </row>
    <row r="141">
      <c r="A141" s="62">
        <v>2.0</v>
      </c>
      <c r="B141" s="65" t="s">
        <v>941</v>
      </c>
      <c r="G141" s="12">
        <f t="shared" si="1"/>
        <v>1</v>
      </c>
    </row>
    <row r="142">
      <c r="A142" s="62">
        <v>2.0</v>
      </c>
      <c r="B142" s="65" t="s">
        <v>942</v>
      </c>
      <c r="G142" s="12">
        <f t="shared" si="1"/>
        <v>1</v>
      </c>
    </row>
    <row r="143">
      <c r="A143" s="62">
        <v>2.0</v>
      </c>
      <c r="B143" s="65" t="s">
        <v>943</v>
      </c>
      <c r="G143" s="12">
        <f t="shared" si="1"/>
        <v>1</v>
      </c>
    </row>
    <row r="144">
      <c r="A144" s="62">
        <v>2.0</v>
      </c>
      <c r="B144" s="65" t="s">
        <v>944</v>
      </c>
      <c r="G144" s="12">
        <f t="shared" si="1"/>
        <v>1</v>
      </c>
    </row>
    <row r="145">
      <c r="A145" s="62">
        <v>2.0</v>
      </c>
      <c r="B145" s="65" t="s">
        <v>945</v>
      </c>
      <c r="G145" s="12">
        <f t="shared" si="1"/>
        <v>1</v>
      </c>
    </row>
    <row r="146">
      <c r="A146" s="62">
        <v>2.0</v>
      </c>
      <c r="B146" s="65" t="s">
        <v>946</v>
      </c>
      <c r="G146" s="12">
        <f t="shared" si="1"/>
        <v>1</v>
      </c>
    </row>
    <row r="147">
      <c r="A147" s="62">
        <v>2.0</v>
      </c>
      <c r="B147" s="65" t="s">
        <v>947</v>
      </c>
      <c r="G147" s="12">
        <f t="shared" si="1"/>
        <v>1</v>
      </c>
    </row>
    <row r="148">
      <c r="A148" s="62">
        <v>2.0</v>
      </c>
      <c r="B148" s="65" t="s">
        <v>948</v>
      </c>
      <c r="G148" s="12">
        <f t="shared" si="1"/>
        <v>1</v>
      </c>
    </row>
    <row r="149">
      <c r="A149" s="62">
        <v>2.0</v>
      </c>
      <c r="B149" s="65" t="s">
        <v>949</v>
      </c>
      <c r="G149" s="12">
        <f t="shared" si="1"/>
        <v>1</v>
      </c>
    </row>
    <row r="150">
      <c r="A150" s="62">
        <v>2.0</v>
      </c>
      <c r="B150" s="65" t="s">
        <v>950</v>
      </c>
      <c r="G150" s="12">
        <f t="shared" si="1"/>
        <v>1</v>
      </c>
    </row>
    <row r="151">
      <c r="A151" s="62">
        <v>2.0</v>
      </c>
      <c r="B151" s="65" t="s">
        <v>951</v>
      </c>
      <c r="G151" s="12">
        <f t="shared" si="1"/>
        <v>1</v>
      </c>
    </row>
    <row r="152">
      <c r="A152" s="62">
        <v>2.0</v>
      </c>
      <c r="B152" s="65" t="s">
        <v>952</v>
      </c>
      <c r="G152" s="12">
        <f t="shared" si="1"/>
        <v>1</v>
      </c>
    </row>
    <row r="153">
      <c r="A153" s="64">
        <v>3.0</v>
      </c>
      <c r="B153" s="65" t="s">
        <v>953</v>
      </c>
      <c r="G153" s="12">
        <f t="shared" si="1"/>
        <v>2</v>
      </c>
    </row>
    <row r="154">
      <c r="A154" s="62">
        <v>3.0</v>
      </c>
      <c r="B154" s="65" t="s">
        <v>954</v>
      </c>
      <c r="G154" s="12">
        <f t="shared" si="1"/>
        <v>2</v>
      </c>
    </row>
    <row r="155">
      <c r="A155" s="62">
        <v>3.0</v>
      </c>
      <c r="B155" s="65" t="s">
        <v>955</v>
      </c>
      <c r="G155" s="12">
        <f t="shared" si="1"/>
        <v>2</v>
      </c>
    </row>
    <row r="156">
      <c r="A156" s="62">
        <v>3.0</v>
      </c>
      <c r="B156" s="65" t="s">
        <v>956</v>
      </c>
      <c r="G156" s="12">
        <f t="shared" si="1"/>
        <v>2</v>
      </c>
    </row>
    <row r="157">
      <c r="A157" s="62">
        <v>3.0</v>
      </c>
      <c r="B157" s="65" t="s">
        <v>957</v>
      </c>
      <c r="G157" s="12">
        <f t="shared" si="1"/>
        <v>2</v>
      </c>
    </row>
    <row r="158">
      <c r="A158" s="62">
        <v>3.0</v>
      </c>
      <c r="B158" s="65" t="s">
        <v>958</v>
      </c>
      <c r="G158" s="12">
        <f t="shared" si="1"/>
        <v>2</v>
      </c>
    </row>
    <row r="159">
      <c r="A159" s="62">
        <v>3.0</v>
      </c>
      <c r="B159" s="65" t="s">
        <v>959</v>
      </c>
      <c r="G159" s="12">
        <f t="shared" si="1"/>
        <v>2</v>
      </c>
    </row>
    <row r="160">
      <c r="A160" s="62">
        <v>3.0</v>
      </c>
      <c r="B160" s="65" t="s">
        <v>960</v>
      </c>
      <c r="G160" s="12">
        <f t="shared" si="1"/>
        <v>2</v>
      </c>
    </row>
    <row r="161">
      <c r="A161" s="62">
        <v>3.0</v>
      </c>
      <c r="B161" s="65" t="s">
        <v>961</v>
      </c>
      <c r="G161" s="12">
        <f t="shared" si="1"/>
        <v>2</v>
      </c>
    </row>
    <row r="162">
      <c r="A162" s="62">
        <v>3.0</v>
      </c>
      <c r="B162" s="65" t="s">
        <v>962</v>
      </c>
      <c r="G162" s="12">
        <f t="shared" si="1"/>
        <v>2</v>
      </c>
    </row>
    <row r="163">
      <c r="A163" s="62">
        <v>3.0</v>
      </c>
      <c r="B163" s="65" t="s">
        <v>963</v>
      </c>
      <c r="G163" s="12">
        <f t="shared" si="1"/>
        <v>2</v>
      </c>
    </row>
    <row r="164">
      <c r="A164" s="62">
        <v>3.0</v>
      </c>
      <c r="B164" s="65" t="s">
        <v>964</v>
      </c>
      <c r="G164" s="12">
        <f t="shared" si="1"/>
        <v>2</v>
      </c>
    </row>
    <row r="165">
      <c r="A165" s="62">
        <v>3.0</v>
      </c>
      <c r="B165" s="65" t="s">
        <v>965</v>
      </c>
      <c r="G165" s="12">
        <f t="shared" si="1"/>
        <v>2</v>
      </c>
    </row>
    <row r="166">
      <c r="A166" s="62">
        <v>3.0</v>
      </c>
      <c r="B166" s="65" t="s">
        <v>966</v>
      </c>
      <c r="G166" s="12">
        <f t="shared" si="1"/>
        <v>2</v>
      </c>
    </row>
    <row r="167">
      <c r="A167" s="62">
        <v>3.0</v>
      </c>
      <c r="B167" s="65" t="s">
        <v>967</v>
      </c>
      <c r="G167" s="12">
        <f t="shared" si="1"/>
        <v>2</v>
      </c>
    </row>
    <row r="168">
      <c r="A168" s="62">
        <v>3.0</v>
      </c>
      <c r="B168" s="65" t="s">
        <v>968</v>
      </c>
      <c r="G168" s="12">
        <f t="shared" si="1"/>
        <v>2</v>
      </c>
    </row>
    <row r="169">
      <c r="A169" s="62">
        <v>3.0</v>
      </c>
      <c r="B169" s="65" t="s">
        <v>969</v>
      </c>
      <c r="G169" s="12">
        <f t="shared" si="1"/>
        <v>2</v>
      </c>
    </row>
    <row r="170">
      <c r="A170" s="62">
        <v>3.0</v>
      </c>
      <c r="B170" s="65" t="s">
        <v>970</v>
      </c>
      <c r="G170" s="12">
        <f t="shared" si="1"/>
        <v>2</v>
      </c>
    </row>
    <row r="171">
      <c r="A171" s="62">
        <v>3.0</v>
      </c>
      <c r="B171" s="65" t="s">
        <v>971</v>
      </c>
      <c r="G171" s="12">
        <f t="shared" si="1"/>
        <v>2</v>
      </c>
    </row>
    <row r="172">
      <c r="A172" s="62">
        <v>3.0</v>
      </c>
      <c r="B172" s="65" t="s">
        <v>972</v>
      </c>
      <c r="G172" s="12">
        <f t="shared" si="1"/>
        <v>2</v>
      </c>
    </row>
    <row r="173">
      <c r="A173" s="62">
        <v>3.0</v>
      </c>
      <c r="B173" s="65" t="s">
        <v>973</v>
      </c>
      <c r="G173" s="12">
        <f t="shared" si="1"/>
        <v>2</v>
      </c>
    </row>
    <row r="174">
      <c r="A174" s="62">
        <v>3.0</v>
      </c>
      <c r="B174" s="65" t="s">
        <v>974</v>
      </c>
      <c r="G174" s="12">
        <f t="shared" si="1"/>
        <v>2</v>
      </c>
    </row>
    <row r="175">
      <c r="A175" s="62">
        <v>3.0</v>
      </c>
      <c r="B175" s="65" t="s">
        <v>975</v>
      </c>
      <c r="G175" s="12">
        <f t="shared" si="1"/>
        <v>2</v>
      </c>
    </row>
    <row r="176">
      <c r="A176" s="62">
        <v>3.0</v>
      </c>
      <c r="B176" s="65" t="s">
        <v>976</v>
      </c>
      <c r="G176" s="12">
        <f t="shared" si="1"/>
        <v>2</v>
      </c>
    </row>
    <row r="177">
      <c r="A177" s="62">
        <v>3.0</v>
      </c>
      <c r="B177" s="65" t="s">
        <v>977</v>
      </c>
      <c r="G177" s="12">
        <f t="shared" si="1"/>
        <v>2</v>
      </c>
    </row>
    <row r="178">
      <c r="A178" s="62">
        <v>3.0</v>
      </c>
      <c r="B178" s="65" t="s">
        <v>978</v>
      </c>
      <c r="G178" s="12">
        <f t="shared" si="1"/>
        <v>2</v>
      </c>
    </row>
    <row r="179">
      <c r="A179" s="62">
        <v>3.0</v>
      </c>
      <c r="B179" s="65" t="s">
        <v>979</v>
      </c>
      <c r="G179" s="12">
        <f t="shared" si="1"/>
        <v>2</v>
      </c>
    </row>
    <row r="180">
      <c r="A180" s="62">
        <v>3.0</v>
      </c>
      <c r="B180" s="65" t="s">
        <v>980</v>
      </c>
      <c r="G180" s="12">
        <f t="shared" si="1"/>
        <v>2</v>
      </c>
    </row>
    <row r="181">
      <c r="A181" s="62">
        <v>3.0</v>
      </c>
      <c r="B181" s="65" t="s">
        <v>981</v>
      </c>
      <c r="G181" s="12">
        <f t="shared" si="1"/>
        <v>2</v>
      </c>
    </row>
    <row r="182">
      <c r="A182" s="62">
        <v>3.0</v>
      </c>
      <c r="B182" s="65" t="s">
        <v>982</v>
      </c>
      <c r="G182" s="12">
        <f t="shared" si="1"/>
        <v>2</v>
      </c>
    </row>
    <row r="183">
      <c r="A183" s="62">
        <v>3.0</v>
      </c>
      <c r="B183" s="65" t="s">
        <v>983</v>
      </c>
      <c r="G183" s="12">
        <f t="shared" si="1"/>
        <v>2</v>
      </c>
    </row>
    <row r="184">
      <c r="A184" s="62">
        <v>3.0</v>
      </c>
      <c r="B184" s="65" t="s">
        <v>984</v>
      </c>
      <c r="G184" s="12">
        <f t="shared" si="1"/>
        <v>2</v>
      </c>
    </row>
    <row r="185">
      <c r="A185" s="62">
        <v>3.0</v>
      </c>
      <c r="B185" s="65" t="s">
        <v>985</v>
      </c>
      <c r="G185" s="12">
        <f t="shared" si="1"/>
        <v>2</v>
      </c>
    </row>
    <row r="186">
      <c r="A186" s="62">
        <v>3.0</v>
      </c>
      <c r="B186" s="65" t="s">
        <v>986</v>
      </c>
      <c r="G186" s="12">
        <f t="shared" si="1"/>
        <v>2</v>
      </c>
    </row>
    <row r="187">
      <c r="A187" s="62">
        <v>3.0</v>
      </c>
      <c r="B187" s="65" t="s">
        <v>987</v>
      </c>
      <c r="G187" s="12">
        <f t="shared" si="1"/>
        <v>2</v>
      </c>
    </row>
    <row r="188">
      <c r="A188" s="62">
        <v>3.0</v>
      </c>
      <c r="B188" s="65" t="s">
        <v>988</v>
      </c>
      <c r="G188" s="12">
        <f t="shared" si="1"/>
        <v>2</v>
      </c>
    </row>
    <row r="189">
      <c r="A189" s="62">
        <v>3.0</v>
      </c>
      <c r="B189" s="65" t="s">
        <v>989</v>
      </c>
      <c r="G189" s="12">
        <f t="shared" si="1"/>
        <v>2</v>
      </c>
    </row>
    <row r="190">
      <c r="A190" s="62">
        <v>3.0</v>
      </c>
      <c r="B190" s="65" t="s">
        <v>990</v>
      </c>
      <c r="G190" s="12">
        <f t="shared" si="1"/>
        <v>2</v>
      </c>
    </row>
    <row r="191">
      <c r="A191" s="62">
        <v>3.0</v>
      </c>
      <c r="B191" s="65" t="s">
        <v>991</v>
      </c>
      <c r="G191" s="12">
        <f t="shared" si="1"/>
        <v>2</v>
      </c>
    </row>
    <row r="192">
      <c r="A192" s="62">
        <v>3.0</v>
      </c>
      <c r="B192" s="65" t="s">
        <v>992</v>
      </c>
      <c r="G192" s="12">
        <f t="shared" si="1"/>
        <v>2</v>
      </c>
    </row>
    <row r="193">
      <c r="A193" s="62">
        <v>3.0</v>
      </c>
      <c r="B193" s="65" t="s">
        <v>993</v>
      </c>
      <c r="G193" s="12">
        <f t="shared" si="1"/>
        <v>2</v>
      </c>
    </row>
    <row r="194">
      <c r="A194" s="62">
        <v>3.0</v>
      </c>
      <c r="B194" s="65" t="s">
        <v>994</v>
      </c>
      <c r="G194" s="12">
        <f t="shared" si="1"/>
        <v>2</v>
      </c>
    </row>
    <row r="195">
      <c r="A195" s="62">
        <v>3.0</v>
      </c>
      <c r="B195" s="65" t="s">
        <v>995</v>
      </c>
      <c r="G195" s="12">
        <f t="shared" si="1"/>
        <v>2</v>
      </c>
    </row>
    <row r="196">
      <c r="A196" s="62">
        <v>3.0</v>
      </c>
      <c r="B196" s="65" t="s">
        <v>996</v>
      </c>
      <c r="G196" s="12">
        <f t="shared" si="1"/>
        <v>2</v>
      </c>
    </row>
    <row r="197">
      <c r="A197" s="62">
        <v>3.0</v>
      </c>
      <c r="B197" s="65" t="s">
        <v>997</v>
      </c>
      <c r="G197" s="12">
        <f t="shared" si="1"/>
        <v>2</v>
      </c>
    </row>
    <row r="198">
      <c r="A198" s="62">
        <v>3.0</v>
      </c>
      <c r="B198" s="65" t="s">
        <v>998</v>
      </c>
      <c r="G198" s="12">
        <f t="shared" si="1"/>
        <v>2</v>
      </c>
    </row>
    <row r="199">
      <c r="A199" s="62">
        <v>3.0</v>
      </c>
      <c r="B199" s="65" t="s">
        <v>999</v>
      </c>
      <c r="G199" s="12">
        <f t="shared" si="1"/>
        <v>2</v>
      </c>
    </row>
    <row r="200">
      <c r="A200" s="62">
        <v>3.0</v>
      </c>
      <c r="B200" s="65" t="s">
        <v>1000</v>
      </c>
      <c r="G200" s="12">
        <f t="shared" si="1"/>
        <v>2</v>
      </c>
    </row>
    <row r="201">
      <c r="A201" s="62">
        <v>3.0</v>
      </c>
      <c r="B201" s="65" t="s">
        <v>1001</v>
      </c>
      <c r="G201" s="12">
        <f t="shared" si="1"/>
        <v>2</v>
      </c>
    </row>
    <row r="202">
      <c r="A202" s="62">
        <v>3.0</v>
      </c>
      <c r="B202" s="65" t="s">
        <v>1002</v>
      </c>
      <c r="G202" s="12">
        <f t="shared" si="1"/>
        <v>2</v>
      </c>
    </row>
    <row r="203">
      <c r="A203" s="62">
        <v>3.0</v>
      </c>
      <c r="B203" s="65" t="s">
        <v>1003</v>
      </c>
      <c r="G203" s="12">
        <f t="shared" si="1"/>
        <v>2</v>
      </c>
    </row>
    <row r="204">
      <c r="A204" s="62">
        <v>3.0</v>
      </c>
      <c r="B204" s="65" t="s">
        <v>1004</v>
      </c>
      <c r="G204" s="12">
        <f t="shared" si="1"/>
        <v>2</v>
      </c>
    </row>
    <row r="205">
      <c r="A205" s="62">
        <v>3.0</v>
      </c>
      <c r="B205" s="65" t="s">
        <v>1005</v>
      </c>
      <c r="G205" s="12">
        <f t="shared" si="1"/>
        <v>2</v>
      </c>
    </row>
    <row r="206">
      <c r="A206" s="62">
        <v>3.0</v>
      </c>
      <c r="B206" s="65" t="s">
        <v>1006</v>
      </c>
      <c r="G206" s="12">
        <f t="shared" si="1"/>
        <v>2</v>
      </c>
    </row>
    <row r="207">
      <c r="A207" s="62">
        <v>3.0</v>
      </c>
      <c r="B207" s="65" t="s">
        <v>1007</v>
      </c>
      <c r="G207" s="12">
        <f t="shared" si="1"/>
        <v>2</v>
      </c>
    </row>
    <row r="208">
      <c r="A208" s="62">
        <v>3.0</v>
      </c>
      <c r="B208" s="65" t="s">
        <v>1008</v>
      </c>
      <c r="G208" s="12">
        <f t="shared" si="1"/>
        <v>2</v>
      </c>
    </row>
    <row r="209">
      <c r="A209" s="62">
        <v>3.0</v>
      </c>
      <c r="B209" s="65" t="s">
        <v>1009</v>
      </c>
      <c r="G209" s="12">
        <f t="shared" si="1"/>
        <v>2</v>
      </c>
    </row>
    <row r="210">
      <c r="A210" s="62">
        <v>3.0</v>
      </c>
      <c r="B210" s="65" t="s">
        <v>1010</v>
      </c>
      <c r="G210" s="12">
        <f t="shared" si="1"/>
        <v>2</v>
      </c>
    </row>
    <row r="211">
      <c r="A211" s="62">
        <v>3.0</v>
      </c>
      <c r="B211" s="65" t="s">
        <v>1011</v>
      </c>
      <c r="G211" s="12">
        <f t="shared" si="1"/>
        <v>2</v>
      </c>
    </row>
    <row r="212">
      <c r="A212" s="62">
        <v>3.0</v>
      </c>
      <c r="B212" s="65" t="s">
        <v>1012</v>
      </c>
      <c r="G212" s="12">
        <f t="shared" si="1"/>
        <v>2</v>
      </c>
    </row>
    <row r="213">
      <c r="A213" s="62">
        <v>3.0</v>
      </c>
      <c r="B213" s="65" t="s">
        <v>1013</v>
      </c>
      <c r="G213" s="12">
        <f t="shared" si="1"/>
        <v>2</v>
      </c>
    </row>
    <row r="214">
      <c r="A214" s="62">
        <v>3.0</v>
      </c>
      <c r="B214" s="65" t="s">
        <v>1014</v>
      </c>
      <c r="G214" s="12">
        <f t="shared" si="1"/>
        <v>2</v>
      </c>
    </row>
    <row r="215">
      <c r="A215" s="62">
        <v>3.0</v>
      </c>
      <c r="B215" s="65" t="s">
        <v>1015</v>
      </c>
      <c r="G215" s="12">
        <f t="shared" si="1"/>
        <v>2</v>
      </c>
    </row>
    <row r="216">
      <c r="A216" s="62">
        <v>3.0</v>
      </c>
      <c r="B216" s="65" t="s">
        <v>1016</v>
      </c>
      <c r="G216" s="12">
        <f t="shared" si="1"/>
        <v>2</v>
      </c>
    </row>
    <row r="217">
      <c r="A217" s="62">
        <v>3.0</v>
      </c>
      <c r="B217" s="65" t="s">
        <v>1017</v>
      </c>
      <c r="G217" s="12">
        <f t="shared" si="1"/>
        <v>2</v>
      </c>
    </row>
    <row r="218">
      <c r="A218" s="62">
        <v>3.0</v>
      </c>
      <c r="B218" s="65" t="s">
        <v>1018</v>
      </c>
      <c r="G218" s="12">
        <f t="shared" si="1"/>
        <v>2</v>
      </c>
    </row>
    <row r="219">
      <c r="A219" s="62">
        <v>3.0</v>
      </c>
      <c r="B219" s="65" t="s">
        <v>1019</v>
      </c>
      <c r="G219" s="12">
        <f t="shared" si="1"/>
        <v>2</v>
      </c>
    </row>
    <row r="220">
      <c r="A220" s="62">
        <v>3.0</v>
      </c>
      <c r="B220" s="65" t="s">
        <v>1020</v>
      </c>
      <c r="G220" s="12">
        <f t="shared" si="1"/>
        <v>2</v>
      </c>
    </row>
    <row r="221">
      <c r="A221" s="62">
        <v>3.0</v>
      </c>
      <c r="B221" s="65" t="s">
        <v>1021</v>
      </c>
      <c r="G221" s="12">
        <f t="shared" si="1"/>
        <v>2</v>
      </c>
    </row>
    <row r="222">
      <c r="A222" s="62">
        <v>3.0</v>
      </c>
      <c r="B222" s="65" t="s">
        <v>1022</v>
      </c>
      <c r="G222" s="12">
        <f t="shared" si="1"/>
        <v>2</v>
      </c>
    </row>
    <row r="223">
      <c r="A223" s="62">
        <v>3.0</v>
      </c>
      <c r="B223" s="65" t="s">
        <v>1023</v>
      </c>
      <c r="G223" s="12">
        <f t="shared" si="1"/>
        <v>2</v>
      </c>
    </row>
    <row r="224">
      <c r="A224" s="62">
        <v>3.0</v>
      </c>
      <c r="B224" s="65" t="s">
        <v>1024</v>
      </c>
      <c r="G224" s="12">
        <f t="shared" si="1"/>
        <v>2</v>
      </c>
    </row>
    <row r="225">
      <c r="A225" s="62">
        <v>3.0</v>
      </c>
      <c r="B225" s="65" t="s">
        <v>1025</v>
      </c>
      <c r="G225" s="12">
        <f t="shared" si="1"/>
        <v>2</v>
      </c>
    </row>
    <row r="226">
      <c r="A226" s="62">
        <v>3.0</v>
      </c>
      <c r="B226" s="65" t="s">
        <v>1026</v>
      </c>
      <c r="G226" s="12">
        <f t="shared" si="1"/>
        <v>2</v>
      </c>
    </row>
    <row r="227">
      <c r="A227" s="62">
        <v>3.0</v>
      </c>
      <c r="B227" s="65" t="s">
        <v>1027</v>
      </c>
      <c r="G227" s="12">
        <f t="shared" si="1"/>
        <v>2</v>
      </c>
    </row>
    <row r="228">
      <c r="A228" s="62">
        <v>3.0</v>
      </c>
      <c r="B228" s="65" t="s">
        <v>1028</v>
      </c>
      <c r="G228" s="12">
        <f t="shared" si="1"/>
        <v>2</v>
      </c>
    </row>
    <row r="229">
      <c r="A229" s="62">
        <v>3.0</v>
      </c>
      <c r="B229" s="65" t="s">
        <v>1029</v>
      </c>
      <c r="G229" s="12">
        <f t="shared" si="1"/>
        <v>2</v>
      </c>
    </row>
    <row r="230">
      <c r="A230" s="62">
        <v>3.0</v>
      </c>
      <c r="B230" s="65" t="s">
        <v>1030</v>
      </c>
      <c r="G230" s="12">
        <f t="shared" si="1"/>
        <v>2</v>
      </c>
    </row>
    <row r="231">
      <c r="A231" s="62">
        <v>3.0</v>
      </c>
      <c r="B231" s="65" t="s">
        <v>1031</v>
      </c>
      <c r="G231" s="12">
        <f t="shared" si="1"/>
        <v>2</v>
      </c>
    </row>
    <row r="232">
      <c r="A232" s="62">
        <v>3.0</v>
      </c>
      <c r="B232" s="65" t="s">
        <v>1032</v>
      </c>
      <c r="G232" s="12">
        <f t="shared" si="1"/>
        <v>2</v>
      </c>
    </row>
    <row r="233">
      <c r="A233" s="62">
        <v>3.0</v>
      </c>
      <c r="B233" s="65" t="s">
        <v>1033</v>
      </c>
      <c r="G233" s="12">
        <f t="shared" si="1"/>
        <v>2</v>
      </c>
    </row>
    <row r="234">
      <c r="A234" s="62">
        <v>3.0</v>
      </c>
      <c r="B234" s="65" t="s">
        <v>1034</v>
      </c>
      <c r="G234" s="12">
        <f t="shared" si="1"/>
        <v>2</v>
      </c>
    </row>
    <row r="235">
      <c r="A235" s="62">
        <v>3.0</v>
      </c>
      <c r="B235" s="65" t="s">
        <v>1035</v>
      </c>
      <c r="G235" s="12">
        <f t="shared" si="1"/>
        <v>2</v>
      </c>
    </row>
    <row r="236">
      <c r="A236" s="62">
        <v>3.0</v>
      </c>
      <c r="B236" s="65" t="s">
        <v>1036</v>
      </c>
      <c r="G236" s="12">
        <f t="shared" si="1"/>
        <v>2</v>
      </c>
    </row>
    <row r="237">
      <c r="A237" s="62">
        <v>3.0</v>
      </c>
      <c r="B237" s="65" t="s">
        <v>1037</v>
      </c>
      <c r="G237" s="12">
        <f t="shared" si="1"/>
        <v>2</v>
      </c>
    </row>
    <row r="238">
      <c r="A238" s="62">
        <v>3.0</v>
      </c>
      <c r="B238" s="65" t="s">
        <v>1038</v>
      </c>
      <c r="G238" s="12">
        <f t="shared" si="1"/>
        <v>2</v>
      </c>
    </row>
    <row r="239">
      <c r="A239" s="62">
        <v>3.0</v>
      </c>
      <c r="B239" s="65" t="s">
        <v>1039</v>
      </c>
      <c r="G239" s="12">
        <f t="shared" si="1"/>
        <v>2</v>
      </c>
    </row>
    <row r="240">
      <c r="A240" s="62">
        <v>3.0</v>
      </c>
      <c r="B240" s="65" t="s">
        <v>1040</v>
      </c>
      <c r="G240" s="12">
        <f t="shared" si="1"/>
        <v>2</v>
      </c>
    </row>
    <row r="241">
      <c r="A241" s="62">
        <v>3.0</v>
      </c>
      <c r="B241" s="65" t="s">
        <v>1041</v>
      </c>
      <c r="G241" s="12">
        <f t="shared" si="1"/>
        <v>2</v>
      </c>
    </row>
    <row r="242">
      <c r="A242" s="62">
        <v>3.0</v>
      </c>
      <c r="B242" s="65" t="s">
        <v>1042</v>
      </c>
      <c r="G242" s="12">
        <f t="shared" si="1"/>
        <v>2</v>
      </c>
    </row>
    <row r="243">
      <c r="A243" s="62">
        <v>3.0</v>
      </c>
      <c r="B243" s="65" t="s">
        <v>1043</v>
      </c>
      <c r="G243" s="12">
        <f t="shared" si="1"/>
        <v>2</v>
      </c>
    </row>
    <row r="244">
      <c r="A244" s="62">
        <v>3.0</v>
      </c>
      <c r="B244" s="65" t="s">
        <v>1044</v>
      </c>
      <c r="G244" s="12">
        <f t="shared" si="1"/>
        <v>2</v>
      </c>
    </row>
    <row r="245">
      <c r="A245" s="62">
        <v>3.0</v>
      </c>
      <c r="B245" s="65" t="s">
        <v>1045</v>
      </c>
      <c r="G245" s="12">
        <f t="shared" si="1"/>
        <v>2</v>
      </c>
    </row>
    <row r="246">
      <c r="A246" s="62">
        <v>3.0</v>
      </c>
      <c r="B246" s="65" t="s">
        <v>1046</v>
      </c>
      <c r="G246" s="12">
        <f t="shared" si="1"/>
        <v>2</v>
      </c>
    </row>
    <row r="247">
      <c r="A247" s="62">
        <v>3.0</v>
      </c>
      <c r="B247" s="65" t="s">
        <v>1047</v>
      </c>
      <c r="G247" s="12">
        <f t="shared" si="1"/>
        <v>2</v>
      </c>
    </row>
    <row r="248">
      <c r="A248" s="62">
        <v>3.0</v>
      </c>
      <c r="B248" s="65" t="s">
        <v>1048</v>
      </c>
      <c r="G248" s="12">
        <f t="shared" si="1"/>
        <v>2</v>
      </c>
    </row>
    <row r="249">
      <c r="A249" s="62">
        <v>3.0</v>
      </c>
      <c r="B249" s="65" t="s">
        <v>1049</v>
      </c>
      <c r="G249" s="12">
        <f t="shared" si="1"/>
        <v>2</v>
      </c>
    </row>
    <row r="250">
      <c r="A250" s="62">
        <v>3.0</v>
      </c>
      <c r="B250" s="65" t="s">
        <v>1050</v>
      </c>
      <c r="G250" s="12">
        <f t="shared" si="1"/>
        <v>2</v>
      </c>
    </row>
    <row r="251">
      <c r="A251" s="62">
        <v>3.0</v>
      </c>
      <c r="B251" s="65" t="s">
        <v>1051</v>
      </c>
      <c r="G251" s="12">
        <f t="shared" si="1"/>
        <v>2</v>
      </c>
    </row>
    <row r="252">
      <c r="A252" s="62">
        <v>3.0</v>
      </c>
      <c r="B252" s="65" t="s">
        <v>1052</v>
      </c>
      <c r="G252" s="12">
        <f t="shared" si="1"/>
        <v>2</v>
      </c>
    </row>
    <row r="253">
      <c r="A253" s="62">
        <v>3.0</v>
      </c>
      <c r="B253" s="65" t="s">
        <v>1053</v>
      </c>
      <c r="G253" s="12">
        <f t="shared" si="1"/>
        <v>2</v>
      </c>
    </row>
    <row r="254">
      <c r="A254" s="62">
        <v>3.0</v>
      </c>
      <c r="B254" s="65" t="s">
        <v>1054</v>
      </c>
      <c r="G254" s="12">
        <f t="shared" si="1"/>
        <v>2</v>
      </c>
    </row>
    <row r="255">
      <c r="A255" s="64">
        <v>4.0</v>
      </c>
      <c r="B255" s="65" t="s">
        <v>1055</v>
      </c>
      <c r="G255" s="12">
        <f t="shared" si="1"/>
        <v>3</v>
      </c>
    </row>
    <row r="256">
      <c r="A256" s="62">
        <v>4.0</v>
      </c>
      <c r="B256" s="65" t="s">
        <v>1056</v>
      </c>
      <c r="G256" s="12">
        <f t="shared" si="1"/>
        <v>3</v>
      </c>
    </row>
    <row r="257">
      <c r="A257" s="62">
        <v>4.0</v>
      </c>
      <c r="B257" s="65" t="s">
        <v>1057</v>
      </c>
      <c r="G257" s="12">
        <f t="shared" si="1"/>
        <v>3</v>
      </c>
    </row>
    <row r="258">
      <c r="A258" s="62">
        <v>4.0</v>
      </c>
      <c r="B258" s="65" t="s">
        <v>1058</v>
      </c>
      <c r="G258" s="12">
        <f t="shared" si="1"/>
        <v>3</v>
      </c>
    </row>
    <row r="259">
      <c r="A259" s="62">
        <v>4.0</v>
      </c>
      <c r="B259" s="65" t="s">
        <v>1059</v>
      </c>
      <c r="G259" s="12">
        <f t="shared" si="1"/>
        <v>3</v>
      </c>
    </row>
    <row r="260">
      <c r="A260" s="62">
        <v>4.0</v>
      </c>
      <c r="B260" s="65" t="s">
        <v>1060</v>
      </c>
      <c r="G260" s="12">
        <f t="shared" si="1"/>
        <v>3</v>
      </c>
    </row>
    <row r="261">
      <c r="A261" s="62">
        <v>4.0</v>
      </c>
      <c r="B261" s="65" t="s">
        <v>1061</v>
      </c>
      <c r="G261" s="12">
        <f t="shared" si="1"/>
        <v>3</v>
      </c>
    </row>
    <row r="262">
      <c r="A262" s="62">
        <v>4.0</v>
      </c>
      <c r="B262" s="65" t="s">
        <v>1062</v>
      </c>
      <c r="G262" s="12">
        <f t="shared" si="1"/>
        <v>3</v>
      </c>
    </row>
    <row r="263">
      <c r="A263" s="62">
        <v>4.0</v>
      </c>
      <c r="B263" s="65" t="s">
        <v>1063</v>
      </c>
      <c r="G263" s="12">
        <f t="shared" si="1"/>
        <v>3</v>
      </c>
    </row>
    <row r="264">
      <c r="A264" s="62">
        <v>4.0</v>
      </c>
      <c r="B264" s="65" t="s">
        <v>1064</v>
      </c>
      <c r="G264" s="12">
        <f t="shared" si="1"/>
        <v>3</v>
      </c>
    </row>
    <row r="265">
      <c r="A265" s="62">
        <v>4.0</v>
      </c>
      <c r="B265" s="65" t="s">
        <v>1065</v>
      </c>
      <c r="G265" s="12">
        <f t="shared" si="1"/>
        <v>3</v>
      </c>
    </row>
    <row r="266">
      <c r="A266" s="62">
        <v>4.0</v>
      </c>
      <c r="B266" s="65" t="s">
        <v>1066</v>
      </c>
      <c r="G266" s="12">
        <f t="shared" si="1"/>
        <v>3</v>
      </c>
    </row>
    <row r="267">
      <c r="A267" s="62">
        <v>4.0</v>
      </c>
      <c r="B267" s="65" t="s">
        <v>1067</v>
      </c>
      <c r="G267" s="12">
        <f t="shared" si="1"/>
        <v>3</v>
      </c>
    </row>
    <row r="268">
      <c r="A268" s="62">
        <v>4.0</v>
      </c>
      <c r="B268" s="65" t="s">
        <v>1068</v>
      </c>
      <c r="G268" s="12">
        <f t="shared" si="1"/>
        <v>3</v>
      </c>
    </row>
    <row r="269">
      <c r="A269" s="62">
        <v>4.0</v>
      </c>
      <c r="B269" s="65" t="s">
        <v>1069</v>
      </c>
      <c r="G269" s="12">
        <f t="shared" si="1"/>
        <v>3</v>
      </c>
    </row>
    <row r="270">
      <c r="A270" s="62">
        <v>4.0</v>
      </c>
      <c r="B270" s="65" t="s">
        <v>1070</v>
      </c>
      <c r="G270" s="12">
        <f t="shared" si="1"/>
        <v>3</v>
      </c>
    </row>
    <row r="271">
      <c r="A271" s="62">
        <v>4.0</v>
      </c>
      <c r="B271" s="65" t="s">
        <v>1071</v>
      </c>
      <c r="G271" s="12">
        <f t="shared" si="1"/>
        <v>3</v>
      </c>
    </row>
    <row r="272">
      <c r="A272" s="62">
        <v>4.0</v>
      </c>
      <c r="B272" s="65" t="s">
        <v>1072</v>
      </c>
      <c r="G272" s="12">
        <f t="shared" si="1"/>
        <v>3</v>
      </c>
    </row>
    <row r="273">
      <c r="A273" s="62">
        <v>4.0</v>
      </c>
      <c r="B273" s="65" t="s">
        <v>1073</v>
      </c>
      <c r="G273" s="12">
        <f t="shared" si="1"/>
        <v>3</v>
      </c>
    </row>
    <row r="274">
      <c r="A274" s="62">
        <v>4.0</v>
      </c>
      <c r="B274" s="65" t="s">
        <v>1074</v>
      </c>
      <c r="G274" s="12">
        <f t="shared" si="1"/>
        <v>3</v>
      </c>
    </row>
    <row r="275">
      <c r="A275" s="62">
        <v>4.0</v>
      </c>
      <c r="B275" s="65" t="s">
        <v>1075</v>
      </c>
      <c r="G275" s="12">
        <f t="shared" si="1"/>
        <v>3</v>
      </c>
    </row>
    <row r="276">
      <c r="A276" s="62">
        <v>4.0</v>
      </c>
      <c r="B276" s="65" t="s">
        <v>1076</v>
      </c>
      <c r="G276" s="12">
        <f t="shared" si="1"/>
        <v>3</v>
      </c>
    </row>
    <row r="277">
      <c r="A277" s="62">
        <v>4.0</v>
      </c>
      <c r="B277" s="65" t="s">
        <v>1077</v>
      </c>
      <c r="G277" s="12">
        <f t="shared" si="1"/>
        <v>3</v>
      </c>
    </row>
    <row r="278">
      <c r="A278" s="62">
        <v>4.0</v>
      </c>
      <c r="B278" s="65" t="s">
        <v>1078</v>
      </c>
      <c r="G278" s="12">
        <f t="shared" si="1"/>
        <v>3</v>
      </c>
    </row>
    <row r="279">
      <c r="A279" s="62">
        <v>4.0</v>
      </c>
      <c r="B279" s="65" t="s">
        <v>1079</v>
      </c>
      <c r="G279" s="12">
        <f t="shared" si="1"/>
        <v>3</v>
      </c>
    </row>
    <row r="280">
      <c r="A280" s="62">
        <v>4.0</v>
      </c>
      <c r="B280" s="65" t="s">
        <v>1080</v>
      </c>
      <c r="G280" s="12">
        <f t="shared" si="1"/>
        <v>3</v>
      </c>
    </row>
    <row r="281">
      <c r="A281" s="62">
        <v>4.0</v>
      </c>
      <c r="B281" s="65" t="s">
        <v>1081</v>
      </c>
      <c r="G281" s="12">
        <f t="shared" si="1"/>
        <v>3</v>
      </c>
    </row>
    <row r="282">
      <c r="A282" s="62">
        <v>4.0</v>
      </c>
      <c r="B282" s="65" t="s">
        <v>1082</v>
      </c>
      <c r="G282" s="12">
        <f t="shared" si="1"/>
        <v>3</v>
      </c>
    </row>
    <row r="283">
      <c r="A283" s="62">
        <v>4.0</v>
      </c>
      <c r="B283" s="65" t="s">
        <v>1083</v>
      </c>
      <c r="G283" s="12">
        <f t="shared" si="1"/>
        <v>3</v>
      </c>
    </row>
    <row r="284">
      <c r="A284" s="62">
        <v>4.0</v>
      </c>
      <c r="B284" s="65" t="s">
        <v>1084</v>
      </c>
      <c r="G284" s="12">
        <f t="shared" si="1"/>
        <v>3</v>
      </c>
    </row>
    <row r="285">
      <c r="A285" s="62">
        <v>4.0</v>
      </c>
      <c r="B285" s="65" t="s">
        <v>1085</v>
      </c>
      <c r="G285" s="12">
        <f t="shared" si="1"/>
        <v>3</v>
      </c>
    </row>
    <row r="286">
      <c r="A286" s="62">
        <v>4.0</v>
      </c>
      <c r="B286" s="65" t="s">
        <v>1086</v>
      </c>
      <c r="G286" s="12">
        <f t="shared" si="1"/>
        <v>3</v>
      </c>
    </row>
    <row r="287">
      <c r="A287" s="62">
        <v>4.0</v>
      </c>
      <c r="B287" s="65" t="s">
        <v>1087</v>
      </c>
      <c r="G287" s="12">
        <f t="shared" si="1"/>
        <v>3</v>
      </c>
    </row>
    <row r="288">
      <c r="A288" s="62">
        <v>4.0</v>
      </c>
      <c r="B288" s="65" t="s">
        <v>1088</v>
      </c>
      <c r="G288" s="12">
        <f t="shared" si="1"/>
        <v>3</v>
      </c>
    </row>
    <row r="289">
      <c r="A289" s="64">
        <v>5.0</v>
      </c>
      <c r="B289" s="65" t="s">
        <v>1089</v>
      </c>
      <c r="G289" s="12">
        <f t="shared" si="1"/>
        <v>4</v>
      </c>
    </row>
    <row r="290">
      <c r="A290" s="62">
        <v>5.0</v>
      </c>
      <c r="B290" s="65" t="s">
        <v>1090</v>
      </c>
      <c r="G290" s="12">
        <f t="shared" si="1"/>
        <v>4</v>
      </c>
    </row>
    <row r="291">
      <c r="A291" s="62">
        <v>5.0</v>
      </c>
      <c r="B291" s="65" t="s">
        <v>1091</v>
      </c>
      <c r="G291" s="12">
        <f t="shared" si="1"/>
        <v>4</v>
      </c>
    </row>
    <row r="292">
      <c r="A292" s="62">
        <v>5.0</v>
      </c>
      <c r="B292" s="65" t="s">
        <v>1092</v>
      </c>
      <c r="G292" s="12">
        <f t="shared" si="1"/>
        <v>4</v>
      </c>
    </row>
    <row r="293">
      <c r="A293" s="62">
        <v>5.0</v>
      </c>
      <c r="B293" s="65" t="s">
        <v>1093</v>
      </c>
      <c r="G293" s="12">
        <f t="shared" si="1"/>
        <v>4</v>
      </c>
    </row>
    <row r="294">
      <c r="A294" s="62">
        <v>5.0</v>
      </c>
      <c r="B294" s="65" t="s">
        <v>1094</v>
      </c>
      <c r="G294" s="12">
        <f t="shared" si="1"/>
        <v>4</v>
      </c>
    </row>
    <row r="295">
      <c r="A295" s="62">
        <v>5.0</v>
      </c>
      <c r="B295" s="65" t="s">
        <v>1095</v>
      </c>
      <c r="G295" s="12">
        <f t="shared" si="1"/>
        <v>4</v>
      </c>
    </row>
    <row r="296">
      <c r="A296" s="62">
        <v>5.0</v>
      </c>
      <c r="B296" s="65" t="s">
        <v>1096</v>
      </c>
      <c r="G296" s="12">
        <f t="shared" si="1"/>
        <v>4</v>
      </c>
    </row>
    <row r="297">
      <c r="A297" s="62">
        <v>5.0</v>
      </c>
      <c r="B297" s="65" t="s">
        <v>1097</v>
      </c>
      <c r="G297" s="12">
        <f t="shared" si="1"/>
        <v>4</v>
      </c>
    </row>
    <row r="298">
      <c r="A298" s="62">
        <v>5.0</v>
      </c>
      <c r="B298" s="65" t="s">
        <v>1098</v>
      </c>
      <c r="G298" s="12">
        <f t="shared" si="1"/>
        <v>4</v>
      </c>
    </row>
    <row r="299">
      <c r="A299" s="62">
        <v>5.0</v>
      </c>
      <c r="B299" s="65" t="s">
        <v>1099</v>
      </c>
      <c r="G299" s="12">
        <f t="shared" si="1"/>
        <v>4</v>
      </c>
    </row>
    <row r="300">
      <c r="A300" s="62">
        <v>5.0</v>
      </c>
      <c r="B300" s="65" t="s">
        <v>1100</v>
      </c>
      <c r="G300" s="12">
        <f t="shared" si="1"/>
        <v>4</v>
      </c>
    </row>
    <row r="301">
      <c r="A301" s="62">
        <v>5.0</v>
      </c>
      <c r="B301" s="65" t="s">
        <v>1101</v>
      </c>
      <c r="G301" s="12">
        <f t="shared" si="1"/>
        <v>4</v>
      </c>
    </row>
    <row r="302">
      <c r="A302" s="62">
        <v>5.0</v>
      </c>
      <c r="B302" s="65" t="s">
        <v>1102</v>
      </c>
      <c r="G302" s="12">
        <f t="shared" si="1"/>
        <v>4</v>
      </c>
    </row>
    <row r="303">
      <c r="A303" s="62">
        <v>5.0</v>
      </c>
      <c r="B303" s="65" t="s">
        <v>1103</v>
      </c>
      <c r="G303" s="12">
        <f t="shared" si="1"/>
        <v>4</v>
      </c>
    </row>
    <row r="304">
      <c r="A304" s="62">
        <v>5.0</v>
      </c>
      <c r="B304" s="65" t="s">
        <v>1104</v>
      </c>
      <c r="G304" s="12">
        <f t="shared" si="1"/>
        <v>4</v>
      </c>
    </row>
    <row r="305">
      <c r="A305" s="62">
        <v>5.0</v>
      </c>
      <c r="B305" s="65" t="s">
        <v>1105</v>
      </c>
      <c r="G305" s="12">
        <f t="shared" si="1"/>
        <v>4</v>
      </c>
    </row>
    <row r="306">
      <c r="A306" s="62">
        <v>5.0</v>
      </c>
      <c r="B306" s="65" t="s">
        <v>1106</v>
      </c>
      <c r="G306" s="12">
        <f t="shared" si="1"/>
        <v>4</v>
      </c>
    </row>
    <row r="307">
      <c r="A307" s="62">
        <v>5.0</v>
      </c>
      <c r="B307" s="65" t="s">
        <v>1107</v>
      </c>
      <c r="G307" s="12">
        <f t="shared" si="1"/>
        <v>4</v>
      </c>
    </row>
    <row r="308">
      <c r="A308" s="62">
        <v>5.0</v>
      </c>
      <c r="B308" s="65" t="s">
        <v>1108</v>
      </c>
      <c r="G308" s="12">
        <f t="shared" si="1"/>
        <v>4</v>
      </c>
    </row>
    <row r="309">
      <c r="A309" s="62">
        <v>5.0</v>
      </c>
      <c r="B309" s="65" t="s">
        <v>1109</v>
      </c>
      <c r="G309" s="12">
        <f t="shared" si="1"/>
        <v>4</v>
      </c>
    </row>
    <row r="310">
      <c r="A310" s="62">
        <v>5.0</v>
      </c>
      <c r="B310" s="65" t="s">
        <v>1110</v>
      </c>
      <c r="G310" s="12">
        <f t="shared" si="1"/>
        <v>4</v>
      </c>
    </row>
    <row r="311">
      <c r="A311" s="62">
        <v>5.0</v>
      </c>
      <c r="B311" s="65" t="s">
        <v>1111</v>
      </c>
      <c r="G311" s="12">
        <f t="shared" si="1"/>
        <v>4</v>
      </c>
    </row>
    <row r="312">
      <c r="A312" s="62">
        <v>5.0</v>
      </c>
      <c r="B312" s="65" t="s">
        <v>1112</v>
      </c>
      <c r="G312" s="12">
        <f t="shared" si="1"/>
        <v>4</v>
      </c>
    </row>
    <row r="313">
      <c r="A313" s="62">
        <v>5.0</v>
      </c>
      <c r="B313" s="65" t="s">
        <v>1113</v>
      </c>
      <c r="G313" s="12">
        <f t="shared" si="1"/>
        <v>4</v>
      </c>
    </row>
    <row r="314">
      <c r="A314" s="62">
        <v>5.0</v>
      </c>
      <c r="B314" s="65" t="s">
        <v>1114</v>
      </c>
      <c r="G314" s="12">
        <f t="shared" si="1"/>
        <v>4</v>
      </c>
    </row>
    <row r="315">
      <c r="A315" s="62">
        <v>5.0</v>
      </c>
      <c r="B315" s="65" t="s">
        <v>1115</v>
      </c>
      <c r="G315" s="12">
        <f t="shared" si="1"/>
        <v>4</v>
      </c>
    </row>
    <row r="316">
      <c r="A316" s="62">
        <v>5.0</v>
      </c>
      <c r="B316" s="65" t="s">
        <v>1116</v>
      </c>
      <c r="G316" s="12">
        <f t="shared" si="1"/>
        <v>4</v>
      </c>
    </row>
    <row r="317">
      <c r="A317" s="62">
        <v>5.0</v>
      </c>
      <c r="B317" s="65" t="s">
        <v>1117</v>
      </c>
      <c r="G317" s="12">
        <f t="shared" si="1"/>
        <v>4</v>
      </c>
    </row>
    <row r="318">
      <c r="A318" s="62">
        <v>5.0</v>
      </c>
      <c r="B318" s="65" t="s">
        <v>1118</v>
      </c>
      <c r="G318" s="12">
        <f t="shared" si="1"/>
        <v>4</v>
      </c>
    </row>
    <row r="319">
      <c r="A319" s="62">
        <v>5.0</v>
      </c>
      <c r="B319" s="65" t="s">
        <v>1119</v>
      </c>
      <c r="G319" s="12">
        <f t="shared" si="1"/>
        <v>4</v>
      </c>
    </row>
    <row r="320">
      <c r="A320" s="62">
        <v>5.0</v>
      </c>
      <c r="B320" s="65" t="s">
        <v>1120</v>
      </c>
      <c r="G320" s="12">
        <f t="shared" si="1"/>
        <v>4</v>
      </c>
    </row>
    <row r="321">
      <c r="A321" s="62">
        <v>5.0</v>
      </c>
      <c r="B321" s="65" t="s">
        <v>1121</v>
      </c>
      <c r="G321" s="12">
        <f t="shared" si="1"/>
        <v>4</v>
      </c>
    </row>
    <row r="322">
      <c r="A322" s="62">
        <v>5.0</v>
      </c>
      <c r="B322" s="65" t="s">
        <v>1122</v>
      </c>
      <c r="G322" s="12">
        <f t="shared" si="1"/>
        <v>4</v>
      </c>
    </row>
    <row r="323">
      <c r="A323" s="62">
        <v>5.0</v>
      </c>
      <c r="B323" s="65" t="s">
        <v>1123</v>
      </c>
      <c r="G323" s="12">
        <f t="shared" si="1"/>
        <v>4</v>
      </c>
    </row>
    <row r="324">
      <c r="A324" s="62">
        <v>5.0</v>
      </c>
      <c r="B324" s="65" t="s">
        <v>1124</v>
      </c>
      <c r="G324" s="12">
        <f t="shared" si="1"/>
        <v>4</v>
      </c>
    </row>
    <row r="325">
      <c r="A325" s="62">
        <v>5.0</v>
      </c>
      <c r="B325" s="65" t="s">
        <v>1125</v>
      </c>
      <c r="G325" s="12">
        <f t="shared" si="1"/>
        <v>4</v>
      </c>
    </row>
    <row r="326">
      <c r="A326" s="62">
        <v>6.0</v>
      </c>
      <c r="B326" s="65" t="s">
        <v>1126</v>
      </c>
      <c r="G326" s="12">
        <f t="shared" si="1"/>
        <v>5</v>
      </c>
    </row>
    <row r="327">
      <c r="A327" s="62">
        <v>6.0</v>
      </c>
      <c r="B327" s="65" t="s">
        <v>1127</v>
      </c>
      <c r="G327" s="12">
        <f t="shared" si="1"/>
        <v>5</v>
      </c>
    </row>
    <row r="328">
      <c r="A328" s="62">
        <v>6.0</v>
      </c>
      <c r="B328" s="65" t="s">
        <v>1128</v>
      </c>
      <c r="G328" s="12">
        <f t="shared" si="1"/>
        <v>5</v>
      </c>
    </row>
    <row r="329">
      <c r="A329" s="62">
        <v>6.0</v>
      </c>
      <c r="B329" s="65" t="s">
        <v>1129</v>
      </c>
      <c r="G329" s="12">
        <f t="shared" si="1"/>
        <v>5</v>
      </c>
    </row>
    <row r="330">
      <c r="A330" s="62">
        <v>6.0</v>
      </c>
      <c r="B330" s="65" t="s">
        <v>1130</v>
      </c>
      <c r="G330" s="12">
        <f t="shared" si="1"/>
        <v>5</v>
      </c>
    </row>
    <row r="331">
      <c r="A331" s="62">
        <v>6.0</v>
      </c>
      <c r="B331" s="65" t="s">
        <v>1131</v>
      </c>
      <c r="G331" s="12">
        <f t="shared" si="1"/>
        <v>5</v>
      </c>
    </row>
    <row r="332">
      <c r="A332" s="62">
        <v>6.0</v>
      </c>
      <c r="B332" s="65" t="s">
        <v>1132</v>
      </c>
      <c r="G332" s="12">
        <f t="shared" si="1"/>
        <v>5</v>
      </c>
    </row>
    <row r="333">
      <c r="A333" s="62">
        <v>6.0</v>
      </c>
      <c r="B333" s="65" t="s">
        <v>1133</v>
      </c>
      <c r="G333" s="12">
        <f t="shared" si="1"/>
        <v>5</v>
      </c>
    </row>
    <row r="334">
      <c r="A334" s="62">
        <v>6.0</v>
      </c>
      <c r="B334" s="65" t="s">
        <v>1134</v>
      </c>
      <c r="G334" s="12">
        <f t="shared" si="1"/>
        <v>5</v>
      </c>
    </row>
    <row r="335">
      <c r="A335" s="62">
        <v>6.0</v>
      </c>
      <c r="B335" s="65" t="s">
        <v>1135</v>
      </c>
      <c r="G335" s="12">
        <f t="shared" si="1"/>
        <v>5</v>
      </c>
    </row>
    <row r="336">
      <c r="A336" s="62">
        <v>6.0</v>
      </c>
      <c r="B336" s="65" t="s">
        <v>1136</v>
      </c>
      <c r="G336" s="12">
        <f t="shared" si="1"/>
        <v>5</v>
      </c>
    </row>
    <row r="337">
      <c r="A337" s="62">
        <v>6.0</v>
      </c>
      <c r="B337" s="65" t="s">
        <v>1137</v>
      </c>
      <c r="G337" s="12">
        <f t="shared" si="1"/>
        <v>5</v>
      </c>
    </row>
    <row r="338">
      <c r="A338" s="62">
        <v>6.0</v>
      </c>
      <c r="B338" s="65" t="s">
        <v>1138</v>
      </c>
      <c r="G338" s="12">
        <f t="shared" si="1"/>
        <v>5</v>
      </c>
    </row>
    <row r="339">
      <c r="A339" s="62">
        <v>6.0</v>
      </c>
      <c r="B339" s="65" t="s">
        <v>1139</v>
      </c>
      <c r="G339" s="12">
        <f t="shared" si="1"/>
        <v>5</v>
      </c>
    </row>
    <row r="340">
      <c r="A340" s="62">
        <v>6.0</v>
      </c>
      <c r="B340" s="65" t="s">
        <v>1140</v>
      </c>
      <c r="G340" s="12">
        <f t="shared" si="1"/>
        <v>5</v>
      </c>
    </row>
    <row r="341">
      <c r="A341" s="62">
        <v>6.0</v>
      </c>
      <c r="B341" s="65" t="s">
        <v>1141</v>
      </c>
      <c r="G341" s="12">
        <f t="shared" si="1"/>
        <v>5</v>
      </c>
    </row>
    <row r="342">
      <c r="A342" s="64">
        <v>7.0</v>
      </c>
      <c r="B342" s="65" t="s">
        <v>1142</v>
      </c>
      <c r="G342" s="12">
        <f t="shared" si="1"/>
        <v>6</v>
      </c>
    </row>
    <row r="343">
      <c r="A343" s="62">
        <v>7.0</v>
      </c>
      <c r="B343" s="65" t="s">
        <v>1143</v>
      </c>
      <c r="G343" s="12">
        <f t="shared" si="1"/>
        <v>6</v>
      </c>
    </row>
    <row r="344">
      <c r="A344" s="62">
        <v>7.0</v>
      </c>
      <c r="B344" s="65" t="s">
        <v>1144</v>
      </c>
      <c r="G344" s="12">
        <f t="shared" si="1"/>
        <v>6</v>
      </c>
    </row>
    <row r="345">
      <c r="A345" s="62">
        <v>7.0</v>
      </c>
      <c r="B345" s="65" t="s">
        <v>1145</v>
      </c>
      <c r="G345" s="12">
        <f t="shared" si="1"/>
        <v>6</v>
      </c>
    </row>
    <row r="346">
      <c r="A346" s="62">
        <v>7.0</v>
      </c>
      <c r="B346" s="65" t="s">
        <v>1146</v>
      </c>
      <c r="G346" s="12">
        <f t="shared" si="1"/>
        <v>6</v>
      </c>
    </row>
    <row r="347">
      <c r="A347" s="62">
        <v>7.0</v>
      </c>
      <c r="B347" s="65" t="s">
        <v>1147</v>
      </c>
      <c r="G347" s="12">
        <f t="shared" si="1"/>
        <v>6</v>
      </c>
    </row>
    <row r="348">
      <c r="A348" s="62">
        <v>7.0</v>
      </c>
      <c r="B348" s="65" t="s">
        <v>1148</v>
      </c>
      <c r="G348" s="12">
        <f t="shared" si="1"/>
        <v>6</v>
      </c>
    </row>
    <row r="349">
      <c r="A349" s="62">
        <v>7.0</v>
      </c>
      <c r="B349" s="65" t="s">
        <v>1149</v>
      </c>
      <c r="G349" s="12">
        <f t="shared" si="1"/>
        <v>6</v>
      </c>
    </row>
    <row r="350">
      <c r="A350" s="62">
        <v>7.0</v>
      </c>
      <c r="B350" s="65" t="s">
        <v>1150</v>
      </c>
      <c r="G350" s="12">
        <f t="shared" si="1"/>
        <v>6</v>
      </c>
    </row>
    <row r="351">
      <c r="A351" s="62">
        <v>7.0</v>
      </c>
      <c r="B351" s="65" t="s">
        <v>1151</v>
      </c>
      <c r="G351" s="12">
        <f t="shared" si="1"/>
        <v>6</v>
      </c>
    </row>
    <row r="352">
      <c r="A352" s="62">
        <v>7.0</v>
      </c>
      <c r="B352" s="65" t="s">
        <v>1152</v>
      </c>
      <c r="G352" s="12">
        <f t="shared" si="1"/>
        <v>6</v>
      </c>
    </row>
    <row r="353">
      <c r="A353" s="62">
        <v>7.0</v>
      </c>
      <c r="B353" s="65" t="s">
        <v>1153</v>
      </c>
      <c r="G353" s="12">
        <f t="shared" si="1"/>
        <v>6</v>
      </c>
    </row>
    <row r="354">
      <c r="A354" s="62">
        <v>7.0</v>
      </c>
      <c r="B354" s="65" t="s">
        <v>1154</v>
      </c>
      <c r="G354" s="12">
        <f t="shared" si="1"/>
        <v>6</v>
      </c>
    </row>
    <row r="355">
      <c r="A355" s="62">
        <v>7.0</v>
      </c>
      <c r="B355" s="65" t="s">
        <v>1155</v>
      </c>
      <c r="G355" s="12">
        <f t="shared" si="1"/>
        <v>6</v>
      </c>
    </row>
    <row r="356">
      <c r="A356" s="62">
        <v>7.0</v>
      </c>
      <c r="B356" s="65" t="s">
        <v>1156</v>
      </c>
      <c r="G356" s="12">
        <f t="shared" si="1"/>
        <v>6</v>
      </c>
    </row>
    <row r="357">
      <c r="A357" s="62">
        <v>7.0</v>
      </c>
      <c r="B357" s="65" t="s">
        <v>1157</v>
      </c>
      <c r="G357" s="12">
        <f t="shared" si="1"/>
        <v>6</v>
      </c>
    </row>
    <row r="358">
      <c r="A358" s="62">
        <v>7.0</v>
      </c>
      <c r="B358" s="65" t="s">
        <v>1158</v>
      </c>
      <c r="G358" s="12">
        <f t="shared" si="1"/>
        <v>6</v>
      </c>
    </row>
    <row r="359">
      <c r="A359" s="62">
        <v>7.0</v>
      </c>
      <c r="B359" s="65" t="s">
        <v>1159</v>
      </c>
      <c r="G359" s="12">
        <f t="shared" si="1"/>
        <v>6</v>
      </c>
    </row>
    <row r="360">
      <c r="A360" s="62">
        <v>7.0</v>
      </c>
      <c r="B360" s="65" t="s">
        <v>1160</v>
      </c>
      <c r="G360" s="12">
        <f t="shared" si="1"/>
        <v>6</v>
      </c>
    </row>
    <row r="361">
      <c r="A361" s="64">
        <v>8.0</v>
      </c>
      <c r="B361" s="65" t="s">
        <v>1161</v>
      </c>
      <c r="G361" s="12">
        <f t="shared" si="1"/>
        <v>7</v>
      </c>
    </row>
    <row r="362">
      <c r="A362" s="62">
        <v>8.0</v>
      </c>
      <c r="B362" s="65" t="s">
        <v>1162</v>
      </c>
      <c r="G362" s="12">
        <f t="shared" si="1"/>
        <v>7</v>
      </c>
    </row>
    <row r="363">
      <c r="A363" s="62">
        <v>8.0</v>
      </c>
      <c r="B363" s="65" t="s">
        <v>1163</v>
      </c>
      <c r="G363" s="12">
        <f t="shared" si="1"/>
        <v>7</v>
      </c>
    </row>
    <row r="364">
      <c r="A364" s="62">
        <v>8.0</v>
      </c>
      <c r="B364" s="65" t="s">
        <v>1164</v>
      </c>
      <c r="G364" s="12">
        <f t="shared" si="1"/>
        <v>7</v>
      </c>
    </row>
    <row r="365">
      <c r="A365" s="62">
        <v>8.0</v>
      </c>
      <c r="B365" s="65" t="s">
        <v>1165</v>
      </c>
      <c r="G365" s="12">
        <f t="shared" si="1"/>
        <v>7</v>
      </c>
    </row>
    <row r="366">
      <c r="A366" s="62">
        <v>9.0</v>
      </c>
      <c r="B366" s="65" t="s">
        <v>1166</v>
      </c>
      <c r="G366" s="12">
        <f t="shared" si="1"/>
        <v>8</v>
      </c>
    </row>
    <row r="367">
      <c r="A367" s="62">
        <v>9.0</v>
      </c>
      <c r="B367" s="65" t="s">
        <v>1167</v>
      </c>
      <c r="G367" s="12">
        <f t="shared" si="1"/>
        <v>8</v>
      </c>
    </row>
    <row r="368">
      <c r="A368" s="62">
        <v>9.0</v>
      </c>
      <c r="B368" s="65" t="s">
        <v>1168</v>
      </c>
      <c r="G368" s="12">
        <f t="shared" si="1"/>
        <v>8</v>
      </c>
    </row>
    <row r="369">
      <c r="A369" s="62">
        <v>9.0</v>
      </c>
      <c r="B369" s="65" t="s">
        <v>1169</v>
      </c>
      <c r="G369" s="12">
        <f t="shared" si="1"/>
        <v>8</v>
      </c>
    </row>
    <row r="370">
      <c r="A370" s="62">
        <v>9.0</v>
      </c>
      <c r="B370" s="65" t="s">
        <v>1170</v>
      </c>
      <c r="G370" s="12">
        <f t="shared" si="1"/>
        <v>8</v>
      </c>
    </row>
    <row r="371">
      <c r="A371" s="62">
        <v>9.0</v>
      </c>
      <c r="B371" s="65" t="s">
        <v>1171</v>
      </c>
      <c r="G371" s="12">
        <f t="shared" si="1"/>
        <v>8</v>
      </c>
    </row>
    <row r="372">
      <c r="A372" s="62">
        <v>9.0</v>
      </c>
      <c r="B372" s="65" t="s">
        <v>1172</v>
      </c>
      <c r="G372" s="12">
        <f t="shared" si="1"/>
        <v>8</v>
      </c>
    </row>
    <row r="373">
      <c r="A373" s="62">
        <v>9.0</v>
      </c>
      <c r="B373" s="65" t="s">
        <v>1173</v>
      </c>
      <c r="G373" s="12">
        <f t="shared" si="1"/>
        <v>8</v>
      </c>
    </row>
    <row r="374">
      <c r="A374" s="62">
        <v>9.0</v>
      </c>
      <c r="B374" s="65" t="s">
        <v>1174</v>
      </c>
      <c r="G374" s="12">
        <f t="shared" si="1"/>
        <v>8</v>
      </c>
    </row>
    <row r="375">
      <c r="A375" s="62">
        <v>9.0</v>
      </c>
      <c r="B375" s="65" t="s">
        <v>1175</v>
      </c>
      <c r="G375" s="12">
        <f t="shared" si="1"/>
        <v>8</v>
      </c>
    </row>
    <row r="376">
      <c r="A376" s="62">
        <v>9.0</v>
      </c>
      <c r="B376" s="65" t="s">
        <v>1176</v>
      </c>
      <c r="G376" s="12">
        <f t="shared" si="1"/>
        <v>8</v>
      </c>
    </row>
    <row r="377">
      <c r="A377" s="62">
        <v>9.0</v>
      </c>
      <c r="B377" s="65" t="s">
        <v>1177</v>
      </c>
      <c r="G377" s="12">
        <f t="shared" si="1"/>
        <v>8</v>
      </c>
    </row>
    <row r="378">
      <c r="A378" s="62">
        <v>9.0</v>
      </c>
      <c r="B378" s="65" t="s">
        <v>1178</v>
      </c>
      <c r="G378" s="12">
        <f t="shared" si="1"/>
        <v>8</v>
      </c>
    </row>
    <row r="379">
      <c r="A379" s="62">
        <v>10.0</v>
      </c>
      <c r="B379" s="65" t="s">
        <v>1179</v>
      </c>
      <c r="G379" s="12">
        <f t="shared" si="1"/>
        <v>9</v>
      </c>
    </row>
    <row r="380">
      <c r="A380" s="62">
        <v>10.0</v>
      </c>
      <c r="B380" s="65" t="s">
        <v>1180</v>
      </c>
      <c r="G380" s="12">
        <f t="shared" si="1"/>
        <v>9</v>
      </c>
    </row>
    <row r="381">
      <c r="A381" s="62">
        <v>10.0</v>
      </c>
      <c r="B381" s="65" t="s">
        <v>1181</v>
      </c>
      <c r="G381" s="12">
        <f t="shared" si="1"/>
        <v>9</v>
      </c>
    </row>
    <row r="382">
      <c r="A382" s="62">
        <v>10.0</v>
      </c>
      <c r="B382" s="65" t="s">
        <v>1182</v>
      </c>
      <c r="G382" s="12">
        <f t="shared" si="1"/>
        <v>9</v>
      </c>
    </row>
    <row r="383">
      <c r="A383" s="62">
        <v>10.0</v>
      </c>
      <c r="B383" s="65" t="s">
        <v>1183</v>
      </c>
      <c r="G383" s="12">
        <f t="shared" si="1"/>
        <v>9</v>
      </c>
    </row>
    <row r="384">
      <c r="A384" s="62">
        <v>10.0</v>
      </c>
      <c r="B384" s="65" t="s">
        <v>1184</v>
      </c>
      <c r="G384" s="12">
        <f t="shared" si="1"/>
        <v>9</v>
      </c>
    </row>
    <row r="385">
      <c r="A385" s="62">
        <v>10.0</v>
      </c>
      <c r="B385" s="65" t="s">
        <v>1185</v>
      </c>
      <c r="G385" s="12">
        <f t="shared" si="1"/>
        <v>9</v>
      </c>
    </row>
    <row r="386">
      <c r="A386" s="62">
        <v>10.0</v>
      </c>
      <c r="B386" s="65" t="s">
        <v>1186</v>
      </c>
      <c r="G386" s="12">
        <f t="shared" si="1"/>
        <v>9</v>
      </c>
    </row>
    <row r="387">
      <c r="A387" s="62">
        <v>11.0</v>
      </c>
      <c r="B387" s="65" t="s">
        <v>1187</v>
      </c>
      <c r="G387" s="12">
        <f t="shared" si="1"/>
        <v>10</v>
      </c>
    </row>
    <row r="388">
      <c r="A388" s="62">
        <v>11.0</v>
      </c>
      <c r="B388" s="65" t="s">
        <v>1188</v>
      </c>
      <c r="G388" s="12">
        <f t="shared" si="1"/>
        <v>10</v>
      </c>
    </row>
    <row r="389">
      <c r="A389" s="62">
        <v>11.0</v>
      </c>
      <c r="B389" s="65" t="s">
        <v>1189</v>
      </c>
      <c r="G389" s="12">
        <f t="shared" si="1"/>
        <v>10</v>
      </c>
    </row>
    <row r="390">
      <c r="A390" s="62">
        <v>11.0</v>
      </c>
      <c r="B390" s="65" t="s">
        <v>1190</v>
      </c>
      <c r="G390" s="12">
        <f t="shared" si="1"/>
        <v>10</v>
      </c>
    </row>
    <row r="391">
      <c r="A391" s="62">
        <v>11.0</v>
      </c>
      <c r="B391" s="65" t="s">
        <v>1191</v>
      </c>
      <c r="G391" s="12">
        <f t="shared" si="1"/>
        <v>10</v>
      </c>
    </row>
    <row r="392">
      <c r="A392" s="62">
        <v>12.0</v>
      </c>
      <c r="B392" s="65" t="s">
        <v>1192</v>
      </c>
      <c r="G392" s="12">
        <f t="shared" si="1"/>
        <v>11</v>
      </c>
    </row>
    <row r="393">
      <c r="A393" s="64">
        <v>13.0</v>
      </c>
      <c r="B393" s="65" t="s">
        <v>1193</v>
      </c>
      <c r="G393" s="12">
        <f t="shared" si="1"/>
        <v>12</v>
      </c>
    </row>
    <row r="394">
      <c r="A394" s="62">
        <v>13.0</v>
      </c>
      <c r="B394" s="65" t="s">
        <v>1194</v>
      </c>
      <c r="G394" s="12">
        <f t="shared" si="1"/>
        <v>12</v>
      </c>
    </row>
    <row r="395">
      <c r="A395" s="62">
        <v>13.0</v>
      </c>
      <c r="B395" s="65" t="s">
        <v>1195</v>
      </c>
      <c r="G395" s="12">
        <f t="shared" si="1"/>
        <v>12</v>
      </c>
    </row>
    <row r="396">
      <c r="A396" s="62">
        <v>13.0</v>
      </c>
      <c r="B396" s="65" t="s">
        <v>1196</v>
      </c>
      <c r="G396" s="12">
        <f t="shared" si="1"/>
        <v>12</v>
      </c>
    </row>
    <row r="397">
      <c r="A397" s="62">
        <v>13.0</v>
      </c>
      <c r="B397" s="65" t="s">
        <v>1197</v>
      </c>
      <c r="G397" s="12">
        <f t="shared" si="1"/>
        <v>12</v>
      </c>
    </row>
    <row r="398">
      <c r="A398" s="62">
        <v>13.0</v>
      </c>
      <c r="B398" s="65" t="s">
        <v>1198</v>
      </c>
      <c r="G398" s="12">
        <f t="shared" si="1"/>
        <v>12</v>
      </c>
    </row>
    <row r="399">
      <c r="A399" s="62">
        <v>13.0</v>
      </c>
      <c r="B399" s="65" t="s">
        <v>1199</v>
      </c>
      <c r="G399" s="12">
        <f t="shared" si="1"/>
        <v>12</v>
      </c>
    </row>
    <row r="400">
      <c r="A400" s="62">
        <v>13.0</v>
      </c>
      <c r="B400" s="65" t="s">
        <v>1200</v>
      </c>
      <c r="G400" s="12">
        <f t="shared" si="1"/>
        <v>12</v>
      </c>
    </row>
    <row r="401">
      <c r="A401" s="62">
        <v>13.0</v>
      </c>
      <c r="B401" s="65" t="s">
        <v>1201</v>
      </c>
      <c r="G401" s="12">
        <f t="shared" si="1"/>
        <v>12</v>
      </c>
    </row>
    <row r="402">
      <c r="A402" s="62">
        <v>13.0</v>
      </c>
      <c r="B402" s="65" t="s">
        <v>1202</v>
      </c>
      <c r="G402" s="12">
        <f t="shared" si="1"/>
        <v>12</v>
      </c>
    </row>
    <row r="403">
      <c r="A403" s="62">
        <v>14.0</v>
      </c>
      <c r="B403" s="65" t="s">
        <v>1203</v>
      </c>
      <c r="G403" s="12">
        <f t="shared" si="1"/>
        <v>13</v>
      </c>
    </row>
    <row r="404">
      <c r="A404" s="62">
        <v>15.0</v>
      </c>
      <c r="B404" s="65" t="s">
        <v>1204</v>
      </c>
      <c r="G404" s="12">
        <f t="shared" si="1"/>
        <v>14</v>
      </c>
    </row>
    <row r="405">
      <c r="A405" s="62">
        <v>15.0</v>
      </c>
      <c r="B405" s="65" t="s">
        <v>1205</v>
      </c>
      <c r="G405" s="12">
        <f t="shared" si="1"/>
        <v>14</v>
      </c>
    </row>
    <row r="406">
      <c r="A406" s="62">
        <v>15.0</v>
      </c>
      <c r="B406" s="65" t="s">
        <v>1206</v>
      </c>
      <c r="G406" s="12">
        <f t="shared" si="1"/>
        <v>14</v>
      </c>
    </row>
    <row r="407">
      <c r="A407" s="62">
        <v>15.0</v>
      </c>
      <c r="B407" s="65" t="s">
        <v>1207</v>
      </c>
      <c r="G407" s="12">
        <f t="shared" si="1"/>
        <v>14</v>
      </c>
    </row>
    <row r="408">
      <c r="A408" s="62">
        <v>16.0</v>
      </c>
      <c r="B408" s="65" t="s">
        <v>1208</v>
      </c>
      <c r="G408" s="12">
        <f t="shared" si="1"/>
        <v>15</v>
      </c>
    </row>
    <row r="409">
      <c r="A409" s="62">
        <v>16.0</v>
      </c>
      <c r="B409" s="65" t="s">
        <v>1209</v>
      </c>
      <c r="G409" s="12">
        <f t="shared" si="1"/>
        <v>15</v>
      </c>
    </row>
    <row r="410">
      <c r="A410" s="62">
        <v>17.0</v>
      </c>
      <c r="B410" s="65" t="s">
        <v>1210</v>
      </c>
      <c r="G410" s="12">
        <f t="shared" si="1"/>
        <v>16</v>
      </c>
    </row>
    <row r="411">
      <c r="A411" s="62">
        <v>17.0</v>
      </c>
      <c r="B411" s="65" t="s">
        <v>1211</v>
      </c>
      <c r="G411" s="12">
        <f t="shared" si="1"/>
        <v>16</v>
      </c>
    </row>
    <row r="412">
      <c r="A412" s="62">
        <v>17.0</v>
      </c>
      <c r="B412" s="65" t="s">
        <v>1212</v>
      </c>
      <c r="G412" s="12">
        <f t="shared" si="1"/>
        <v>16</v>
      </c>
    </row>
    <row r="413">
      <c r="A413" s="62">
        <v>19.0</v>
      </c>
      <c r="B413" s="65" t="s">
        <v>1213</v>
      </c>
      <c r="G413" s="12">
        <f t="shared" si="1"/>
        <v>18</v>
      </c>
    </row>
    <row r="414">
      <c r="A414" s="62">
        <v>19.0</v>
      </c>
      <c r="B414" s="65" t="s">
        <v>1214</v>
      </c>
      <c r="G414" s="12">
        <f t="shared" si="1"/>
        <v>18</v>
      </c>
    </row>
    <row r="415">
      <c r="A415" s="62">
        <v>20.0</v>
      </c>
      <c r="B415" s="65" t="s">
        <v>1215</v>
      </c>
      <c r="G415" s="12">
        <f t="shared" si="1"/>
        <v>19</v>
      </c>
    </row>
    <row r="416">
      <c r="A416" s="62">
        <v>21.0</v>
      </c>
      <c r="B416" s="65" t="s">
        <v>1216</v>
      </c>
      <c r="G416" s="12">
        <f t="shared" si="1"/>
        <v>20</v>
      </c>
    </row>
    <row r="417">
      <c r="A417" s="62">
        <v>23.0</v>
      </c>
      <c r="B417" s="65" t="s">
        <v>1217</v>
      </c>
      <c r="G417" s="12">
        <f t="shared" si="1"/>
        <v>22</v>
      </c>
    </row>
    <row r="418">
      <c r="A418" s="62">
        <v>23.0</v>
      </c>
      <c r="B418" s="65" t="s">
        <v>1218</v>
      </c>
      <c r="G418" s="12">
        <f t="shared" si="1"/>
        <v>22</v>
      </c>
    </row>
    <row r="419">
      <c r="A419" s="62">
        <v>24.0</v>
      </c>
      <c r="B419" s="65" t="s">
        <v>1219</v>
      </c>
      <c r="G419" s="12">
        <f t="shared" si="1"/>
        <v>23</v>
      </c>
    </row>
    <row r="420">
      <c r="A420" s="62">
        <v>27.0</v>
      </c>
      <c r="B420" s="65" t="s">
        <v>1220</v>
      </c>
      <c r="G420" s="12">
        <f t="shared" si="1"/>
        <v>26</v>
      </c>
    </row>
    <row r="421">
      <c r="A421" s="62">
        <v>27.0</v>
      </c>
      <c r="B421" s="65" t="s">
        <v>1221</v>
      </c>
      <c r="G421" s="12">
        <f t="shared" si="1"/>
        <v>26</v>
      </c>
    </row>
    <row r="422">
      <c r="A422" s="62">
        <v>41.0</v>
      </c>
      <c r="B422" s="65" t="s">
        <v>1222</v>
      </c>
      <c r="G422" s="12">
        <f t="shared" si="1"/>
        <v>40</v>
      </c>
    </row>
    <row r="423">
      <c r="A423" s="62">
        <v>41.0</v>
      </c>
      <c r="B423" s="65" t="s">
        <v>1223</v>
      </c>
      <c r="G423" s="12">
        <f t="shared" si="1"/>
        <v>40</v>
      </c>
    </row>
    <row r="424">
      <c r="A424" s="62">
        <v>49.0</v>
      </c>
      <c r="B424" s="65" t="s">
        <v>1224</v>
      </c>
      <c r="G424" s="12">
        <f t="shared" si="1"/>
        <v>48</v>
      </c>
    </row>
    <row r="425">
      <c r="A425" s="62">
        <v>52.0</v>
      </c>
      <c r="B425" s="65" t="s">
        <v>1225</v>
      </c>
      <c r="G425" s="12">
        <f t="shared" si="1"/>
        <v>51</v>
      </c>
    </row>
    <row r="426">
      <c r="A426" s="62">
        <v>53.0</v>
      </c>
      <c r="B426" s="65" t="s">
        <v>1226</v>
      </c>
      <c r="G426" s="12">
        <f t="shared" si="1"/>
        <v>52</v>
      </c>
    </row>
    <row r="427">
      <c r="A427" s="62">
        <v>61.0</v>
      </c>
      <c r="B427" s="65" t="s">
        <v>1227</v>
      </c>
      <c r="G427" s="12">
        <f t="shared" si="1"/>
        <v>60</v>
      </c>
    </row>
    <row r="428">
      <c r="B428" s="66"/>
    </row>
    <row r="429">
      <c r="B429" s="66"/>
    </row>
    <row r="430">
      <c r="A430" s="61"/>
      <c r="B430" s="61"/>
    </row>
    <row r="431">
      <c r="A431" s="61"/>
      <c r="B431" s="6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1228</v>
      </c>
      <c r="B1" s="60" t="s">
        <v>1229</v>
      </c>
      <c r="C1" s="60" t="s">
        <v>1230</v>
      </c>
      <c r="D1" s="60" t="s">
        <v>1231</v>
      </c>
      <c r="E1" s="60" t="s">
        <v>1232</v>
      </c>
      <c r="F1" s="60" t="s">
        <v>1233</v>
      </c>
      <c r="G1" s="60" t="s">
        <v>1234</v>
      </c>
      <c r="H1" s="60" t="s">
        <v>1235</v>
      </c>
      <c r="I1" s="60" t="s">
        <v>1236</v>
      </c>
    </row>
    <row r="2">
      <c r="A2" s="60" t="s">
        <v>1237</v>
      </c>
      <c r="B2" s="60" t="s">
        <v>1238</v>
      </c>
      <c r="C2" s="60">
        <v>15.0</v>
      </c>
      <c r="D2" s="60">
        <v>15.0</v>
      </c>
      <c r="E2" s="60" t="s">
        <v>1237</v>
      </c>
      <c r="F2" s="60" t="s">
        <v>1238</v>
      </c>
      <c r="G2" s="60">
        <v>20.0</v>
      </c>
      <c r="H2" s="60">
        <v>25.0</v>
      </c>
      <c r="I2" s="60" t="s">
        <v>1239</v>
      </c>
      <c r="K2" s="12" t="str">
        <f>IFERROR(__xludf.DUMMYFUNCTION("UNIQUE(E1:E1000)"),"Sink")</f>
        <v>Sink</v>
      </c>
      <c r="L2" s="12">
        <f>COUNTIF(E1:E1000, K2)</f>
        <v>8</v>
      </c>
    </row>
    <row r="3">
      <c r="A3" s="60" t="s">
        <v>1237</v>
      </c>
      <c r="B3" s="60" t="s">
        <v>1238</v>
      </c>
      <c r="C3" s="60">
        <v>15.0</v>
      </c>
      <c r="D3" s="60">
        <v>15.0</v>
      </c>
      <c r="E3" s="60" t="s">
        <v>1237</v>
      </c>
      <c r="F3" s="60" t="s">
        <v>1238</v>
      </c>
      <c r="G3" s="60">
        <v>27.0</v>
      </c>
      <c r="H3" s="60">
        <v>32.0</v>
      </c>
      <c r="I3" s="60" t="s">
        <v>1240</v>
      </c>
      <c r="K3" s="12" t="str">
        <f>IFERROR(__xludf.DUMMYFUNCTION("""COMPUTED_VALUE"""),"findAll")</f>
        <v>findAll</v>
      </c>
      <c r="L3" s="11">
        <v>10.0</v>
      </c>
    </row>
    <row r="4">
      <c r="A4" s="60" t="s">
        <v>1237</v>
      </c>
      <c r="B4" s="60" t="s">
        <v>1238</v>
      </c>
      <c r="C4" s="60">
        <v>20.0</v>
      </c>
      <c r="D4" s="60">
        <v>25.0</v>
      </c>
      <c r="E4" s="60" t="s">
        <v>1237</v>
      </c>
      <c r="F4" s="60" t="s">
        <v>1238</v>
      </c>
      <c r="G4" s="60">
        <v>34.0</v>
      </c>
      <c r="H4" s="60">
        <v>38.0</v>
      </c>
      <c r="I4" s="60" t="s">
        <v>1241</v>
      </c>
      <c r="K4" s="12" t="str">
        <f>IFERROR(__xludf.DUMMYFUNCTION("""COMPUTED_VALUE"""),"findByPk")</f>
        <v>findByPk</v>
      </c>
      <c r="L4" s="12">
        <f t="shared" ref="L4:L6" si="1">COUNTIF(E3:E1000, K4)</f>
        <v>9</v>
      </c>
    </row>
    <row r="5">
      <c r="A5" s="60" t="s">
        <v>1237</v>
      </c>
      <c r="B5" s="60" t="s">
        <v>1238</v>
      </c>
      <c r="C5" s="60">
        <v>196.0</v>
      </c>
      <c r="D5" s="60">
        <v>201.0</v>
      </c>
      <c r="E5" s="60" t="s">
        <v>1237</v>
      </c>
      <c r="F5" s="60" t="s">
        <v>1238</v>
      </c>
      <c r="G5" s="60">
        <v>205.0</v>
      </c>
      <c r="H5" s="60">
        <v>210.0</v>
      </c>
      <c r="I5" s="60" t="s">
        <v>1242</v>
      </c>
      <c r="K5" s="12" t="str">
        <f>IFERROR(__xludf.DUMMYFUNCTION("""COMPUTED_VALUE"""),"findOne")</f>
        <v>findOne</v>
      </c>
      <c r="L5" s="12">
        <f t="shared" si="1"/>
        <v>5</v>
      </c>
    </row>
    <row r="6">
      <c r="A6" s="60" t="s">
        <v>1228</v>
      </c>
      <c r="B6" s="60" t="s">
        <v>1229</v>
      </c>
      <c r="C6" s="60" t="s">
        <v>1230</v>
      </c>
      <c r="D6" s="60" t="s">
        <v>1231</v>
      </c>
      <c r="E6" s="60" t="s">
        <v>1232</v>
      </c>
      <c r="F6" s="60" t="s">
        <v>1233</v>
      </c>
      <c r="G6" s="60" t="s">
        <v>1234</v>
      </c>
      <c r="H6" s="60" t="s">
        <v>1235</v>
      </c>
      <c r="I6" s="60" t="s">
        <v>1236</v>
      </c>
      <c r="K6" s="12" t="str">
        <f>IFERROR(__xludf.DUMMYFUNCTION("""COMPUTED_VALUE"""),"count")</f>
        <v>count</v>
      </c>
      <c r="L6" s="12">
        <f t="shared" si="1"/>
        <v>20</v>
      </c>
    </row>
    <row r="7">
      <c r="A7" s="60" t="s">
        <v>1237</v>
      </c>
      <c r="B7" s="60" t="s">
        <v>1243</v>
      </c>
      <c r="C7" s="60">
        <v>18.0</v>
      </c>
      <c r="D7" s="60">
        <v>21.0</v>
      </c>
      <c r="E7" s="60" t="s">
        <v>1244</v>
      </c>
      <c r="F7" s="60" t="s">
        <v>1243</v>
      </c>
      <c r="G7" s="60">
        <v>25.0</v>
      </c>
      <c r="H7" s="60">
        <v>25.0</v>
      </c>
      <c r="I7" s="60" t="s">
        <v>1245</v>
      </c>
      <c r="K7" s="12"/>
      <c r="L7" s="12">
        <f>sum(L3:L6)</f>
        <v>44</v>
      </c>
    </row>
    <row r="8">
      <c r="A8" s="60" t="s">
        <v>1237</v>
      </c>
      <c r="B8" s="60" t="s">
        <v>1243</v>
      </c>
      <c r="C8" s="60">
        <v>18.0</v>
      </c>
      <c r="D8" s="60">
        <v>21.0</v>
      </c>
      <c r="E8" s="60" t="s">
        <v>1244</v>
      </c>
      <c r="F8" s="60" t="s">
        <v>1243</v>
      </c>
      <c r="G8" s="60">
        <v>26.0</v>
      </c>
      <c r="H8" s="60">
        <v>26.0</v>
      </c>
      <c r="I8" s="60" t="s">
        <v>1246</v>
      </c>
    </row>
    <row r="9">
      <c r="A9" s="60" t="s">
        <v>1237</v>
      </c>
      <c r="B9" s="60" t="s">
        <v>1243</v>
      </c>
      <c r="C9" s="60">
        <v>18.0</v>
      </c>
      <c r="D9" s="60">
        <v>21.0</v>
      </c>
      <c r="E9" s="60" t="s">
        <v>1237</v>
      </c>
      <c r="F9" s="60" t="s">
        <v>1243</v>
      </c>
      <c r="G9" s="60">
        <v>27.0</v>
      </c>
      <c r="H9" s="60">
        <v>27.0</v>
      </c>
      <c r="I9" s="60" t="s">
        <v>1245</v>
      </c>
    </row>
    <row r="10">
      <c r="A10" s="60" t="s">
        <v>1237</v>
      </c>
      <c r="B10" s="60" t="s">
        <v>1243</v>
      </c>
      <c r="C10" s="60">
        <v>33.0</v>
      </c>
      <c r="D10" s="60">
        <v>33.0</v>
      </c>
      <c r="E10" s="60" t="s">
        <v>1244</v>
      </c>
      <c r="F10" s="60" t="s">
        <v>1243</v>
      </c>
      <c r="G10" s="60">
        <v>37.0</v>
      </c>
      <c r="H10" s="60">
        <v>37.0</v>
      </c>
      <c r="I10" s="60" t="s">
        <v>1245</v>
      </c>
    </row>
    <row r="11">
      <c r="A11" s="60" t="s">
        <v>1237</v>
      </c>
      <c r="B11" s="60" t="s">
        <v>1243</v>
      </c>
      <c r="C11" s="60">
        <v>33.0</v>
      </c>
      <c r="D11" s="60">
        <v>33.0</v>
      </c>
      <c r="E11" s="60" t="s">
        <v>1244</v>
      </c>
      <c r="F11" s="60" t="s">
        <v>1243</v>
      </c>
      <c r="G11" s="60">
        <v>38.0</v>
      </c>
      <c r="H11" s="60">
        <v>38.0</v>
      </c>
      <c r="I11" s="60" t="s">
        <v>1246</v>
      </c>
    </row>
    <row r="12">
      <c r="A12" s="60" t="s">
        <v>1237</v>
      </c>
      <c r="B12" s="60" t="s">
        <v>1243</v>
      </c>
      <c r="C12" s="60">
        <v>33.0</v>
      </c>
      <c r="D12" s="60">
        <v>33.0</v>
      </c>
      <c r="E12" s="60" t="s">
        <v>1237</v>
      </c>
      <c r="F12" s="60" t="s">
        <v>1243</v>
      </c>
      <c r="G12" s="60">
        <v>39.0</v>
      </c>
      <c r="H12" s="60">
        <v>39.0</v>
      </c>
      <c r="I12" s="60" t="s">
        <v>1245</v>
      </c>
    </row>
    <row r="13">
      <c r="A13" s="60" t="s">
        <v>1237</v>
      </c>
      <c r="B13" s="60" t="s">
        <v>1243</v>
      </c>
      <c r="C13" s="60">
        <v>45.0</v>
      </c>
      <c r="D13" s="60">
        <v>53.0</v>
      </c>
      <c r="E13" s="60" t="s">
        <v>1244</v>
      </c>
      <c r="F13" s="60" t="s">
        <v>1243</v>
      </c>
      <c r="G13" s="60">
        <v>57.0</v>
      </c>
      <c r="H13" s="60">
        <v>57.0</v>
      </c>
      <c r="I13" s="60" t="s">
        <v>1245</v>
      </c>
    </row>
    <row r="14">
      <c r="A14" s="60" t="s">
        <v>1237</v>
      </c>
      <c r="B14" s="60" t="s">
        <v>1243</v>
      </c>
      <c r="C14" s="60">
        <v>45.0</v>
      </c>
      <c r="D14" s="60">
        <v>53.0</v>
      </c>
      <c r="E14" s="60" t="s">
        <v>1244</v>
      </c>
      <c r="F14" s="60" t="s">
        <v>1243</v>
      </c>
      <c r="G14" s="60">
        <v>58.0</v>
      </c>
      <c r="H14" s="60">
        <v>58.0</v>
      </c>
      <c r="I14" s="60" t="s">
        <v>1246</v>
      </c>
    </row>
    <row r="15">
      <c r="A15" s="60" t="s">
        <v>1237</v>
      </c>
      <c r="B15" s="60" t="s">
        <v>1243</v>
      </c>
      <c r="C15" s="60">
        <v>45.0</v>
      </c>
      <c r="D15" s="60">
        <v>53.0</v>
      </c>
      <c r="E15" s="60" t="s">
        <v>1237</v>
      </c>
      <c r="F15" s="60" t="s">
        <v>1243</v>
      </c>
      <c r="G15" s="60">
        <v>59.0</v>
      </c>
      <c r="H15" s="60">
        <v>59.0</v>
      </c>
      <c r="I15" s="60" t="s">
        <v>1245</v>
      </c>
    </row>
    <row r="16">
      <c r="A16" s="60" t="s">
        <v>1237</v>
      </c>
      <c r="B16" s="60" t="s">
        <v>1243</v>
      </c>
      <c r="C16" s="60">
        <v>65.0</v>
      </c>
      <c r="D16" s="60">
        <v>65.0</v>
      </c>
      <c r="E16" s="60" t="s">
        <v>1244</v>
      </c>
      <c r="F16" s="60" t="s">
        <v>1243</v>
      </c>
      <c r="G16" s="60">
        <v>69.0</v>
      </c>
      <c r="H16" s="60">
        <v>69.0</v>
      </c>
      <c r="I16" s="60" t="s">
        <v>1245</v>
      </c>
    </row>
    <row r="17">
      <c r="A17" s="60" t="s">
        <v>1237</v>
      </c>
      <c r="B17" s="60" t="s">
        <v>1243</v>
      </c>
      <c r="C17" s="60">
        <v>65.0</v>
      </c>
      <c r="D17" s="60">
        <v>65.0</v>
      </c>
      <c r="E17" s="60" t="s">
        <v>1244</v>
      </c>
      <c r="F17" s="60" t="s">
        <v>1243</v>
      </c>
      <c r="G17" s="60">
        <v>70.0</v>
      </c>
      <c r="H17" s="60">
        <v>70.0</v>
      </c>
      <c r="I17" s="60" t="s">
        <v>1246</v>
      </c>
    </row>
    <row r="18">
      <c r="A18" s="60" t="s">
        <v>1237</v>
      </c>
      <c r="B18" s="60" t="s">
        <v>1243</v>
      </c>
      <c r="C18" s="60">
        <v>65.0</v>
      </c>
      <c r="D18" s="60">
        <v>65.0</v>
      </c>
      <c r="E18" s="60" t="s">
        <v>1237</v>
      </c>
      <c r="F18" s="60" t="s">
        <v>1243</v>
      </c>
      <c r="G18" s="60">
        <v>71.0</v>
      </c>
      <c r="H18" s="60">
        <v>71.0</v>
      </c>
      <c r="I18" s="60" t="s">
        <v>1245</v>
      </c>
    </row>
    <row r="19">
      <c r="A19" s="60" t="s">
        <v>1237</v>
      </c>
      <c r="B19" s="60" t="s">
        <v>1243</v>
      </c>
      <c r="C19" s="60">
        <v>105.0</v>
      </c>
      <c r="D19" s="60">
        <v>105.0</v>
      </c>
      <c r="E19" s="60" t="s">
        <v>1237</v>
      </c>
      <c r="F19" s="60" t="s">
        <v>1243</v>
      </c>
      <c r="G19" s="60">
        <v>110.0</v>
      </c>
      <c r="H19" s="60">
        <v>110.0</v>
      </c>
      <c r="I19" s="60" t="s">
        <v>1247</v>
      </c>
    </row>
    <row r="20">
      <c r="A20" s="60" t="s">
        <v>1237</v>
      </c>
      <c r="B20" s="60" t="s">
        <v>1248</v>
      </c>
      <c r="C20" s="60">
        <v>7.0</v>
      </c>
      <c r="D20" s="60">
        <v>7.0</v>
      </c>
      <c r="E20" s="60" t="s">
        <v>1244</v>
      </c>
      <c r="F20" s="60" t="s">
        <v>1248</v>
      </c>
      <c r="G20" s="60">
        <v>11.0</v>
      </c>
      <c r="H20" s="60">
        <v>11.0</v>
      </c>
      <c r="I20" s="60" t="s">
        <v>1249</v>
      </c>
    </row>
    <row r="21">
      <c r="A21" s="60" t="s">
        <v>1237</v>
      </c>
      <c r="B21" s="60" t="s">
        <v>1250</v>
      </c>
      <c r="C21" s="60">
        <v>7.0</v>
      </c>
      <c r="D21" s="60">
        <v>7.0</v>
      </c>
      <c r="E21" s="60" t="s">
        <v>1237</v>
      </c>
      <c r="F21" s="60" t="s">
        <v>1250</v>
      </c>
      <c r="G21" s="60">
        <v>11.0</v>
      </c>
      <c r="H21" s="60">
        <v>11.0</v>
      </c>
      <c r="I21" s="60" t="s">
        <v>1251</v>
      </c>
    </row>
    <row r="22">
      <c r="A22" s="60" t="s">
        <v>1228</v>
      </c>
      <c r="B22" s="60" t="s">
        <v>1229</v>
      </c>
      <c r="C22" s="60" t="s">
        <v>1230</v>
      </c>
      <c r="D22" s="60" t="s">
        <v>1231</v>
      </c>
      <c r="E22" s="60" t="s">
        <v>1232</v>
      </c>
      <c r="F22" s="60" t="s">
        <v>1233</v>
      </c>
      <c r="G22" s="60" t="s">
        <v>1234</v>
      </c>
      <c r="H22" s="60" t="s">
        <v>1235</v>
      </c>
      <c r="I22" s="60" t="s">
        <v>1236</v>
      </c>
    </row>
    <row r="23">
      <c r="A23" s="60" t="s">
        <v>1237</v>
      </c>
      <c r="B23" s="60" t="s">
        <v>1252</v>
      </c>
      <c r="C23" s="60">
        <v>16.0</v>
      </c>
      <c r="D23" s="60">
        <v>16.0</v>
      </c>
      <c r="E23" s="60" t="s">
        <v>1253</v>
      </c>
      <c r="F23" s="60" t="s">
        <v>1252</v>
      </c>
      <c r="G23" s="60">
        <v>22.0</v>
      </c>
      <c r="H23" s="60">
        <v>22.0</v>
      </c>
      <c r="I23" s="60" t="s">
        <v>1254</v>
      </c>
    </row>
    <row r="24">
      <c r="A24" s="60" t="s">
        <v>1228</v>
      </c>
      <c r="B24" s="60" t="s">
        <v>1229</v>
      </c>
      <c r="C24" s="60" t="s">
        <v>1230</v>
      </c>
      <c r="D24" s="60" t="s">
        <v>1231</v>
      </c>
      <c r="E24" s="60" t="s">
        <v>1232</v>
      </c>
      <c r="F24" s="60" t="s">
        <v>1233</v>
      </c>
      <c r="G24" s="60" t="s">
        <v>1234</v>
      </c>
      <c r="H24" s="60" t="s">
        <v>1235</v>
      </c>
      <c r="I24" s="60" t="s">
        <v>1236</v>
      </c>
    </row>
    <row r="25">
      <c r="A25" s="60" t="s">
        <v>1237</v>
      </c>
      <c r="B25" s="60" t="s">
        <v>1255</v>
      </c>
      <c r="C25" s="60">
        <v>263.0</v>
      </c>
      <c r="D25" s="60">
        <v>275.0</v>
      </c>
      <c r="E25" s="60" t="s">
        <v>1256</v>
      </c>
      <c r="F25" s="60" t="s">
        <v>1255</v>
      </c>
      <c r="G25" s="60">
        <v>277.0</v>
      </c>
      <c r="H25" s="60">
        <v>289.0</v>
      </c>
      <c r="I25" s="60" t="s">
        <v>1257</v>
      </c>
    </row>
    <row r="26">
      <c r="A26" s="60" t="s">
        <v>1237</v>
      </c>
      <c r="B26" s="60" t="s">
        <v>1255</v>
      </c>
      <c r="C26" s="60">
        <v>263.0</v>
      </c>
      <c r="D26" s="60">
        <v>275.0</v>
      </c>
      <c r="E26" s="60"/>
      <c r="F26" s="60" t="s">
        <v>1255</v>
      </c>
      <c r="G26" s="60">
        <v>277.0</v>
      </c>
      <c r="H26" s="60">
        <v>289.0</v>
      </c>
      <c r="I26" s="60" t="s">
        <v>1257</v>
      </c>
    </row>
    <row r="27">
      <c r="A27" s="60" t="s">
        <v>1237</v>
      </c>
      <c r="B27" s="60" t="s">
        <v>1255</v>
      </c>
      <c r="C27" s="60">
        <v>263.0</v>
      </c>
      <c r="D27" s="60">
        <v>275.0</v>
      </c>
      <c r="E27" s="60" t="s">
        <v>1256</v>
      </c>
      <c r="F27" s="60" t="s">
        <v>1255</v>
      </c>
      <c r="G27" s="60">
        <v>290.0</v>
      </c>
      <c r="H27" s="60">
        <v>301.0</v>
      </c>
      <c r="I27" s="60" t="s">
        <v>1257</v>
      </c>
    </row>
    <row r="28">
      <c r="A28" s="60" t="s">
        <v>1237</v>
      </c>
      <c r="B28" s="60" t="s">
        <v>1255</v>
      </c>
      <c r="C28" s="60">
        <v>263.0</v>
      </c>
      <c r="D28" s="60">
        <v>275.0</v>
      </c>
      <c r="E28" s="60"/>
      <c r="F28" s="60" t="s">
        <v>1255</v>
      </c>
      <c r="G28" s="60">
        <v>290.0</v>
      </c>
      <c r="H28" s="60">
        <v>301.0</v>
      </c>
      <c r="I28" s="60" t="s">
        <v>1257</v>
      </c>
    </row>
    <row r="29">
      <c r="A29" s="60" t="s">
        <v>1237</v>
      </c>
      <c r="B29" s="60" t="s">
        <v>1255</v>
      </c>
      <c r="C29" s="60">
        <v>432.0</v>
      </c>
      <c r="D29" s="60">
        <v>450.0</v>
      </c>
      <c r="E29" s="60" t="s">
        <v>1256</v>
      </c>
      <c r="F29" s="60" t="s">
        <v>1255</v>
      </c>
      <c r="G29" s="60">
        <v>452.0</v>
      </c>
      <c r="H29" s="60">
        <v>464.0</v>
      </c>
      <c r="I29" s="60" t="s">
        <v>1257</v>
      </c>
    </row>
    <row r="30">
      <c r="A30" s="60" t="s">
        <v>1237</v>
      </c>
      <c r="B30" s="60" t="s">
        <v>1255</v>
      </c>
      <c r="C30" s="60">
        <v>432.0</v>
      </c>
      <c r="D30" s="60">
        <v>450.0</v>
      </c>
      <c r="E30" s="60"/>
      <c r="F30" s="60" t="s">
        <v>1255</v>
      </c>
      <c r="G30" s="60">
        <v>452.0</v>
      </c>
      <c r="H30" s="60">
        <v>464.0</v>
      </c>
      <c r="I30" s="60" t="s">
        <v>1257</v>
      </c>
    </row>
    <row r="31">
      <c r="A31" s="60" t="s">
        <v>1237</v>
      </c>
      <c r="B31" s="60" t="s">
        <v>1255</v>
      </c>
      <c r="C31" s="60">
        <v>432.0</v>
      </c>
      <c r="D31" s="60">
        <v>450.0</v>
      </c>
      <c r="E31" s="60" t="s">
        <v>1256</v>
      </c>
      <c r="F31" s="60" t="s">
        <v>1255</v>
      </c>
      <c r="G31" s="60">
        <v>465.0</v>
      </c>
      <c r="H31" s="60">
        <v>476.0</v>
      </c>
      <c r="I31" s="60" t="s">
        <v>1257</v>
      </c>
    </row>
    <row r="32">
      <c r="A32" s="60" t="s">
        <v>1237</v>
      </c>
      <c r="B32" s="60" t="s">
        <v>1255</v>
      </c>
      <c r="C32" s="60">
        <v>432.0</v>
      </c>
      <c r="D32" s="60">
        <v>450.0</v>
      </c>
      <c r="E32" s="60"/>
      <c r="F32" s="60" t="s">
        <v>1255</v>
      </c>
      <c r="G32" s="60">
        <v>465.0</v>
      </c>
      <c r="H32" s="60">
        <v>476.0</v>
      </c>
      <c r="I32" s="60" t="s">
        <v>1257</v>
      </c>
    </row>
    <row r="33">
      <c r="A33" s="60" t="s">
        <v>1237</v>
      </c>
      <c r="B33" s="60" t="s">
        <v>1255</v>
      </c>
      <c r="C33" s="60">
        <v>607.0</v>
      </c>
      <c r="D33" s="60">
        <v>625.0</v>
      </c>
      <c r="E33" s="60" t="s">
        <v>1256</v>
      </c>
      <c r="F33" s="60" t="s">
        <v>1255</v>
      </c>
      <c r="G33" s="60">
        <v>627.0</v>
      </c>
      <c r="H33" s="60">
        <v>639.0</v>
      </c>
      <c r="I33" s="60" t="s">
        <v>1257</v>
      </c>
    </row>
    <row r="34">
      <c r="A34" s="60" t="s">
        <v>1237</v>
      </c>
      <c r="B34" s="60" t="s">
        <v>1255</v>
      </c>
      <c r="C34" s="60">
        <v>607.0</v>
      </c>
      <c r="D34" s="60">
        <v>625.0</v>
      </c>
      <c r="E34" s="60"/>
      <c r="F34" s="60" t="s">
        <v>1255</v>
      </c>
      <c r="G34" s="60">
        <v>627.0</v>
      </c>
      <c r="H34" s="60">
        <v>639.0</v>
      </c>
      <c r="I34" s="60" t="s">
        <v>1257</v>
      </c>
    </row>
    <row r="35">
      <c r="A35" s="60" t="s">
        <v>1237</v>
      </c>
      <c r="B35" s="60" t="s">
        <v>1255</v>
      </c>
      <c r="C35" s="60">
        <v>607.0</v>
      </c>
      <c r="D35" s="60">
        <v>625.0</v>
      </c>
      <c r="E35" s="60" t="s">
        <v>1256</v>
      </c>
      <c r="F35" s="60" t="s">
        <v>1255</v>
      </c>
      <c r="G35" s="60">
        <v>640.0</v>
      </c>
      <c r="H35" s="60">
        <v>651.0</v>
      </c>
      <c r="I35" s="60" t="s">
        <v>1257</v>
      </c>
    </row>
    <row r="36">
      <c r="A36" s="60" t="s">
        <v>1237</v>
      </c>
      <c r="B36" s="60" t="s">
        <v>1255</v>
      </c>
      <c r="C36" s="60">
        <v>607.0</v>
      </c>
      <c r="D36" s="60">
        <v>625.0</v>
      </c>
      <c r="E36" s="60"/>
      <c r="F36" s="60" t="s">
        <v>1255</v>
      </c>
      <c r="G36" s="60">
        <v>640.0</v>
      </c>
      <c r="H36" s="60">
        <v>651.0</v>
      </c>
      <c r="I36" s="60" t="s">
        <v>1257</v>
      </c>
    </row>
    <row r="37">
      <c r="A37" s="60" t="s">
        <v>1228</v>
      </c>
      <c r="B37" s="60" t="s">
        <v>1229</v>
      </c>
      <c r="C37" s="60" t="s">
        <v>1230</v>
      </c>
      <c r="D37" s="60" t="s">
        <v>1231</v>
      </c>
      <c r="E37" s="60" t="s">
        <v>1232</v>
      </c>
      <c r="F37" s="60" t="s">
        <v>1233</v>
      </c>
      <c r="G37" s="60" t="s">
        <v>1234</v>
      </c>
      <c r="H37" s="60" t="s">
        <v>1235</v>
      </c>
      <c r="I37" s="60" t="s">
        <v>1236</v>
      </c>
    </row>
    <row r="38">
      <c r="A38" s="60" t="s">
        <v>1237</v>
      </c>
      <c r="B38" s="60" t="s">
        <v>1258</v>
      </c>
      <c r="C38" s="60">
        <v>17.0</v>
      </c>
      <c r="D38" s="60">
        <v>26.0</v>
      </c>
      <c r="E38" s="60" t="s">
        <v>1256</v>
      </c>
      <c r="F38" s="60" t="s">
        <v>1258</v>
      </c>
      <c r="G38" s="60">
        <v>29.0</v>
      </c>
      <c r="H38" s="60">
        <v>31.0</v>
      </c>
      <c r="I38" s="60" t="s">
        <v>1259</v>
      </c>
    </row>
    <row r="39">
      <c r="A39" s="60" t="s">
        <v>1237</v>
      </c>
      <c r="B39" s="60" t="s">
        <v>1258</v>
      </c>
      <c r="C39" s="60">
        <v>55.0</v>
      </c>
      <c r="D39" s="60">
        <v>64.0</v>
      </c>
      <c r="E39" s="60" t="s">
        <v>1256</v>
      </c>
      <c r="F39" s="60" t="s">
        <v>1258</v>
      </c>
      <c r="G39" s="60">
        <v>67.0</v>
      </c>
      <c r="H39" s="60">
        <v>69.0</v>
      </c>
      <c r="I39" s="60" t="s">
        <v>1259</v>
      </c>
    </row>
    <row r="40">
      <c r="A40" s="60" t="s">
        <v>1237</v>
      </c>
      <c r="B40" s="60" t="s">
        <v>1258</v>
      </c>
      <c r="C40" s="60">
        <v>95.0</v>
      </c>
      <c r="D40" s="60">
        <v>104.0</v>
      </c>
      <c r="E40" s="60" t="s">
        <v>1256</v>
      </c>
      <c r="F40" s="60" t="s">
        <v>1258</v>
      </c>
      <c r="G40" s="60">
        <v>107.0</v>
      </c>
      <c r="H40" s="60">
        <v>109.0</v>
      </c>
      <c r="I40" s="60" t="s">
        <v>1259</v>
      </c>
    </row>
    <row r="41">
      <c r="A41" s="60" t="s">
        <v>1237</v>
      </c>
      <c r="B41" s="60" t="s">
        <v>1258</v>
      </c>
      <c r="C41" s="60">
        <v>132.0</v>
      </c>
      <c r="D41" s="60">
        <v>141.0</v>
      </c>
      <c r="E41" s="60" t="s">
        <v>1256</v>
      </c>
      <c r="F41" s="60" t="s">
        <v>1258</v>
      </c>
      <c r="G41" s="60">
        <v>144.0</v>
      </c>
      <c r="H41" s="60">
        <v>146.0</v>
      </c>
      <c r="I41" s="60" t="s">
        <v>1259</v>
      </c>
    </row>
    <row r="42">
      <c r="A42" s="60" t="s">
        <v>1228</v>
      </c>
      <c r="B42" s="60" t="s">
        <v>1229</v>
      </c>
      <c r="C42" s="60" t="s">
        <v>1230</v>
      </c>
      <c r="D42" s="60" t="s">
        <v>1231</v>
      </c>
      <c r="E42" s="60" t="s">
        <v>1232</v>
      </c>
      <c r="F42" s="60" t="s">
        <v>1233</v>
      </c>
      <c r="G42" s="60" t="s">
        <v>1234</v>
      </c>
      <c r="H42" s="60" t="s">
        <v>1235</v>
      </c>
      <c r="I42" s="60" t="s">
        <v>1236</v>
      </c>
    </row>
    <row r="43">
      <c r="A43" s="60" t="s">
        <v>1237</v>
      </c>
      <c r="B43" s="60" t="s">
        <v>1260</v>
      </c>
      <c r="C43" s="60">
        <v>133.0</v>
      </c>
      <c r="D43" s="60">
        <v>139.0</v>
      </c>
      <c r="E43" s="60" t="s">
        <v>1237</v>
      </c>
      <c r="F43" s="60" t="s">
        <v>1260</v>
      </c>
      <c r="G43" s="60">
        <v>143.0</v>
      </c>
      <c r="H43" s="60">
        <v>149.0</v>
      </c>
      <c r="I43" s="60" t="s">
        <v>1261</v>
      </c>
    </row>
    <row r="44">
      <c r="A44" s="60" t="s">
        <v>1237</v>
      </c>
      <c r="B44" s="60" t="s">
        <v>1262</v>
      </c>
      <c r="C44" s="60">
        <v>127.0</v>
      </c>
      <c r="D44" s="60">
        <v>130.0</v>
      </c>
      <c r="E44" s="60" t="s">
        <v>1237</v>
      </c>
      <c r="F44" s="60" t="s">
        <v>1262</v>
      </c>
      <c r="G44" s="60">
        <v>133.0</v>
      </c>
      <c r="H44" s="60">
        <v>135.0</v>
      </c>
      <c r="I44" s="60" t="s">
        <v>1263</v>
      </c>
    </row>
    <row r="45">
      <c r="A45" s="60" t="s">
        <v>1228</v>
      </c>
      <c r="B45" s="60" t="s">
        <v>1229</v>
      </c>
      <c r="C45" s="60" t="s">
        <v>1230</v>
      </c>
      <c r="D45" s="60" t="s">
        <v>1231</v>
      </c>
      <c r="E45" s="60" t="s">
        <v>1232</v>
      </c>
      <c r="F45" s="60" t="s">
        <v>1233</v>
      </c>
      <c r="G45" s="60" t="s">
        <v>1234</v>
      </c>
      <c r="H45" s="60" t="s">
        <v>1235</v>
      </c>
      <c r="I45" s="60" t="s">
        <v>1236</v>
      </c>
    </row>
    <row r="46">
      <c r="A46" s="60" t="s">
        <v>1237</v>
      </c>
      <c r="B46" s="60" t="s">
        <v>1264</v>
      </c>
      <c r="C46" s="60">
        <v>150.0</v>
      </c>
      <c r="D46" s="60">
        <v>150.0</v>
      </c>
      <c r="E46" s="60" t="s">
        <v>1253</v>
      </c>
      <c r="F46" s="60" t="s">
        <v>1264</v>
      </c>
      <c r="G46" s="60">
        <v>152.0</v>
      </c>
      <c r="H46" s="60">
        <v>152.0</v>
      </c>
      <c r="I46" s="60" t="s">
        <v>1265</v>
      </c>
    </row>
    <row r="47">
      <c r="A47" s="60" t="s">
        <v>1237</v>
      </c>
      <c r="B47" s="60" t="s">
        <v>1266</v>
      </c>
      <c r="C47" s="60">
        <v>220.0</v>
      </c>
      <c r="D47" s="60">
        <v>220.0</v>
      </c>
      <c r="E47" s="60" t="s">
        <v>1253</v>
      </c>
      <c r="F47" s="60" t="s">
        <v>1266</v>
      </c>
      <c r="G47" s="60">
        <v>222.0</v>
      </c>
      <c r="H47" s="60">
        <v>222.0</v>
      </c>
      <c r="I47" s="60" t="s">
        <v>1267</v>
      </c>
    </row>
    <row r="48">
      <c r="A48" s="60" t="s">
        <v>1228</v>
      </c>
      <c r="B48" s="60" t="s">
        <v>1229</v>
      </c>
      <c r="C48" s="60" t="s">
        <v>1230</v>
      </c>
      <c r="D48" s="60" t="s">
        <v>1231</v>
      </c>
      <c r="E48" s="60" t="s">
        <v>1232</v>
      </c>
      <c r="F48" s="60" t="s">
        <v>1233</v>
      </c>
      <c r="G48" s="60" t="s">
        <v>1234</v>
      </c>
      <c r="H48" s="60" t="s">
        <v>1235</v>
      </c>
      <c r="I48" s="60" t="s">
        <v>1236</v>
      </c>
    </row>
    <row r="49">
      <c r="A49" s="60" t="s">
        <v>1237</v>
      </c>
      <c r="B49" s="60" t="s">
        <v>1268</v>
      </c>
      <c r="C49" s="60">
        <v>55.0</v>
      </c>
      <c r="D49" s="60">
        <v>66.0</v>
      </c>
      <c r="E49" s="60" t="s">
        <v>1256</v>
      </c>
      <c r="F49" s="60" t="s">
        <v>1268</v>
      </c>
      <c r="G49" s="60">
        <v>73.0</v>
      </c>
      <c r="H49" s="60">
        <v>73.0</v>
      </c>
      <c r="I49" s="60" t="s">
        <v>1269</v>
      </c>
    </row>
    <row r="50">
      <c r="A50" s="60" t="s">
        <v>1237</v>
      </c>
      <c r="B50" s="60" t="s">
        <v>1268</v>
      </c>
      <c r="C50" s="60">
        <v>108.0</v>
      </c>
      <c r="D50" s="60">
        <v>115.0</v>
      </c>
      <c r="E50" s="60" t="s">
        <v>1253</v>
      </c>
      <c r="F50" s="60" t="s">
        <v>1268</v>
      </c>
      <c r="G50" s="60">
        <v>129.0</v>
      </c>
      <c r="H50" s="60">
        <v>133.0</v>
      </c>
      <c r="I50" s="60" t="s">
        <v>1270</v>
      </c>
    </row>
    <row r="51">
      <c r="A51" s="60" t="s">
        <v>1237</v>
      </c>
      <c r="B51" s="60" t="s">
        <v>1268</v>
      </c>
      <c r="C51" s="60">
        <v>108.0</v>
      </c>
      <c r="D51" s="60">
        <v>115.0</v>
      </c>
      <c r="E51" s="60" t="s">
        <v>1256</v>
      </c>
      <c r="F51" s="60" t="s">
        <v>1268</v>
      </c>
      <c r="G51" s="60">
        <v>121.0</v>
      </c>
      <c r="H51" s="60">
        <v>123.0</v>
      </c>
      <c r="I51" s="60" t="s">
        <v>1270</v>
      </c>
    </row>
    <row r="52">
      <c r="A52" s="60" t="s">
        <v>1237</v>
      </c>
      <c r="B52" s="60" t="s">
        <v>1268</v>
      </c>
      <c r="C52" s="60">
        <v>108.0</v>
      </c>
      <c r="D52" s="60">
        <v>115.0</v>
      </c>
      <c r="E52" s="60" t="s">
        <v>1256</v>
      </c>
      <c r="F52" s="60" t="s">
        <v>1268</v>
      </c>
      <c r="G52" s="60">
        <v>125.0</v>
      </c>
      <c r="H52" s="60">
        <v>127.0</v>
      </c>
      <c r="I52" s="60" t="s">
        <v>1270</v>
      </c>
    </row>
    <row r="53">
      <c r="A53" s="60" t="s">
        <v>1237</v>
      </c>
      <c r="B53" s="60" t="s">
        <v>1268</v>
      </c>
      <c r="C53" s="60">
        <v>191.0</v>
      </c>
      <c r="D53" s="60">
        <v>196.0</v>
      </c>
      <c r="E53" s="60" t="s">
        <v>1256</v>
      </c>
      <c r="F53" s="60" t="s">
        <v>1268</v>
      </c>
      <c r="G53" s="60">
        <v>199.0</v>
      </c>
      <c r="H53" s="60">
        <v>201.0</v>
      </c>
      <c r="I53" s="60" t="s">
        <v>1271</v>
      </c>
    </row>
    <row r="54">
      <c r="A54" s="60" t="s">
        <v>1237</v>
      </c>
      <c r="B54" s="60" t="s">
        <v>1268</v>
      </c>
      <c r="C54" s="60">
        <v>207.0</v>
      </c>
      <c r="D54" s="60">
        <v>210.0</v>
      </c>
      <c r="E54" s="60" t="s">
        <v>1256</v>
      </c>
      <c r="F54" s="60" t="s">
        <v>1268</v>
      </c>
      <c r="G54" s="60">
        <v>216.0</v>
      </c>
      <c r="H54" s="60">
        <v>216.0</v>
      </c>
      <c r="I54" s="60" t="s">
        <v>1269</v>
      </c>
    </row>
    <row r="55">
      <c r="A55" s="60" t="s">
        <v>1237</v>
      </c>
      <c r="B55" s="60" t="s">
        <v>1268</v>
      </c>
      <c r="C55" s="60">
        <v>227.0</v>
      </c>
      <c r="D55" s="60">
        <v>238.0</v>
      </c>
      <c r="E55" s="60" t="s">
        <v>1256</v>
      </c>
      <c r="F55" s="60" t="s">
        <v>1268</v>
      </c>
      <c r="G55" s="60">
        <v>244.0</v>
      </c>
      <c r="H55" s="60">
        <v>244.0</v>
      </c>
      <c r="I55" s="60" t="s">
        <v>1269</v>
      </c>
    </row>
    <row r="56">
      <c r="A56" s="60" t="s">
        <v>1237</v>
      </c>
      <c r="B56" s="60" t="s">
        <v>1268</v>
      </c>
      <c r="C56" s="60">
        <v>254.0</v>
      </c>
      <c r="D56" s="60">
        <v>262.0</v>
      </c>
      <c r="E56" s="60" t="s">
        <v>1253</v>
      </c>
      <c r="F56" s="60" t="s">
        <v>1268</v>
      </c>
      <c r="G56" s="60">
        <v>273.0</v>
      </c>
      <c r="H56" s="60">
        <v>278.0</v>
      </c>
      <c r="I56" s="60" t="s">
        <v>1271</v>
      </c>
    </row>
    <row r="57">
      <c r="A57" s="60" t="s">
        <v>1237</v>
      </c>
      <c r="B57" s="60" t="s">
        <v>1268</v>
      </c>
      <c r="C57" s="60">
        <v>254.0</v>
      </c>
      <c r="D57" s="60">
        <v>262.0</v>
      </c>
      <c r="E57" s="60" t="s">
        <v>1256</v>
      </c>
      <c r="F57" s="60" t="s">
        <v>1268</v>
      </c>
      <c r="G57" s="60">
        <v>268.0</v>
      </c>
      <c r="H57" s="60">
        <v>270.0</v>
      </c>
      <c r="I57" s="60" t="s">
        <v>1271</v>
      </c>
    </row>
    <row r="58">
      <c r="A58" s="60" t="s">
        <v>1237</v>
      </c>
      <c r="B58" s="60" t="s">
        <v>1268</v>
      </c>
      <c r="C58" s="60">
        <v>254.0</v>
      </c>
      <c r="D58" s="60">
        <v>262.0</v>
      </c>
      <c r="E58" s="60" t="s">
        <v>1256</v>
      </c>
      <c r="F58" s="60" t="s">
        <v>1268</v>
      </c>
      <c r="G58" s="60">
        <v>282.0</v>
      </c>
      <c r="H58" s="60">
        <v>282.0</v>
      </c>
      <c r="I58" s="60" t="s">
        <v>1271</v>
      </c>
    </row>
    <row r="59">
      <c r="A59" s="60" t="s">
        <v>1237</v>
      </c>
      <c r="B59" s="60" t="s">
        <v>1268</v>
      </c>
      <c r="C59" s="60">
        <v>307.0</v>
      </c>
      <c r="D59" s="60">
        <v>318.0</v>
      </c>
      <c r="E59" s="60" t="s">
        <v>1256</v>
      </c>
      <c r="F59" s="60" t="s">
        <v>1268</v>
      </c>
      <c r="G59" s="60">
        <v>325.0</v>
      </c>
      <c r="H59" s="60">
        <v>325.0</v>
      </c>
      <c r="I59" s="60" t="s">
        <v>1269</v>
      </c>
    </row>
    <row r="60">
      <c r="A60" s="60" t="s">
        <v>1237</v>
      </c>
      <c r="B60" s="60" t="s">
        <v>1272</v>
      </c>
      <c r="C60" s="60">
        <v>274.0</v>
      </c>
      <c r="D60" s="60">
        <v>286.0</v>
      </c>
      <c r="E60" s="60" t="s">
        <v>1256</v>
      </c>
      <c r="F60" s="60" t="s">
        <v>1272</v>
      </c>
      <c r="G60" s="60">
        <v>292.0</v>
      </c>
      <c r="H60" s="60">
        <v>292.0</v>
      </c>
      <c r="I60" s="60" t="s">
        <v>1269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</v>
      </c>
      <c r="B1" s="6" t="s">
        <v>5</v>
      </c>
      <c r="C1" s="6" t="s">
        <v>6</v>
      </c>
      <c r="D1" s="6" t="s">
        <v>7</v>
      </c>
      <c r="E1" s="7" t="s">
        <v>53</v>
      </c>
      <c r="F1" s="6" t="s">
        <v>54</v>
      </c>
      <c r="G1" s="7" t="s">
        <v>55</v>
      </c>
      <c r="H1" s="6" t="s">
        <v>56</v>
      </c>
      <c r="I1" s="7" t="s">
        <v>57</v>
      </c>
      <c r="J1" s="8" t="s">
        <v>58</v>
      </c>
      <c r="K1" s="9" t="s">
        <v>12</v>
      </c>
    </row>
    <row r="2">
      <c r="A2" s="13" t="s">
        <v>14</v>
      </c>
      <c r="B2" s="14">
        <v>0.0</v>
      </c>
      <c r="C2" s="15" t="s">
        <v>15</v>
      </c>
      <c r="D2" s="11">
        <v>1.0</v>
      </c>
      <c r="E2" s="16">
        <v>11.0</v>
      </c>
      <c r="F2" s="11">
        <v>3.0</v>
      </c>
      <c r="G2" s="17">
        <v>303.75301132202105</v>
      </c>
      <c r="H2" s="12">
        <v>12.324118551810567</v>
      </c>
      <c r="I2" s="17">
        <v>104.23792657852141</v>
      </c>
      <c r="J2" s="4">
        <v>7.061487061343301</v>
      </c>
      <c r="K2" s="18">
        <v>2.91</v>
      </c>
    </row>
    <row r="3">
      <c r="A3" s="13" t="s">
        <v>14</v>
      </c>
      <c r="B3" s="11">
        <v>1.0</v>
      </c>
      <c r="C3" s="15" t="s">
        <v>16</v>
      </c>
      <c r="D3" s="11">
        <v>3.0</v>
      </c>
      <c r="E3" s="16">
        <v>19.0</v>
      </c>
      <c r="F3" s="11">
        <v>4.0</v>
      </c>
      <c r="G3" s="17">
        <v>345.14914059638943</v>
      </c>
      <c r="H3" s="12">
        <v>13.496472910781257</v>
      </c>
      <c r="I3" s="17">
        <v>122.8320765495296</v>
      </c>
      <c r="J3" s="4">
        <v>16.00882880936716</v>
      </c>
      <c r="K3" s="18">
        <v>2.81</v>
      </c>
    </row>
    <row r="4">
      <c r="A4" s="13" t="s">
        <v>14</v>
      </c>
      <c r="B4" s="11">
        <v>2.0</v>
      </c>
      <c r="C4" s="15" t="s">
        <v>17</v>
      </c>
      <c r="D4" s="11">
        <v>2.0</v>
      </c>
      <c r="E4" s="16">
        <v>15.0</v>
      </c>
      <c r="F4" s="11">
        <v>8.0</v>
      </c>
      <c r="G4" s="17">
        <v>426.0116327285762</v>
      </c>
      <c r="H4" s="12">
        <v>10.439319252589035</v>
      </c>
      <c r="I4" s="17">
        <v>232.6020475387567</v>
      </c>
      <c r="J4" s="4">
        <v>18.142955924055585</v>
      </c>
      <c r="K4" s="18">
        <v>1.83</v>
      </c>
    </row>
    <row r="5">
      <c r="A5" s="13" t="s">
        <v>14</v>
      </c>
      <c r="B5" s="11">
        <v>3.0</v>
      </c>
      <c r="C5" s="15" t="s">
        <v>18</v>
      </c>
      <c r="D5" s="11">
        <v>1.0</v>
      </c>
      <c r="E5" s="16">
        <v>11.0</v>
      </c>
      <c r="F5" s="11">
        <v>2.0</v>
      </c>
      <c r="G5" s="17">
        <v>576.9464453697199</v>
      </c>
      <c r="H5" s="12">
        <v>45.65516155047725</v>
      </c>
      <c r="I5" s="17">
        <v>345.37050628662075</v>
      </c>
      <c r="J5" s="4">
        <v>35.296011251235456</v>
      </c>
      <c r="K5" s="18">
        <v>1.67</v>
      </c>
    </row>
    <row r="6">
      <c r="A6" s="13" t="s">
        <v>14</v>
      </c>
      <c r="B6" s="11">
        <v>4.0</v>
      </c>
      <c r="C6" s="15" t="s">
        <v>19</v>
      </c>
      <c r="D6" s="11">
        <v>3.0</v>
      </c>
      <c r="E6" s="16">
        <v>22.0</v>
      </c>
      <c r="F6" s="11">
        <v>4.0</v>
      </c>
      <c r="G6" s="17">
        <v>359.8381807804104</v>
      </c>
      <c r="H6" s="12">
        <v>12.532455468721254</v>
      </c>
      <c r="I6" s="17">
        <v>123.52589755058239</v>
      </c>
      <c r="J6" s="4">
        <v>15.090621316838105</v>
      </c>
      <c r="K6" s="18">
        <v>2.91</v>
      </c>
    </row>
    <row r="7">
      <c r="A7" s="13" t="s">
        <v>14</v>
      </c>
      <c r="B7" s="11">
        <v>5.0</v>
      </c>
      <c r="C7" s="15" t="s">
        <v>20</v>
      </c>
      <c r="D7" s="11">
        <v>1.0</v>
      </c>
      <c r="E7" s="16">
        <v>9.0</v>
      </c>
      <c r="F7" s="11">
        <v>3.0</v>
      </c>
      <c r="G7" s="17">
        <v>245.15111985206573</v>
      </c>
      <c r="H7" s="12">
        <v>9.416308000766591</v>
      </c>
      <c r="I7" s="17">
        <v>107.04704642295806</v>
      </c>
      <c r="J7" s="4">
        <v>12.567368263358873</v>
      </c>
      <c r="K7" s="18">
        <v>2.29</v>
      </c>
    </row>
    <row r="8">
      <c r="A8" s="19" t="s">
        <v>14</v>
      </c>
      <c r="B8" s="20">
        <v>6.0</v>
      </c>
      <c r="C8" s="21" t="s">
        <v>21</v>
      </c>
      <c r="D8" s="20">
        <v>1.0</v>
      </c>
      <c r="E8" s="22">
        <v>9.0</v>
      </c>
      <c r="F8" s="20">
        <v>2.0</v>
      </c>
      <c r="G8" s="23">
        <v>262.7033470153804</v>
      </c>
      <c r="H8" s="24">
        <v>22.009309546946263</v>
      </c>
      <c r="I8" s="23">
        <v>72.55525221824642</v>
      </c>
      <c r="J8" s="25">
        <v>6.691827865465225</v>
      </c>
      <c r="K8" s="26">
        <v>3.62</v>
      </c>
    </row>
    <row r="9">
      <c r="A9" s="13" t="s">
        <v>22</v>
      </c>
      <c r="B9" s="11">
        <v>7.0</v>
      </c>
      <c r="C9" s="15" t="s">
        <v>23</v>
      </c>
      <c r="D9" s="11">
        <v>3.0</v>
      </c>
      <c r="E9" s="16">
        <v>7.0</v>
      </c>
      <c r="F9" s="27">
        <v>4.0</v>
      </c>
      <c r="G9" s="12">
        <v>29.155308723449657</v>
      </c>
      <c r="H9" s="12">
        <v>1.5679457873091065</v>
      </c>
      <c r="I9" s="17">
        <v>22.585098695754983</v>
      </c>
      <c r="J9" s="4">
        <v>1.5021194983753818</v>
      </c>
      <c r="K9" s="18">
        <v>1.29</v>
      </c>
    </row>
    <row r="10">
      <c r="A10" s="13" t="s">
        <v>22</v>
      </c>
      <c r="B10" s="11">
        <v>8.0</v>
      </c>
      <c r="C10" s="15" t="s">
        <v>24</v>
      </c>
      <c r="D10" s="11">
        <v>3.0</v>
      </c>
      <c r="E10" s="16">
        <v>10.0</v>
      </c>
      <c r="F10" s="11">
        <v>4.0</v>
      </c>
      <c r="G10" s="17">
        <v>40.60790233612055</v>
      </c>
      <c r="H10" s="12">
        <v>7.851998046262012</v>
      </c>
      <c r="I10" s="17">
        <v>21.210848951339678</v>
      </c>
      <c r="J10" s="4">
        <v>2.3396217938276958</v>
      </c>
      <c r="K10" s="18">
        <v>1.91</v>
      </c>
    </row>
    <row r="11">
      <c r="A11" s="13" t="s">
        <v>22</v>
      </c>
      <c r="B11" s="11">
        <v>9.0</v>
      </c>
      <c r="C11" s="15" t="s">
        <v>25</v>
      </c>
      <c r="D11" s="11">
        <v>3.0</v>
      </c>
      <c r="E11" s="16">
        <v>7.0</v>
      </c>
      <c r="F11" s="11">
        <v>4.0</v>
      </c>
      <c r="G11" s="17">
        <v>29.904317760467467</v>
      </c>
      <c r="H11" s="12">
        <v>1.0743169374123969</v>
      </c>
      <c r="I11" s="17">
        <v>25.719497632980296</v>
      </c>
      <c r="J11" s="4">
        <v>2.6613457823026865</v>
      </c>
      <c r="K11" s="18">
        <v>1.16</v>
      </c>
    </row>
    <row r="12">
      <c r="A12" s="13" t="s">
        <v>22</v>
      </c>
      <c r="B12" s="11">
        <v>10.0</v>
      </c>
      <c r="C12" s="15" t="s">
        <v>26</v>
      </c>
      <c r="D12" s="11">
        <v>3.0</v>
      </c>
      <c r="E12" s="16">
        <v>91.0</v>
      </c>
      <c r="F12" s="11">
        <v>4.0</v>
      </c>
      <c r="G12" s="17">
        <v>279.7852860927577</v>
      </c>
      <c r="H12" s="12">
        <v>37.46462485072466</v>
      </c>
      <c r="I12" s="17">
        <v>36.48429384231563</v>
      </c>
      <c r="J12" s="4">
        <v>4.88232016320247</v>
      </c>
      <c r="K12" s="18">
        <v>7.67</v>
      </c>
    </row>
    <row r="13">
      <c r="A13" s="13" t="s">
        <v>22</v>
      </c>
      <c r="B13" s="11">
        <v>11.0</v>
      </c>
      <c r="C13" s="15" t="s">
        <v>27</v>
      </c>
      <c r="D13" s="11">
        <v>1.0</v>
      </c>
      <c r="E13" s="16">
        <v>4.0</v>
      </c>
      <c r="F13" s="11">
        <v>2.0</v>
      </c>
      <c r="G13" s="17">
        <v>62.471904897689775</v>
      </c>
      <c r="H13" s="12">
        <v>8.911122733498859</v>
      </c>
      <c r="I13" s="17">
        <v>31.18835077285761</v>
      </c>
      <c r="J13" s="4">
        <v>5.254094392199009</v>
      </c>
      <c r="K13" s="18">
        <v>2.0</v>
      </c>
    </row>
    <row r="14">
      <c r="A14" s="13" t="s">
        <v>22</v>
      </c>
      <c r="B14" s="11">
        <v>12.0</v>
      </c>
      <c r="C14" s="15" t="s">
        <v>28</v>
      </c>
      <c r="D14" s="11">
        <v>1.0</v>
      </c>
      <c r="E14" s="16">
        <v>6.0</v>
      </c>
      <c r="F14" s="11">
        <v>2.0</v>
      </c>
      <c r="G14" s="17">
        <v>65.25297932624812</v>
      </c>
      <c r="H14" s="12">
        <v>8.320668844483098</v>
      </c>
      <c r="I14" s="17">
        <v>32.81235804557795</v>
      </c>
      <c r="J14" s="4">
        <v>7.987514983860368</v>
      </c>
      <c r="K14" s="18">
        <v>1.99</v>
      </c>
    </row>
    <row r="15">
      <c r="A15" s="19" t="s">
        <v>22</v>
      </c>
      <c r="B15" s="20">
        <v>13.0</v>
      </c>
      <c r="C15" s="21" t="s">
        <v>29</v>
      </c>
      <c r="D15" s="20">
        <v>1.0</v>
      </c>
      <c r="E15" s="22">
        <v>7.0</v>
      </c>
      <c r="F15" s="20">
        <v>2.0</v>
      </c>
      <c r="G15" s="23">
        <v>53.026102304458576</v>
      </c>
      <c r="H15" s="24">
        <v>10.254828341408015</v>
      </c>
      <c r="I15" s="23">
        <v>35.972499561309775</v>
      </c>
      <c r="J15" s="25">
        <v>4.251267188851362</v>
      </c>
      <c r="K15" s="26">
        <v>1.47</v>
      </c>
    </row>
    <row r="16">
      <c r="A16" s="13" t="s">
        <v>30</v>
      </c>
      <c r="B16" s="11">
        <v>14.0</v>
      </c>
      <c r="C16" s="15" t="s">
        <v>31</v>
      </c>
      <c r="D16" s="27">
        <v>2.0</v>
      </c>
      <c r="E16" s="11">
        <v>13.0</v>
      </c>
      <c r="F16" s="27">
        <v>7.0</v>
      </c>
      <c r="G16" s="12">
        <v>33.82197813987726</v>
      </c>
      <c r="H16" s="4">
        <v>0.4918194190138902</v>
      </c>
      <c r="I16" s="12">
        <v>24.30573968887325</v>
      </c>
      <c r="J16" s="4">
        <v>0.82489717420173</v>
      </c>
      <c r="K16" s="18">
        <v>1.39</v>
      </c>
    </row>
    <row r="17">
      <c r="A17" s="19" t="s">
        <v>30</v>
      </c>
      <c r="B17" s="20">
        <v>15.0</v>
      </c>
      <c r="C17" s="21" t="s">
        <v>32</v>
      </c>
      <c r="D17" s="20">
        <v>1.0</v>
      </c>
      <c r="E17" s="22">
        <v>4.0</v>
      </c>
      <c r="F17" s="20">
        <v>3.0</v>
      </c>
      <c r="G17" s="23">
        <v>7.8204809188842646</v>
      </c>
      <c r="H17" s="24">
        <v>1.1076612335277252</v>
      </c>
      <c r="I17" s="23">
        <v>5.680350971221918</v>
      </c>
      <c r="J17" s="25">
        <v>0.2988944832815157</v>
      </c>
      <c r="K17" s="26">
        <v>1.38</v>
      </c>
    </row>
    <row r="18">
      <c r="A18" s="19" t="s">
        <v>33</v>
      </c>
      <c r="B18" s="20">
        <v>16.0</v>
      </c>
      <c r="C18" s="21" t="s">
        <v>34</v>
      </c>
      <c r="D18" s="20">
        <v>1.0</v>
      </c>
      <c r="E18" s="22">
        <v>14.0</v>
      </c>
      <c r="F18" s="20">
        <v>10.0</v>
      </c>
      <c r="G18" s="23">
        <v>53.61576099395747</v>
      </c>
      <c r="H18" s="24">
        <v>2.877323602881075</v>
      </c>
      <c r="I18" s="23">
        <v>46.9707059860229</v>
      </c>
      <c r="J18" s="25">
        <v>3.1987699605258344</v>
      </c>
      <c r="K18" s="26">
        <v>1.14</v>
      </c>
    </row>
    <row r="19">
      <c r="A19" s="13" t="s">
        <v>35</v>
      </c>
      <c r="B19" s="11">
        <v>17.0</v>
      </c>
      <c r="C19" s="15" t="s">
        <v>36</v>
      </c>
      <c r="D19" s="11">
        <v>2.0</v>
      </c>
      <c r="E19" s="16">
        <v>5.0</v>
      </c>
      <c r="F19" s="11">
        <v>3.0</v>
      </c>
      <c r="G19" s="17">
        <v>84.20213031768795</v>
      </c>
      <c r="H19" s="12">
        <v>4.190936139909166</v>
      </c>
      <c r="I19" s="17">
        <v>78.2187582969665</v>
      </c>
      <c r="J19" s="4">
        <v>5.362164180232711</v>
      </c>
      <c r="K19" s="18">
        <v>1.08</v>
      </c>
    </row>
    <row r="20">
      <c r="A20" s="13" t="s">
        <v>35</v>
      </c>
      <c r="B20" s="11">
        <v>18.0</v>
      </c>
      <c r="C20" s="15" t="s">
        <v>37</v>
      </c>
      <c r="D20" s="11">
        <v>2.0</v>
      </c>
      <c r="E20" s="16">
        <v>5.0</v>
      </c>
      <c r="F20" s="11">
        <v>3.0</v>
      </c>
      <c r="G20" s="17">
        <v>85.07088365554804</v>
      </c>
      <c r="H20" s="12">
        <v>4.120107154009059</v>
      </c>
      <c r="I20" s="17">
        <v>79.66016783714295</v>
      </c>
      <c r="J20" s="4">
        <v>1.8105245635840883</v>
      </c>
      <c r="K20" s="18">
        <v>1.07</v>
      </c>
    </row>
    <row r="21">
      <c r="A21" s="19" t="s">
        <v>35</v>
      </c>
      <c r="B21" s="20">
        <v>19.0</v>
      </c>
      <c r="C21" s="21" t="s">
        <v>38</v>
      </c>
      <c r="D21" s="20">
        <v>2.0</v>
      </c>
      <c r="E21" s="22">
        <v>5.0</v>
      </c>
      <c r="F21" s="20">
        <v>3.0</v>
      </c>
      <c r="G21" s="23">
        <v>85.77585830688473</v>
      </c>
      <c r="H21" s="24">
        <v>7.4380443212895235</v>
      </c>
      <c r="I21" s="23">
        <v>77.98943314552301</v>
      </c>
      <c r="J21" s="25">
        <v>5.532774073063813</v>
      </c>
      <c r="K21" s="26">
        <v>1.1</v>
      </c>
    </row>
    <row r="22">
      <c r="A22" s="13" t="s">
        <v>39</v>
      </c>
      <c r="B22" s="11">
        <v>21.0</v>
      </c>
      <c r="C22" s="15" t="s">
        <v>43</v>
      </c>
      <c r="D22" s="11">
        <v>1.0</v>
      </c>
      <c r="E22" s="16">
        <v>51.0</v>
      </c>
      <c r="F22" s="11">
        <v>2.0</v>
      </c>
      <c r="G22" s="17">
        <v>123.49838657379121</v>
      </c>
      <c r="H22" s="12">
        <v>20.64540762537787</v>
      </c>
      <c r="I22" s="17">
        <v>68.44511346817013</v>
      </c>
      <c r="J22" s="4">
        <v>7.295449211311339</v>
      </c>
      <c r="K22" s="18">
        <v>1.8</v>
      </c>
    </row>
    <row r="23">
      <c r="A23" s="13" t="s">
        <v>44</v>
      </c>
      <c r="B23" s="11">
        <v>22.0</v>
      </c>
      <c r="C23" s="15" t="s">
        <v>45</v>
      </c>
      <c r="D23" s="11">
        <v>1.0</v>
      </c>
      <c r="E23" s="16">
        <v>14.0</v>
      </c>
      <c r="F23" s="11">
        <v>2.0</v>
      </c>
      <c r="G23" s="17">
        <v>78.07490344047544</v>
      </c>
      <c r="H23" s="12">
        <v>41.346622996316086</v>
      </c>
      <c r="I23" s="17">
        <v>21.336552810668877</v>
      </c>
      <c r="J23" s="4">
        <v>2.5363269019267336</v>
      </c>
      <c r="K23" s="18">
        <v>3.66</v>
      </c>
    </row>
    <row r="24">
      <c r="A24" s="13" t="s">
        <v>44</v>
      </c>
      <c r="B24" s="11">
        <v>23.0</v>
      </c>
      <c r="C24" s="15" t="s">
        <v>46</v>
      </c>
      <c r="D24" s="11">
        <v>1.0</v>
      </c>
      <c r="E24" s="16">
        <v>15.0</v>
      </c>
      <c r="F24" s="11">
        <v>3.0</v>
      </c>
      <c r="G24" s="17">
        <v>57.03348374366756</v>
      </c>
      <c r="H24" s="12">
        <v>5.90082899105041</v>
      </c>
      <c r="I24" s="17">
        <v>28.567361164092972</v>
      </c>
      <c r="J24" s="4">
        <v>3.563827188034609</v>
      </c>
      <c r="K24" s="18">
        <v>2.0</v>
      </c>
    </row>
    <row r="25">
      <c r="A25" s="19" t="s">
        <v>44</v>
      </c>
      <c r="B25" s="20">
        <v>24.0</v>
      </c>
      <c r="C25" s="21" t="s">
        <v>47</v>
      </c>
      <c r="D25" s="20">
        <v>1.0</v>
      </c>
      <c r="E25" s="22">
        <v>15.0</v>
      </c>
      <c r="F25" s="20">
        <v>4.0</v>
      </c>
      <c r="G25" s="23">
        <v>61.68615670204157</v>
      </c>
      <c r="H25" s="24">
        <v>5.5958839851420334</v>
      </c>
      <c r="I25" s="23">
        <v>34.589079999923655</v>
      </c>
      <c r="J25" s="25">
        <v>5.2905542534663255</v>
      </c>
      <c r="K25" s="26">
        <v>1.78</v>
      </c>
    </row>
    <row r="26">
      <c r="A26" s="13" t="s">
        <v>44</v>
      </c>
      <c r="B26" s="11">
        <v>25.0</v>
      </c>
      <c r="C26" s="15" t="s">
        <v>48</v>
      </c>
      <c r="D26" s="11">
        <v>1.0</v>
      </c>
      <c r="E26" s="16">
        <v>14.0</v>
      </c>
      <c r="F26" s="11">
        <v>4.0</v>
      </c>
      <c r="G26" s="17">
        <v>55.38152403831477</v>
      </c>
      <c r="H26" s="12">
        <v>4.131830635038534</v>
      </c>
      <c r="I26" s="17">
        <v>30.545427846908513</v>
      </c>
      <c r="J26" s="4">
        <v>1.3212594130950577</v>
      </c>
      <c r="K26" s="18">
        <v>1.81</v>
      </c>
    </row>
    <row r="27">
      <c r="A27" s="13" t="s">
        <v>49</v>
      </c>
      <c r="B27" s="11">
        <v>26.0</v>
      </c>
      <c r="C27" s="15" t="s">
        <v>50</v>
      </c>
      <c r="D27" s="11">
        <v>1.0</v>
      </c>
      <c r="E27" s="16" t="s">
        <v>51</v>
      </c>
      <c r="F27" s="11" t="s">
        <v>51</v>
      </c>
      <c r="G27" s="17">
        <v>67.16000890731803</v>
      </c>
      <c r="H27" s="12">
        <v>15.0181989156445</v>
      </c>
      <c r="I27" s="17">
        <v>55.19081840515133</v>
      </c>
      <c r="J27" s="4">
        <v>6.957703680104473</v>
      </c>
      <c r="K27" s="18">
        <v>1.22</v>
      </c>
    </row>
    <row r="28">
      <c r="A28" s="32" t="s">
        <v>49</v>
      </c>
      <c r="B28" s="32">
        <v>27.0</v>
      </c>
      <c r="C28" s="32" t="s">
        <v>52</v>
      </c>
      <c r="D28" s="32">
        <v>1.0</v>
      </c>
      <c r="E28" s="32" t="s">
        <v>51</v>
      </c>
      <c r="F28" s="32" t="s">
        <v>51</v>
      </c>
      <c r="G28" s="12">
        <v>51.54454793930049</v>
      </c>
      <c r="H28" s="12">
        <v>11.640329801282155</v>
      </c>
      <c r="I28" s="12">
        <v>39.484527015685984</v>
      </c>
      <c r="J28" s="12">
        <v>3.071196914159717</v>
      </c>
      <c r="K28" s="12">
        <v>1.31</v>
      </c>
    </row>
  </sheetData>
  <hyperlinks>
    <hyperlink r:id="rId1" location="L46-L80" ref="C2"/>
    <hyperlink r:id="rId2" location="L103-L146" ref="C3"/>
    <hyperlink r:id="rId3" location="L148-L224" ref="C4"/>
    <hyperlink r:id="rId4" location="L226-L251" ref="C5"/>
    <hyperlink r:id="rId5" location="L253-L289" ref="C6"/>
    <hyperlink r:id="rId6" location="L299-L332" ref="C7"/>
    <hyperlink r:id="rId7" location="L269-L299" ref="C8"/>
    <hyperlink r:id="rId8" location="L17-L31" ref="C9"/>
    <hyperlink r:id="rId9" location="L32-L43" ref="C10"/>
    <hyperlink r:id="rId10" location="L44-L63" ref="C11"/>
    <hyperlink r:id="rId11" location="L64-L76" ref="C12"/>
    <hyperlink r:id="rId12" location="L104-L114" ref="C13"/>
    <hyperlink r:id="rId13" location="L6-L16" ref="C14"/>
    <hyperlink r:id="rId14" location="L6-L21" ref="C15"/>
    <hyperlink r:id="rId15" location="L9-L44" ref="C16"/>
    <hyperlink r:id="rId16" location="L169-L219" ref="C17"/>
    <hyperlink r:id="rId17" location="L7-L47" ref="C18"/>
    <hyperlink r:id="rId18" location="L428-L511" ref="C19"/>
    <hyperlink r:id="rId19" location="L603-L686" ref="C20"/>
    <hyperlink r:id="rId20" location="L259-L336" ref="C21"/>
    <hyperlink r:id="rId21" location="L14-L42" ref="C22"/>
    <hyperlink r:id="rId22" location="L44-L80" ref="C23"/>
    <hyperlink r:id="rId23" location="L82-L120" ref="C24"/>
    <hyperlink r:id="rId24" location="L122-L157" ref="C25"/>
    <hyperlink r:id="rId25" location="L144-L152" ref="C26"/>
    <hyperlink r:id="rId26" location="L206-L224" ref="C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</v>
      </c>
      <c r="B1" s="10">
        <v>0.0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>
        <v>6.0</v>
      </c>
      <c r="I1" s="10">
        <v>7.0</v>
      </c>
      <c r="J1" s="10">
        <v>8.0</v>
      </c>
      <c r="K1" s="10">
        <v>9.0</v>
      </c>
      <c r="L1" s="10">
        <v>10.0</v>
      </c>
      <c r="M1" s="10">
        <v>11.0</v>
      </c>
      <c r="N1" s="10">
        <v>12.0</v>
      </c>
      <c r="O1" s="9">
        <v>13.0</v>
      </c>
      <c r="P1" s="10">
        <v>14.0</v>
      </c>
      <c r="Q1" s="9">
        <v>15.0</v>
      </c>
      <c r="R1" s="10">
        <v>16.0</v>
      </c>
      <c r="S1" s="10">
        <v>17.0</v>
      </c>
      <c r="T1" s="10">
        <v>18.0</v>
      </c>
      <c r="U1" s="10">
        <v>19.0</v>
      </c>
      <c r="V1" s="10">
        <v>20.0</v>
      </c>
      <c r="W1" s="10">
        <v>21.0</v>
      </c>
      <c r="X1" s="10">
        <v>22.0</v>
      </c>
      <c r="Y1" s="10">
        <v>23.0</v>
      </c>
      <c r="Z1" s="5">
        <v>24.0</v>
      </c>
      <c r="AA1" s="5">
        <v>25.0</v>
      </c>
      <c r="AB1" s="5">
        <v>26.0</v>
      </c>
    </row>
    <row r="2">
      <c r="A2" s="33" t="s">
        <v>59</v>
      </c>
      <c r="B2" s="34">
        <v>296.542208671569</v>
      </c>
      <c r="C2" s="34">
        <v>342.391687870025</v>
      </c>
      <c r="D2" s="34">
        <v>439.670612812042</v>
      </c>
      <c r="E2" s="34">
        <v>660.576458930969</v>
      </c>
      <c r="F2" s="34">
        <v>379.850357055664</v>
      </c>
      <c r="G2" s="34">
        <v>236.455646038055</v>
      </c>
      <c r="H2" s="35">
        <v>255.527044773101</v>
      </c>
      <c r="I2" s="34">
        <v>31.5489082336425</v>
      </c>
      <c r="J2" s="34">
        <v>37.4757242202758</v>
      </c>
      <c r="K2" s="34">
        <v>30.1925153732299</v>
      </c>
      <c r="L2" s="34">
        <v>383.368712902069</v>
      </c>
      <c r="M2" s="34">
        <v>84.2421021461486</v>
      </c>
      <c r="N2" s="34">
        <v>84.5279669761657</v>
      </c>
      <c r="O2" s="35">
        <v>37.3918981552124</v>
      </c>
      <c r="P2" s="34">
        <v>33.117672920227</v>
      </c>
      <c r="Q2" s="34">
        <v>10.631784915924</v>
      </c>
      <c r="R2" s="34">
        <v>54.8134412765502</v>
      </c>
      <c r="S2" s="34">
        <v>84.9361605644226</v>
      </c>
      <c r="T2" s="34">
        <v>82.356159210205</v>
      </c>
      <c r="U2" s="34">
        <v>99.7311186790466</v>
      </c>
      <c r="V2" s="34">
        <v>178.156051158905</v>
      </c>
      <c r="W2" s="34">
        <v>54.2882590293884</v>
      </c>
      <c r="X2" s="34">
        <v>70.6825790405273</v>
      </c>
      <c r="Y2" s="34">
        <v>61.3586230278015</v>
      </c>
      <c r="Z2" s="34">
        <v>60.2546138763427</v>
      </c>
      <c r="AA2" s="34">
        <v>53.2044591903686</v>
      </c>
      <c r="AB2" s="34">
        <v>48.5447425842285</v>
      </c>
    </row>
    <row r="3">
      <c r="A3" s="33" t="s">
        <v>60</v>
      </c>
      <c r="B3" s="34">
        <v>297.217384815216</v>
      </c>
      <c r="C3" s="34">
        <v>334.033891201019</v>
      </c>
      <c r="D3" s="34">
        <v>436.371685028076</v>
      </c>
      <c r="E3" s="34">
        <v>514.720981121063</v>
      </c>
      <c r="F3" s="34">
        <v>357.35902929306</v>
      </c>
      <c r="G3" s="34">
        <v>260.036257743835</v>
      </c>
      <c r="H3" s="35">
        <v>261.526390075683</v>
      </c>
      <c r="I3" s="34">
        <v>29.1789207458496</v>
      </c>
      <c r="J3" s="34">
        <v>38.5077891349792</v>
      </c>
      <c r="K3" s="34">
        <v>29.7355608940124</v>
      </c>
      <c r="L3" s="34">
        <v>268.840473175048</v>
      </c>
      <c r="M3" s="34">
        <v>64.5913848876953</v>
      </c>
      <c r="N3" s="34">
        <v>67.0611476898193</v>
      </c>
      <c r="O3" s="35">
        <v>68.1372509002685</v>
      </c>
      <c r="P3" s="34">
        <v>32.9704537391662</v>
      </c>
      <c r="Q3" s="34">
        <v>7.01357412338256</v>
      </c>
      <c r="R3" s="34">
        <v>53.6858859062194</v>
      </c>
      <c r="S3" s="34">
        <v>83.273980140686</v>
      </c>
      <c r="T3" s="34">
        <v>94.8532543182373</v>
      </c>
      <c r="U3" s="34">
        <v>84.9969916343689</v>
      </c>
      <c r="V3" s="34">
        <v>121.143782138824</v>
      </c>
      <c r="W3" s="34">
        <v>60.8412117958068</v>
      </c>
      <c r="X3" s="34">
        <v>57.9295506477355</v>
      </c>
      <c r="Y3" s="34">
        <v>73.3439841270446</v>
      </c>
      <c r="Z3" s="34">
        <v>56.833261013031</v>
      </c>
      <c r="AA3" s="34">
        <v>52.9715909957885</v>
      </c>
      <c r="AB3" s="34">
        <v>40.7628183364868</v>
      </c>
    </row>
    <row r="4">
      <c r="A4" s="33" t="s">
        <v>61</v>
      </c>
      <c r="B4" s="34">
        <v>296.777061939239</v>
      </c>
      <c r="C4" s="34">
        <v>319.093254089355</v>
      </c>
      <c r="D4" s="34">
        <v>427.330627918243</v>
      </c>
      <c r="E4" s="34">
        <v>625.045388698577</v>
      </c>
      <c r="F4" s="34">
        <v>345.51733970642</v>
      </c>
      <c r="G4" s="34">
        <v>236.075304031372</v>
      </c>
      <c r="H4" s="35">
        <v>254.49348115921</v>
      </c>
      <c r="I4" s="34">
        <v>29.240110874176</v>
      </c>
      <c r="J4" s="34">
        <v>39.1885633468627</v>
      </c>
      <c r="K4" s="34">
        <v>31.1156492233276</v>
      </c>
      <c r="L4" s="34">
        <v>273.034423828125</v>
      </c>
      <c r="M4" s="34">
        <v>62.5563039779663</v>
      </c>
      <c r="N4" s="34">
        <v>63.557156085968</v>
      </c>
      <c r="O4" s="35">
        <v>47.0134649276733</v>
      </c>
      <c r="P4" s="34">
        <v>33.568073272705</v>
      </c>
      <c r="Q4" s="34">
        <v>8.02952909469604</v>
      </c>
      <c r="R4" s="34">
        <v>51.608959197998</v>
      </c>
      <c r="S4" s="34">
        <v>85.2473139762878</v>
      </c>
      <c r="T4" s="34">
        <v>85.5503540039062</v>
      </c>
      <c r="U4" s="34">
        <v>75.7296953201294</v>
      </c>
      <c r="V4" s="34">
        <v>128.68120098114</v>
      </c>
      <c r="W4" s="34">
        <v>54.5187802314758</v>
      </c>
      <c r="X4" s="34">
        <v>61.0959072113037</v>
      </c>
      <c r="Y4" s="34">
        <v>60.3715386390686</v>
      </c>
      <c r="Z4" s="34">
        <v>48.4974470138549</v>
      </c>
      <c r="AA4" s="34">
        <v>61.5166616439819</v>
      </c>
      <c r="AB4" s="34">
        <v>49.4764156341552</v>
      </c>
    </row>
    <row r="5">
      <c r="A5" s="33" t="s">
        <v>62</v>
      </c>
      <c r="B5" s="34">
        <v>306.658541679382</v>
      </c>
      <c r="C5" s="34">
        <v>349.87035036087</v>
      </c>
      <c r="D5" s="34">
        <v>407.024259090423</v>
      </c>
      <c r="E5" s="34">
        <v>606.661011695861</v>
      </c>
      <c r="F5" s="34">
        <v>377.578417778015</v>
      </c>
      <c r="G5" s="34">
        <v>251.601858139038</v>
      </c>
      <c r="H5" s="35">
        <v>320.158376693725</v>
      </c>
      <c r="I5" s="34">
        <v>28.7997870445251</v>
      </c>
      <c r="J5" s="34">
        <v>49.5108442306518</v>
      </c>
      <c r="K5" s="34">
        <v>29.2368907928466</v>
      </c>
      <c r="L5" s="34">
        <v>271.272352218627</v>
      </c>
      <c r="M5" s="34">
        <v>56.825970172882</v>
      </c>
      <c r="N5" s="34">
        <v>60.9218697547912</v>
      </c>
      <c r="O5" s="35">
        <v>56.1807160377502</v>
      </c>
      <c r="P5" s="34">
        <v>34.4755687713623</v>
      </c>
      <c r="Q5" s="34">
        <v>7.58194494247436</v>
      </c>
      <c r="R5" s="34">
        <v>55.252372264862</v>
      </c>
      <c r="S5" s="34">
        <v>84.8777089118957</v>
      </c>
      <c r="T5" s="34">
        <v>81.7276639938354</v>
      </c>
      <c r="U5" s="34">
        <v>92.8000698089599</v>
      </c>
      <c r="V5" s="34">
        <v>112.902307987213</v>
      </c>
      <c r="W5" s="34">
        <v>189.868613243103</v>
      </c>
      <c r="X5" s="34">
        <v>52.3623509407043</v>
      </c>
      <c r="Y5" s="34">
        <v>56.5937643051147</v>
      </c>
      <c r="Z5" s="34">
        <v>61.4561009407043</v>
      </c>
      <c r="AA5" s="34">
        <v>67.4861230850219</v>
      </c>
      <c r="AB5" s="34">
        <v>37.9771118164062</v>
      </c>
    </row>
    <row r="6">
      <c r="A6" s="33" t="s">
        <v>63</v>
      </c>
      <c r="B6" s="34">
        <v>327.04817199707</v>
      </c>
      <c r="C6" s="34">
        <v>350.486772060394</v>
      </c>
      <c r="D6" s="34">
        <v>429.102857112884</v>
      </c>
      <c r="E6" s="34">
        <v>541.465981006622</v>
      </c>
      <c r="F6" s="34">
        <v>370.951135158538</v>
      </c>
      <c r="G6" s="34">
        <v>252.093938827514</v>
      </c>
      <c r="H6" s="35">
        <v>257.528630256652</v>
      </c>
      <c r="I6" s="34">
        <v>28.1766300201416</v>
      </c>
      <c r="J6" s="34">
        <v>38.3775486946105</v>
      </c>
      <c r="K6" s="34">
        <v>30.2588500976562</v>
      </c>
      <c r="L6" s="34">
        <v>266.793171405792</v>
      </c>
      <c r="M6" s="34">
        <v>59.993281841278</v>
      </c>
      <c r="N6" s="34">
        <v>64.3324365615844</v>
      </c>
      <c r="O6" s="35">
        <v>50.0303430557251</v>
      </c>
      <c r="P6" s="34">
        <v>33.8200621604919</v>
      </c>
      <c r="Q6" s="34">
        <v>6.80068111419677</v>
      </c>
      <c r="R6" s="34">
        <v>49.5503468513488</v>
      </c>
      <c r="S6" s="34">
        <v>84.4990606307983</v>
      </c>
      <c r="T6" s="34">
        <v>81.4754176139831</v>
      </c>
      <c r="U6" s="34">
        <v>91.0313119888305</v>
      </c>
      <c r="V6" s="34">
        <v>130.300910949707</v>
      </c>
      <c r="W6" s="34">
        <v>98.3059773445129</v>
      </c>
      <c r="X6" s="34">
        <v>60.3443756103515</v>
      </c>
      <c r="Y6" s="34">
        <v>60.0540289878845</v>
      </c>
      <c r="Z6" s="34">
        <v>56.1887559890747</v>
      </c>
      <c r="AA6" s="34">
        <v>69.4939661026001</v>
      </c>
      <c r="AB6" s="34">
        <v>43.0493898391723</v>
      </c>
    </row>
    <row r="7">
      <c r="A7" s="33" t="s">
        <v>64</v>
      </c>
      <c r="B7" s="34">
        <v>319.027293205261</v>
      </c>
      <c r="C7" s="34">
        <v>353.309959888458</v>
      </c>
      <c r="D7" s="34">
        <v>422.984090328216</v>
      </c>
      <c r="E7" s="34">
        <v>561.872223854064</v>
      </c>
      <c r="F7" s="34">
        <v>350.372905254364</v>
      </c>
      <c r="G7" s="34">
        <v>258.107294559478</v>
      </c>
      <c r="H7" s="35">
        <v>257.746981143951</v>
      </c>
      <c r="I7" s="34">
        <v>29.0602536201477</v>
      </c>
      <c r="J7" s="34">
        <v>39.0714612007141</v>
      </c>
      <c r="K7" s="34">
        <v>28.9023737907409</v>
      </c>
      <c r="L7" s="34">
        <v>260.570609092712</v>
      </c>
      <c r="M7" s="34">
        <v>63.1587557792663</v>
      </c>
      <c r="N7" s="34">
        <v>62.7277860641479</v>
      </c>
      <c r="O7" s="35">
        <v>53.8867058753967</v>
      </c>
      <c r="P7" s="34">
        <v>34.1209597587585</v>
      </c>
      <c r="Q7" s="34">
        <v>7.81726694107055</v>
      </c>
      <c r="R7" s="34">
        <v>55.3300995826721</v>
      </c>
      <c r="S7" s="34">
        <v>89.2899494171142</v>
      </c>
      <c r="T7" s="34">
        <v>83.7667398452758</v>
      </c>
      <c r="U7" s="34">
        <v>84.8509497642517</v>
      </c>
      <c r="V7" s="34">
        <v>118.605656147003</v>
      </c>
      <c r="W7" s="34">
        <v>66.8588371276855</v>
      </c>
      <c r="X7" s="34">
        <v>52.7635860443115</v>
      </c>
      <c r="Y7" s="34">
        <v>60.2370600700378</v>
      </c>
      <c r="Z7" s="34">
        <v>49.7625713348388</v>
      </c>
      <c r="AA7" s="34">
        <v>68.208134651184</v>
      </c>
      <c r="AB7" s="34">
        <v>72.6015996932983</v>
      </c>
    </row>
    <row r="8">
      <c r="A8" s="33" t="s">
        <v>65</v>
      </c>
      <c r="B8" s="34">
        <v>301.866846084594</v>
      </c>
      <c r="C8" s="34">
        <v>365.006474018096</v>
      </c>
      <c r="D8" s="34">
        <v>423.310169696807</v>
      </c>
      <c r="E8" s="34">
        <v>546.309887886047</v>
      </c>
      <c r="F8" s="34">
        <v>356.78016090393</v>
      </c>
      <c r="G8" s="34">
        <v>241.933009147644</v>
      </c>
      <c r="H8" s="35">
        <v>239.715474128723</v>
      </c>
      <c r="I8" s="34">
        <v>31.4161071777343</v>
      </c>
      <c r="J8" s="34">
        <v>37.3522548675537</v>
      </c>
      <c r="K8" s="34">
        <v>28.8348150253295</v>
      </c>
      <c r="L8" s="34">
        <v>279.461016178131</v>
      </c>
      <c r="M8" s="34">
        <v>48.513463973999</v>
      </c>
      <c r="N8" s="34">
        <v>56.3580169677734</v>
      </c>
      <c r="O8" s="35">
        <v>48.1187920570373</v>
      </c>
      <c r="P8" s="34">
        <v>34.0452437400817</v>
      </c>
      <c r="Q8" s="34">
        <v>8.43853521347045</v>
      </c>
      <c r="R8" s="34">
        <v>48.3431191444397</v>
      </c>
      <c r="S8" s="34">
        <v>86.2054300308227</v>
      </c>
      <c r="T8" s="34">
        <v>85.0797443389892</v>
      </c>
      <c r="U8" s="34">
        <v>77.5298957824707</v>
      </c>
      <c r="V8" s="34">
        <v>115.05807685852</v>
      </c>
      <c r="W8" s="34">
        <v>62.0308880805969</v>
      </c>
      <c r="X8" s="34">
        <v>55.4885692596435</v>
      </c>
      <c r="Y8" s="34">
        <v>68.8696689605712</v>
      </c>
      <c r="Z8" s="34">
        <v>53.719337940216</v>
      </c>
      <c r="AA8" s="34">
        <v>74.8395328521728</v>
      </c>
      <c r="AB8" s="34">
        <v>59.7719621658325</v>
      </c>
    </row>
    <row r="9">
      <c r="A9" s="33" t="s">
        <v>66</v>
      </c>
      <c r="B9" s="34">
        <v>310.470508098602</v>
      </c>
      <c r="C9" s="34">
        <v>353.909454345703</v>
      </c>
      <c r="D9" s="34">
        <v>435.967595100402</v>
      </c>
      <c r="E9" s="34">
        <v>607.770733356475</v>
      </c>
      <c r="F9" s="34">
        <v>357.992426872253</v>
      </c>
      <c r="G9" s="34">
        <v>240.016498088836</v>
      </c>
      <c r="H9" s="35">
        <v>273.980236053466</v>
      </c>
      <c r="I9" s="34">
        <v>28.8767938613891</v>
      </c>
      <c r="J9" s="34">
        <v>31.900885105133</v>
      </c>
      <c r="K9" s="34">
        <v>32.1994943618774</v>
      </c>
      <c r="L9" s="34">
        <v>249.803854942321</v>
      </c>
      <c r="M9" s="34">
        <v>62.2587189674377</v>
      </c>
      <c r="N9" s="34">
        <v>59.6512403488159</v>
      </c>
      <c r="O9" s="35">
        <v>45.2637920379638</v>
      </c>
      <c r="P9" s="34">
        <v>33.9644103050231</v>
      </c>
      <c r="Q9" s="34">
        <v>7.55713415145874</v>
      </c>
      <c r="R9" s="34">
        <v>54.3865427970886</v>
      </c>
      <c r="S9" s="34">
        <v>86.5872015953064</v>
      </c>
      <c r="T9" s="34">
        <v>81.7225413322448</v>
      </c>
      <c r="U9" s="34">
        <v>84.8077878952026</v>
      </c>
      <c r="V9" s="34">
        <v>110.919789791107</v>
      </c>
      <c r="W9" s="34">
        <v>72.8547930717468</v>
      </c>
      <c r="X9" s="34">
        <v>52.3869400024414</v>
      </c>
      <c r="Y9" s="34">
        <v>62.4924807548522</v>
      </c>
      <c r="Z9" s="34">
        <v>57.2428293228149</v>
      </c>
      <c r="AA9" s="34">
        <v>64.3745613098144</v>
      </c>
      <c r="AB9" s="34">
        <v>68.4267206192016</v>
      </c>
    </row>
    <row r="10">
      <c r="A10" s="33" t="s">
        <v>67</v>
      </c>
      <c r="B10" s="34">
        <v>285.3387799263</v>
      </c>
      <c r="C10" s="34">
        <v>352.111844062805</v>
      </c>
      <c r="D10" s="34">
        <v>411.893786907196</v>
      </c>
      <c r="E10" s="34">
        <v>560.553532123565</v>
      </c>
      <c r="F10" s="34">
        <v>343.754735946655</v>
      </c>
      <c r="G10" s="34">
        <v>239.818984031677</v>
      </c>
      <c r="H10" s="35">
        <v>248.182502746582</v>
      </c>
      <c r="I10" s="34">
        <v>29.2770838737487</v>
      </c>
      <c r="J10" s="34">
        <v>59.068968296051</v>
      </c>
      <c r="K10" s="34">
        <v>29.4432659149169</v>
      </c>
      <c r="L10" s="34">
        <v>280.021882057189</v>
      </c>
      <c r="M10" s="34">
        <v>61.4637866020202</v>
      </c>
      <c r="N10" s="34">
        <v>59.4578590393066</v>
      </c>
      <c r="O10" s="35">
        <v>71.2885980606079</v>
      </c>
      <c r="P10" s="34">
        <v>34.3711156845092</v>
      </c>
      <c r="Q10" s="34">
        <v>7.02202272415161</v>
      </c>
      <c r="R10" s="34">
        <v>55.9723396301269</v>
      </c>
      <c r="S10" s="34">
        <v>83.4058036804199</v>
      </c>
      <c r="T10" s="34">
        <v>88.5590238571167</v>
      </c>
      <c r="U10" s="34">
        <v>87.6680669784545</v>
      </c>
      <c r="V10" s="34">
        <v>106.57518005371</v>
      </c>
      <c r="W10" s="34">
        <v>65.0190653800964</v>
      </c>
      <c r="X10" s="34">
        <v>51.2157669067382</v>
      </c>
      <c r="Y10" s="34">
        <v>54.240135192871</v>
      </c>
      <c r="Z10" s="34">
        <v>53.4064087867736</v>
      </c>
      <c r="AA10" s="34">
        <v>104.36422920227</v>
      </c>
      <c r="AB10" s="34">
        <v>48.7488756179809</v>
      </c>
    </row>
    <row r="11">
      <c r="A11" s="36" t="s">
        <v>68</v>
      </c>
      <c r="B11" s="37">
        <v>296.583316802978</v>
      </c>
      <c r="C11" s="37">
        <v>331.277718067169</v>
      </c>
      <c r="D11" s="37">
        <v>426.460643291473</v>
      </c>
      <c r="E11" s="37">
        <v>544.488255023956</v>
      </c>
      <c r="F11" s="37">
        <v>358.225299835205</v>
      </c>
      <c r="G11" s="37">
        <v>235.372407913208</v>
      </c>
      <c r="H11" s="38">
        <v>258.174353122711</v>
      </c>
      <c r="I11" s="34">
        <v>25.978491783142</v>
      </c>
      <c r="J11" s="34">
        <v>35.6249842643737</v>
      </c>
      <c r="K11" s="34">
        <v>29.1237621307373</v>
      </c>
      <c r="L11" s="34">
        <v>264.686365127563</v>
      </c>
      <c r="M11" s="34">
        <v>61.1152806282043</v>
      </c>
      <c r="N11" s="34">
        <v>73.9343137741088</v>
      </c>
      <c r="O11" s="35">
        <v>52.9494619369506</v>
      </c>
      <c r="P11" s="34">
        <v>33.7662210464477</v>
      </c>
      <c r="Q11" s="34">
        <v>7.31233596801757</v>
      </c>
      <c r="R11" s="34">
        <v>57.214503288269</v>
      </c>
      <c r="S11" s="34">
        <v>83.6986942291259</v>
      </c>
      <c r="T11" s="34">
        <v>85.617938041687</v>
      </c>
      <c r="U11" s="34">
        <v>78.6126952171325</v>
      </c>
      <c r="V11" s="34">
        <v>112.640909671783</v>
      </c>
      <c r="W11" s="34">
        <v>56.1626091003418</v>
      </c>
      <c r="X11" s="34">
        <v>56.0652117729187</v>
      </c>
      <c r="Y11" s="34">
        <v>59.3002829551696</v>
      </c>
      <c r="Z11" s="34">
        <v>56.4539141654968</v>
      </c>
      <c r="AA11" s="34">
        <v>55.140830039978</v>
      </c>
      <c r="AB11" s="34">
        <v>46.0858430862426</v>
      </c>
    </row>
    <row r="12">
      <c r="A12" s="33" t="s">
        <v>69</v>
      </c>
      <c r="B12" s="34">
        <v>112.610794067382</v>
      </c>
      <c r="C12" s="34">
        <v>116.007450103759</v>
      </c>
      <c r="D12" s="34">
        <v>262.613122940063</v>
      </c>
      <c r="E12" s="34">
        <v>411.701905727386</v>
      </c>
      <c r="F12" s="34">
        <v>111.389718055725</v>
      </c>
      <c r="G12" s="34">
        <v>131.95350408554</v>
      </c>
      <c r="H12" s="35">
        <v>86.4510688781738</v>
      </c>
      <c r="I12" s="34">
        <v>24.3463006019592</v>
      </c>
      <c r="J12" s="34">
        <v>14.7156181335449</v>
      </c>
      <c r="K12" s="34">
        <v>23.6837201118469</v>
      </c>
      <c r="L12" s="34">
        <v>37.8757433891296</v>
      </c>
      <c r="M12" s="34">
        <v>30.148042678833</v>
      </c>
      <c r="N12" s="34">
        <v>29.4408082962036</v>
      </c>
      <c r="O12" s="35">
        <v>36.4419207572937</v>
      </c>
      <c r="P12" s="34">
        <v>23.3807678222656</v>
      </c>
      <c r="Q12" s="34">
        <v>5.47127962112426</v>
      </c>
      <c r="R12" s="34">
        <v>49.9522862434387</v>
      </c>
      <c r="S12" s="34">
        <v>82.5538845062255</v>
      </c>
      <c r="T12" s="34">
        <v>81.1460723876953</v>
      </c>
      <c r="U12" s="34">
        <v>79.0547432899475</v>
      </c>
      <c r="V12" s="34">
        <v>78.1311812400817</v>
      </c>
      <c r="W12" s="34">
        <v>25.0897698402404</v>
      </c>
      <c r="X12" s="34">
        <v>33.3995943069458</v>
      </c>
      <c r="Y12" s="34">
        <v>39.3816328048706</v>
      </c>
      <c r="Z12" s="34">
        <v>31.9546451568603</v>
      </c>
      <c r="AA12" s="34">
        <v>53.7462177276611</v>
      </c>
      <c r="AB12" s="34">
        <v>46.9640836715698</v>
      </c>
    </row>
    <row r="13">
      <c r="A13" s="33" t="s">
        <v>70</v>
      </c>
      <c r="B13" s="34">
        <v>112.059173583984</v>
      </c>
      <c r="C13" s="34">
        <v>115.852078914642</v>
      </c>
      <c r="D13" s="34">
        <v>221.147423744201</v>
      </c>
      <c r="E13" s="34">
        <v>392.833242893219</v>
      </c>
      <c r="F13" s="34">
        <v>124.409429073333</v>
      </c>
      <c r="G13" s="34">
        <v>116.268038749694</v>
      </c>
      <c r="H13" s="35">
        <v>73.0575256347656</v>
      </c>
      <c r="I13" s="34">
        <v>22.3322510719299</v>
      </c>
      <c r="J13" s="34">
        <v>21.3756222724914</v>
      </c>
      <c r="K13" s="34">
        <v>22.4351739883422</v>
      </c>
      <c r="L13" s="34">
        <v>34.9160718917846</v>
      </c>
      <c r="M13" s="34">
        <v>26.0917220115661</v>
      </c>
      <c r="N13" s="34">
        <v>27.6905841827392</v>
      </c>
      <c r="O13" s="35">
        <v>32.6865429878234</v>
      </c>
      <c r="P13" s="34">
        <v>23.5431656837463</v>
      </c>
      <c r="Q13" s="34">
        <v>5.4153561592102</v>
      </c>
      <c r="R13" s="34">
        <v>52.8662400245666</v>
      </c>
      <c r="S13" s="34">
        <v>83.7917513847351</v>
      </c>
      <c r="T13" s="34">
        <v>81.4471321105957</v>
      </c>
      <c r="U13" s="34">
        <v>87.3230280876159</v>
      </c>
      <c r="V13" s="34">
        <v>74.446699142456</v>
      </c>
      <c r="W13" s="34">
        <v>18.6778783798217</v>
      </c>
      <c r="X13" s="34">
        <v>32.8082199096679</v>
      </c>
      <c r="Y13" s="34">
        <v>27.3889069557189</v>
      </c>
      <c r="Z13" s="34">
        <v>29.4830431938171</v>
      </c>
      <c r="AA13" s="34">
        <v>52.3963251113891</v>
      </c>
      <c r="AB13" s="34">
        <v>38.3024778366088</v>
      </c>
    </row>
    <row r="14">
      <c r="A14" s="33" t="s">
        <v>71</v>
      </c>
      <c r="B14" s="34">
        <v>100.948709964752</v>
      </c>
      <c r="C14" s="34">
        <v>114.753744125366</v>
      </c>
      <c r="D14" s="34">
        <v>224.816100597381</v>
      </c>
      <c r="E14" s="34">
        <v>306.593915939331</v>
      </c>
      <c r="F14" s="34">
        <v>115.960488319396</v>
      </c>
      <c r="G14" s="34">
        <v>110.739646911621</v>
      </c>
      <c r="H14" s="35">
        <v>79.2500791549682</v>
      </c>
      <c r="I14" s="34">
        <v>22.8777265548706</v>
      </c>
      <c r="J14" s="34">
        <v>21.5898480415344</v>
      </c>
      <c r="K14" s="34">
        <v>32.1257362365722</v>
      </c>
      <c r="L14" s="34">
        <v>37.0959067344665</v>
      </c>
      <c r="M14" s="34">
        <v>29.6793327331542</v>
      </c>
      <c r="N14" s="34">
        <v>37.1177163124084</v>
      </c>
      <c r="O14" s="34">
        <v>41.9379167556762</v>
      </c>
      <c r="P14" s="34">
        <v>25.9566931724548</v>
      </c>
      <c r="Q14" s="34">
        <v>6.26183891296386</v>
      </c>
      <c r="R14" s="34">
        <v>42.5189332962036</v>
      </c>
      <c r="S14" s="34">
        <v>80.3303489685058</v>
      </c>
      <c r="T14" s="34">
        <v>79.6538152694702</v>
      </c>
      <c r="U14" s="34">
        <v>80.8043718338012</v>
      </c>
      <c r="V14" s="34">
        <v>66.6276650428772</v>
      </c>
      <c r="W14" s="34">
        <v>23.1964602470397</v>
      </c>
      <c r="X14" s="34">
        <v>30.3751320838928</v>
      </c>
      <c r="Y14" s="34">
        <v>36.6325449943542</v>
      </c>
      <c r="Z14" s="34">
        <v>30.8361430168151</v>
      </c>
      <c r="AA14" s="34">
        <v>51.4136505126953</v>
      </c>
      <c r="AB14" s="34">
        <v>40.4746446609497</v>
      </c>
    </row>
    <row r="15">
      <c r="A15" s="33" t="s">
        <v>72</v>
      </c>
      <c r="B15" s="34">
        <v>102.576053142547</v>
      </c>
      <c r="C15" s="34">
        <v>166.430201053619</v>
      </c>
      <c r="D15" s="34">
        <v>225.876250743865</v>
      </c>
      <c r="E15" s="34">
        <v>347.459258079528</v>
      </c>
      <c r="F15" s="34">
        <v>113.18259191513</v>
      </c>
      <c r="G15" s="34">
        <v>121.155683994293</v>
      </c>
      <c r="H15" s="35">
        <v>65.5976428985595</v>
      </c>
      <c r="I15" s="34">
        <v>23.7623529434204</v>
      </c>
      <c r="J15" s="34">
        <v>21.3873300552368</v>
      </c>
      <c r="K15" s="34">
        <v>24.3089289665222</v>
      </c>
      <c r="L15" s="34">
        <v>30.950068950653</v>
      </c>
      <c r="M15" s="34">
        <v>33.3613843917846</v>
      </c>
      <c r="N15" s="34">
        <v>41.7815980911254</v>
      </c>
      <c r="O15" s="34">
        <v>33.5941181182861</v>
      </c>
      <c r="P15" s="34">
        <v>23.6519923210144</v>
      </c>
      <c r="Q15" s="34">
        <v>5.90267610549926</v>
      </c>
      <c r="R15" s="34">
        <v>46.0874752998352</v>
      </c>
      <c r="S15" s="34">
        <v>80.8840718269348</v>
      </c>
      <c r="T15" s="34">
        <v>76.1223702430725</v>
      </c>
      <c r="U15" s="34">
        <v>71.123710155487</v>
      </c>
      <c r="V15" s="34">
        <v>51.9352521896362</v>
      </c>
      <c r="W15" s="34">
        <v>18.8762688636779</v>
      </c>
      <c r="X15" s="34">
        <v>31.6921048164367</v>
      </c>
      <c r="Y15" s="34">
        <v>42.3835468292236</v>
      </c>
      <c r="Z15" s="34">
        <v>31.0444531440734</v>
      </c>
      <c r="AA15" s="34">
        <v>72.0725545883178</v>
      </c>
      <c r="AB15" s="34">
        <v>36.9468011856079</v>
      </c>
    </row>
    <row r="16">
      <c r="A16" s="33" t="s">
        <v>73</v>
      </c>
      <c r="B16" s="34">
        <v>109.465013980865</v>
      </c>
      <c r="C16" s="34">
        <v>112.377232074737</v>
      </c>
      <c r="D16" s="34">
        <v>237.239044189453</v>
      </c>
      <c r="E16" s="34">
        <v>358.220077037811</v>
      </c>
      <c r="F16" s="34">
        <v>163.254461765289</v>
      </c>
      <c r="G16" s="34">
        <v>100.02876996994</v>
      </c>
      <c r="H16" s="35">
        <v>71.0885739326477</v>
      </c>
      <c r="I16" s="34">
        <v>21.40966796875</v>
      </c>
      <c r="J16" s="34">
        <v>21.5101060867309</v>
      </c>
      <c r="K16" s="34">
        <v>25.7184710502624</v>
      </c>
      <c r="L16" s="34">
        <v>35.344970703125</v>
      </c>
      <c r="M16" s="34">
        <v>27.2161102294921</v>
      </c>
      <c r="N16" s="34">
        <v>21.8080096244812</v>
      </c>
      <c r="O16" s="34">
        <v>30.7218022346496</v>
      </c>
      <c r="P16" s="34">
        <v>24.8035840988159</v>
      </c>
      <c r="Q16" s="34">
        <v>5.86094999313354</v>
      </c>
      <c r="R16" s="34">
        <v>43.8435802459716</v>
      </c>
      <c r="S16" s="34">
        <v>81.2987828254699</v>
      </c>
      <c r="T16" s="34">
        <v>78.6984620094299</v>
      </c>
      <c r="U16" s="34">
        <v>81.2218928337097</v>
      </c>
      <c r="V16" s="34">
        <v>62.6387100219726</v>
      </c>
      <c r="W16" s="34">
        <v>22.2352662086486</v>
      </c>
      <c r="X16" s="34">
        <v>24.9038701057434</v>
      </c>
      <c r="Y16" s="34">
        <v>41.9042401313781</v>
      </c>
      <c r="Z16" s="34">
        <v>32.9201278686523</v>
      </c>
      <c r="AA16" s="34">
        <v>51.5614795684814</v>
      </c>
      <c r="AB16" s="34">
        <v>36.1022005081176</v>
      </c>
    </row>
    <row r="17">
      <c r="A17" s="33" t="s">
        <v>74</v>
      </c>
      <c r="B17" s="34">
        <v>97.5910983085632</v>
      </c>
      <c r="C17" s="34">
        <v>123.958023071289</v>
      </c>
      <c r="D17" s="34">
        <v>218.985344886779</v>
      </c>
      <c r="E17" s="34">
        <v>338.189502239227</v>
      </c>
      <c r="F17" s="34">
        <v>126.786038398742</v>
      </c>
      <c r="G17" s="34">
        <v>101.925592899322</v>
      </c>
      <c r="H17" s="35">
        <v>75.4138302803039</v>
      </c>
      <c r="I17" s="34">
        <v>20.3982877731323</v>
      </c>
      <c r="J17" s="34">
        <v>22.7002329826354</v>
      </c>
      <c r="K17" s="34">
        <v>25.7972440719604</v>
      </c>
      <c r="L17" s="34">
        <v>33.0579962730407</v>
      </c>
      <c r="M17" s="34">
        <v>43.1544041633605</v>
      </c>
      <c r="N17" s="34">
        <v>44.6287469863891</v>
      </c>
      <c r="O17" s="34">
        <v>41.3306560516357</v>
      </c>
      <c r="P17" s="34">
        <v>23.9276299476623</v>
      </c>
      <c r="Q17" s="34">
        <v>5.83137893676757</v>
      </c>
      <c r="R17" s="34">
        <v>49.1185851097106</v>
      </c>
      <c r="S17" s="34">
        <v>71.8952050209045</v>
      </c>
      <c r="T17" s="34">
        <v>78.3215398788452</v>
      </c>
      <c r="U17" s="34">
        <v>71.2927532196044</v>
      </c>
      <c r="V17" s="34">
        <v>72.6751160621643</v>
      </c>
      <c r="W17" s="34">
        <v>21.429241657257</v>
      </c>
      <c r="X17" s="34">
        <v>29.4434461593627</v>
      </c>
      <c r="Y17" s="34">
        <v>29.0902876853942</v>
      </c>
      <c r="Z17" s="34">
        <v>28.5386133193969</v>
      </c>
      <c r="AA17" s="34">
        <v>55.8063335418701</v>
      </c>
      <c r="AB17" s="34">
        <v>41.3839387893676</v>
      </c>
    </row>
    <row r="18">
      <c r="A18" s="33" t="s">
        <v>75</v>
      </c>
      <c r="B18" s="34">
        <v>98.7990379333496</v>
      </c>
      <c r="C18" s="34">
        <v>127.861675739288</v>
      </c>
      <c r="D18" s="34">
        <v>267.558278083801</v>
      </c>
      <c r="E18" s="34">
        <v>352.950129985809</v>
      </c>
      <c r="F18" s="34">
        <v>126.093150615692</v>
      </c>
      <c r="G18" s="34">
        <v>95.061755657196</v>
      </c>
      <c r="H18" s="35">
        <v>71.5460109710693</v>
      </c>
      <c r="I18" s="34">
        <v>22.0145030021667</v>
      </c>
      <c r="J18" s="34">
        <v>22.703369140625</v>
      </c>
      <c r="K18" s="34">
        <v>27.4115886688232</v>
      </c>
      <c r="L18" s="34">
        <v>47.2066249847412</v>
      </c>
      <c r="M18" s="34">
        <v>35.0447740554809</v>
      </c>
      <c r="N18" s="34">
        <v>42.2450170516967</v>
      </c>
      <c r="O18" s="34">
        <v>31.5455937385559</v>
      </c>
      <c r="P18" s="34">
        <v>23.8348412513732</v>
      </c>
      <c r="Q18" s="34">
        <v>5.43328189849853</v>
      </c>
      <c r="R18" s="34">
        <v>45.1796526908874</v>
      </c>
      <c r="S18" s="34">
        <v>71.8086280822753</v>
      </c>
      <c r="T18" s="34">
        <v>77.983085155487</v>
      </c>
      <c r="U18" s="34">
        <v>79.1459121704101</v>
      </c>
      <c r="V18" s="34">
        <v>73.016240119934</v>
      </c>
      <c r="W18" s="34">
        <v>21.9611988067626</v>
      </c>
      <c r="X18" s="34">
        <v>23.9849767684936</v>
      </c>
      <c r="Y18" s="34">
        <v>30.6076159477233</v>
      </c>
      <c r="Z18" s="34">
        <v>31.1505141258239</v>
      </c>
      <c r="AA18" s="34">
        <v>49.9159307479858</v>
      </c>
      <c r="AB18" s="34">
        <v>37.8813705444335</v>
      </c>
    </row>
    <row r="19">
      <c r="A19" s="33" t="s">
        <v>76</v>
      </c>
      <c r="B19" s="34">
        <v>95.7610220909118</v>
      </c>
      <c r="C19" s="34">
        <v>117.886332988739</v>
      </c>
      <c r="D19" s="34">
        <v>223.218855381011</v>
      </c>
      <c r="E19" s="34">
        <v>312.639273643493</v>
      </c>
      <c r="F19" s="34">
        <v>121.05900478363</v>
      </c>
      <c r="G19" s="34">
        <v>93.6031007766723</v>
      </c>
      <c r="H19" s="35">
        <v>67.7587327957153</v>
      </c>
      <c r="I19" s="34">
        <v>22.2035541534423</v>
      </c>
      <c r="J19" s="34">
        <v>21.6675519943237</v>
      </c>
      <c r="K19" s="34">
        <v>25.6776061058044</v>
      </c>
      <c r="L19" s="34">
        <v>41.8272953033447</v>
      </c>
      <c r="M19" s="34">
        <v>26.510938167572</v>
      </c>
      <c r="N19" s="34">
        <v>30.1285710334777</v>
      </c>
      <c r="O19" s="34">
        <v>32.8264880180358</v>
      </c>
      <c r="P19" s="34">
        <v>24.0422058105468</v>
      </c>
      <c r="Q19" s="34">
        <v>5.79376029968261</v>
      </c>
      <c r="R19" s="34">
        <v>44.1264429092407</v>
      </c>
      <c r="S19" s="34">
        <v>68.6020979881286</v>
      </c>
      <c r="T19" s="34">
        <v>81.0005588531494</v>
      </c>
      <c r="U19" s="34">
        <v>69.8056831359863</v>
      </c>
      <c r="V19" s="34">
        <v>67.6775517463684</v>
      </c>
      <c r="W19" s="34">
        <v>19.2219829559326</v>
      </c>
      <c r="X19" s="34">
        <v>27.4275336265563</v>
      </c>
      <c r="Y19" s="34">
        <v>33.7033238410949</v>
      </c>
      <c r="Z19" s="34">
        <v>30.5247068405151</v>
      </c>
      <c r="AA19" s="34">
        <v>52.1184139251709</v>
      </c>
      <c r="AB19" s="34">
        <v>37.9589262008667</v>
      </c>
    </row>
    <row r="20">
      <c r="A20" s="33" t="s">
        <v>77</v>
      </c>
      <c r="B20" s="34">
        <v>114.113846302032</v>
      </c>
      <c r="C20" s="34">
        <v>114.711437225341</v>
      </c>
      <c r="D20" s="34">
        <v>229.171722888946</v>
      </c>
      <c r="E20" s="34">
        <v>311.760931968688</v>
      </c>
      <c r="F20" s="34">
        <v>120.955260753631</v>
      </c>
      <c r="G20" s="34">
        <v>99.4044451713562</v>
      </c>
      <c r="H20" s="35">
        <v>63.5202646255493</v>
      </c>
      <c r="I20" s="34">
        <v>21.235454082489</v>
      </c>
      <c r="J20" s="34">
        <v>22.396113872528</v>
      </c>
      <c r="K20" s="34">
        <v>24.0360050201416</v>
      </c>
      <c r="L20" s="34">
        <v>34.3089632987976</v>
      </c>
      <c r="M20" s="34">
        <v>27.4030680656433</v>
      </c>
      <c r="N20" s="34">
        <v>25.1321296691894</v>
      </c>
      <c r="O20" s="34">
        <v>38.2680969238281</v>
      </c>
      <c r="P20" s="34">
        <v>24.9724049568176</v>
      </c>
      <c r="Q20" s="34">
        <v>5.54683971405029</v>
      </c>
      <c r="R20" s="34">
        <v>48.0622091293334</v>
      </c>
      <c r="S20" s="34">
        <v>81.890661239624</v>
      </c>
      <c r="T20" s="34">
        <v>81.235987663269</v>
      </c>
      <c r="U20" s="34">
        <v>80.0935478210449</v>
      </c>
      <c r="V20" s="34">
        <v>68.4084939956665</v>
      </c>
      <c r="W20" s="34">
        <v>24.6213569641113</v>
      </c>
      <c r="X20" s="34">
        <v>23.7759299278259</v>
      </c>
      <c r="Y20" s="34">
        <v>33.4468297958374</v>
      </c>
      <c r="Z20" s="34">
        <v>29.6571979522705</v>
      </c>
      <c r="AA20" s="34">
        <v>62.4636497497558</v>
      </c>
      <c r="AB20" s="34">
        <v>39.7102365493774</v>
      </c>
    </row>
    <row r="21">
      <c r="A21" s="33" t="s">
        <v>78</v>
      </c>
      <c r="B21" s="34">
        <v>98.4545164108276</v>
      </c>
      <c r="C21" s="34">
        <v>118.482590198516</v>
      </c>
      <c r="D21" s="34">
        <v>215.394331932067</v>
      </c>
      <c r="E21" s="34">
        <v>321.356825351715</v>
      </c>
      <c r="F21" s="34">
        <v>112.168831825256</v>
      </c>
      <c r="G21" s="34">
        <v>100.329926013946</v>
      </c>
      <c r="H21" s="35">
        <v>71.8687930107116</v>
      </c>
      <c r="I21" s="34">
        <v>25.2708888053894</v>
      </c>
      <c r="J21" s="34">
        <v>22.0626969337463</v>
      </c>
      <c r="K21" s="34">
        <v>26.0005021095275</v>
      </c>
      <c r="L21" s="34">
        <v>32.2592968940734</v>
      </c>
      <c r="M21" s="34">
        <v>33.2737312316894</v>
      </c>
      <c r="N21" s="34">
        <v>28.1503992080688</v>
      </c>
      <c r="O21" s="34">
        <v>40.3718600273132</v>
      </c>
      <c r="P21" s="34">
        <v>24.9441118240356</v>
      </c>
      <c r="Q21" s="34">
        <v>5.28614807128906</v>
      </c>
      <c r="R21" s="34">
        <v>47.9516549110412</v>
      </c>
      <c r="S21" s="34">
        <v>79.1321511268615</v>
      </c>
      <c r="T21" s="34">
        <v>80.992654800415</v>
      </c>
      <c r="U21" s="34">
        <v>80.0286889076232</v>
      </c>
      <c r="V21" s="34">
        <v>68.8942251205444</v>
      </c>
      <c r="W21" s="34">
        <v>18.056104183197</v>
      </c>
      <c r="X21" s="34">
        <v>27.8628039360046</v>
      </c>
      <c r="Y21" s="34">
        <v>31.3518710136413</v>
      </c>
      <c r="Z21" s="34">
        <v>29.3448338508605</v>
      </c>
      <c r="AA21" s="34">
        <v>50.413628578186</v>
      </c>
      <c r="AB21" s="34">
        <v>39.1205902099609</v>
      </c>
    </row>
    <row r="22">
      <c r="A22" s="4"/>
      <c r="H22" s="4"/>
      <c r="O22" s="4"/>
      <c r="Q22" s="4"/>
    </row>
    <row r="23">
      <c r="A23" s="4"/>
      <c r="H23" s="4"/>
      <c r="O23" s="4"/>
      <c r="Q23" s="4"/>
    </row>
    <row r="24">
      <c r="A24" s="4"/>
      <c r="H24" s="4"/>
      <c r="O24" s="4"/>
      <c r="Q24" s="4"/>
    </row>
    <row r="25">
      <c r="A25" s="4"/>
      <c r="H25" s="4"/>
      <c r="O25" s="4"/>
      <c r="Q25" s="4"/>
    </row>
    <row r="26">
      <c r="A26" s="4"/>
      <c r="H26" s="4"/>
      <c r="O26" s="4"/>
      <c r="Q26" s="4"/>
    </row>
    <row r="27">
      <c r="A27" s="4"/>
      <c r="H27" s="4"/>
      <c r="O27" s="4"/>
      <c r="Q27" s="4"/>
    </row>
    <row r="28">
      <c r="A28" s="4"/>
      <c r="H28" s="4"/>
      <c r="O28" s="4"/>
      <c r="Q28" s="4"/>
    </row>
    <row r="29">
      <c r="A29" s="4"/>
      <c r="H29" s="4"/>
      <c r="O29" s="4"/>
      <c r="Q29" s="4"/>
    </row>
    <row r="30">
      <c r="A30" s="4"/>
      <c r="H30" s="4"/>
      <c r="O30" s="4"/>
      <c r="Q30" s="4"/>
    </row>
    <row r="31">
      <c r="A31" s="4"/>
      <c r="H31" s="4"/>
      <c r="O31" s="4"/>
      <c r="Q31" s="4"/>
    </row>
    <row r="32">
      <c r="A32" s="4"/>
      <c r="H32" s="4"/>
      <c r="O32" s="4"/>
      <c r="Q32" s="4"/>
    </row>
    <row r="33">
      <c r="A33" s="4"/>
      <c r="H33" s="4"/>
      <c r="O33" s="4"/>
      <c r="Q33" s="4"/>
    </row>
    <row r="34">
      <c r="A34" s="4"/>
      <c r="H34" s="4"/>
      <c r="O34" s="4"/>
      <c r="Q34" s="4"/>
    </row>
    <row r="35">
      <c r="A35" s="4"/>
      <c r="H35" s="4"/>
      <c r="O35" s="4"/>
      <c r="Q35" s="4"/>
    </row>
    <row r="36">
      <c r="A36" s="4"/>
      <c r="H36" s="4"/>
      <c r="O36" s="4"/>
      <c r="Q36" s="4"/>
    </row>
    <row r="37">
      <c r="A37" s="4"/>
      <c r="H37" s="4"/>
      <c r="O37" s="4"/>
      <c r="Q37" s="4"/>
    </row>
    <row r="38">
      <c r="A38" s="4"/>
      <c r="H38" s="4"/>
      <c r="O38" s="4"/>
      <c r="Q38" s="4"/>
    </row>
    <row r="39">
      <c r="A39" s="4"/>
      <c r="H39" s="4"/>
      <c r="O39" s="4"/>
      <c r="Q39" s="4"/>
    </row>
    <row r="40">
      <c r="A40" s="4"/>
      <c r="H40" s="4"/>
      <c r="O40" s="4"/>
      <c r="Q40" s="4"/>
    </row>
    <row r="41">
      <c r="A41" s="4"/>
      <c r="H41" s="4"/>
      <c r="O41" s="4"/>
      <c r="Q41" s="4"/>
    </row>
    <row r="42">
      <c r="A42" s="4"/>
      <c r="H42" s="4"/>
      <c r="O42" s="4"/>
      <c r="Q42" s="4"/>
    </row>
    <row r="43">
      <c r="A43" s="4"/>
      <c r="H43" s="4"/>
      <c r="O43" s="4"/>
      <c r="Q43" s="4"/>
    </row>
    <row r="44">
      <c r="A44" s="4"/>
      <c r="H44" s="4"/>
      <c r="O44" s="4"/>
      <c r="Q44" s="4"/>
    </row>
    <row r="45">
      <c r="A45" s="4"/>
      <c r="H45" s="4"/>
      <c r="O45" s="4"/>
      <c r="Q45" s="4"/>
    </row>
    <row r="46">
      <c r="A46" s="4"/>
      <c r="H46" s="4"/>
      <c r="O46" s="4"/>
      <c r="Q46" s="4"/>
    </row>
    <row r="47">
      <c r="A47" s="4"/>
      <c r="H47" s="4"/>
      <c r="O47" s="4"/>
      <c r="Q47" s="4"/>
    </row>
    <row r="48">
      <c r="A48" s="4"/>
      <c r="H48" s="4"/>
      <c r="O48" s="4"/>
      <c r="Q48" s="4"/>
    </row>
    <row r="49">
      <c r="A49" s="4"/>
      <c r="H49" s="4"/>
      <c r="O49" s="4"/>
      <c r="Q49" s="4"/>
    </row>
    <row r="50">
      <c r="A50" s="4"/>
      <c r="H50" s="4"/>
      <c r="O50" s="4"/>
      <c r="Q50" s="4"/>
    </row>
    <row r="51">
      <c r="A51" s="4"/>
      <c r="H51" s="4"/>
      <c r="O51" s="4"/>
      <c r="Q51" s="4"/>
    </row>
    <row r="52">
      <c r="A52" s="4"/>
      <c r="H52" s="4"/>
      <c r="O52" s="4"/>
      <c r="Q52" s="4"/>
    </row>
    <row r="53">
      <c r="A53" s="4"/>
      <c r="H53" s="4"/>
      <c r="O53" s="4"/>
      <c r="Q53" s="4"/>
    </row>
    <row r="54">
      <c r="A54" s="4"/>
      <c r="H54" s="4"/>
      <c r="O54" s="4"/>
      <c r="Q54" s="4"/>
    </row>
    <row r="55">
      <c r="A55" s="4"/>
      <c r="H55" s="4"/>
      <c r="O55" s="4"/>
      <c r="Q55" s="4"/>
    </row>
    <row r="56">
      <c r="A56" s="4"/>
      <c r="H56" s="4"/>
      <c r="O56" s="4"/>
      <c r="Q56" s="4"/>
    </row>
    <row r="57">
      <c r="A57" s="4"/>
      <c r="H57" s="4"/>
      <c r="O57" s="4"/>
      <c r="Q57" s="4"/>
    </row>
    <row r="58">
      <c r="A58" s="4"/>
      <c r="H58" s="4"/>
      <c r="O58" s="4"/>
      <c r="Q58" s="4"/>
    </row>
    <row r="59">
      <c r="A59" s="4"/>
      <c r="H59" s="4"/>
      <c r="O59" s="4"/>
      <c r="Q59" s="4"/>
    </row>
    <row r="60">
      <c r="A60" s="4"/>
      <c r="H60" s="4"/>
      <c r="O60" s="4"/>
      <c r="Q60" s="4"/>
    </row>
    <row r="61">
      <c r="A61" s="4"/>
      <c r="H61" s="4"/>
      <c r="O61" s="4"/>
      <c r="Q61" s="4"/>
    </row>
    <row r="62">
      <c r="A62" s="4"/>
      <c r="H62" s="4"/>
      <c r="O62" s="4"/>
      <c r="Q62" s="4"/>
    </row>
    <row r="63">
      <c r="A63" s="4"/>
      <c r="H63" s="4"/>
      <c r="O63" s="4"/>
      <c r="Q63" s="4"/>
    </row>
    <row r="64">
      <c r="A64" s="4"/>
      <c r="H64" s="4"/>
      <c r="O64" s="4"/>
      <c r="Q64" s="4"/>
    </row>
    <row r="65">
      <c r="A65" s="4"/>
      <c r="H65" s="4"/>
      <c r="O65" s="4"/>
      <c r="Q65" s="4"/>
    </row>
    <row r="66">
      <c r="A66" s="4"/>
      <c r="H66" s="4"/>
      <c r="O66" s="4"/>
      <c r="Q66" s="4"/>
    </row>
    <row r="67">
      <c r="A67" s="4"/>
      <c r="H67" s="4"/>
      <c r="O67" s="4"/>
      <c r="Q67" s="4"/>
    </row>
    <row r="68">
      <c r="A68" s="4"/>
      <c r="H68" s="4"/>
      <c r="O68" s="4"/>
      <c r="Q68" s="4"/>
    </row>
    <row r="69">
      <c r="A69" s="4"/>
      <c r="H69" s="4"/>
      <c r="O69" s="4"/>
      <c r="Q69" s="4"/>
    </row>
    <row r="70">
      <c r="A70" s="4"/>
      <c r="H70" s="4"/>
      <c r="O70" s="4"/>
      <c r="Q70" s="4"/>
    </row>
    <row r="71">
      <c r="A71" s="4"/>
      <c r="H71" s="4"/>
      <c r="O71" s="4"/>
      <c r="Q71" s="4"/>
    </row>
    <row r="72">
      <c r="A72" s="4"/>
      <c r="H72" s="4"/>
      <c r="O72" s="4"/>
      <c r="Q72" s="4"/>
    </row>
    <row r="73">
      <c r="A73" s="4"/>
      <c r="H73" s="4"/>
      <c r="O73" s="4"/>
      <c r="Q73" s="4"/>
    </row>
    <row r="74">
      <c r="A74" s="4"/>
      <c r="H74" s="4"/>
      <c r="O74" s="4"/>
      <c r="Q74" s="4"/>
    </row>
    <row r="75">
      <c r="A75" s="4"/>
      <c r="H75" s="4"/>
      <c r="O75" s="4"/>
      <c r="Q75" s="4"/>
    </row>
    <row r="76">
      <c r="A76" s="4"/>
      <c r="H76" s="4"/>
      <c r="O76" s="4"/>
      <c r="Q76" s="4"/>
    </row>
    <row r="77">
      <c r="A77" s="4"/>
      <c r="H77" s="4"/>
      <c r="O77" s="4"/>
      <c r="Q77" s="4"/>
    </row>
    <row r="78">
      <c r="A78" s="4"/>
      <c r="H78" s="4"/>
      <c r="O78" s="4"/>
      <c r="Q78" s="4"/>
    </row>
    <row r="79">
      <c r="A79" s="4"/>
      <c r="H79" s="4"/>
      <c r="O79" s="4"/>
      <c r="Q79" s="4"/>
    </row>
    <row r="80">
      <c r="A80" s="4"/>
      <c r="H80" s="4"/>
      <c r="O80" s="4"/>
      <c r="Q80" s="4"/>
    </row>
    <row r="81">
      <c r="A81" s="4"/>
      <c r="H81" s="4"/>
      <c r="O81" s="4"/>
      <c r="Q81" s="4"/>
    </row>
    <row r="82">
      <c r="A82" s="4"/>
      <c r="H82" s="4"/>
      <c r="O82" s="4"/>
      <c r="Q82" s="4"/>
    </row>
    <row r="83">
      <c r="A83" s="4"/>
      <c r="H83" s="4"/>
      <c r="O83" s="4"/>
      <c r="Q83" s="4"/>
    </row>
    <row r="84">
      <c r="A84" s="4"/>
      <c r="H84" s="4"/>
      <c r="O84" s="4"/>
      <c r="Q84" s="4"/>
    </row>
    <row r="85">
      <c r="A85" s="4"/>
      <c r="H85" s="4"/>
      <c r="O85" s="4"/>
      <c r="Q85" s="4"/>
    </row>
    <row r="86">
      <c r="A86" s="4"/>
      <c r="H86" s="4"/>
      <c r="O86" s="4"/>
      <c r="Q86" s="4"/>
    </row>
    <row r="87">
      <c r="A87" s="4"/>
      <c r="H87" s="4"/>
      <c r="O87" s="4"/>
      <c r="Q87" s="4"/>
    </row>
    <row r="88">
      <c r="A88" s="4"/>
      <c r="H88" s="4"/>
      <c r="O88" s="4"/>
      <c r="Q88" s="4"/>
    </row>
    <row r="89">
      <c r="A89" s="4"/>
      <c r="H89" s="4"/>
      <c r="O89" s="4"/>
      <c r="Q89" s="4"/>
    </row>
    <row r="90">
      <c r="A90" s="4"/>
      <c r="H90" s="4"/>
      <c r="O90" s="4"/>
      <c r="Q90" s="4"/>
    </row>
    <row r="91">
      <c r="A91" s="4"/>
      <c r="H91" s="4"/>
      <c r="O91" s="4"/>
      <c r="Q91" s="4"/>
    </row>
    <row r="92">
      <c r="A92" s="4"/>
      <c r="H92" s="4"/>
      <c r="O92" s="4"/>
      <c r="Q92" s="4"/>
    </row>
    <row r="93">
      <c r="A93" s="4"/>
      <c r="H93" s="4"/>
      <c r="O93" s="4"/>
      <c r="Q93" s="4"/>
    </row>
    <row r="94">
      <c r="A94" s="4"/>
      <c r="H94" s="4"/>
      <c r="O94" s="4"/>
      <c r="Q94" s="4"/>
    </row>
    <row r="95">
      <c r="A95" s="4"/>
      <c r="H95" s="4"/>
      <c r="O95" s="4"/>
      <c r="Q95" s="4"/>
    </row>
    <row r="96">
      <c r="A96" s="4"/>
      <c r="H96" s="4"/>
      <c r="O96" s="4"/>
      <c r="Q96" s="4"/>
    </row>
    <row r="97">
      <c r="A97" s="4"/>
      <c r="H97" s="4"/>
      <c r="O97" s="4"/>
      <c r="Q97" s="4"/>
    </row>
    <row r="98">
      <c r="A98" s="4"/>
      <c r="H98" s="4"/>
      <c r="O98" s="4"/>
      <c r="Q98" s="4"/>
    </row>
    <row r="99">
      <c r="A99" s="4"/>
      <c r="H99" s="4"/>
      <c r="O99" s="4"/>
      <c r="Q99" s="4"/>
    </row>
    <row r="100">
      <c r="A100" s="4"/>
      <c r="H100" s="4"/>
      <c r="O100" s="4"/>
      <c r="Q100" s="4"/>
    </row>
    <row r="101">
      <c r="A101" s="4"/>
      <c r="H101" s="4"/>
      <c r="O101" s="4"/>
      <c r="Q101" s="4"/>
    </row>
    <row r="102">
      <c r="A102" s="4"/>
      <c r="H102" s="4"/>
      <c r="O102" s="4"/>
      <c r="Q102" s="4"/>
    </row>
    <row r="103">
      <c r="A103" s="4"/>
      <c r="H103" s="4"/>
      <c r="O103" s="4"/>
      <c r="Q103" s="4"/>
    </row>
    <row r="104">
      <c r="A104" s="4"/>
      <c r="H104" s="4"/>
      <c r="O104" s="4"/>
      <c r="Q104" s="4"/>
    </row>
    <row r="105">
      <c r="A105" s="4"/>
      <c r="H105" s="4"/>
      <c r="O105" s="4"/>
      <c r="Q105" s="4"/>
    </row>
    <row r="106">
      <c r="A106" s="4"/>
      <c r="H106" s="4"/>
      <c r="O106" s="4"/>
      <c r="Q106" s="4"/>
    </row>
    <row r="107">
      <c r="A107" s="4"/>
      <c r="H107" s="4"/>
      <c r="O107" s="4"/>
      <c r="Q107" s="4"/>
    </row>
    <row r="108">
      <c r="A108" s="4"/>
      <c r="H108" s="4"/>
      <c r="O108" s="4"/>
      <c r="Q108" s="4"/>
    </row>
    <row r="109">
      <c r="A109" s="4"/>
      <c r="H109" s="4"/>
      <c r="O109" s="4"/>
      <c r="Q109" s="4"/>
    </row>
    <row r="110">
      <c r="A110" s="4"/>
      <c r="H110" s="4"/>
      <c r="O110" s="4"/>
      <c r="Q110" s="4"/>
    </row>
    <row r="111">
      <c r="A111" s="4"/>
      <c r="H111" s="4"/>
      <c r="O111" s="4"/>
      <c r="Q111" s="4"/>
    </row>
    <row r="112">
      <c r="A112" s="4"/>
      <c r="H112" s="4"/>
      <c r="O112" s="4"/>
      <c r="Q112" s="4"/>
    </row>
    <row r="113">
      <c r="A113" s="4"/>
      <c r="H113" s="4"/>
      <c r="O113" s="4"/>
      <c r="Q113" s="4"/>
    </row>
    <row r="114">
      <c r="A114" s="4"/>
      <c r="H114" s="4"/>
      <c r="O114" s="4"/>
      <c r="Q114" s="4"/>
    </row>
    <row r="115">
      <c r="A115" s="4"/>
      <c r="H115" s="4"/>
      <c r="O115" s="4"/>
      <c r="Q115" s="4"/>
    </row>
    <row r="116">
      <c r="A116" s="4"/>
      <c r="H116" s="4"/>
      <c r="O116" s="4"/>
      <c r="Q116" s="4"/>
    </row>
    <row r="117">
      <c r="A117" s="4"/>
      <c r="H117" s="4"/>
      <c r="O117" s="4"/>
      <c r="Q117" s="4"/>
    </row>
    <row r="118">
      <c r="A118" s="4"/>
      <c r="H118" s="4"/>
      <c r="O118" s="4"/>
      <c r="Q118" s="4"/>
    </row>
    <row r="119">
      <c r="A119" s="4"/>
      <c r="H119" s="4"/>
      <c r="O119" s="4"/>
      <c r="Q119" s="4"/>
    </row>
    <row r="120">
      <c r="A120" s="4"/>
      <c r="H120" s="4"/>
      <c r="O120" s="4"/>
      <c r="Q120" s="4"/>
    </row>
    <row r="121">
      <c r="A121" s="4"/>
      <c r="H121" s="4"/>
      <c r="O121" s="4"/>
      <c r="Q121" s="4"/>
    </row>
    <row r="122">
      <c r="A122" s="4"/>
      <c r="H122" s="4"/>
      <c r="O122" s="4"/>
      <c r="Q122" s="4"/>
    </row>
    <row r="123">
      <c r="A123" s="4"/>
      <c r="H123" s="4"/>
      <c r="O123" s="4"/>
      <c r="Q123" s="4"/>
    </row>
    <row r="124">
      <c r="A124" s="4"/>
      <c r="H124" s="4"/>
      <c r="O124" s="4"/>
      <c r="Q124" s="4"/>
    </row>
    <row r="125">
      <c r="A125" s="4"/>
      <c r="H125" s="4"/>
      <c r="O125" s="4"/>
      <c r="Q125" s="4"/>
    </row>
    <row r="126">
      <c r="A126" s="4"/>
      <c r="H126" s="4"/>
      <c r="O126" s="4"/>
      <c r="Q126" s="4"/>
    </row>
    <row r="127">
      <c r="A127" s="4"/>
      <c r="H127" s="4"/>
      <c r="O127" s="4"/>
      <c r="Q127" s="4"/>
    </row>
    <row r="128">
      <c r="A128" s="4"/>
      <c r="H128" s="4"/>
      <c r="O128" s="4"/>
      <c r="Q128" s="4"/>
    </row>
    <row r="129">
      <c r="A129" s="4"/>
      <c r="H129" s="4"/>
      <c r="O129" s="4"/>
      <c r="Q129" s="4"/>
    </row>
    <row r="130">
      <c r="A130" s="4"/>
      <c r="H130" s="4"/>
      <c r="O130" s="4"/>
      <c r="Q130" s="4"/>
    </row>
    <row r="131">
      <c r="A131" s="4"/>
      <c r="H131" s="4"/>
      <c r="O131" s="4"/>
      <c r="Q131" s="4"/>
    </row>
    <row r="132">
      <c r="A132" s="4"/>
      <c r="H132" s="4"/>
      <c r="O132" s="4"/>
      <c r="Q132" s="4"/>
    </row>
    <row r="133">
      <c r="A133" s="4"/>
      <c r="H133" s="4"/>
      <c r="O133" s="4"/>
      <c r="Q133" s="4"/>
    </row>
    <row r="134">
      <c r="A134" s="4"/>
      <c r="H134" s="4"/>
      <c r="O134" s="4"/>
      <c r="Q134" s="4"/>
    </row>
    <row r="135">
      <c r="A135" s="4"/>
      <c r="H135" s="4"/>
      <c r="O135" s="4"/>
      <c r="Q135" s="4"/>
    </row>
    <row r="136">
      <c r="A136" s="4"/>
      <c r="H136" s="4"/>
      <c r="O136" s="4"/>
      <c r="Q136" s="4"/>
    </row>
    <row r="137">
      <c r="A137" s="4"/>
      <c r="H137" s="4"/>
      <c r="O137" s="4"/>
      <c r="Q137" s="4"/>
    </row>
    <row r="138">
      <c r="A138" s="4"/>
      <c r="H138" s="4"/>
      <c r="O138" s="4"/>
      <c r="Q138" s="4"/>
    </row>
    <row r="139">
      <c r="A139" s="4"/>
      <c r="H139" s="4"/>
      <c r="O139" s="4"/>
      <c r="Q139" s="4"/>
    </row>
    <row r="140">
      <c r="A140" s="4"/>
      <c r="H140" s="4"/>
      <c r="O140" s="4"/>
      <c r="Q140" s="4"/>
    </row>
    <row r="141">
      <c r="A141" s="4"/>
      <c r="H141" s="4"/>
      <c r="O141" s="4"/>
      <c r="Q141" s="4"/>
    </row>
    <row r="142">
      <c r="A142" s="4"/>
      <c r="H142" s="4"/>
      <c r="O142" s="4"/>
      <c r="Q142" s="4"/>
    </row>
    <row r="143">
      <c r="A143" s="4"/>
      <c r="H143" s="4"/>
      <c r="O143" s="4"/>
      <c r="Q143" s="4"/>
    </row>
    <row r="144">
      <c r="A144" s="4"/>
      <c r="H144" s="4"/>
      <c r="O144" s="4"/>
      <c r="Q144" s="4"/>
    </row>
    <row r="145">
      <c r="A145" s="4"/>
      <c r="H145" s="4"/>
      <c r="O145" s="4"/>
      <c r="Q145" s="4"/>
    </row>
    <row r="146">
      <c r="A146" s="4"/>
      <c r="H146" s="4"/>
      <c r="O146" s="4"/>
      <c r="Q146" s="4"/>
    </row>
    <row r="147">
      <c r="A147" s="4"/>
      <c r="H147" s="4"/>
      <c r="O147" s="4"/>
      <c r="Q147" s="4"/>
    </row>
    <row r="148">
      <c r="A148" s="4"/>
      <c r="H148" s="4"/>
      <c r="O148" s="4"/>
      <c r="Q148" s="4"/>
    </row>
    <row r="149">
      <c r="A149" s="4"/>
      <c r="H149" s="4"/>
      <c r="O149" s="4"/>
      <c r="Q149" s="4"/>
    </row>
    <row r="150">
      <c r="A150" s="4"/>
      <c r="H150" s="4"/>
      <c r="O150" s="4"/>
      <c r="Q150" s="4"/>
    </row>
    <row r="151">
      <c r="A151" s="4"/>
      <c r="H151" s="4"/>
      <c r="O151" s="4"/>
      <c r="Q151" s="4"/>
    </row>
    <row r="152">
      <c r="A152" s="4"/>
      <c r="H152" s="4"/>
      <c r="O152" s="4"/>
      <c r="Q152" s="4"/>
    </row>
    <row r="153">
      <c r="A153" s="4"/>
      <c r="H153" s="4"/>
      <c r="O153" s="4"/>
      <c r="Q153" s="4"/>
    </row>
    <row r="154">
      <c r="A154" s="4"/>
      <c r="H154" s="4"/>
      <c r="O154" s="4"/>
      <c r="Q154" s="4"/>
    </row>
    <row r="155">
      <c r="A155" s="4"/>
      <c r="H155" s="4"/>
      <c r="O155" s="4"/>
      <c r="Q155" s="4"/>
    </row>
    <row r="156">
      <c r="A156" s="4"/>
      <c r="H156" s="4"/>
      <c r="O156" s="4"/>
      <c r="Q156" s="4"/>
    </row>
    <row r="157">
      <c r="A157" s="4"/>
      <c r="H157" s="4"/>
      <c r="O157" s="4"/>
      <c r="Q157" s="4"/>
    </row>
    <row r="158">
      <c r="A158" s="4"/>
      <c r="H158" s="4"/>
      <c r="O158" s="4"/>
      <c r="Q158" s="4"/>
    </row>
    <row r="159">
      <c r="A159" s="4"/>
      <c r="H159" s="4"/>
      <c r="O159" s="4"/>
      <c r="Q159" s="4"/>
    </row>
    <row r="160">
      <c r="A160" s="4"/>
      <c r="H160" s="4"/>
      <c r="O160" s="4"/>
      <c r="Q160" s="4"/>
    </row>
    <row r="161">
      <c r="A161" s="4"/>
      <c r="H161" s="4"/>
      <c r="O161" s="4"/>
      <c r="Q161" s="4"/>
    </row>
    <row r="162">
      <c r="A162" s="4"/>
      <c r="H162" s="4"/>
      <c r="O162" s="4"/>
      <c r="Q162" s="4"/>
    </row>
    <row r="163">
      <c r="A163" s="4"/>
      <c r="H163" s="4"/>
      <c r="O163" s="4"/>
      <c r="Q163" s="4"/>
    </row>
    <row r="164">
      <c r="A164" s="4"/>
      <c r="H164" s="4"/>
      <c r="O164" s="4"/>
      <c r="Q164" s="4"/>
    </row>
    <row r="165">
      <c r="A165" s="4"/>
      <c r="H165" s="4"/>
      <c r="O165" s="4"/>
      <c r="Q165" s="4"/>
    </row>
    <row r="166">
      <c r="A166" s="4"/>
      <c r="H166" s="4"/>
      <c r="O166" s="4"/>
      <c r="Q166" s="4"/>
    </row>
    <row r="167">
      <c r="A167" s="4"/>
      <c r="H167" s="4"/>
      <c r="O167" s="4"/>
      <c r="Q167" s="4"/>
    </row>
    <row r="168">
      <c r="A168" s="4"/>
      <c r="H168" s="4"/>
      <c r="O168" s="4"/>
      <c r="Q168" s="4"/>
    </row>
    <row r="169">
      <c r="A169" s="4"/>
      <c r="H169" s="4"/>
      <c r="O169" s="4"/>
      <c r="Q169" s="4"/>
    </row>
    <row r="170">
      <c r="A170" s="4"/>
      <c r="H170" s="4"/>
      <c r="O170" s="4"/>
      <c r="Q170" s="4"/>
    </row>
    <row r="171">
      <c r="A171" s="4"/>
      <c r="H171" s="4"/>
      <c r="O171" s="4"/>
      <c r="Q171" s="4"/>
    </row>
    <row r="172">
      <c r="A172" s="4"/>
      <c r="H172" s="4"/>
      <c r="O172" s="4"/>
      <c r="Q172" s="4"/>
    </row>
    <row r="173">
      <c r="A173" s="4"/>
      <c r="H173" s="4"/>
      <c r="O173" s="4"/>
      <c r="Q173" s="4"/>
    </row>
    <row r="174">
      <c r="A174" s="4"/>
      <c r="H174" s="4"/>
      <c r="O174" s="4"/>
      <c r="Q174" s="4"/>
    </row>
    <row r="175">
      <c r="A175" s="4"/>
      <c r="H175" s="4"/>
      <c r="O175" s="4"/>
      <c r="Q175" s="4"/>
    </row>
    <row r="176">
      <c r="A176" s="4"/>
      <c r="H176" s="4"/>
      <c r="O176" s="4"/>
      <c r="Q176" s="4"/>
    </row>
    <row r="177">
      <c r="A177" s="4"/>
      <c r="H177" s="4"/>
      <c r="O177" s="4"/>
      <c r="Q177" s="4"/>
    </row>
    <row r="178">
      <c r="A178" s="4"/>
      <c r="H178" s="4"/>
      <c r="O178" s="4"/>
      <c r="Q178" s="4"/>
    </row>
    <row r="179">
      <c r="A179" s="4"/>
      <c r="H179" s="4"/>
      <c r="O179" s="4"/>
      <c r="Q179" s="4"/>
    </row>
    <row r="180">
      <c r="A180" s="4"/>
      <c r="H180" s="4"/>
      <c r="O180" s="4"/>
      <c r="Q180" s="4"/>
    </row>
    <row r="181">
      <c r="A181" s="4"/>
      <c r="H181" s="4"/>
      <c r="O181" s="4"/>
      <c r="Q181" s="4"/>
    </row>
    <row r="182">
      <c r="A182" s="4"/>
      <c r="H182" s="4"/>
      <c r="O182" s="4"/>
      <c r="Q182" s="4"/>
    </row>
    <row r="183">
      <c r="A183" s="4"/>
      <c r="H183" s="4"/>
      <c r="O183" s="4"/>
      <c r="Q183" s="4"/>
    </row>
    <row r="184">
      <c r="A184" s="4"/>
      <c r="H184" s="4"/>
      <c r="O184" s="4"/>
      <c r="Q184" s="4"/>
    </row>
    <row r="185">
      <c r="A185" s="4"/>
      <c r="H185" s="4"/>
      <c r="O185" s="4"/>
      <c r="Q185" s="4"/>
    </row>
    <row r="186">
      <c r="A186" s="4"/>
      <c r="H186" s="4"/>
      <c r="O186" s="4"/>
      <c r="Q186" s="4"/>
    </row>
    <row r="187">
      <c r="A187" s="4"/>
      <c r="H187" s="4"/>
      <c r="O187" s="4"/>
      <c r="Q187" s="4"/>
    </row>
    <row r="188">
      <c r="A188" s="4"/>
      <c r="H188" s="4"/>
      <c r="O188" s="4"/>
      <c r="Q188" s="4"/>
    </row>
    <row r="189">
      <c r="A189" s="4"/>
      <c r="H189" s="4"/>
      <c r="O189" s="4"/>
      <c r="Q189" s="4"/>
    </row>
    <row r="190">
      <c r="A190" s="4"/>
      <c r="H190" s="4"/>
      <c r="O190" s="4"/>
      <c r="Q190" s="4"/>
    </row>
    <row r="191">
      <c r="A191" s="4"/>
      <c r="H191" s="4"/>
      <c r="O191" s="4"/>
      <c r="Q191" s="4"/>
    </row>
    <row r="192">
      <c r="A192" s="4"/>
      <c r="H192" s="4"/>
      <c r="O192" s="4"/>
      <c r="Q192" s="4"/>
    </row>
    <row r="193">
      <c r="A193" s="4"/>
      <c r="H193" s="4"/>
      <c r="O193" s="4"/>
      <c r="Q193" s="4"/>
    </row>
    <row r="194">
      <c r="A194" s="4"/>
      <c r="H194" s="4"/>
      <c r="O194" s="4"/>
      <c r="Q194" s="4"/>
    </row>
    <row r="195">
      <c r="A195" s="4"/>
      <c r="H195" s="4"/>
      <c r="O195" s="4"/>
      <c r="Q195" s="4"/>
    </row>
    <row r="196">
      <c r="A196" s="4"/>
      <c r="H196" s="4"/>
      <c r="O196" s="4"/>
      <c r="Q196" s="4"/>
    </row>
    <row r="197">
      <c r="A197" s="4"/>
      <c r="H197" s="4"/>
      <c r="O197" s="4"/>
      <c r="Q197" s="4"/>
    </row>
    <row r="198">
      <c r="A198" s="4"/>
      <c r="H198" s="4"/>
      <c r="O198" s="4"/>
      <c r="Q198" s="4"/>
    </row>
    <row r="199">
      <c r="A199" s="4"/>
      <c r="H199" s="4"/>
      <c r="O199" s="4"/>
      <c r="Q199" s="4"/>
    </row>
    <row r="200">
      <c r="A200" s="4"/>
      <c r="H200" s="4"/>
      <c r="O200" s="4"/>
      <c r="Q200" s="4"/>
    </row>
    <row r="201">
      <c r="A201" s="4"/>
      <c r="H201" s="4"/>
      <c r="O201" s="4"/>
      <c r="Q201" s="4"/>
    </row>
    <row r="202">
      <c r="A202" s="4"/>
      <c r="H202" s="4"/>
      <c r="O202" s="4"/>
      <c r="Q202" s="4"/>
    </row>
    <row r="203">
      <c r="A203" s="4"/>
      <c r="H203" s="4"/>
      <c r="O203" s="4"/>
      <c r="Q203" s="4"/>
    </row>
    <row r="204">
      <c r="A204" s="4"/>
      <c r="H204" s="4"/>
      <c r="O204" s="4"/>
      <c r="Q204" s="4"/>
    </row>
    <row r="205">
      <c r="A205" s="4"/>
      <c r="H205" s="4"/>
      <c r="O205" s="4"/>
      <c r="Q205" s="4"/>
    </row>
    <row r="206">
      <c r="A206" s="4"/>
      <c r="H206" s="4"/>
      <c r="O206" s="4"/>
      <c r="Q206" s="4"/>
    </row>
    <row r="207">
      <c r="A207" s="4"/>
      <c r="H207" s="4"/>
      <c r="O207" s="4"/>
      <c r="Q207" s="4"/>
    </row>
    <row r="208">
      <c r="A208" s="4"/>
      <c r="H208" s="4"/>
      <c r="O208" s="4"/>
      <c r="Q208" s="4"/>
    </row>
    <row r="209">
      <c r="A209" s="4"/>
      <c r="H209" s="4"/>
      <c r="O209" s="4"/>
      <c r="Q209" s="4"/>
    </row>
    <row r="210">
      <c r="A210" s="4"/>
      <c r="H210" s="4"/>
      <c r="O210" s="4"/>
      <c r="Q210" s="4"/>
    </row>
    <row r="211">
      <c r="A211" s="4"/>
      <c r="H211" s="4"/>
      <c r="O211" s="4"/>
      <c r="Q211" s="4"/>
    </row>
    <row r="212">
      <c r="A212" s="4"/>
      <c r="H212" s="4"/>
      <c r="O212" s="4"/>
      <c r="Q212" s="4"/>
    </row>
    <row r="213">
      <c r="A213" s="4"/>
      <c r="H213" s="4"/>
      <c r="O213" s="4"/>
      <c r="Q213" s="4"/>
    </row>
    <row r="214">
      <c r="A214" s="4"/>
      <c r="H214" s="4"/>
      <c r="O214" s="4"/>
      <c r="Q214" s="4"/>
    </row>
    <row r="215">
      <c r="A215" s="4"/>
      <c r="H215" s="4"/>
      <c r="O215" s="4"/>
      <c r="Q215" s="4"/>
    </row>
    <row r="216">
      <c r="A216" s="4"/>
      <c r="H216" s="4"/>
      <c r="O216" s="4"/>
      <c r="Q216" s="4"/>
    </row>
    <row r="217">
      <c r="A217" s="4"/>
      <c r="H217" s="4"/>
      <c r="O217" s="4"/>
      <c r="Q217" s="4"/>
    </row>
    <row r="218">
      <c r="A218" s="4"/>
      <c r="H218" s="4"/>
      <c r="O218" s="4"/>
      <c r="Q218" s="4"/>
    </row>
    <row r="219">
      <c r="A219" s="4"/>
      <c r="H219" s="4"/>
      <c r="O219" s="4"/>
      <c r="Q219" s="4"/>
    </row>
    <row r="220">
      <c r="A220" s="4"/>
      <c r="H220" s="4"/>
      <c r="O220" s="4"/>
      <c r="Q220" s="4"/>
    </row>
    <row r="221">
      <c r="A221" s="4"/>
      <c r="H221" s="4"/>
      <c r="O221" s="4"/>
      <c r="Q221" s="4"/>
    </row>
    <row r="222">
      <c r="A222" s="4"/>
      <c r="H222" s="4"/>
      <c r="O222" s="4"/>
      <c r="Q222" s="4"/>
    </row>
    <row r="223">
      <c r="A223" s="4"/>
      <c r="H223" s="4"/>
      <c r="O223" s="4"/>
      <c r="Q223" s="4"/>
    </row>
    <row r="224">
      <c r="A224" s="4"/>
      <c r="H224" s="4"/>
      <c r="O224" s="4"/>
      <c r="Q224" s="4"/>
    </row>
    <row r="225">
      <c r="A225" s="4"/>
      <c r="H225" s="4"/>
      <c r="O225" s="4"/>
      <c r="Q225" s="4"/>
    </row>
    <row r="226">
      <c r="A226" s="4"/>
      <c r="H226" s="4"/>
      <c r="O226" s="4"/>
      <c r="Q226" s="4"/>
    </row>
    <row r="227">
      <c r="A227" s="4"/>
      <c r="H227" s="4"/>
      <c r="O227" s="4"/>
      <c r="Q227" s="4"/>
    </row>
    <row r="228">
      <c r="A228" s="4"/>
      <c r="H228" s="4"/>
      <c r="O228" s="4"/>
      <c r="Q228" s="4"/>
    </row>
    <row r="229">
      <c r="A229" s="4"/>
      <c r="H229" s="4"/>
      <c r="O229" s="4"/>
      <c r="Q229" s="4"/>
    </row>
    <row r="230">
      <c r="A230" s="4"/>
      <c r="H230" s="4"/>
      <c r="O230" s="4"/>
      <c r="Q230" s="4"/>
    </row>
    <row r="231">
      <c r="A231" s="4"/>
      <c r="H231" s="4"/>
      <c r="O231" s="4"/>
      <c r="Q231" s="4"/>
    </row>
    <row r="232">
      <c r="A232" s="4"/>
      <c r="H232" s="4"/>
      <c r="O232" s="4"/>
      <c r="Q232" s="4"/>
    </row>
    <row r="233">
      <c r="A233" s="4"/>
      <c r="H233" s="4"/>
      <c r="O233" s="4"/>
      <c r="Q233" s="4"/>
    </row>
    <row r="234">
      <c r="A234" s="4"/>
      <c r="H234" s="4"/>
      <c r="O234" s="4"/>
      <c r="Q234" s="4"/>
    </row>
    <row r="235">
      <c r="A235" s="4"/>
      <c r="H235" s="4"/>
      <c r="O235" s="4"/>
      <c r="Q235" s="4"/>
    </row>
    <row r="236">
      <c r="A236" s="4"/>
      <c r="H236" s="4"/>
      <c r="O236" s="4"/>
      <c r="Q236" s="4"/>
    </row>
    <row r="237">
      <c r="A237" s="4"/>
      <c r="H237" s="4"/>
      <c r="O237" s="4"/>
      <c r="Q237" s="4"/>
    </row>
    <row r="238">
      <c r="A238" s="4"/>
      <c r="H238" s="4"/>
      <c r="O238" s="4"/>
      <c r="Q238" s="4"/>
    </row>
    <row r="239">
      <c r="A239" s="4"/>
      <c r="H239" s="4"/>
      <c r="O239" s="4"/>
      <c r="Q239" s="4"/>
    </row>
    <row r="240">
      <c r="A240" s="4"/>
      <c r="H240" s="4"/>
      <c r="O240" s="4"/>
      <c r="Q240" s="4"/>
    </row>
    <row r="241">
      <c r="A241" s="4"/>
      <c r="H241" s="4"/>
      <c r="O241" s="4"/>
      <c r="Q241" s="4"/>
    </row>
    <row r="242">
      <c r="A242" s="4"/>
      <c r="H242" s="4"/>
      <c r="O242" s="4"/>
      <c r="Q242" s="4"/>
    </row>
    <row r="243">
      <c r="A243" s="4"/>
      <c r="H243" s="4"/>
      <c r="O243" s="4"/>
      <c r="Q243" s="4"/>
    </row>
    <row r="244">
      <c r="A244" s="4"/>
      <c r="H244" s="4"/>
      <c r="O244" s="4"/>
      <c r="Q244" s="4"/>
    </row>
    <row r="245">
      <c r="A245" s="4"/>
      <c r="H245" s="4"/>
      <c r="O245" s="4"/>
      <c r="Q245" s="4"/>
    </row>
    <row r="246">
      <c r="A246" s="4"/>
      <c r="H246" s="4"/>
      <c r="O246" s="4"/>
      <c r="Q246" s="4"/>
    </row>
    <row r="247">
      <c r="A247" s="4"/>
      <c r="H247" s="4"/>
      <c r="O247" s="4"/>
      <c r="Q247" s="4"/>
    </row>
    <row r="248">
      <c r="A248" s="4"/>
      <c r="H248" s="4"/>
      <c r="O248" s="4"/>
      <c r="Q248" s="4"/>
    </row>
    <row r="249">
      <c r="A249" s="4"/>
      <c r="H249" s="4"/>
      <c r="O249" s="4"/>
      <c r="Q249" s="4"/>
    </row>
    <row r="250">
      <c r="A250" s="4"/>
      <c r="H250" s="4"/>
      <c r="O250" s="4"/>
      <c r="Q250" s="4"/>
    </row>
    <row r="251">
      <c r="A251" s="4"/>
      <c r="H251" s="4"/>
      <c r="O251" s="4"/>
      <c r="Q251" s="4"/>
    </row>
    <row r="252">
      <c r="A252" s="4"/>
      <c r="H252" s="4"/>
      <c r="O252" s="4"/>
      <c r="Q252" s="4"/>
    </row>
    <row r="253">
      <c r="A253" s="4"/>
      <c r="H253" s="4"/>
      <c r="O253" s="4"/>
      <c r="Q253" s="4"/>
    </row>
    <row r="254">
      <c r="A254" s="4"/>
      <c r="H254" s="4"/>
      <c r="O254" s="4"/>
      <c r="Q254" s="4"/>
    </row>
    <row r="255">
      <c r="A255" s="4"/>
      <c r="H255" s="4"/>
      <c r="O255" s="4"/>
      <c r="Q255" s="4"/>
    </row>
    <row r="256">
      <c r="A256" s="4"/>
      <c r="H256" s="4"/>
      <c r="O256" s="4"/>
      <c r="Q256" s="4"/>
    </row>
    <row r="257">
      <c r="A257" s="4"/>
      <c r="H257" s="4"/>
      <c r="O257" s="4"/>
      <c r="Q257" s="4"/>
    </row>
    <row r="258">
      <c r="A258" s="4"/>
      <c r="H258" s="4"/>
      <c r="O258" s="4"/>
      <c r="Q258" s="4"/>
    </row>
    <row r="259">
      <c r="A259" s="4"/>
      <c r="H259" s="4"/>
      <c r="O259" s="4"/>
      <c r="Q259" s="4"/>
    </row>
    <row r="260">
      <c r="A260" s="4"/>
      <c r="H260" s="4"/>
      <c r="O260" s="4"/>
      <c r="Q260" s="4"/>
    </row>
    <row r="261">
      <c r="A261" s="4"/>
      <c r="H261" s="4"/>
      <c r="O261" s="4"/>
      <c r="Q261" s="4"/>
    </row>
    <row r="262">
      <c r="A262" s="4"/>
      <c r="H262" s="4"/>
      <c r="O262" s="4"/>
      <c r="Q262" s="4"/>
    </row>
    <row r="263">
      <c r="A263" s="4"/>
      <c r="H263" s="4"/>
      <c r="O263" s="4"/>
      <c r="Q263" s="4"/>
    </row>
    <row r="264">
      <c r="A264" s="4"/>
      <c r="H264" s="4"/>
      <c r="O264" s="4"/>
      <c r="Q264" s="4"/>
    </row>
    <row r="265">
      <c r="A265" s="4"/>
      <c r="H265" s="4"/>
      <c r="O265" s="4"/>
      <c r="Q265" s="4"/>
    </row>
    <row r="266">
      <c r="A266" s="4"/>
      <c r="H266" s="4"/>
      <c r="O266" s="4"/>
      <c r="Q266" s="4"/>
    </row>
    <row r="267">
      <c r="A267" s="4"/>
      <c r="H267" s="4"/>
      <c r="O267" s="4"/>
      <c r="Q267" s="4"/>
    </row>
    <row r="268">
      <c r="A268" s="4"/>
      <c r="H268" s="4"/>
      <c r="O268" s="4"/>
      <c r="Q268" s="4"/>
    </row>
    <row r="269">
      <c r="A269" s="4"/>
      <c r="H269" s="4"/>
      <c r="O269" s="4"/>
      <c r="Q269" s="4"/>
    </row>
    <row r="270">
      <c r="A270" s="4"/>
      <c r="H270" s="4"/>
      <c r="O270" s="4"/>
      <c r="Q270" s="4"/>
    </row>
    <row r="271">
      <c r="A271" s="4"/>
      <c r="H271" s="4"/>
      <c r="O271" s="4"/>
      <c r="Q271" s="4"/>
    </row>
    <row r="272">
      <c r="A272" s="4"/>
      <c r="H272" s="4"/>
      <c r="O272" s="4"/>
      <c r="Q272" s="4"/>
    </row>
    <row r="273">
      <c r="A273" s="4"/>
      <c r="H273" s="4"/>
      <c r="O273" s="4"/>
      <c r="Q273" s="4"/>
    </row>
    <row r="274">
      <c r="A274" s="4"/>
      <c r="H274" s="4"/>
      <c r="O274" s="4"/>
      <c r="Q274" s="4"/>
    </row>
    <row r="275">
      <c r="A275" s="4"/>
      <c r="H275" s="4"/>
      <c r="O275" s="4"/>
      <c r="Q275" s="4"/>
    </row>
    <row r="276">
      <c r="A276" s="4"/>
      <c r="H276" s="4"/>
      <c r="O276" s="4"/>
      <c r="Q276" s="4"/>
    </row>
    <row r="277">
      <c r="A277" s="4"/>
      <c r="H277" s="4"/>
      <c r="O277" s="4"/>
      <c r="Q277" s="4"/>
    </row>
    <row r="278">
      <c r="A278" s="4"/>
      <c r="H278" s="4"/>
      <c r="O278" s="4"/>
      <c r="Q278" s="4"/>
    </row>
    <row r="279">
      <c r="A279" s="4"/>
      <c r="H279" s="4"/>
      <c r="O279" s="4"/>
      <c r="Q279" s="4"/>
    </row>
    <row r="280">
      <c r="A280" s="4"/>
      <c r="H280" s="4"/>
      <c r="O280" s="4"/>
      <c r="Q280" s="4"/>
    </row>
    <row r="281">
      <c r="A281" s="4"/>
      <c r="H281" s="4"/>
      <c r="O281" s="4"/>
      <c r="Q281" s="4"/>
    </row>
    <row r="282">
      <c r="A282" s="4"/>
      <c r="H282" s="4"/>
      <c r="O282" s="4"/>
      <c r="Q282" s="4"/>
    </row>
    <row r="283">
      <c r="A283" s="4"/>
      <c r="H283" s="4"/>
      <c r="O283" s="4"/>
      <c r="Q283" s="4"/>
    </row>
    <row r="284">
      <c r="A284" s="4"/>
      <c r="H284" s="4"/>
      <c r="O284" s="4"/>
      <c r="Q284" s="4"/>
    </row>
    <row r="285">
      <c r="A285" s="4"/>
      <c r="H285" s="4"/>
      <c r="O285" s="4"/>
      <c r="Q285" s="4"/>
    </row>
    <row r="286">
      <c r="A286" s="4"/>
      <c r="H286" s="4"/>
      <c r="O286" s="4"/>
      <c r="Q286" s="4"/>
    </row>
    <row r="287">
      <c r="A287" s="4"/>
      <c r="H287" s="4"/>
      <c r="O287" s="4"/>
      <c r="Q287" s="4"/>
    </row>
    <row r="288">
      <c r="A288" s="4"/>
      <c r="H288" s="4"/>
      <c r="O288" s="4"/>
      <c r="Q288" s="4"/>
    </row>
    <row r="289">
      <c r="A289" s="4"/>
      <c r="H289" s="4"/>
      <c r="O289" s="4"/>
      <c r="Q289" s="4"/>
    </row>
    <row r="290">
      <c r="A290" s="4"/>
      <c r="H290" s="4"/>
      <c r="O290" s="4"/>
      <c r="Q290" s="4"/>
    </row>
    <row r="291">
      <c r="A291" s="4"/>
      <c r="H291" s="4"/>
      <c r="O291" s="4"/>
      <c r="Q291" s="4"/>
    </row>
    <row r="292">
      <c r="A292" s="4"/>
      <c r="H292" s="4"/>
      <c r="O292" s="4"/>
      <c r="Q292" s="4"/>
    </row>
    <row r="293">
      <c r="A293" s="4"/>
      <c r="H293" s="4"/>
      <c r="O293" s="4"/>
      <c r="Q293" s="4"/>
    </row>
    <row r="294">
      <c r="A294" s="4"/>
      <c r="H294" s="4"/>
      <c r="O294" s="4"/>
      <c r="Q294" s="4"/>
    </row>
    <row r="295">
      <c r="A295" s="4"/>
      <c r="H295" s="4"/>
      <c r="O295" s="4"/>
      <c r="Q295" s="4"/>
    </row>
    <row r="296">
      <c r="A296" s="4"/>
      <c r="H296" s="4"/>
      <c r="O296" s="4"/>
      <c r="Q296" s="4"/>
    </row>
    <row r="297">
      <c r="A297" s="4"/>
      <c r="H297" s="4"/>
      <c r="O297" s="4"/>
      <c r="Q297" s="4"/>
    </row>
    <row r="298">
      <c r="A298" s="4"/>
      <c r="H298" s="4"/>
      <c r="O298" s="4"/>
      <c r="Q298" s="4"/>
    </row>
    <row r="299">
      <c r="A299" s="4"/>
      <c r="H299" s="4"/>
      <c r="O299" s="4"/>
      <c r="Q299" s="4"/>
    </row>
    <row r="300">
      <c r="A300" s="4"/>
      <c r="H300" s="4"/>
      <c r="O300" s="4"/>
      <c r="Q300" s="4"/>
    </row>
    <row r="301">
      <c r="A301" s="4"/>
      <c r="H301" s="4"/>
      <c r="O301" s="4"/>
      <c r="Q301" s="4"/>
    </row>
    <row r="302">
      <c r="A302" s="4"/>
      <c r="H302" s="4"/>
      <c r="O302" s="4"/>
      <c r="Q302" s="4"/>
    </row>
    <row r="303">
      <c r="A303" s="4"/>
      <c r="H303" s="4"/>
      <c r="O303" s="4"/>
      <c r="Q303" s="4"/>
    </row>
    <row r="304">
      <c r="A304" s="4"/>
      <c r="H304" s="4"/>
      <c r="O304" s="4"/>
      <c r="Q304" s="4"/>
    </row>
    <row r="305">
      <c r="A305" s="4"/>
      <c r="H305" s="4"/>
      <c r="O305" s="4"/>
      <c r="Q305" s="4"/>
    </row>
    <row r="306">
      <c r="A306" s="4"/>
      <c r="H306" s="4"/>
      <c r="O306" s="4"/>
      <c r="Q306" s="4"/>
    </row>
    <row r="307">
      <c r="A307" s="4"/>
      <c r="H307" s="4"/>
      <c r="O307" s="4"/>
      <c r="Q307" s="4"/>
    </row>
    <row r="308">
      <c r="A308" s="4"/>
      <c r="H308" s="4"/>
      <c r="O308" s="4"/>
      <c r="Q308" s="4"/>
    </row>
    <row r="309">
      <c r="A309" s="4"/>
      <c r="H309" s="4"/>
      <c r="O309" s="4"/>
      <c r="Q309" s="4"/>
    </row>
    <row r="310">
      <c r="A310" s="4"/>
      <c r="H310" s="4"/>
      <c r="O310" s="4"/>
      <c r="Q310" s="4"/>
    </row>
    <row r="311">
      <c r="A311" s="4"/>
      <c r="H311" s="4"/>
      <c r="O311" s="4"/>
      <c r="Q311" s="4"/>
    </row>
    <row r="312">
      <c r="A312" s="4"/>
      <c r="H312" s="4"/>
      <c r="O312" s="4"/>
      <c r="Q312" s="4"/>
    </row>
    <row r="313">
      <c r="A313" s="4"/>
      <c r="H313" s="4"/>
      <c r="O313" s="4"/>
      <c r="Q313" s="4"/>
    </row>
    <row r="314">
      <c r="A314" s="4"/>
      <c r="H314" s="4"/>
      <c r="O314" s="4"/>
      <c r="Q314" s="4"/>
    </row>
    <row r="315">
      <c r="A315" s="4"/>
      <c r="H315" s="4"/>
      <c r="O315" s="4"/>
      <c r="Q315" s="4"/>
    </row>
    <row r="316">
      <c r="A316" s="4"/>
      <c r="H316" s="4"/>
      <c r="O316" s="4"/>
      <c r="Q316" s="4"/>
    </row>
    <row r="317">
      <c r="A317" s="4"/>
      <c r="H317" s="4"/>
      <c r="O317" s="4"/>
      <c r="Q317" s="4"/>
    </row>
    <row r="318">
      <c r="A318" s="4"/>
      <c r="H318" s="4"/>
      <c r="O318" s="4"/>
      <c r="Q318" s="4"/>
    </row>
    <row r="319">
      <c r="A319" s="4"/>
      <c r="H319" s="4"/>
      <c r="O319" s="4"/>
      <c r="Q319" s="4"/>
    </row>
    <row r="320">
      <c r="A320" s="4"/>
      <c r="H320" s="4"/>
      <c r="O320" s="4"/>
      <c r="Q320" s="4"/>
    </row>
    <row r="321">
      <c r="A321" s="4"/>
      <c r="H321" s="4"/>
      <c r="O321" s="4"/>
      <c r="Q321" s="4"/>
    </row>
    <row r="322">
      <c r="A322" s="4"/>
      <c r="H322" s="4"/>
      <c r="O322" s="4"/>
      <c r="Q322" s="4"/>
    </row>
    <row r="323">
      <c r="A323" s="4"/>
      <c r="H323" s="4"/>
      <c r="O323" s="4"/>
      <c r="Q323" s="4"/>
    </row>
    <row r="324">
      <c r="A324" s="4"/>
      <c r="H324" s="4"/>
      <c r="O324" s="4"/>
      <c r="Q324" s="4"/>
    </row>
    <row r="325">
      <c r="A325" s="4"/>
      <c r="H325" s="4"/>
      <c r="O325" s="4"/>
      <c r="Q325" s="4"/>
    </row>
    <row r="326">
      <c r="A326" s="4"/>
      <c r="H326" s="4"/>
      <c r="O326" s="4"/>
      <c r="Q326" s="4"/>
    </row>
    <row r="327">
      <c r="A327" s="4"/>
      <c r="H327" s="4"/>
      <c r="O327" s="4"/>
      <c r="Q327" s="4"/>
    </row>
    <row r="328">
      <c r="A328" s="4"/>
      <c r="H328" s="4"/>
      <c r="O328" s="4"/>
      <c r="Q328" s="4"/>
    </row>
    <row r="329">
      <c r="A329" s="4"/>
      <c r="H329" s="4"/>
      <c r="O329" s="4"/>
      <c r="Q329" s="4"/>
    </row>
    <row r="330">
      <c r="A330" s="4"/>
      <c r="H330" s="4"/>
      <c r="O330" s="4"/>
      <c r="Q330" s="4"/>
    </row>
    <row r="331">
      <c r="A331" s="4"/>
      <c r="H331" s="4"/>
      <c r="O331" s="4"/>
      <c r="Q331" s="4"/>
    </row>
    <row r="332">
      <c r="A332" s="4"/>
      <c r="H332" s="4"/>
      <c r="O332" s="4"/>
      <c r="Q332" s="4"/>
    </row>
    <row r="333">
      <c r="A333" s="4"/>
      <c r="H333" s="4"/>
      <c r="O333" s="4"/>
      <c r="Q333" s="4"/>
    </row>
    <row r="334">
      <c r="A334" s="4"/>
      <c r="H334" s="4"/>
      <c r="O334" s="4"/>
      <c r="Q334" s="4"/>
    </row>
    <row r="335">
      <c r="A335" s="4"/>
      <c r="H335" s="4"/>
      <c r="O335" s="4"/>
      <c r="Q335" s="4"/>
    </row>
    <row r="336">
      <c r="A336" s="4"/>
      <c r="H336" s="4"/>
      <c r="O336" s="4"/>
      <c r="Q336" s="4"/>
    </row>
    <row r="337">
      <c r="A337" s="4"/>
      <c r="H337" s="4"/>
      <c r="O337" s="4"/>
      <c r="Q337" s="4"/>
    </row>
    <row r="338">
      <c r="A338" s="4"/>
      <c r="H338" s="4"/>
      <c r="O338" s="4"/>
      <c r="Q338" s="4"/>
    </row>
    <row r="339">
      <c r="A339" s="4"/>
      <c r="H339" s="4"/>
      <c r="O339" s="4"/>
      <c r="Q339" s="4"/>
    </row>
    <row r="340">
      <c r="A340" s="4"/>
      <c r="H340" s="4"/>
      <c r="O340" s="4"/>
      <c r="Q340" s="4"/>
    </row>
    <row r="341">
      <c r="A341" s="4"/>
      <c r="H341" s="4"/>
      <c r="O341" s="4"/>
      <c r="Q341" s="4"/>
    </row>
    <row r="342">
      <c r="A342" s="4"/>
      <c r="H342" s="4"/>
      <c r="O342" s="4"/>
      <c r="Q342" s="4"/>
    </row>
    <row r="343">
      <c r="A343" s="4"/>
      <c r="H343" s="4"/>
      <c r="O343" s="4"/>
      <c r="Q343" s="4"/>
    </row>
    <row r="344">
      <c r="A344" s="4"/>
      <c r="H344" s="4"/>
      <c r="O344" s="4"/>
      <c r="Q344" s="4"/>
    </row>
    <row r="345">
      <c r="A345" s="4"/>
      <c r="H345" s="4"/>
      <c r="O345" s="4"/>
      <c r="Q345" s="4"/>
    </row>
    <row r="346">
      <c r="A346" s="4"/>
      <c r="H346" s="4"/>
      <c r="O346" s="4"/>
      <c r="Q346" s="4"/>
    </row>
    <row r="347">
      <c r="A347" s="4"/>
      <c r="H347" s="4"/>
      <c r="O347" s="4"/>
      <c r="Q347" s="4"/>
    </row>
    <row r="348">
      <c r="A348" s="4"/>
      <c r="H348" s="4"/>
      <c r="O348" s="4"/>
      <c r="Q348" s="4"/>
    </row>
    <row r="349">
      <c r="A349" s="4"/>
      <c r="H349" s="4"/>
      <c r="O349" s="4"/>
      <c r="Q349" s="4"/>
    </row>
    <row r="350">
      <c r="A350" s="4"/>
      <c r="H350" s="4"/>
      <c r="O350" s="4"/>
      <c r="Q350" s="4"/>
    </row>
    <row r="351">
      <c r="A351" s="4"/>
      <c r="H351" s="4"/>
      <c r="O351" s="4"/>
      <c r="Q351" s="4"/>
    </row>
    <row r="352">
      <c r="A352" s="4"/>
      <c r="H352" s="4"/>
      <c r="O352" s="4"/>
      <c r="Q352" s="4"/>
    </row>
    <row r="353">
      <c r="A353" s="4"/>
      <c r="H353" s="4"/>
      <c r="O353" s="4"/>
      <c r="Q353" s="4"/>
    </row>
    <row r="354">
      <c r="A354" s="4"/>
      <c r="H354" s="4"/>
      <c r="O354" s="4"/>
      <c r="Q354" s="4"/>
    </row>
    <row r="355">
      <c r="A355" s="4"/>
      <c r="H355" s="4"/>
      <c r="O355" s="4"/>
      <c r="Q355" s="4"/>
    </row>
    <row r="356">
      <c r="A356" s="4"/>
      <c r="H356" s="4"/>
      <c r="O356" s="4"/>
      <c r="Q356" s="4"/>
    </row>
    <row r="357">
      <c r="A357" s="4"/>
      <c r="H357" s="4"/>
      <c r="O357" s="4"/>
      <c r="Q357" s="4"/>
    </row>
    <row r="358">
      <c r="A358" s="4"/>
      <c r="H358" s="4"/>
      <c r="O358" s="4"/>
      <c r="Q358" s="4"/>
    </row>
    <row r="359">
      <c r="A359" s="4"/>
      <c r="H359" s="4"/>
      <c r="O359" s="4"/>
      <c r="Q359" s="4"/>
    </row>
    <row r="360">
      <c r="A360" s="4"/>
      <c r="H360" s="4"/>
      <c r="O360" s="4"/>
      <c r="Q360" s="4"/>
    </row>
    <row r="361">
      <c r="A361" s="4"/>
      <c r="H361" s="4"/>
      <c r="O361" s="4"/>
      <c r="Q361" s="4"/>
    </row>
    <row r="362">
      <c r="A362" s="4"/>
      <c r="H362" s="4"/>
      <c r="O362" s="4"/>
      <c r="Q362" s="4"/>
    </row>
    <row r="363">
      <c r="A363" s="4"/>
      <c r="H363" s="4"/>
      <c r="O363" s="4"/>
      <c r="Q363" s="4"/>
    </row>
    <row r="364">
      <c r="A364" s="4"/>
      <c r="H364" s="4"/>
      <c r="O364" s="4"/>
      <c r="Q364" s="4"/>
    </row>
    <row r="365">
      <c r="A365" s="4"/>
      <c r="H365" s="4"/>
      <c r="O365" s="4"/>
      <c r="Q365" s="4"/>
    </row>
    <row r="366">
      <c r="A366" s="4"/>
      <c r="H366" s="4"/>
      <c r="O366" s="4"/>
      <c r="Q366" s="4"/>
    </row>
    <row r="367">
      <c r="A367" s="4"/>
      <c r="H367" s="4"/>
      <c r="O367" s="4"/>
      <c r="Q367" s="4"/>
    </row>
    <row r="368">
      <c r="A368" s="4"/>
      <c r="H368" s="4"/>
      <c r="O368" s="4"/>
      <c r="Q368" s="4"/>
    </row>
    <row r="369">
      <c r="A369" s="4"/>
      <c r="H369" s="4"/>
      <c r="O369" s="4"/>
      <c r="Q369" s="4"/>
    </row>
    <row r="370">
      <c r="A370" s="4"/>
      <c r="H370" s="4"/>
      <c r="O370" s="4"/>
      <c r="Q370" s="4"/>
    </row>
    <row r="371">
      <c r="A371" s="4"/>
      <c r="H371" s="4"/>
      <c r="O371" s="4"/>
      <c r="Q371" s="4"/>
    </row>
    <row r="372">
      <c r="A372" s="4"/>
      <c r="H372" s="4"/>
      <c r="O372" s="4"/>
      <c r="Q372" s="4"/>
    </row>
    <row r="373">
      <c r="A373" s="4"/>
      <c r="H373" s="4"/>
      <c r="O373" s="4"/>
      <c r="Q373" s="4"/>
    </row>
    <row r="374">
      <c r="A374" s="4"/>
      <c r="H374" s="4"/>
      <c r="O374" s="4"/>
      <c r="Q374" s="4"/>
    </row>
    <row r="375">
      <c r="A375" s="4"/>
      <c r="H375" s="4"/>
      <c r="O375" s="4"/>
      <c r="Q375" s="4"/>
    </row>
    <row r="376">
      <c r="A376" s="4"/>
      <c r="H376" s="4"/>
      <c r="O376" s="4"/>
      <c r="Q376" s="4"/>
    </row>
    <row r="377">
      <c r="A377" s="4"/>
      <c r="H377" s="4"/>
      <c r="O377" s="4"/>
      <c r="Q377" s="4"/>
    </row>
    <row r="378">
      <c r="A378" s="4"/>
      <c r="H378" s="4"/>
      <c r="O378" s="4"/>
      <c r="Q378" s="4"/>
    </row>
    <row r="379">
      <c r="A379" s="4"/>
      <c r="H379" s="4"/>
      <c r="O379" s="4"/>
      <c r="Q379" s="4"/>
    </row>
    <row r="380">
      <c r="A380" s="4"/>
      <c r="H380" s="4"/>
      <c r="O380" s="4"/>
      <c r="Q380" s="4"/>
    </row>
    <row r="381">
      <c r="A381" s="4"/>
      <c r="H381" s="4"/>
      <c r="O381" s="4"/>
      <c r="Q381" s="4"/>
    </row>
    <row r="382">
      <c r="A382" s="4"/>
      <c r="H382" s="4"/>
      <c r="O382" s="4"/>
      <c r="Q382" s="4"/>
    </row>
    <row r="383">
      <c r="A383" s="4"/>
      <c r="H383" s="4"/>
      <c r="O383" s="4"/>
      <c r="Q383" s="4"/>
    </row>
    <row r="384">
      <c r="A384" s="4"/>
      <c r="H384" s="4"/>
      <c r="O384" s="4"/>
      <c r="Q384" s="4"/>
    </row>
    <row r="385">
      <c r="A385" s="4"/>
      <c r="H385" s="4"/>
      <c r="O385" s="4"/>
      <c r="Q385" s="4"/>
    </row>
    <row r="386">
      <c r="A386" s="4"/>
      <c r="H386" s="4"/>
      <c r="O386" s="4"/>
      <c r="Q386" s="4"/>
    </row>
    <row r="387">
      <c r="A387" s="4"/>
      <c r="H387" s="4"/>
      <c r="O387" s="4"/>
      <c r="Q387" s="4"/>
    </row>
    <row r="388">
      <c r="A388" s="4"/>
      <c r="H388" s="4"/>
      <c r="O388" s="4"/>
      <c r="Q388" s="4"/>
    </row>
    <row r="389">
      <c r="A389" s="4"/>
      <c r="H389" s="4"/>
      <c r="O389" s="4"/>
      <c r="Q389" s="4"/>
    </row>
    <row r="390">
      <c r="A390" s="4"/>
      <c r="H390" s="4"/>
      <c r="O390" s="4"/>
      <c r="Q390" s="4"/>
    </row>
    <row r="391">
      <c r="A391" s="4"/>
      <c r="H391" s="4"/>
      <c r="O391" s="4"/>
      <c r="Q391" s="4"/>
    </row>
    <row r="392">
      <c r="A392" s="4"/>
      <c r="H392" s="4"/>
      <c r="O392" s="4"/>
      <c r="Q392" s="4"/>
    </row>
    <row r="393">
      <c r="A393" s="4"/>
      <c r="H393" s="4"/>
      <c r="O393" s="4"/>
      <c r="Q393" s="4"/>
    </row>
    <row r="394">
      <c r="A394" s="4"/>
      <c r="H394" s="4"/>
      <c r="O394" s="4"/>
      <c r="Q394" s="4"/>
    </row>
    <row r="395">
      <c r="A395" s="4"/>
      <c r="H395" s="4"/>
      <c r="O395" s="4"/>
      <c r="Q395" s="4"/>
    </row>
    <row r="396">
      <c r="A396" s="4"/>
      <c r="H396" s="4"/>
      <c r="O396" s="4"/>
      <c r="Q396" s="4"/>
    </row>
    <row r="397">
      <c r="A397" s="4"/>
      <c r="H397" s="4"/>
      <c r="O397" s="4"/>
      <c r="Q397" s="4"/>
    </row>
    <row r="398">
      <c r="A398" s="4"/>
      <c r="H398" s="4"/>
      <c r="O398" s="4"/>
      <c r="Q398" s="4"/>
    </row>
    <row r="399">
      <c r="A399" s="4"/>
      <c r="H399" s="4"/>
      <c r="O399" s="4"/>
      <c r="Q399" s="4"/>
    </row>
    <row r="400">
      <c r="A400" s="4"/>
      <c r="H400" s="4"/>
      <c r="O400" s="4"/>
      <c r="Q400" s="4"/>
    </row>
    <row r="401">
      <c r="A401" s="4"/>
      <c r="H401" s="4"/>
      <c r="O401" s="4"/>
      <c r="Q401" s="4"/>
    </row>
    <row r="402">
      <c r="A402" s="4"/>
      <c r="H402" s="4"/>
      <c r="O402" s="4"/>
      <c r="Q402" s="4"/>
    </row>
    <row r="403">
      <c r="A403" s="4"/>
      <c r="H403" s="4"/>
      <c r="O403" s="4"/>
      <c r="Q403" s="4"/>
    </row>
    <row r="404">
      <c r="A404" s="4"/>
      <c r="H404" s="4"/>
      <c r="O404" s="4"/>
      <c r="Q404" s="4"/>
    </row>
    <row r="405">
      <c r="A405" s="4"/>
      <c r="H405" s="4"/>
      <c r="O405" s="4"/>
      <c r="Q405" s="4"/>
    </row>
    <row r="406">
      <c r="A406" s="4"/>
      <c r="H406" s="4"/>
      <c r="O406" s="4"/>
      <c r="Q406" s="4"/>
    </row>
    <row r="407">
      <c r="A407" s="4"/>
      <c r="H407" s="4"/>
      <c r="O407" s="4"/>
      <c r="Q407" s="4"/>
    </row>
    <row r="408">
      <c r="A408" s="4"/>
      <c r="H408" s="4"/>
      <c r="O408" s="4"/>
      <c r="Q408" s="4"/>
    </row>
    <row r="409">
      <c r="A409" s="4"/>
      <c r="H409" s="4"/>
      <c r="O409" s="4"/>
      <c r="Q409" s="4"/>
    </row>
    <row r="410">
      <c r="A410" s="4"/>
      <c r="H410" s="4"/>
      <c r="O410" s="4"/>
      <c r="Q410" s="4"/>
    </row>
    <row r="411">
      <c r="A411" s="4"/>
      <c r="H411" s="4"/>
      <c r="O411" s="4"/>
      <c r="Q411" s="4"/>
    </row>
    <row r="412">
      <c r="A412" s="4"/>
      <c r="H412" s="4"/>
      <c r="O412" s="4"/>
      <c r="Q412" s="4"/>
    </row>
    <row r="413">
      <c r="A413" s="4"/>
      <c r="H413" s="4"/>
      <c r="O413" s="4"/>
      <c r="Q413" s="4"/>
    </row>
    <row r="414">
      <c r="A414" s="4"/>
      <c r="H414" s="4"/>
      <c r="O414" s="4"/>
      <c r="Q414" s="4"/>
    </row>
    <row r="415">
      <c r="A415" s="4"/>
      <c r="H415" s="4"/>
      <c r="O415" s="4"/>
      <c r="Q415" s="4"/>
    </row>
    <row r="416">
      <c r="A416" s="4"/>
      <c r="H416" s="4"/>
      <c r="O416" s="4"/>
      <c r="Q416" s="4"/>
    </row>
    <row r="417">
      <c r="A417" s="4"/>
      <c r="H417" s="4"/>
      <c r="O417" s="4"/>
      <c r="Q417" s="4"/>
    </row>
    <row r="418">
      <c r="A418" s="4"/>
      <c r="H418" s="4"/>
      <c r="O418" s="4"/>
      <c r="Q418" s="4"/>
    </row>
    <row r="419">
      <c r="A419" s="4"/>
      <c r="H419" s="4"/>
      <c r="O419" s="4"/>
      <c r="Q419" s="4"/>
    </row>
    <row r="420">
      <c r="A420" s="4"/>
      <c r="H420" s="4"/>
      <c r="O420" s="4"/>
      <c r="Q420" s="4"/>
    </row>
    <row r="421">
      <c r="A421" s="4"/>
      <c r="H421" s="4"/>
      <c r="O421" s="4"/>
      <c r="Q421" s="4"/>
    </row>
    <row r="422">
      <c r="A422" s="4"/>
      <c r="H422" s="4"/>
      <c r="O422" s="4"/>
      <c r="Q422" s="4"/>
    </row>
    <row r="423">
      <c r="A423" s="4"/>
      <c r="H423" s="4"/>
      <c r="O423" s="4"/>
      <c r="Q423" s="4"/>
    </row>
    <row r="424">
      <c r="A424" s="4"/>
      <c r="H424" s="4"/>
      <c r="O424" s="4"/>
      <c r="Q424" s="4"/>
    </row>
    <row r="425">
      <c r="A425" s="4"/>
      <c r="H425" s="4"/>
      <c r="O425" s="4"/>
      <c r="Q425" s="4"/>
    </row>
    <row r="426">
      <c r="A426" s="4"/>
      <c r="H426" s="4"/>
      <c r="O426" s="4"/>
      <c r="Q426" s="4"/>
    </row>
    <row r="427">
      <c r="A427" s="4"/>
      <c r="H427" s="4"/>
      <c r="O427" s="4"/>
      <c r="Q427" s="4"/>
    </row>
    <row r="428">
      <c r="A428" s="4"/>
      <c r="H428" s="4"/>
      <c r="O428" s="4"/>
      <c r="Q428" s="4"/>
    </row>
    <row r="429">
      <c r="A429" s="4"/>
      <c r="H429" s="4"/>
      <c r="O429" s="4"/>
      <c r="Q429" s="4"/>
    </row>
    <row r="430">
      <c r="A430" s="4"/>
      <c r="H430" s="4"/>
      <c r="O430" s="4"/>
      <c r="Q430" s="4"/>
    </row>
    <row r="431">
      <c r="A431" s="4"/>
      <c r="H431" s="4"/>
      <c r="O431" s="4"/>
      <c r="Q431" s="4"/>
    </row>
    <row r="432">
      <c r="A432" s="4"/>
      <c r="H432" s="4"/>
      <c r="O432" s="4"/>
      <c r="Q432" s="4"/>
    </row>
    <row r="433">
      <c r="A433" s="4"/>
      <c r="H433" s="4"/>
      <c r="O433" s="4"/>
      <c r="Q433" s="4"/>
    </row>
    <row r="434">
      <c r="A434" s="4"/>
      <c r="H434" s="4"/>
      <c r="O434" s="4"/>
      <c r="Q434" s="4"/>
    </row>
    <row r="435">
      <c r="A435" s="4"/>
      <c r="H435" s="4"/>
      <c r="O435" s="4"/>
      <c r="Q435" s="4"/>
    </row>
    <row r="436">
      <c r="A436" s="4"/>
      <c r="H436" s="4"/>
      <c r="O436" s="4"/>
      <c r="Q436" s="4"/>
    </row>
    <row r="437">
      <c r="A437" s="4"/>
      <c r="H437" s="4"/>
      <c r="O437" s="4"/>
      <c r="Q437" s="4"/>
    </row>
    <row r="438">
      <c r="A438" s="4"/>
      <c r="H438" s="4"/>
      <c r="O438" s="4"/>
      <c r="Q438" s="4"/>
    </row>
    <row r="439">
      <c r="A439" s="4"/>
      <c r="H439" s="4"/>
      <c r="O439" s="4"/>
      <c r="Q439" s="4"/>
    </row>
    <row r="440">
      <c r="A440" s="4"/>
      <c r="H440" s="4"/>
      <c r="O440" s="4"/>
      <c r="Q440" s="4"/>
    </row>
    <row r="441">
      <c r="A441" s="4"/>
      <c r="H441" s="4"/>
      <c r="O441" s="4"/>
      <c r="Q441" s="4"/>
    </row>
    <row r="442">
      <c r="A442" s="4"/>
      <c r="H442" s="4"/>
      <c r="O442" s="4"/>
      <c r="Q442" s="4"/>
    </row>
    <row r="443">
      <c r="A443" s="4"/>
      <c r="H443" s="4"/>
      <c r="O443" s="4"/>
      <c r="Q443" s="4"/>
    </row>
    <row r="444">
      <c r="A444" s="4"/>
      <c r="H444" s="4"/>
      <c r="O444" s="4"/>
      <c r="Q444" s="4"/>
    </row>
    <row r="445">
      <c r="A445" s="4"/>
      <c r="H445" s="4"/>
      <c r="O445" s="4"/>
      <c r="Q445" s="4"/>
    </row>
    <row r="446">
      <c r="A446" s="4"/>
      <c r="H446" s="4"/>
      <c r="O446" s="4"/>
      <c r="Q446" s="4"/>
    </row>
    <row r="447">
      <c r="A447" s="4"/>
      <c r="H447" s="4"/>
      <c r="O447" s="4"/>
      <c r="Q447" s="4"/>
    </row>
    <row r="448">
      <c r="A448" s="4"/>
      <c r="H448" s="4"/>
      <c r="O448" s="4"/>
      <c r="Q448" s="4"/>
    </row>
    <row r="449">
      <c r="A449" s="4"/>
      <c r="H449" s="4"/>
      <c r="O449" s="4"/>
      <c r="Q449" s="4"/>
    </row>
    <row r="450">
      <c r="A450" s="4"/>
      <c r="H450" s="4"/>
      <c r="O450" s="4"/>
      <c r="Q450" s="4"/>
    </row>
    <row r="451">
      <c r="A451" s="4"/>
      <c r="H451" s="4"/>
      <c r="O451" s="4"/>
      <c r="Q451" s="4"/>
    </row>
    <row r="452">
      <c r="A452" s="4"/>
      <c r="H452" s="4"/>
      <c r="O452" s="4"/>
      <c r="Q452" s="4"/>
    </row>
    <row r="453">
      <c r="A453" s="4"/>
      <c r="H453" s="4"/>
      <c r="O453" s="4"/>
      <c r="Q453" s="4"/>
    </row>
    <row r="454">
      <c r="A454" s="4"/>
      <c r="H454" s="4"/>
      <c r="O454" s="4"/>
      <c r="Q454" s="4"/>
    </row>
    <row r="455">
      <c r="A455" s="4"/>
      <c r="H455" s="4"/>
      <c r="O455" s="4"/>
      <c r="Q455" s="4"/>
    </row>
    <row r="456">
      <c r="A456" s="4"/>
      <c r="H456" s="4"/>
      <c r="O456" s="4"/>
      <c r="Q456" s="4"/>
    </row>
    <row r="457">
      <c r="A457" s="4"/>
      <c r="H457" s="4"/>
      <c r="O457" s="4"/>
      <c r="Q457" s="4"/>
    </row>
    <row r="458">
      <c r="A458" s="4"/>
      <c r="H458" s="4"/>
      <c r="O458" s="4"/>
      <c r="Q458" s="4"/>
    </row>
    <row r="459">
      <c r="A459" s="4"/>
      <c r="H459" s="4"/>
      <c r="O459" s="4"/>
      <c r="Q459" s="4"/>
    </row>
    <row r="460">
      <c r="A460" s="4"/>
      <c r="H460" s="4"/>
      <c r="O460" s="4"/>
      <c r="Q460" s="4"/>
    </row>
    <row r="461">
      <c r="A461" s="4"/>
      <c r="H461" s="4"/>
      <c r="O461" s="4"/>
      <c r="Q461" s="4"/>
    </row>
    <row r="462">
      <c r="A462" s="4"/>
      <c r="H462" s="4"/>
      <c r="O462" s="4"/>
      <c r="Q462" s="4"/>
    </row>
    <row r="463">
      <c r="A463" s="4"/>
      <c r="H463" s="4"/>
      <c r="O463" s="4"/>
      <c r="Q463" s="4"/>
    </row>
    <row r="464">
      <c r="A464" s="4"/>
      <c r="H464" s="4"/>
      <c r="O464" s="4"/>
      <c r="Q464" s="4"/>
    </row>
    <row r="465">
      <c r="A465" s="4"/>
      <c r="H465" s="4"/>
      <c r="O465" s="4"/>
      <c r="Q465" s="4"/>
    </row>
    <row r="466">
      <c r="A466" s="4"/>
      <c r="H466" s="4"/>
      <c r="O466" s="4"/>
      <c r="Q466" s="4"/>
    </row>
    <row r="467">
      <c r="A467" s="4"/>
      <c r="H467" s="4"/>
      <c r="O467" s="4"/>
      <c r="Q467" s="4"/>
    </row>
    <row r="468">
      <c r="A468" s="4"/>
      <c r="H468" s="4"/>
      <c r="O468" s="4"/>
      <c r="Q468" s="4"/>
    </row>
    <row r="469">
      <c r="A469" s="4"/>
      <c r="H469" s="4"/>
      <c r="O469" s="4"/>
      <c r="Q469" s="4"/>
    </row>
    <row r="470">
      <c r="A470" s="4"/>
      <c r="H470" s="4"/>
      <c r="O470" s="4"/>
      <c r="Q470" s="4"/>
    </row>
    <row r="471">
      <c r="A471" s="4"/>
      <c r="H471" s="4"/>
      <c r="O471" s="4"/>
      <c r="Q471" s="4"/>
    </row>
    <row r="472">
      <c r="A472" s="4"/>
      <c r="H472" s="4"/>
      <c r="O472" s="4"/>
      <c r="Q472" s="4"/>
    </row>
    <row r="473">
      <c r="A473" s="4"/>
      <c r="H473" s="4"/>
      <c r="O473" s="4"/>
      <c r="Q473" s="4"/>
    </row>
    <row r="474">
      <c r="A474" s="4"/>
      <c r="H474" s="4"/>
      <c r="O474" s="4"/>
      <c r="Q474" s="4"/>
    </row>
    <row r="475">
      <c r="A475" s="4"/>
      <c r="H475" s="4"/>
      <c r="O475" s="4"/>
      <c r="Q475" s="4"/>
    </row>
    <row r="476">
      <c r="A476" s="4"/>
      <c r="H476" s="4"/>
      <c r="O476" s="4"/>
      <c r="Q476" s="4"/>
    </row>
    <row r="477">
      <c r="A477" s="4"/>
      <c r="H477" s="4"/>
      <c r="O477" s="4"/>
      <c r="Q477" s="4"/>
    </row>
    <row r="478">
      <c r="A478" s="4"/>
      <c r="H478" s="4"/>
      <c r="O478" s="4"/>
      <c r="Q478" s="4"/>
    </row>
    <row r="479">
      <c r="A479" s="4"/>
      <c r="H479" s="4"/>
      <c r="O479" s="4"/>
      <c r="Q479" s="4"/>
    </row>
    <row r="480">
      <c r="A480" s="4"/>
      <c r="H480" s="4"/>
      <c r="O480" s="4"/>
      <c r="Q480" s="4"/>
    </row>
    <row r="481">
      <c r="A481" s="4"/>
      <c r="H481" s="4"/>
      <c r="O481" s="4"/>
      <c r="Q481" s="4"/>
    </row>
    <row r="482">
      <c r="A482" s="4"/>
      <c r="H482" s="4"/>
      <c r="O482" s="4"/>
      <c r="Q482" s="4"/>
    </row>
    <row r="483">
      <c r="A483" s="4"/>
      <c r="H483" s="4"/>
      <c r="O483" s="4"/>
      <c r="Q483" s="4"/>
    </row>
    <row r="484">
      <c r="A484" s="4"/>
      <c r="H484" s="4"/>
      <c r="O484" s="4"/>
      <c r="Q484" s="4"/>
    </row>
    <row r="485">
      <c r="A485" s="4"/>
      <c r="H485" s="4"/>
      <c r="O485" s="4"/>
      <c r="Q485" s="4"/>
    </row>
    <row r="486">
      <c r="A486" s="4"/>
      <c r="H486" s="4"/>
      <c r="O486" s="4"/>
      <c r="Q486" s="4"/>
    </row>
    <row r="487">
      <c r="A487" s="4"/>
      <c r="H487" s="4"/>
      <c r="O487" s="4"/>
      <c r="Q487" s="4"/>
    </row>
    <row r="488">
      <c r="A488" s="4"/>
      <c r="H488" s="4"/>
      <c r="O488" s="4"/>
      <c r="Q488" s="4"/>
    </row>
    <row r="489">
      <c r="A489" s="4"/>
      <c r="H489" s="4"/>
      <c r="O489" s="4"/>
      <c r="Q489" s="4"/>
    </row>
    <row r="490">
      <c r="A490" s="4"/>
      <c r="H490" s="4"/>
      <c r="O490" s="4"/>
      <c r="Q490" s="4"/>
    </row>
    <row r="491">
      <c r="A491" s="4"/>
      <c r="H491" s="4"/>
      <c r="O491" s="4"/>
      <c r="Q491" s="4"/>
    </row>
    <row r="492">
      <c r="A492" s="4"/>
      <c r="H492" s="4"/>
      <c r="O492" s="4"/>
      <c r="Q492" s="4"/>
    </row>
    <row r="493">
      <c r="A493" s="4"/>
      <c r="H493" s="4"/>
      <c r="O493" s="4"/>
      <c r="Q493" s="4"/>
    </row>
    <row r="494">
      <c r="A494" s="4"/>
      <c r="H494" s="4"/>
      <c r="O494" s="4"/>
      <c r="Q494" s="4"/>
    </row>
    <row r="495">
      <c r="A495" s="4"/>
      <c r="H495" s="4"/>
      <c r="O495" s="4"/>
      <c r="Q495" s="4"/>
    </row>
    <row r="496">
      <c r="A496" s="4"/>
      <c r="H496" s="4"/>
      <c r="O496" s="4"/>
      <c r="Q496" s="4"/>
    </row>
    <row r="497">
      <c r="A497" s="4"/>
      <c r="H497" s="4"/>
      <c r="O497" s="4"/>
      <c r="Q497" s="4"/>
    </row>
    <row r="498">
      <c r="A498" s="4"/>
      <c r="H498" s="4"/>
      <c r="O498" s="4"/>
      <c r="Q498" s="4"/>
    </row>
    <row r="499">
      <c r="A499" s="4"/>
      <c r="H499" s="4"/>
      <c r="O499" s="4"/>
      <c r="Q499" s="4"/>
    </row>
    <row r="500">
      <c r="A500" s="4"/>
      <c r="H500" s="4"/>
      <c r="O500" s="4"/>
      <c r="Q500" s="4"/>
    </row>
    <row r="501">
      <c r="A501" s="4"/>
      <c r="H501" s="4"/>
      <c r="O501" s="4"/>
      <c r="Q501" s="4"/>
    </row>
    <row r="502">
      <c r="A502" s="4"/>
      <c r="H502" s="4"/>
      <c r="O502" s="4"/>
      <c r="Q502" s="4"/>
    </row>
    <row r="503">
      <c r="A503" s="4"/>
      <c r="H503" s="4"/>
      <c r="O503" s="4"/>
      <c r="Q503" s="4"/>
    </row>
    <row r="504">
      <c r="A504" s="4"/>
      <c r="H504" s="4"/>
      <c r="O504" s="4"/>
      <c r="Q504" s="4"/>
    </row>
    <row r="505">
      <c r="A505" s="4"/>
      <c r="H505" s="4"/>
      <c r="O505" s="4"/>
      <c r="Q505" s="4"/>
    </row>
    <row r="506">
      <c r="A506" s="4"/>
      <c r="H506" s="4"/>
      <c r="O506" s="4"/>
      <c r="Q506" s="4"/>
    </row>
    <row r="507">
      <c r="A507" s="4"/>
      <c r="H507" s="4"/>
      <c r="O507" s="4"/>
      <c r="Q507" s="4"/>
    </row>
    <row r="508">
      <c r="A508" s="4"/>
      <c r="H508" s="4"/>
      <c r="O508" s="4"/>
      <c r="Q508" s="4"/>
    </row>
    <row r="509">
      <c r="A509" s="4"/>
      <c r="H509" s="4"/>
      <c r="O509" s="4"/>
      <c r="Q509" s="4"/>
    </row>
    <row r="510">
      <c r="A510" s="4"/>
      <c r="H510" s="4"/>
      <c r="O510" s="4"/>
      <c r="Q510" s="4"/>
    </row>
    <row r="511">
      <c r="A511" s="4"/>
      <c r="H511" s="4"/>
      <c r="O511" s="4"/>
      <c r="Q511" s="4"/>
    </row>
    <row r="512">
      <c r="A512" s="4"/>
      <c r="H512" s="4"/>
      <c r="O512" s="4"/>
      <c r="Q512" s="4"/>
    </row>
    <row r="513">
      <c r="A513" s="4"/>
      <c r="H513" s="4"/>
      <c r="O513" s="4"/>
      <c r="Q513" s="4"/>
    </row>
    <row r="514">
      <c r="A514" s="4"/>
      <c r="H514" s="4"/>
      <c r="O514" s="4"/>
      <c r="Q514" s="4"/>
    </row>
    <row r="515">
      <c r="A515" s="4"/>
      <c r="H515" s="4"/>
      <c r="O515" s="4"/>
      <c r="Q515" s="4"/>
    </row>
    <row r="516">
      <c r="A516" s="4"/>
      <c r="H516" s="4"/>
      <c r="O516" s="4"/>
      <c r="Q516" s="4"/>
    </row>
    <row r="517">
      <c r="A517" s="4"/>
      <c r="H517" s="4"/>
      <c r="O517" s="4"/>
      <c r="Q517" s="4"/>
    </row>
    <row r="518">
      <c r="A518" s="4"/>
      <c r="H518" s="4"/>
      <c r="O518" s="4"/>
      <c r="Q518" s="4"/>
    </row>
    <row r="519">
      <c r="A519" s="4"/>
      <c r="H519" s="4"/>
      <c r="O519" s="4"/>
      <c r="Q519" s="4"/>
    </row>
    <row r="520">
      <c r="A520" s="4"/>
      <c r="H520" s="4"/>
      <c r="O520" s="4"/>
      <c r="Q520" s="4"/>
    </row>
    <row r="521">
      <c r="A521" s="4"/>
      <c r="H521" s="4"/>
      <c r="O521" s="4"/>
      <c r="Q521" s="4"/>
    </row>
    <row r="522">
      <c r="A522" s="4"/>
      <c r="H522" s="4"/>
      <c r="O522" s="4"/>
      <c r="Q522" s="4"/>
    </row>
    <row r="523">
      <c r="A523" s="4"/>
      <c r="H523" s="4"/>
      <c r="O523" s="4"/>
      <c r="Q523" s="4"/>
    </row>
    <row r="524">
      <c r="A524" s="4"/>
      <c r="H524" s="4"/>
      <c r="O524" s="4"/>
      <c r="Q524" s="4"/>
    </row>
    <row r="525">
      <c r="A525" s="4"/>
      <c r="H525" s="4"/>
      <c r="O525" s="4"/>
      <c r="Q525" s="4"/>
    </row>
    <row r="526">
      <c r="A526" s="4"/>
      <c r="H526" s="4"/>
      <c r="O526" s="4"/>
      <c r="Q526" s="4"/>
    </row>
    <row r="527">
      <c r="A527" s="4"/>
      <c r="H527" s="4"/>
      <c r="O527" s="4"/>
      <c r="Q527" s="4"/>
    </row>
    <row r="528">
      <c r="A528" s="4"/>
      <c r="H528" s="4"/>
      <c r="O528" s="4"/>
      <c r="Q528" s="4"/>
    </row>
    <row r="529">
      <c r="A529" s="4"/>
      <c r="H529" s="4"/>
      <c r="O529" s="4"/>
      <c r="Q529" s="4"/>
    </row>
    <row r="530">
      <c r="A530" s="4"/>
      <c r="H530" s="4"/>
      <c r="O530" s="4"/>
      <c r="Q530" s="4"/>
    </row>
    <row r="531">
      <c r="A531" s="4"/>
      <c r="H531" s="4"/>
      <c r="O531" s="4"/>
      <c r="Q531" s="4"/>
    </row>
    <row r="532">
      <c r="A532" s="4"/>
      <c r="H532" s="4"/>
      <c r="O532" s="4"/>
      <c r="Q532" s="4"/>
    </row>
    <row r="533">
      <c r="A533" s="4"/>
      <c r="H533" s="4"/>
      <c r="O533" s="4"/>
      <c r="Q533" s="4"/>
    </row>
    <row r="534">
      <c r="A534" s="4"/>
      <c r="H534" s="4"/>
      <c r="O534" s="4"/>
      <c r="Q534" s="4"/>
    </row>
    <row r="535">
      <c r="A535" s="4"/>
      <c r="H535" s="4"/>
      <c r="O535" s="4"/>
      <c r="Q535" s="4"/>
    </row>
    <row r="536">
      <c r="A536" s="4"/>
      <c r="H536" s="4"/>
      <c r="O536" s="4"/>
      <c r="Q536" s="4"/>
    </row>
    <row r="537">
      <c r="A537" s="4"/>
      <c r="H537" s="4"/>
      <c r="O537" s="4"/>
      <c r="Q537" s="4"/>
    </row>
    <row r="538">
      <c r="A538" s="4"/>
      <c r="H538" s="4"/>
      <c r="O538" s="4"/>
      <c r="Q538" s="4"/>
    </row>
    <row r="539">
      <c r="A539" s="4"/>
      <c r="H539" s="4"/>
      <c r="O539" s="4"/>
      <c r="Q539" s="4"/>
    </row>
    <row r="540">
      <c r="A540" s="4"/>
      <c r="H540" s="4"/>
      <c r="O540" s="4"/>
      <c r="Q540" s="4"/>
    </row>
    <row r="541">
      <c r="A541" s="4"/>
      <c r="H541" s="4"/>
      <c r="O541" s="4"/>
      <c r="Q541" s="4"/>
    </row>
    <row r="542">
      <c r="A542" s="4"/>
      <c r="H542" s="4"/>
      <c r="O542" s="4"/>
      <c r="Q542" s="4"/>
    </row>
    <row r="543">
      <c r="A543" s="4"/>
      <c r="H543" s="4"/>
      <c r="O543" s="4"/>
      <c r="Q543" s="4"/>
    </row>
    <row r="544">
      <c r="A544" s="4"/>
      <c r="H544" s="4"/>
      <c r="O544" s="4"/>
      <c r="Q544" s="4"/>
    </row>
    <row r="545">
      <c r="A545" s="4"/>
      <c r="H545" s="4"/>
      <c r="O545" s="4"/>
      <c r="Q545" s="4"/>
    </row>
    <row r="546">
      <c r="A546" s="4"/>
      <c r="H546" s="4"/>
      <c r="O546" s="4"/>
      <c r="Q546" s="4"/>
    </row>
    <row r="547">
      <c r="A547" s="4"/>
      <c r="H547" s="4"/>
      <c r="O547" s="4"/>
      <c r="Q547" s="4"/>
    </row>
    <row r="548">
      <c r="A548" s="4"/>
      <c r="H548" s="4"/>
      <c r="O548" s="4"/>
      <c r="Q548" s="4"/>
    </row>
    <row r="549">
      <c r="A549" s="4"/>
      <c r="H549" s="4"/>
      <c r="O549" s="4"/>
      <c r="Q549" s="4"/>
    </row>
    <row r="550">
      <c r="A550" s="4"/>
      <c r="H550" s="4"/>
      <c r="O550" s="4"/>
      <c r="Q550" s="4"/>
    </row>
    <row r="551">
      <c r="A551" s="4"/>
      <c r="H551" s="4"/>
      <c r="O551" s="4"/>
      <c r="Q551" s="4"/>
    </row>
    <row r="552">
      <c r="A552" s="4"/>
      <c r="H552" s="4"/>
      <c r="O552" s="4"/>
      <c r="Q552" s="4"/>
    </row>
    <row r="553">
      <c r="A553" s="4"/>
      <c r="H553" s="4"/>
      <c r="O553" s="4"/>
      <c r="Q553" s="4"/>
    </row>
    <row r="554">
      <c r="A554" s="4"/>
      <c r="H554" s="4"/>
      <c r="O554" s="4"/>
      <c r="Q554" s="4"/>
    </row>
    <row r="555">
      <c r="A555" s="4"/>
      <c r="H555" s="4"/>
      <c r="O555" s="4"/>
      <c r="Q555" s="4"/>
    </row>
    <row r="556">
      <c r="A556" s="4"/>
      <c r="H556" s="4"/>
      <c r="O556" s="4"/>
      <c r="Q556" s="4"/>
    </row>
    <row r="557">
      <c r="A557" s="4"/>
      <c r="H557" s="4"/>
      <c r="O557" s="4"/>
      <c r="Q557" s="4"/>
    </row>
    <row r="558">
      <c r="A558" s="4"/>
      <c r="H558" s="4"/>
      <c r="O558" s="4"/>
      <c r="Q558" s="4"/>
    </row>
    <row r="559">
      <c r="A559" s="4"/>
      <c r="H559" s="4"/>
      <c r="O559" s="4"/>
      <c r="Q559" s="4"/>
    </row>
    <row r="560">
      <c r="A560" s="4"/>
      <c r="H560" s="4"/>
      <c r="O560" s="4"/>
      <c r="Q560" s="4"/>
    </row>
    <row r="561">
      <c r="A561" s="4"/>
      <c r="H561" s="4"/>
      <c r="O561" s="4"/>
      <c r="Q561" s="4"/>
    </row>
    <row r="562">
      <c r="A562" s="4"/>
      <c r="H562" s="4"/>
      <c r="O562" s="4"/>
      <c r="Q562" s="4"/>
    </row>
    <row r="563">
      <c r="A563" s="4"/>
      <c r="H563" s="4"/>
      <c r="O563" s="4"/>
      <c r="Q563" s="4"/>
    </row>
    <row r="564">
      <c r="A564" s="4"/>
      <c r="H564" s="4"/>
      <c r="O564" s="4"/>
      <c r="Q564" s="4"/>
    </row>
    <row r="565">
      <c r="A565" s="4"/>
      <c r="H565" s="4"/>
      <c r="O565" s="4"/>
      <c r="Q565" s="4"/>
    </row>
    <row r="566">
      <c r="A566" s="4"/>
      <c r="H566" s="4"/>
      <c r="O566" s="4"/>
      <c r="Q566" s="4"/>
    </row>
    <row r="567">
      <c r="A567" s="4"/>
      <c r="H567" s="4"/>
      <c r="O567" s="4"/>
      <c r="Q567" s="4"/>
    </row>
    <row r="568">
      <c r="A568" s="4"/>
      <c r="H568" s="4"/>
      <c r="O568" s="4"/>
      <c r="Q568" s="4"/>
    </row>
    <row r="569">
      <c r="A569" s="4"/>
      <c r="H569" s="4"/>
      <c r="O569" s="4"/>
      <c r="Q569" s="4"/>
    </row>
    <row r="570">
      <c r="A570" s="4"/>
      <c r="H570" s="4"/>
      <c r="O570" s="4"/>
      <c r="Q570" s="4"/>
    </row>
    <row r="571">
      <c r="A571" s="4"/>
      <c r="H571" s="4"/>
      <c r="O571" s="4"/>
      <c r="Q571" s="4"/>
    </row>
    <row r="572">
      <c r="A572" s="4"/>
      <c r="H572" s="4"/>
      <c r="O572" s="4"/>
      <c r="Q572" s="4"/>
    </row>
    <row r="573">
      <c r="A573" s="4"/>
      <c r="H573" s="4"/>
      <c r="O573" s="4"/>
      <c r="Q573" s="4"/>
    </row>
    <row r="574">
      <c r="A574" s="4"/>
      <c r="H574" s="4"/>
      <c r="O574" s="4"/>
      <c r="Q574" s="4"/>
    </row>
    <row r="575">
      <c r="A575" s="4"/>
      <c r="H575" s="4"/>
      <c r="O575" s="4"/>
      <c r="Q575" s="4"/>
    </row>
    <row r="576">
      <c r="A576" s="4"/>
      <c r="H576" s="4"/>
      <c r="O576" s="4"/>
      <c r="Q576" s="4"/>
    </row>
    <row r="577">
      <c r="A577" s="4"/>
      <c r="H577" s="4"/>
      <c r="O577" s="4"/>
      <c r="Q577" s="4"/>
    </row>
    <row r="578">
      <c r="A578" s="4"/>
      <c r="H578" s="4"/>
      <c r="O578" s="4"/>
      <c r="Q578" s="4"/>
    </row>
    <row r="579">
      <c r="A579" s="4"/>
      <c r="H579" s="4"/>
      <c r="O579" s="4"/>
      <c r="Q579" s="4"/>
    </row>
    <row r="580">
      <c r="A580" s="4"/>
      <c r="H580" s="4"/>
      <c r="O580" s="4"/>
      <c r="Q580" s="4"/>
    </row>
    <row r="581">
      <c r="A581" s="4"/>
      <c r="H581" s="4"/>
      <c r="O581" s="4"/>
      <c r="Q581" s="4"/>
    </row>
    <row r="582">
      <c r="A582" s="4"/>
      <c r="H582" s="4"/>
      <c r="O582" s="4"/>
      <c r="Q582" s="4"/>
    </row>
    <row r="583">
      <c r="A583" s="4"/>
      <c r="H583" s="4"/>
      <c r="O583" s="4"/>
      <c r="Q583" s="4"/>
    </row>
    <row r="584">
      <c r="A584" s="4"/>
      <c r="H584" s="4"/>
      <c r="O584" s="4"/>
      <c r="Q584" s="4"/>
    </row>
    <row r="585">
      <c r="A585" s="4"/>
      <c r="H585" s="4"/>
      <c r="O585" s="4"/>
      <c r="Q585" s="4"/>
    </row>
    <row r="586">
      <c r="A586" s="4"/>
      <c r="H586" s="4"/>
      <c r="O586" s="4"/>
      <c r="Q586" s="4"/>
    </row>
    <row r="587">
      <c r="A587" s="4"/>
      <c r="H587" s="4"/>
      <c r="O587" s="4"/>
      <c r="Q587" s="4"/>
    </row>
    <row r="588">
      <c r="A588" s="4"/>
      <c r="H588" s="4"/>
      <c r="O588" s="4"/>
      <c r="Q588" s="4"/>
    </row>
    <row r="589">
      <c r="A589" s="4"/>
      <c r="H589" s="4"/>
      <c r="O589" s="4"/>
      <c r="Q589" s="4"/>
    </row>
    <row r="590">
      <c r="A590" s="4"/>
      <c r="H590" s="4"/>
      <c r="O590" s="4"/>
      <c r="Q590" s="4"/>
    </row>
    <row r="591">
      <c r="A591" s="4"/>
      <c r="H591" s="4"/>
      <c r="O591" s="4"/>
      <c r="Q591" s="4"/>
    </row>
    <row r="592">
      <c r="A592" s="4"/>
      <c r="H592" s="4"/>
      <c r="O592" s="4"/>
      <c r="Q592" s="4"/>
    </row>
    <row r="593">
      <c r="A593" s="4"/>
      <c r="H593" s="4"/>
      <c r="O593" s="4"/>
      <c r="Q593" s="4"/>
    </row>
    <row r="594">
      <c r="A594" s="4"/>
      <c r="H594" s="4"/>
      <c r="O594" s="4"/>
      <c r="Q594" s="4"/>
    </row>
    <row r="595">
      <c r="A595" s="4"/>
      <c r="H595" s="4"/>
      <c r="O595" s="4"/>
      <c r="Q595" s="4"/>
    </row>
    <row r="596">
      <c r="A596" s="4"/>
      <c r="H596" s="4"/>
      <c r="O596" s="4"/>
      <c r="Q596" s="4"/>
    </row>
    <row r="597">
      <c r="A597" s="4"/>
      <c r="H597" s="4"/>
      <c r="O597" s="4"/>
      <c r="Q597" s="4"/>
    </row>
    <row r="598">
      <c r="A598" s="4"/>
      <c r="H598" s="4"/>
      <c r="O598" s="4"/>
      <c r="Q598" s="4"/>
    </row>
    <row r="599">
      <c r="A599" s="4"/>
      <c r="H599" s="4"/>
      <c r="O599" s="4"/>
      <c r="Q599" s="4"/>
    </row>
    <row r="600">
      <c r="A600" s="4"/>
      <c r="H600" s="4"/>
      <c r="O600" s="4"/>
      <c r="Q600" s="4"/>
    </row>
    <row r="601">
      <c r="A601" s="4"/>
      <c r="H601" s="4"/>
      <c r="O601" s="4"/>
      <c r="Q601" s="4"/>
    </row>
    <row r="602">
      <c r="A602" s="4"/>
      <c r="H602" s="4"/>
      <c r="O602" s="4"/>
      <c r="Q602" s="4"/>
    </row>
    <row r="603">
      <c r="A603" s="4"/>
      <c r="H603" s="4"/>
      <c r="O603" s="4"/>
      <c r="Q603" s="4"/>
    </row>
    <row r="604">
      <c r="A604" s="4"/>
      <c r="H604" s="4"/>
      <c r="O604" s="4"/>
      <c r="Q604" s="4"/>
    </row>
    <row r="605">
      <c r="A605" s="4"/>
      <c r="H605" s="4"/>
      <c r="O605" s="4"/>
      <c r="Q605" s="4"/>
    </row>
    <row r="606">
      <c r="A606" s="4"/>
      <c r="H606" s="4"/>
      <c r="O606" s="4"/>
      <c r="Q606" s="4"/>
    </row>
    <row r="607">
      <c r="A607" s="4"/>
      <c r="H607" s="4"/>
      <c r="O607" s="4"/>
      <c r="Q607" s="4"/>
    </row>
    <row r="608">
      <c r="A608" s="4"/>
      <c r="H608" s="4"/>
      <c r="O608" s="4"/>
      <c r="Q608" s="4"/>
    </row>
    <row r="609">
      <c r="A609" s="4"/>
      <c r="H609" s="4"/>
      <c r="O609" s="4"/>
      <c r="Q609" s="4"/>
    </row>
    <row r="610">
      <c r="A610" s="4"/>
      <c r="H610" s="4"/>
      <c r="O610" s="4"/>
      <c r="Q610" s="4"/>
    </row>
    <row r="611">
      <c r="A611" s="4"/>
      <c r="H611" s="4"/>
      <c r="O611" s="4"/>
      <c r="Q611" s="4"/>
    </row>
    <row r="612">
      <c r="A612" s="4"/>
      <c r="H612" s="4"/>
      <c r="O612" s="4"/>
      <c r="Q612" s="4"/>
    </row>
    <row r="613">
      <c r="A613" s="4"/>
      <c r="H613" s="4"/>
      <c r="O613" s="4"/>
      <c r="Q613" s="4"/>
    </row>
    <row r="614">
      <c r="A614" s="4"/>
      <c r="H614" s="4"/>
      <c r="O614" s="4"/>
      <c r="Q614" s="4"/>
    </row>
    <row r="615">
      <c r="A615" s="4"/>
      <c r="H615" s="4"/>
      <c r="O615" s="4"/>
      <c r="Q615" s="4"/>
    </row>
    <row r="616">
      <c r="A616" s="4"/>
      <c r="H616" s="4"/>
      <c r="O616" s="4"/>
      <c r="Q616" s="4"/>
    </row>
    <row r="617">
      <c r="A617" s="4"/>
      <c r="H617" s="4"/>
      <c r="O617" s="4"/>
      <c r="Q617" s="4"/>
    </row>
    <row r="618">
      <c r="A618" s="4"/>
      <c r="H618" s="4"/>
      <c r="O618" s="4"/>
      <c r="Q618" s="4"/>
    </row>
    <row r="619">
      <c r="A619" s="4"/>
      <c r="H619" s="4"/>
      <c r="O619" s="4"/>
      <c r="Q619" s="4"/>
    </row>
    <row r="620">
      <c r="A620" s="4"/>
      <c r="H620" s="4"/>
      <c r="O620" s="4"/>
      <c r="Q620" s="4"/>
    </row>
    <row r="621">
      <c r="A621" s="4"/>
      <c r="H621" s="4"/>
      <c r="O621" s="4"/>
      <c r="Q621" s="4"/>
    </row>
    <row r="622">
      <c r="A622" s="4"/>
      <c r="H622" s="4"/>
      <c r="O622" s="4"/>
      <c r="Q622" s="4"/>
    </row>
    <row r="623">
      <c r="A623" s="4"/>
      <c r="H623" s="4"/>
      <c r="O623" s="4"/>
      <c r="Q623" s="4"/>
    </row>
    <row r="624">
      <c r="A624" s="4"/>
      <c r="H624" s="4"/>
      <c r="O624" s="4"/>
      <c r="Q624" s="4"/>
    </row>
    <row r="625">
      <c r="A625" s="4"/>
      <c r="H625" s="4"/>
      <c r="O625" s="4"/>
      <c r="Q625" s="4"/>
    </row>
    <row r="626">
      <c r="A626" s="4"/>
      <c r="H626" s="4"/>
      <c r="O626" s="4"/>
      <c r="Q626" s="4"/>
    </row>
    <row r="627">
      <c r="A627" s="4"/>
      <c r="H627" s="4"/>
      <c r="O627" s="4"/>
      <c r="Q627" s="4"/>
    </row>
    <row r="628">
      <c r="A628" s="4"/>
      <c r="H628" s="4"/>
      <c r="O628" s="4"/>
      <c r="Q628" s="4"/>
    </row>
    <row r="629">
      <c r="A629" s="4"/>
      <c r="H629" s="4"/>
      <c r="O629" s="4"/>
      <c r="Q629" s="4"/>
    </row>
    <row r="630">
      <c r="A630" s="4"/>
      <c r="H630" s="4"/>
      <c r="O630" s="4"/>
      <c r="Q630" s="4"/>
    </row>
    <row r="631">
      <c r="A631" s="4"/>
      <c r="H631" s="4"/>
      <c r="O631" s="4"/>
      <c r="Q631" s="4"/>
    </row>
    <row r="632">
      <c r="A632" s="4"/>
      <c r="H632" s="4"/>
      <c r="O632" s="4"/>
      <c r="Q632" s="4"/>
    </row>
    <row r="633">
      <c r="A633" s="4"/>
      <c r="H633" s="4"/>
      <c r="O633" s="4"/>
      <c r="Q633" s="4"/>
    </row>
    <row r="634">
      <c r="A634" s="4"/>
      <c r="H634" s="4"/>
      <c r="O634" s="4"/>
      <c r="Q634" s="4"/>
    </row>
    <row r="635">
      <c r="A635" s="4"/>
      <c r="H635" s="4"/>
      <c r="O635" s="4"/>
      <c r="Q635" s="4"/>
    </row>
    <row r="636">
      <c r="A636" s="4"/>
      <c r="H636" s="4"/>
      <c r="O636" s="4"/>
      <c r="Q636" s="4"/>
    </row>
    <row r="637">
      <c r="A637" s="4"/>
      <c r="H637" s="4"/>
      <c r="O637" s="4"/>
      <c r="Q637" s="4"/>
    </row>
    <row r="638">
      <c r="A638" s="4"/>
      <c r="H638" s="4"/>
      <c r="O638" s="4"/>
      <c r="Q638" s="4"/>
    </row>
    <row r="639">
      <c r="A639" s="4"/>
      <c r="H639" s="4"/>
      <c r="O639" s="4"/>
      <c r="Q639" s="4"/>
    </row>
    <row r="640">
      <c r="A640" s="4"/>
      <c r="H640" s="4"/>
      <c r="O640" s="4"/>
      <c r="Q640" s="4"/>
    </row>
    <row r="641">
      <c r="A641" s="4"/>
      <c r="H641" s="4"/>
      <c r="O641" s="4"/>
      <c r="Q641" s="4"/>
    </row>
    <row r="642">
      <c r="A642" s="4"/>
      <c r="H642" s="4"/>
      <c r="O642" s="4"/>
      <c r="Q642" s="4"/>
    </row>
    <row r="643">
      <c r="A643" s="4"/>
      <c r="H643" s="4"/>
      <c r="O643" s="4"/>
      <c r="Q643" s="4"/>
    </row>
    <row r="644">
      <c r="A644" s="4"/>
      <c r="H644" s="4"/>
      <c r="O644" s="4"/>
      <c r="Q644" s="4"/>
    </row>
    <row r="645">
      <c r="A645" s="4"/>
      <c r="H645" s="4"/>
      <c r="O645" s="4"/>
      <c r="Q645" s="4"/>
    </row>
    <row r="646">
      <c r="A646" s="4"/>
      <c r="H646" s="4"/>
      <c r="O646" s="4"/>
      <c r="Q646" s="4"/>
    </row>
    <row r="647">
      <c r="A647" s="4"/>
      <c r="H647" s="4"/>
      <c r="O647" s="4"/>
      <c r="Q647" s="4"/>
    </row>
    <row r="648">
      <c r="A648" s="4"/>
      <c r="H648" s="4"/>
      <c r="O648" s="4"/>
      <c r="Q648" s="4"/>
    </row>
    <row r="649">
      <c r="A649" s="4"/>
      <c r="H649" s="4"/>
      <c r="O649" s="4"/>
      <c r="Q649" s="4"/>
    </row>
    <row r="650">
      <c r="A650" s="4"/>
      <c r="H650" s="4"/>
      <c r="O650" s="4"/>
      <c r="Q650" s="4"/>
    </row>
    <row r="651">
      <c r="A651" s="4"/>
      <c r="H651" s="4"/>
      <c r="O651" s="4"/>
      <c r="Q651" s="4"/>
    </row>
    <row r="652">
      <c r="A652" s="4"/>
      <c r="H652" s="4"/>
      <c r="O652" s="4"/>
      <c r="Q652" s="4"/>
    </row>
    <row r="653">
      <c r="A653" s="4"/>
      <c r="H653" s="4"/>
      <c r="O653" s="4"/>
      <c r="Q653" s="4"/>
    </row>
    <row r="654">
      <c r="A654" s="4"/>
      <c r="H654" s="4"/>
      <c r="O654" s="4"/>
      <c r="Q654" s="4"/>
    </row>
    <row r="655">
      <c r="A655" s="4"/>
      <c r="H655" s="4"/>
      <c r="O655" s="4"/>
      <c r="Q655" s="4"/>
    </row>
    <row r="656">
      <c r="A656" s="4"/>
      <c r="H656" s="4"/>
      <c r="O656" s="4"/>
      <c r="Q656" s="4"/>
    </row>
    <row r="657">
      <c r="A657" s="4"/>
      <c r="H657" s="4"/>
      <c r="O657" s="4"/>
      <c r="Q657" s="4"/>
    </row>
    <row r="658">
      <c r="A658" s="4"/>
      <c r="H658" s="4"/>
      <c r="O658" s="4"/>
      <c r="Q658" s="4"/>
    </row>
    <row r="659">
      <c r="A659" s="4"/>
      <c r="H659" s="4"/>
      <c r="O659" s="4"/>
      <c r="Q659" s="4"/>
    </row>
    <row r="660">
      <c r="A660" s="4"/>
      <c r="H660" s="4"/>
      <c r="O660" s="4"/>
      <c r="Q660" s="4"/>
    </row>
    <row r="661">
      <c r="A661" s="4"/>
      <c r="H661" s="4"/>
      <c r="O661" s="4"/>
      <c r="Q661" s="4"/>
    </row>
    <row r="662">
      <c r="A662" s="4"/>
      <c r="H662" s="4"/>
      <c r="O662" s="4"/>
      <c r="Q662" s="4"/>
    </row>
    <row r="663">
      <c r="A663" s="4"/>
      <c r="H663" s="4"/>
      <c r="O663" s="4"/>
      <c r="Q663" s="4"/>
    </row>
    <row r="664">
      <c r="A664" s="4"/>
      <c r="H664" s="4"/>
      <c r="O664" s="4"/>
      <c r="Q664" s="4"/>
    </row>
    <row r="665">
      <c r="A665" s="4"/>
      <c r="H665" s="4"/>
      <c r="O665" s="4"/>
      <c r="Q665" s="4"/>
    </row>
    <row r="666">
      <c r="A666" s="4"/>
      <c r="H666" s="4"/>
      <c r="O666" s="4"/>
      <c r="Q666" s="4"/>
    </row>
    <row r="667">
      <c r="A667" s="4"/>
      <c r="H667" s="4"/>
      <c r="O667" s="4"/>
      <c r="Q667" s="4"/>
    </row>
    <row r="668">
      <c r="A668" s="4"/>
      <c r="H668" s="4"/>
      <c r="O668" s="4"/>
      <c r="Q668" s="4"/>
    </row>
    <row r="669">
      <c r="A669" s="4"/>
      <c r="H669" s="4"/>
      <c r="O669" s="4"/>
      <c r="Q669" s="4"/>
    </row>
    <row r="670">
      <c r="A670" s="4"/>
      <c r="H670" s="4"/>
      <c r="O670" s="4"/>
      <c r="Q670" s="4"/>
    </row>
    <row r="671">
      <c r="A671" s="4"/>
      <c r="H671" s="4"/>
      <c r="O671" s="4"/>
      <c r="Q671" s="4"/>
    </row>
    <row r="672">
      <c r="A672" s="4"/>
      <c r="H672" s="4"/>
      <c r="O672" s="4"/>
      <c r="Q672" s="4"/>
    </row>
    <row r="673">
      <c r="A673" s="4"/>
      <c r="H673" s="4"/>
      <c r="O673" s="4"/>
      <c r="Q673" s="4"/>
    </row>
    <row r="674">
      <c r="A674" s="4"/>
      <c r="H674" s="4"/>
      <c r="O674" s="4"/>
      <c r="Q674" s="4"/>
    </row>
    <row r="675">
      <c r="A675" s="4"/>
      <c r="H675" s="4"/>
      <c r="O675" s="4"/>
      <c r="Q675" s="4"/>
    </row>
    <row r="676">
      <c r="A676" s="4"/>
      <c r="H676" s="4"/>
      <c r="O676" s="4"/>
      <c r="Q676" s="4"/>
    </row>
    <row r="677">
      <c r="A677" s="4"/>
      <c r="H677" s="4"/>
      <c r="O677" s="4"/>
      <c r="Q677" s="4"/>
    </row>
    <row r="678">
      <c r="A678" s="4"/>
      <c r="H678" s="4"/>
      <c r="O678" s="4"/>
      <c r="Q678" s="4"/>
    </row>
    <row r="679">
      <c r="A679" s="4"/>
      <c r="H679" s="4"/>
      <c r="O679" s="4"/>
      <c r="Q679" s="4"/>
    </row>
    <row r="680">
      <c r="A680" s="4"/>
      <c r="H680" s="4"/>
      <c r="O680" s="4"/>
      <c r="Q680" s="4"/>
    </row>
    <row r="681">
      <c r="A681" s="4"/>
      <c r="H681" s="4"/>
      <c r="O681" s="4"/>
      <c r="Q681" s="4"/>
    </row>
    <row r="682">
      <c r="A682" s="4"/>
      <c r="H682" s="4"/>
      <c r="O682" s="4"/>
      <c r="Q682" s="4"/>
    </row>
    <row r="683">
      <c r="A683" s="4"/>
      <c r="H683" s="4"/>
      <c r="O683" s="4"/>
      <c r="Q683" s="4"/>
    </row>
    <row r="684">
      <c r="A684" s="4"/>
      <c r="H684" s="4"/>
      <c r="O684" s="4"/>
      <c r="Q684" s="4"/>
    </row>
    <row r="685">
      <c r="A685" s="4"/>
      <c r="H685" s="4"/>
      <c r="O685" s="4"/>
      <c r="Q685" s="4"/>
    </row>
    <row r="686">
      <c r="A686" s="4"/>
      <c r="H686" s="4"/>
      <c r="O686" s="4"/>
      <c r="Q686" s="4"/>
    </row>
    <row r="687">
      <c r="A687" s="4"/>
      <c r="H687" s="4"/>
      <c r="O687" s="4"/>
      <c r="Q687" s="4"/>
    </row>
    <row r="688">
      <c r="A688" s="4"/>
      <c r="H688" s="4"/>
      <c r="O688" s="4"/>
      <c r="Q688" s="4"/>
    </row>
    <row r="689">
      <c r="A689" s="4"/>
      <c r="H689" s="4"/>
      <c r="O689" s="4"/>
      <c r="Q689" s="4"/>
    </row>
    <row r="690">
      <c r="A690" s="4"/>
      <c r="H690" s="4"/>
      <c r="O690" s="4"/>
      <c r="Q690" s="4"/>
    </row>
    <row r="691">
      <c r="A691" s="4"/>
      <c r="H691" s="4"/>
      <c r="O691" s="4"/>
      <c r="Q691" s="4"/>
    </row>
    <row r="692">
      <c r="A692" s="4"/>
      <c r="H692" s="4"/>
      <c r="O692" s="4"/>
      <c r="Q692" s="4"/>
    </row>
    <row r="693">
      <c r="A693" s="4"/>
      <c r="H693" s="4"/>
      <c r="O693" s="4"/>
      <c r="Q693" s="4"/>
    </row>
    <row r="694">
      <c r="A694" s="4"/>
      <c r="H694" s="4"/>
      <c r="O694" s="4"/>
      <c r="Q694" s="4"/>
    </row>
    <row r="695">
      <c r="A695" s="4"/>
      <c r="H695" s="4"/>
      <c r="O695" s="4"/>
      <c r="Q695" s="4"/>
    </row>
    <row r="696">
      <c r="A696" s="4"/>
      <c r="H696" s="4"/>
      <c r="O696" s="4"/>
      <c r="Q696" s="4"/>
    </row>
    <row r="697">
      <c r="A697" s="4"/>
      <c r="H697" s="4"/>
      <c r="O697" s="4"/>
      <c r="Q697" s="4"/>
    </row>
    <row r="698">
      <c r="A698" s="4"/>
      <c r="H698" s="4"/>
      <c r="O698" s="4"/>
      <c r="Q698" s="4"/>
    </row>
    <row r="699">
      <c r="A699" s="4"/>
      <c r="H699" s="4"/>
      <c r="O699" s="4"/>
      <c r="Q699" s="4"/>
    </row>
    <row r="700">
      <c r="A700" s="4"/>
      <c r="H700" s="4"/>
      <c r="O700" s="4"/>
      <c r="Q700" s="4"/>
    </row>
    <row r="701">
      <c r="A701" s="4"/>
      <c r="H701" s="4"/>
      <c r="O701" s="4"/>
      <c r="Q701" s="4"/>
    </row>
    <row r="702">
      <c r="A702" s="4"/>
      <c r="H702" s="4"/>
      <c r="O702" s="4"/>
      <c r="Q702" s="4"/>
    </row>
    <row r="703">
      <c r="A703" s="4"/>
      <c r="H703" s="4"/>
      <c r="O703" s="4"/>
      <c r="Q703" s="4"/>
    </row>
    <row r="704">
      <c r="A704" s="4"/>
      <c r="H704" s="4"/>
      <c r="O704" s="4"/>
      <c r="Q704" s="4"/>
    </row>
    <row r="705">
      <c r="A705" s="4"/>
      <c r="H705" s="4"/>
      <c r="O705" s="4"/>
      <c r="Q705" s="4"/>
    </row>
    <row r="706">
      <c r="A706" s="4"/>
      <c r="H706" s="4"/>
      <c r="O706" s="4"/>
      <c r="Q706" s="4"/>
    </row>
    <row r="707">
      <c r="A707" s="4"/>
      <c r="H707" s="4"/>
      <c r="O707" s="4"/>
      <c r="Q707" s="4"/>
    </row>
    <row r="708">
      <c r="A708" s="4"/>
      <c r="H708" s="4"/>
      <c r="O708" s="4"/>
      <c r="Q708" s="4"/>
    </row>
    <row r="709">
      <c r="A709" s="4"/>
      <c r="H709" s="4"/>
      <c r="O709" s="4"/>
      <c r="Q709" s="4"/>
    </row>
    <row r="710">
      <c r="A710" s="4"/>
      <c r="H710" s="4"/>
      <c r="O710" s="4"/>
      <c r="Q710" s="4"/>
    </row>
    <row r="711">
      <c r="A711" s="4"/>
      <c r="H711" s="4"/>
      <c r="O711" s="4"/>
      <c r="Q711" s="4"/>
    </row>
    <row r="712">
      <c r="A712" s="4"/>
      <c r="H712" s="4"/>
      <c r="O712" s="4"/>
      <c r="Q712" s="4"/>
    </row>
    <row r="713">
      <c r="A713" s="4"/>
      <c r="H713" s="4"/>
      <c r="O713" s="4"/>
      <c r="Q713" s="4"/>
    </row>
    <row r="714">
      <c r="A714" s="4"/>
      <c r="H714" s="4"/>
      <c r="O714" s="4"/>
      <c r="Q714" s="4"/>
    </row>
    <row r="715">
      <c r="A715" s="4"/>
      <c r="H715" s="4"/>
      <c r="O715" s="4"/>
      <c r="Q715" s="4"/>
    </row>
    <row r="716">
      <c r="A716" s="4"/>
      <c r="H716" s="4"/>
      <c r="O716" s="4"/>
      <c r="Q716" s="4"/>
    </row>
    <row r="717">
      <c r="A717" s="4"/>
      <c r="H717" s="4"/>
      <c r="O717" s="4"/>
      <c r="Q717" s="4"/>
    </row>
    <row r="718">
      <c r="A718" s="4"/>
      <c r="H718" s="4"/>
      <c r="O718" s="4"/>
      <c r="Q718" s="4"/>
    </row>
    <row r="719">
      <c r="A719" s="4"/>
      <c r="H719" s="4"/>
      <c r="O719" s="4"/>
      <c r="Q719" s="4"/>
    </row>
    <row r="720">
      <c r="A720" s="4"/>
      <c r="H720" s="4"/>
      <c r="O720" s="4"/>
      <c r="Q720" s="4"/>
    </row>
    <row r="721">
      <c r="A721" s="4"/>
      <c r="H721" s="4"/>
      <c r="O721" s="4"/>
      <c r="Q721" s="4"/>
    </row>
    <row r="722">
      <c r="A722" s="4"/>
      <c r="H722" s="4"/>
      <c r="O722" s="4"/>
      <c r="Q722" s="4"/>
    </row>
    <row r="723">
      <c r="A723" s="4"/>
      <c r="H723" s="4"/>
      <c r="O723" s="4"/>
      <c r="Q723" s="4"/>
    </row>
    <row r="724">
      <c r="A724" s="4"/>
      <c r="H724" s="4"/>
      <c r="O724" s="4"/>
      <c r="Q724" s="4"/>
    </row>
    <row r="725">
      <c r="A725" s="4"/>
      <c r="H725" s="4"/>
      <c r="O725" s="4"/>
      <c r="Q725" s="4"/>
    </row>
    <row r="726">
      <c r="A726" s="4"/>
      <c r="H726" s="4"/>
      <c r="O726" s="4"/>
      <c r="Q726" s="4"/>
    </row>
    <row r="727">
      <c r="A727" s="4"/>
      <c r="H727" s="4"/>
      <c r="O727" s="4"/>
      <c r="Q727" s="4"/>
    </row>
    <row r="728">
      <c r="A728" s="4"/>
      <c r="H728" s="4"/>
      <c r="O728" s="4"/>
      <c r="Q728" s="4"/>
    </row>
    <row r="729">
      <c r="A729" s="4"/>
      <c r="H729" s="4"/>
      <c r="O729" s="4"/>
      <c r="Q729" s="4"/>
    </row>
    <row r="730">
      <c r="A730" s="4"/>
      <c r="H730" s="4"/>
      <c r="O730" s="4"/>
      <c r="Q730" s="4"/>
    </row>
    <row r="731">
      <c r="A731" s="4"/>
      <c r="H731" s="4"/>
      <c r="O731" s="4"/>
      <c r="Q731" s="4"/>
    </row>
    <row r="732">
      <c r="A732" s="4"/>
      <c r="H732" s="4"/>
      <c r="O732" s="4"/>
      <c r="Q732" s="4"/>
    </row>
    <row r="733">
      <c r="A733" s="4"/>
      <c r="H733" s="4"/>
      <c r="O733" s="4"/>
      <c r="Q733" s="4"/>
    </row>
    <row r="734">
      <c r="A734" s="4"/>
      <c r="H734" s="4"/>
      <c r="O734" s="4"/>
      <c r="Q734" s="4"/>
    </row>
    <row r="735">
      <c r="A735" s="4"/>
      <c r="H735" s="4"/>
      <c r="O735" s="4"/>
      <c r="Q735" s="4"/>
    </row>
    <row r="736">
      <c r="A736" s="4"/>
      <c r="H736" s="4"/>
      <c r="O736" s="4"/>
      <c r="Q736" s="4"/>
    </row>
    <row r="737">
      <c r="A737" s="4"/>
      <c r="H737" s="4"/>
      <c r="O737" s="4"/>
      <c r="Q737" s="4"/>
    </row>
    <row r="738">
      <c r="A738" s="4"/>
      <c r="H738" s="4"/>
      <c r="O738" s="4"/>
      <c r="Q738" s="4"/>
    </row>
    <row r="739">
      <c r="A739" s="4"/>
      <c r="H739" s="4"/>
      <c r="O739" s="4"/>
      <c r="Q739" s="4"/>
    </row>
    <row r="740">
      <c r="A740" s="4"/>
      <c r="H740" s="4"/>
      <c r="O740" s="4"/>
      <c r="Q740" s="4"/>
    </row>
    <row r="741">
      <c r="A741" s="4"/>
      <c r="H741" s="4"/>
      <c r="O741" s="4"/>
      <c r="Q741" s="4"/>
    </row>
    <row r="742">
      <c r="A742" s="4"/>
      <c r="H742" s="4"/>
      <c r="O742" s="4"/>
      <c r="Q742" s="4"/>
    </row>
    <row r="743">
      <c r="A743" s="4"/>
      <c r="H743" s="4"/>
      <c r="O743" s="4"/>
      <c r="Q743" s="4"/>
    </row>
    <row r="744">
      <c r="A744" s="4"/>
      <c r="H744" s="4"/>
      <c r="O744" s="4"/>
      <c r="Q744" s="4"/>
    </row>
    <row r="745">
      <c r="A745" s="4"/>
      <c r="H745" s="4"/>
      <c r="O745" s="4"/>
      <c r="Q745" s="4"/>
    </row>
    <row r="746">
      <c r="A746" s="4"/>
      <c r="H746" s="4"/>
      <c r="O746" s="4"/>
      <c r="Q746" s="4"/>
    </row>
    <row r="747">
      <c r="A747" s="4"/>
      <c r="H747" s="4"/>
      <c r="O747" s="4"/>
      <c r="Q747" s="4"/>
    </row>
    <row r="748">
      <c r="A748" s="4"/>
      <c r="H748" s="4"/>
      <c r="O748" s="4"/>
      <c r="Q748" s="4"/>
    </row>
    <row r="749">
      <c r="A749" s="4"/>
      <c r="H749" s="4"/>
      <c r="O749" s="4"/>
      <c r="Q749" s="4"/>
    </row>
    <row r="750">
      <c r="A750" s="4"/>
      <c r="H750" s="4"/>
      <c r="O750" s="4"/>
      <c r="Q750" s="4"/>
    </row>
    <row r="751">
      <c r="A751" s="4"/>
      <c r="H751" s="4"/>
      <c r="O751" s="4"/>
      <c r="Q751" s="4"/>
    </row>
    <row r="752">
      <c r="A752" s="4"/>
      <c r="H752" s="4"/>
      <c r="O752" s="4"/>
      <c r="Q752" s="4"/>
    </row>
    <row r="753">
      <c r="A753" s="4"/>
      <c r="H753" s="4"/>
      <c r="O753" s="4"/>
      <c r="Q753" s="4"/>
    </row>
    <row r="754">
      <c r="A754" s="4"/>
      <c r="H754" s="4"/>
      <c r="O754" s="4"/>
      <c r="Q754" s="4"/>
    </row>
    <row r="755">
      <c r="A755" s="4"/>
      <c r="H755" s="4"/>
      <c r="O755" s="4"/>
      <c r="Q755" s="4"/>
    </row>
    <row r="756">
      <c r="A756" s="4"/>
      <c r="H756" s="4"/>
      <c r="O756" s="4"/>
      <c r="Q756" s="4"/>
    </row>
    <row r="757">
      <c r="A757" s="4"/>
      <c r="H757" s="4"/>
      <c r="O757" s="4"/>
      <c r="Q757" s="4"/>
    </row>
    <row r="758">
      <c r="A758" s="4"/>
      <c r="H758" s="4"/>
      <c r="O758" s="4"/>
      <c r="Q758" s="4"/>
    </row>
    <row r="759">
      <c r="A759" s="4"/>
      <c r="H759" s="4"/>
      <c r="O759" s="4"/>
      <c r="Q759" s="4"/>
    </row>
    <row r="760">
      <c r="A760" s="4"/>
      <c r="H760" s="4"/>
      <c r="O760" s="4"/>
      <c r="Q760" s="4"/>
    </row>
    <row r="761">
      <c r="A761" s="4"/>
      <c r="H761" s="4"/>
      <c r="O761" s="4"/>
      <c r="Q761" s="4"/>
    </row>
    <row r="762">
      <c r="A762" s="4"/>
      <c r="H762" s="4"/>
      <c r="O762" s="4"/>
      <c r="Q762" s="4"/>
    </row>
    <row r="763">
      <c r="A763" s="4"/>
      <c r="H763" s="4"/>
      <c r="O763" s="4"/>
      <c r="Q763" s="4"/>
    </row>
    <row r="764">
      <c r="A764" s="4"/>
      <c r="H764" s="4"/>
      <c r="O764" s="4"/>
      <c r="Q764" s="4"/>
    </row>
    <row r="765">
      <c r="A765" s="4"/>
      <c r="H765" s="4"/>
      <c r="O765" s="4"/>
      <c r="Q765" s="4"/>
    </row>
    <row r="766">
      <c r="A766" s="4"/>
      <c r="H766" s="4"/>
      <c r="O766" s="4"/>
      <c r="Q766" s="4"/>
    </row>
    <row r="767">
      <c r="A767" s="4"/>
      <c r="H767" s="4"/>
      <c r="O767" s="4"/>
      <c r="Q767" s="4"/>
    </row>
    <row r="768">
      <c r="A768" s="4"/>
      <c r="H768" s="4"/>
      <c r="O768" s="4"/>
      <c r="Q768" s="4"/>
    </row>
    <row r="769">
      <c r="A769" s="4"/>
      <c r="H769" s="4"/>
      <c r="O769" s="4"/>
      <c r="Q769" s="4"/>
    </row>
    <row r="770">
      <c r="A770" s="4"/>
      <c r="H770" s="4"/>
      <c r="O770" s="4"/>
      <c r="Q770" s="4"/>
    </row>
    <row r="771">
      <c r="A771" s="4"/>
      <c r="H771" s="4"/>
      <c r="O771" s="4"/>
      <c r="Q771" s="4"/>
    </row>
    <row r="772">
      <c r="A772" s="4"/>
      <c r="H772" s="4"/>
      <c r="O772" s="4"/>
      <c r="Q772" s="4"/>
    </row>
    <row r="773">
      <c r="A773" s="4"/>
      <c r="H773" s="4"/>
      <c r="O773" s="4"/>
      <c r="Q773" s="4"/>
    </row>
    <row r="774">
      <c r="A774" s="4"/>
      <c r="H774" s="4"/>
      <c r="O774" s="4"/>
      <c r="Q774" s="4"/>
    </row>
    <row r="775">
      <c r="A775" s="4"/>
      <c r="H775" s="4"/>
      <c r="O775" s="4"/>
      <c r="Q775" s="4"/>
    </row>
    <row r="776">
      <c r="A776" s="4"/>
      <c r="H776" s="4"/>
      <c r="O776" s="4"/>
      <c r="Q776" s="4"/>
    </row>
    <row r="777">
      <c r="A777" s="4"/>
      <c r="H777" s="4"/>
      <c r="O777" s="4"/>
      <c r="Q777" s="4"/>
    </row>
    <row r="778">
      <c r="A778" s="4"/>
      <c r="H778" s="4"/>
      <c r="O778" s="4"/>
      <c r="Q778" s="4"/>
    </row>
    <row r="779">
      <c r="A779" s="4"/>
      <c r="H779" s="4"/>
      <c r="O779" s="4"/>
      <c r="Q779" s="4"/>
    </row>
    <row r="780">
      <c r="A780" s="4"/>
      <c r="H780" s="4"/>
      <c r="O780" s="4"/>
      <c r="Q780" s="4"/>
    </row>
    <row r="781">
      <c r="A781" s="4"/>
      <c r="H781" s="4"/>
      <c r="O781" s="4"/>
      <c r="Q781" s="4"/>
    </row>
    <row r="782">
      <c r="A782" s="4"/>
      <c r="H782" s="4"/>
      <c r="O782" s="4"/>
      <c r="Q782" s="4"/>
    </row>
    <row r="783">
      <c r="A783" s="4"/>
      <c r="H783" s="4"/>
      <c r="O783" s="4"/>
      <c r="Q783" s="4"/>
    </row>
    <row r="784">
      <c r="A784" s="4"/>
      <c r="H784" s="4"/>
      <c r="O784" s="4"/>
      <c r="Q784" s="4"/>
    </row>
    <row r="785">
      <c r="A785" s="4"/>
      <c r="H785" s="4"/>
      <c r="O785" s="4"/>
      <c r="Q785" s="4"/>
    </row>
    <row r="786">
      <c r="A786" s="4"/>
      <c r="H786" s="4"/>
      <c r="O786" s="4"/>
      <c r="Q786" s="4"/>
    </row>
    <row r="787">
      <c r="A787" s="4"/>
      <c r="H787" s="4"/>
      <c r="O787" s="4"/>
      <c r="Q787" s="4"/>
    </row>
    <row r="788">
      <c r="A788" s="4"/>
      <c r="H788" s="4"/>
      <c r="O788" s="4"/>
      <c r="Q788" s="4"/>
    </row>
    <row r="789">
      <c r="A789" s="4"/>
      <c r="H789" s="4"/>
      <c r="O789" s="4"/>
      <c r="Q789" s="4"/>
    </row>
    <row r="790">
      <c r="A790" s="4"/>
      <c r="H790" s="4"/>
      <c r="O790" s="4"/>
      <c r="Q790" s="4"/>
    </row>
    <row r="791">
      <c r="A791" s="4"/>
      <c r="H791" s="4"/>
      <c r="O791" s="4"/>
      <c r="Q791" s="4"/>
    </row>
    <row r="792">
      <c r="A792" s="4"/>
      <c r="H792" s="4"/>
      <c r="O792" s="4"/>
      <c r="Q792" s="4"/>
    </row>
    <row r="793">
      <c r="A793" s="4"/>
      <c r="H793" s="4"/>
      <c r="O793" s="4"/>
      <c r="Q793" s="4"/>
    </row>
    <row r="794">
      <c r="A794" s="4"/>
      <c r="H794" s="4"/>
      <c r="O794" s="4"/>
      <c r="Q794" s="4"/>
    </row>
    <row r="795">
      <c r="A795" s="4"/>
      <c r="H795" s="4"/>
      <c r="O795" s="4"/>
      <c r="Q795" s="4"/>
    </row>
    <row r="796">
      <c r="A796" s="4"/>
      <c r="H796" s="4"/>
      <c r="O796" s="4"/>
      <c r="Q796" s="4"/>
    </row>
    <row r="797">
      <c r="A797" s="4"/>
      <c r="H797" s="4"/>
      <c r="O797" s="4"/>
      <c r="Q797" s="4"/>
    </row>
    <row r="798">
      <c r="A798" s="4"/>
      <c r="H798" s="4"/>
      <c r="O798" s="4"/>
      <c r="Q798" s="4"/>
    </row>
    <row r="799">
      <c r="A799" s="4"/>
      <c r="H799" s="4"/>
      <c r="O799" s="4"/>
      <c r="Q799" s="4"/>
    </row>
    <row r="800">
      <c r="A800" s="4"/>
      <c r="H800" s="4"/>
      <c r="O800" s="4"/>
      <c r="Q800" s="4"/>
    </row>
    <row r="801">
      <c r="A801" s="4"/>
      <c r="H801" s="4"/>
      <c r="O801" s="4"/>
      <c r="Q801" s="4"/>
    </row>
    <row r="802">
      <c r="A802" s="4"/>
      <c r="H802" s="4"/>
      <c r="O802" s="4"/>
      <c r="Q802" s="4"/>
    </row>
    <row r="803">
      <c r="A803" s="4"/>
      <c r="H803" s="4"/>
      <c r="O803" s="4"/>
      <c r="Q803" s="4"/>
    </row>
    <row r="804">
      <c r="A804" s="4"/>
      <c r="H804" s="4"/>
      <c r="O804" s="4"/>
      <c r="Q804" s="4"/>
    </row>
    <row r="805">
      <c r="A805" s="4"/>
      <c r="H805" s="4"/>
      <c r="O805" s="4"/>
      <c r="Q805" s="4"/>
    </row>
    <row r="806">
      <c r="A806" s="4"/>
      <c r="H806" s="4"/>
      <c r="O806" s="4"/>
      <c r="Q806" s="4"/>
    </row>
    <row r="807">
      <c r="A807" s="4"/>
      <c r="H807" s="4"/>
      <c r="O807" s="4"/>
      <c r="Q807" s="4"/>
    </row>
    <row r="808">
      <c r="A808" s="4"/>
      <c r="H808" s="4"/>
      <c r="O808" s="4"/>
      <c r="Q808" s="4"/>
    </row>
    <row r="809">
      <c r="A809" s="4"/>
      <c r="H809" s="4"/>
      <c r="O809" s="4"/>
      <c r="Q809" s="4"/>
    </row>
    <row r="810">
      <c r="A810" s="4"/>
      <c r="H810" s="4"/>
      <c r="O810" s="4"/>
      <c r="Q810" s="4"/>
    </row>
    <row r="811">
      <c r="A811" s="4"/>
      <c r="H811" s="4"/>
      <c r="O811" s="4"/>
      <c r="Q811" s="4"/>
    </row>
    <row r="812">
      <c r="A812" s="4"/>
      <c r="H812" s="4"/>
      <c r="O812" s="4"/>
      <c r="Q812" s="4"/>
    </row>
    <row r="813">
      <c r="A813" s="4"/>
      <c r="H813" s="4"/>
      <c r="O813" s="4"/>
      <c r="Q813" s="4"/>
    </row>
    <row r="814">
      <c r="A814" s="4"/>
      <c r="H814" s="4"/>
      <c r="O814" s="4"/>
      <c r="Q814" s="4"/>
    </row>
    <row r="815">
      <c r="A815" s="4"/>
      <c r="H815" s="4"/>
      <c r="O815" s="4"/>
      <c r="Q815" s="4"/>
    </row>
    <row r="816">
      <c r="A816" s="4"/>
      <c r="H816" s="4"/>
      <c r="O816" s="4"/>
      <c r="Q816" s="4"/>
    </row>
    <row r="817">
      <c r="A817" s="4"/>
      <c r="H817" s="4"/>
      <c r="O817" s="4"/>
      <c r="Q817" s="4"/>
    </row>
    <row r="818">
      <c r="A818" s="4"/>
      <c r="H818" s="4"/>
      <c r="O818" s="4"/>
      <c r="Q818" s="4"/>
    </row>
    <row r="819">
      <c r="A819" s="4"/>
      <c r="H819" s="4"/>
      <c r="O819" s="4"/>
      <c r="Q819" s="4"/>
    </row>
    <row r="820">
      <c r="A820" s="4"/>
      <c r="H820" s="4"/>
      <c r="O820" s="4"/>
      <c r="Q820" s="4"/>
    </row>
    <row r="821">
      <c r="A821" s="4"/>
      <c r="H821" s="4"/>
      <c r="O821" s="4"/>
      <c r="Q821" s="4"/>
    </row>
    <row r="822">
      <c r="A822" s="4"/>
      <c r="H822" s="4"/>
      <c r="O822" s="4"/>
      <c r="Q822" s="4"/>
    </row>
    <row r="823">
      <c r="A823" s="4"/>
      <c r="H823" s="4"/>
      <c r="O823" s="4"/>
      <c r="Q823" s="4"/>
    </row>
    <row r="824">
      <c r="A824" s="4"/>
      <c r="H824" s="4"/>
      <c r="O824" s="4"/>
      <c r="Q824" s="4"/>
    </row>
    <row r="825">
      <c r="A825" s="4"/>
      <c r="H825" s="4"/>
      <c r="O825" s="4"/>
      <c r="Q825" s="4"/>
    </row>
    <row r="826">
      <c r="A826" s="4"/>
      <c r="H826" s="4"/>
      <c r="O826" s="4"/>
      <c r="Q826" s="4"/>
    </row>
    <row r="827">
      <c r="A827" s="4"/>
      <c r="H827" s="4"/>
      <c r="O827" s="4"/>
      <c r="Q827" s="4"/>
    </row>
    <row r="828">
      <c r="A828" s="4"/>
      <c r="H828" s="4"/>
      <c r="O828" s="4"/>
      <c r="Q828" s="4"/>
    </row>
    <row r="829">
      <c r="A829" s="4"/>
      <c r="H829" s="4"/>
      <c r="O829" s="4"/>
      <c r="Q829" s="4"/>
    </row>
    <row r="830">
      <c r="A830" s="4"/>
      <c r="H830" s="4"/>
      <c r="O830" s="4"/>
      <c r="Q830" s="4"/>
    </row>
    <row r="831">
      <c r="A831" s="4"/>
      <c r="H831" s="4"/>
      <c r="O831" s="4"/>
      <c r="Q831" s="4"/>
    </row>
    <row r="832">
      <c r="A832" s="4"/>
      <c r="H832" s="4"/>
      <c r="O832" s="4"/>
      <c r="Q832" s="4"/>
    </row>
    <row r="833">
      <c r="A833" s="4"/>
      <c r="H833" s="4"/>
      <c r="O833" s="4"/>
      <c r="Q833" s="4"/>
    </row>
    <row r="834">
      <c r="A834" s="4"/>
      <c r="H834" s="4"/>
      <c r="O834" s="4"/>
      <c r="Q834" s="4"/>
    </row>
    <row r="835">
      <c r="A835" s="4"/>
      <c r="H835" s="4"/>
      <c r="O835" s="4"/>
      <c r="Q835" s="4"/>
    </row>
    <row r="836">
      <c r="A836" s="4"/>
      <c r="H836" s="4"/>
      <c r="O836" s="4"/>
      <c r="Q836" s="4"/>
    </row>
    <row r="837">
      <c r="A837" s="4"/>
      <c r="H837" s="4"/>
      <c r="O837" s="4"/>
      <c r="Q837" s="4"/>
    </row>
    <row r="838">
      <c r="A838" s="4"/>
      <c r="H838" s="4"/>
      <c r="O838" s="4"/>
      <c r="Q838" s="4"/>
    </row>
    <row r="839">
      <c r="A839" s="4"/>
      <c r="H839" s="4"/>
      <c r="O839" s="4"/>
      <c r="Q839" s="4"/>
    </row>
    <row r="840">
      <c r="A840" s="4"/>
      <c r="H840" s="4"/>
      <c r="O840" s="4"/>
      <c r="Q840" s="4"/>
    </row>
    <row r="841">
      <c r="A841" s="4"/>
      <c r="H841" s="4"/>
      <c r="O841" s="4"/>
      <c r="Q841" s="4"/>
    </row>
    <row r="842">
      <c r="A842" s="4"/>
      <c r="H842" s="4"/>
      <c r="O842" s="4"/>
      <c r="Q842" s="4"/>
    </row>
    <row r="843">
      <c r="A843" s="4"/>
      <c r="H843" s="4"/>
      <c r="O843" s="4"/>
      <c r="Q843" s="4"/>
    </row>
    <row r="844">
      <c r="A844" s="4"/>
      <c r="H844" s="4"/>
      <c r="O844" s="4"/>
      <c r="Q844" s="4"/>
    </row>
    <row r="845">
      <c r="A845" s="4"/>
      <c r="H845" s="4"/>
      <c r="O845" s="4"/>
      <c r="Q845" s="4"/>
    </row>
    <row r="846">
      <c r="A846" s="4"/>
      <c r="H846" s="4"/>
      <c r="O846" s="4"/>
      <c r="Q846" s="4"/>
    </row>
    <row r="847">
      <c r="A847" s="4"/>
      <c r="H847" s="4"/>
      <c r="O847" s="4"/>
      <c r="Q847" s="4"/>
    </row>
    <row r="848">
      <c r="A848" s="4"/>
      <c r="H848" s="4"/>
      <c r="O848" s="4"/>
      <c r="Q848" s="4"/>
    </row>
    <row r="849">
      <c r="A849" s="4"/>
      <c r="H849" s="4"/>
      <c r="O849" s="4"/>
      <c r="Q849" s="4"/>
    </row>
    <row r="850">
      <c r="A850" s="4"/>
      <c r="H850" s="4"/>
      <c r="O850" s="4"/>
      <c r="Q850" s="4"/>
    </row>
    <row r="851">
      <c r="A851" s="4"/>
      <c r="H851" s="4"/>
      <c r="O851" s="4"/>
      <c r="Q851" s="4"/>
    </row>
    <row r="852">
      <c r="A852" s="4"/>
      <c r="H852" s="4"/>
      <c r="O852" s="4"/>
      <c r="Q852" s="4"/>
    </row>
    <row r="853">
      <c r="A853" s="4"/>
      <c r="H853" s="4"/>
      <c r="O853" s="4"/>
      <c r="Q853" s="4"/>
    </row>
    <row r="854">
      <c r="A854" s="4"/>
      <c r="H854" s="4"/>
      <c r="O854" s="4"/>
      <c r="Q854" s="4"/>
    </row>
    <row r="855">
      <c r="A855" s="4"/>
      <c r="H855" s="4"/>
      <c r="O855" s="4"/>
      <c r="Q855" s="4"/>
    </row>
    <row r="856">
      <c r="A856" s="4"/>
      <c r="H856" s="4"/>
      <c r="O856" s="4"/>
      <c r="Q856" s="4"/>
    </row>
    <row r="857">
      <c r="A857" s="4"/>
      <c r="H857" s="4"/>
      <c r="O857" s="4"/>
      <c r="Q857" s="4"/>
    </row>
    <row r="858">
      <c r="A858" s="4"/>
      <c r="H858" s="4"/>
      <c r="O858" s="4"/>
      <c r="Q858" s="4"/>
    </row>
    <row r="859">
      <c r="A859" s="4"/>
      <c r="H859" s="4"/>
      <c r="O859" s="4"/>
      <c r="Q859" s="4"/>
    </row>
    <row r="860">
      <c r="A860" s="4"/>
      <c r="H860" s="4"/>
      <c r="O860" s="4"/>
      <c r="Q860" s="4"/>
    </row>
    <row r="861">
      <c r="A861" s="4"/>
      <c r="H861" s="4"/>
      <c r="O861" s="4"/>
      <c r="Q861" s="4"/>
    </row>
    <row r="862">
      <c r="A862" s="4"/>
      <c r="H862" s="4"/>
      <c r="O862" s="4"/>
      <c r="Q862" s="4"/>
    </row>
    <row r="863">
      <c r="A863" s="4"/>
      <c r="H863" s="4"/>
      <c r="O863" s="4"/>
      <c r="Q863" s="4"/>
    </row>
    <row r="864">
      <c r="A864" s="4"/>
      <c r="H864" s="4"/>
      <c r="O864" s="4"/>
      <c r="Q864" s="4"/>
    </row>
    <row r="865">
      <c r="A865" s="4"/>
      <c r="H865" s="4"/>
      <c r="O865" s="4"/>
      <c r="Q865" s="4"/>
    </row>
    <row r="866">
      <c r="A866" s="4"/>
      <c r="H866" s="4"/>
      <c r="O866" s="4"/>
      <c r="Q866" s="4"/>
    </row>
    <row r="867">
      <c r="A867" s="4"/>
      <c r="H867" s="4"/>
      <c r="O867" s="4"/>
      <c r="Q867" s="4"/>
    </row>
    <row r="868">
      <c r="A868" s="4"/>
      <c r="H868" s="4"/>
      <c r="O868" s="4"/>
      <c r="Q868" s="4"/>
    </row>
    <row r="869">
      <c r="A869" s="4"/>
      <c r="H869" s="4"/>
      <c r="O869" s="4"/>
      <c r="Q869" s="4"/>
    </row>
    <row r="870">
      <c r="A870" s="4"/>
      <c r="H870" s="4"/>
      <c r="O870" s="4"/>
      <c r="Q870" s="4"/>
    </row>
    <row r="871">
      <c r="A871" s="4"/>
      <c r="H871" s="4"/>
      <c r="O871" s="4"/>
      <c r="Q871" s="4"/>
    </row>
    <row r="872">
      <c r="A872" s="4"/>
      <c r="H872" s="4"/>
      <c r="O872" s="4"/>
      <c r="Q872" s="4"/>
    </row>
    <row r="873">
      <c r="A873" s="4"/>
      <c r="H873" s="4"/>
      <c r="O873" s="4"/>
      <c r="Q873" s="4"/>
    </row>
    <row r="874">
      <c r="A874" s="4"/>
      <c r="H874" s="4"/>
      <c r="O874" s="4"/>
      <c r="Q874" s="4"/>
    </row>
    <row r="875">
      <c r="A875" s="4"/>
      <c r="H875" s="4"/>
      <c r="O875" s="4"/>
      <c r="Q875" s="4"/>
    </row>
    <row r="876">
      <c r="A876" s="4"/>
      <c r="H876" s="4"/>
      <c r="O876" s="4"/>
      <c r="Q876" s="4"/>
    </row>
    <row r="877">
      <c r="A877" s="4"/>
      <c r="H877" s="4"/>
      <c r="O877" s="4"/>
      <c r="Q877" s="4"/>
    </row>
    <row r="878">
      <c r="A878" s="4"/>
      <c r="H878" s="4"/>
      <c r="O878" s="4"/>
      <c r="Q878" s="4"/>
    </row>
    <row r="879">
      <c r="A879" s="4"/>
      <c r="H879" s="4"/>
      <c r="O879" s="4"/>
      <c r="Q879" s="4"/>
    </row>
    <row r="880">
      <c r="A880" s="4"/>
      <c r="H880" s="4"/>
      <c r="O880" s="4"/>
      <c r="Q880" s="4"/>
    </row>
    <row r="881">
      <c r="A881" s="4"/>
      <c r="H881" s="4"/>
      <c r="O881" s="4"/>
      <c r="Q881" s="4"/>
    </row>
    <row r="882">
      <c r="A882" s="4"/>
      <c r="H882" s="4"/>
      <c r="O882" s="4"/>
      <c r="Q882" s="4"/>
    </row>
    <row r="883">
      <c r="A883" s="4"/>
      <c r="H883" s="4"/>
      <c r="O883" s="4"/>
      <c r="Q883" s="4"/>
    </row>
    <row r="884">
      <c r="A884" s="4"/>
      <c r="H884" s="4"/>
      <c r="O884" s="4"/>
      <c r="Q884" s="4"/>
    </row>
    <row r="885">
      <c r="A885" s="4"/>
      <c r="H885" s="4"/>
      <c r="O885" s="4"/>
      <c r="Q885" s="4"/>
    </row>
    <row r="886">
      <c r="A886" s="4"/>
      <c r="H886" s="4"/>
      <c r="O886" s="4"/>
      <c r="Q886" s="4"/>
    </row>
    <row r="887">
      <c r="A887" s="4"/>
      <c r="H887" s="4"/>
      <c r="O887" s="4"/>
      <c r="Q887" s="4"/>
    </row>
    <row r="888">
      <c r="A888" s="4"/>
      <c r="H888" s="4"/>
      <c r="O888" s="4"/>
      <c r="Q888" s="4"/>
    </row>
    <row r="889">
      <c r="A889" s="4"/>
      <c r="H889" s="4"/>
      <c r="O889" s="4"/>
      <c r="Q889" s="4"/>
    </row>
    <row r="890">
      <c r="A890" s="4"/>
      <c r="H890" s="4"/>
      <c r="O890" s="4"/>
      <c r="Q890" s="4"/>
    </row>
    <row r="891">
      <c r="A891" s="4"/>
      <c r="H891" s="4"/>
      <c r="O891" s="4"/>
      <c r="Q891" s="4"/>
    </row>
    <row r="892">
      <c r="A892" s="4"/>
      <c r="H892" s="4"/>
      <c r="O892" s="4"/>
      <c r="Q892" s="4"/>
    </row>
    <row r="893">
      <c r="A893" s="4"/>
      <c r="H893" s="4"/>
      <c r="O893" s="4"/>
      <c r="Q893" s="4"/>
    </row>
    <row r="894">
      <c r="A894" s="4"/>
      <c r="H894" s="4"/>
      <c r="O894" s="4"/>
      <c r="Q894" s="4"/>
    </row>
    <row r="895">
      <c r="A895" s="4"/>
      <c r="H895" s="4"/>
      <c r="O895" s="4"/>
      <c r="Q895" s="4"/>
    </row>
    <row r="896">
      <c r="A896" s="4"/>
      <c r="H896" s="4"/>
      <c r="O896" s="4"/>
      <c r="Q896" s="4"/>
    </row>
    <row r="897">
      <c r="A897" s="4"/>
      <c r="H897" s="4"/>
      <c r="O897" s="4"/>
      <c r="Q897" s="4"/>
    </row>
    <row r="898">
      <c r="A898" s="4"/>
      <c r="H898" s="4"/>
      <c r="O898" s="4"/>
      <c r="Q898" s="4"/>
    </row>
    <row r="899">
      <c r="A899" s="4"/>
      <c r="H899" s="4"/>
      <c r="O899" s="4"/>
      <c r="Q899" s="4"/>
    </row>
    <row r="900">
      <c r="A900" s="4"/>
      <c r="H900" s="4"/>
      <c r="O900" s="4"/>
      <c r="Q900" s="4"/>
    </row>
    <row r="901">
      <c r="A901" s="4"/>
      <c r="H901" s="4"/>
      <c r="O901" s="4"/>
      <c r="Q901" s="4"/>
    </row>
    <row r="902">
      <c r="A902" s="4"/>
      <c r="H902" s="4"/>
      <c r="O902" s="4"/>
      <c r="Q902" s="4"/>
    </row>
    <row r="903">
      <c r="A903" s="4"/>
      <c r="H903" s="4"/>
      <c r="O903" s="4"/>
      <c r="Q903" s="4"/>
    </row>
    <row r="904">
      <c r="A904" s="4"/>
      <c r="H904" s="4"/>
      <c r="O904" s="4"/>
      <c r="Q904" s="4"/>
    </row>
    <row r="905">
      <c r="A905" s="4"/>
      <c r="H905" s="4"/>
      <c r="O905" s="4"/>
      <c r="Q905" s="4"/>
    </row>
    <row r="906">
      <c r="A906" s="4"/>
      <c r="H906" s="4"/>
      <c r="O906" s="4"/>
      <c r="Q906" s="4"/>
    </row>
    <row r="907">
      <c r="A907" s="4"/>
      <c r="H907" s="4"/>
      <c r="O907" s="4"/>
      <c r="Q907" s="4"/>
    </row>
    <row r="908">
      <c r="A908" s="4"/>
      <c r="H908" s="4"/>
      <c r="O908" s="4"/>
      <c r="Q908" s="4"/>
    </row>
    <row r="909">
      <c r="A909" s="4"/>
      <c r="H909" s="4"/>
      <c r="O909" s="4"/>
      <c r="Q909" s="4"/>
    </row>
    <row r="910">
      <c r="A910" s="4"/>
      <c r="H910" s="4"/>
      <c r="O910" s="4"/>
      <c r="Q910" s="4"/>
    </row>
    <row r="911">
      <c r="A911" s="4"/>
      <c r="H911" s="4"/>
      <c r="O911" s="4"/>
      <c r="Q911" s="4"/>
    </row>
    <row r="912">
      <c r="A912" s="4"/>
      <c r="H912" s="4"/>
      <c r="O912" s="4"/>
      <c r="Q912" s="4"/>
    </row>
    <row r="913">
      <c r="A913" s="4"/>
      <c r="H913" s="4"/>
      <c r="O913" s="4"/>
      <c r="Q913" s="4"/>
    </row>
    <row r="914">
      <c r="A914" s="4"/>
      <c r="H914" s="4"/>
      <c r="O914" s="4"/>
      <c r="Q914" s="4"/>
    </row>
    <row r="915">
      <c r="A915" s="4"/>
      <c r="H915" s="4"/>
      <c r="O915" s="4"/>
      <c r="Q915" s="4"/>
    </row>
    <row r="916">
      <c r="A916" s="4"/>
      <c r="H916" s="4"/>
      <c r="O916" s="4"/>
      <c r="Q916" s="4"/>
    </row>
    <row r="917">
      <c r="A917" s="4"/>
      <c r="H917" s="4"/>
      <c r="O917" s="4"/>
      <c r="Q917" s="4"/>
    </row>
    <row r="918">
      <c r="A918" s="4"/>
      <c r="H918" s="4"/>
      <c r="O918" s="4"/>
      <c r="Q918" s="4"/>
    </row>
    <row r="919">
      <c r="A919" s="4"/>
      <c r="H919" s="4"/>
      <c r="O919" s="4"/>
      <c r="Q919" s="4"/>
    </row>
    <row r="920">
      <c r="A920" s="4"/>
      <c r="H920" s="4"/>
      <c r="O920" s="4"/>
      <c r="Q920" s="4"/>
    </row>
    <row r="921">
      <c r="A921" s="4"/>
      <c r="H921" s="4"/>
      <c r="O921" s="4"/>
      <c r="Q921" s="4"/>
    </row>
    <row r="922">
      <c r="A922" s="4"/>
      <c r="H922" s="4"/>
      <c r="O922" s="4"/>
      <c r="Q922" s="4"/>
    </row>
    <row r="923">
      <c r="A923" s="4"/>
      <c r="H923" s="4"/>
      <c r="O923" s="4"/>
      <c r="Q923" s="4"/>
    </row>
    <row r="924">
      <c r="A924" s="4"/>
      <c r="H924" s="4"/>
      <c r="O924" s="4"/>
      <c r="Q924" s="4"/>
    </row>
    <row r="925">
      <c r="A925" s="4"/>
      <c r="H925" s="4"/>
      <c r="O925" s="4"/>
      <c r="Q925" s="4"/>
    </row>
    <row r="926">
      <c r="A926" s="4"/>
      <c r="H926" s="4"/>
      <c r="O926" s="4"/>
      <c r="Q926" s="4"/>
    </row>
    <row r="927">
      <c r="A927" s="4"/>
      <c r="H927" s="4"/>
      <c r="O927" s="4"/>
      <c r="Q927" s="4"/>
    </row>
    <row r="928">
      <c r="A928" s="4"/>
      <c r="H928" s="4"/>
      <c r="O928" s="4"/>
      <c r="Q928" s="4"/>
    </row>
    <row r="929">
      <c r="A929" s="4"/>
      <c r="H929" s="4"/>
      <c r="O929" s="4"/>
      <c r="Q929" s="4"/>
    </row>
    <row r="930">
      <c r="A930" s="4"/>
      <c r="H930" s="4"/>
      <c r="O930" s="4"/>
      <c r="Q930" s="4"/>
    </row>
    <row r="931">
      <c r="A931" s="4"/>
      <c r="H931" s="4"/>
      <c r="O931" s="4"/>
      <c r="Q931" s="4"/>
    </row>
    <row r="932">
      <c r="A932" s="4"/>
      <c r="H932" s="4"/>
      <c r="O932" s="4"/>
      <c r="Q932" s="4"/>
    </row>
    <row r="933">
      <c r="A933" s="4"/>
      <c r="H933" s="4"/>
      <c r="O933" s="4"/>
      <c r="Q933" s="4"/>
    </row>
    <row r="934">
      <c r="A934" s="4"/>
      <c r="H934" s="4"/>
      <c r="O934" s="4"/>
      <c r="Q934" s="4"/>
    </row>
    <row r="935">
      <c r="A935" s="4"/>
      <c r="H935" s="4"/>
      <c r="O935" s="4"/>
      <c r="Q935" s="4"/>
    </row>
    <row r="936">
      <c r="A936" s="4"/>
      <c r="H936" s="4"/>
      <c r="O936" s="4"/>
      <c r="Q936" s="4"/>
    </row>
    <row r="937">
      <c r="A937" s="4"/>
      <c r="H937" s="4"/>
      <c r="O937" s="4"/>
      <c r="Q937" s="4"/>
    </row>
    <row r="938">
      <c r="A938" s="4"/>
      <c r="H938" s="4"/>
      <c r="O938" s="4"/>
      <c r="Q938" s="4"/>
    </row>
    <row r="939">
      <c r="A939" s="4"/>
      <c r="H939" s="4"/>
      <c r="O939" s="4"/>
      <c r="Q939" s="4"/>
    </row>
    <row r="940">
      <c r="A940" s="4"/>
      <c r="H940" s="4"/>
      <c r="O940" s="4"/>
      <c r="Q940" s="4"/>
    </row>
    <row r="941">
      <c r="A941" s="4"/>
      <c r="H941" s="4"/>
      <c r="O941" s="4"/>
      <c r="Q941" s="4"/>
    </row>
    <row r="942">
      <c r="A942" s="4"/>
      <c r="H942" s="4"/>
      <c r="O942" s="4"/>
      <c r="Q942" s="4"/>
    </row>
    <row r="943">
      <c r="A943" s="4"/>
      <c r="H943" s="4"/>
      <c r="O943" s="4"/>
      <c r="Q943" s="4"/>
    </row>
    <row r="944">
      <c r="A944" s="4"/>
      <c r="H944" s="4"/>
      <c r="O944" s="4"/>
      <c r="Q944" s="4"/>
    </row>
    <row r="945">
      <c r="A945" s="4"/>
      <c r="H945" s="4"/>
      <c r="O945" s="4"/>
      <c r="Q945" s="4"/>
    </row>
    <row r="946">
      <c r="A946" s="4"/>
      <c r="H946" s="4"/>
      <c r="O946" s="4"/>
      <c r="Q946" s="4"/>
    </row>
    <row r="947">
      <c r="A947" s="4"/>
      <c r="H947" s="4"/>
      <c r="O947" s="4"/>
      <c r="Q947" s="4"/>
    </row>
    <row r="948">
      <c r="A948" s="4"/>
      <c r="H948" s="4"/>
      <c r="O948" s="4"/>
      <c r="Q948" s="4"/>
    </row>
    <row r="949">
      <c r="A949" s="4"/>
      <c r="H949" s="4"/>
      <c r="O949" s="4"/>
      <c r="Q949" s="4"/>
    </row>
    <row r="950">
      <c r="A950" s="4"/>
      <c r="H950" s="4"/>
      <c r="O950" s="4"/>
      <c r="Q950" s="4"/>
    </row>
    <row r="951">
      <c r="A951" s="4"/>
      <c r="H951" s="4"/>
      <c r="O951" s="4"/>
      <c r="Q951" s="4"/>
    </row>
    <row r="952">
      <c r="A952" s="4"/>
      <c r="H952" s="4"/>
      <c r="O952" s="4"/>
      <c r="Q952" s="4"/>
    </row>
    <row r="953">
      <c r="A953" s="4"/>
      <c r="H953" s="4"/>
      <c r="O953" s="4"/>
      <c r="Q953" s="4"/>
    </row>
    <row r="954">
      <c r="A954" s="4"/>
      <c r="H954" s="4"/>
      <c r="O954" s="4"/>
      <c r="Q954" s="4"/>
    </row>
    <row r="955">
      <c r="A955" s="4"/>
      <c r="H955" s="4"/>
      <c r="O955" s="4"/>
      <c r="Q955" s="4"/>
    </row>
    <row r="956">
      <c r="A956" s="4"/>
      <c r="H956" s="4"/>
      <c r="O956" s="4"/>
      <c r="Q956" s="4"/>
    </row>
    <row r="957">
      <c r="A957" s="4"/>
      <c r="H957" s="4"/>
      <c r="O957" s="4"/>
      <c r="Q957" s="4"/>
    </row>
    <row r="958">
      <c r="A958" s="4"/>
      <c r="H958" s="4"/>
      <c r="O958" s="4"/>
      <c r="Q958" s="4"/>
    </row>
    <row r="959">
      <c r="A959" s="4"/>
      <c r="H959" s="4"/>
      <c r="O959" s="4"/>
      <c r="Q959" s="4"/>
    </row>
    <row r="960">
      <c r="A960" s="4"/>
      <c r="H960" s="4"/>
      <c r="O960" s="4"/>
      <c r="Q960" s="4"/>
    </row>
    <row r="961">
      <c r="A961" s="4"/>
      <c r="H961" s="4"/>
      <c r="O961" s="4"/>
      <c r="Q961" s="4"/>
    </row>
    <row r="962">
      <c r="A962" s="4"/>
      <c r="H962" s="4"/>
      <c r="O962" s="4"/>
      <c r="Q962" s="4"/>
    </row>
    <row r="963">
      <c r="A963" s="4"/>
      <c r="H963" s="4"/>
      <c r="O963" s="4"/>
      <c r="Q963" s="4"/>
    </row>
    <row r="964">
      <c r="A964" s="4"/>
      <c r="H964" s="4"/>
      <c r="O964" s="4"/>
      <c r="Q964" s="4"/>
    </row>
    <row r="965">
      <c r="A965" s="4"/>
      <c r="H965" s="4"/>
      <c r="O965" s="4"/>
      <c r="Q965" s="4"/>
    </row>
    <row r="966">
      <c r="A966" s="4"/>
      <c r="H966" s="4"/>
      <c r="O966" s="4"/>
      <c r="Q966" s="4"/>
    </row>
    <row r="967">
      <c r="A967" s="4"/>
      <c r="H967" s="4"/>
      <c r="O967" s="4"/>
      <c r="Q967" s="4"/>
    </row>
    <row r="968">
      <c r="A968" s="4"/>
      <c r="H968" s="4"/>
      <c r="O968" s="4"/>
      <c r="Q968" s="4"/>
    </row>
    <row r="969">
      <c r="A969" s="4"/>
      <c r="H969" s="4"/>
      <c r="O969" s="4"/>
      <c r="Q969" s="4"/>
    </row>
    <row r="970">
      <c r="A970" s="4"/>
      <c r="H970" s="4"/>
      <c r="O970" s="4"/>
      <c r="Q970" s="4"/>
    </row>
    <row r="971">
      <c r="A971" s="4"/>
      <c r="H971" s="4"/>
      <c r="O971" s="4"/>
      <c r="Q971" s="4"/>
    </row>
    <row r="972">
      <c r="A972" s="4"/>
      <c r="H972" s="4"/>
      <c r="O972" s="4"/>
      <c r="Q972" s="4"/>
    </row>
    <row r="973">
      <c r="A973" s="4"/>
      <c r="H973" s="4"/>
      <c r="O973" s="4"/>
      <c r="Q973" s="4"/>
    </row>
    <row r="974">
      <c r="A974" s="4"/>
      <c r="H974" s="4"/>
      <c r="O974" s="4"/>
      <c r="Q974" s="4"/>
    </row>
    <row r="975">
      <c r="A975" s="4"/>
      <c r="H975" s="4"/>
      <c r="O975" s="4"/>
      <c r="Q975" s="4"/>
    </row>
    <row r="976">
      <c r="A976" s="4"/>
      <c r="H976" s="4"/>
      <c r="O976" s="4"/>
      <c r="Q976" s="4"/>
    </row>
    <row r="977">
      <c r="A977" s="4"/>
      <c r="H977" s="4"/>
      <c r="O977" s="4"/>
      <c r="Q977" s="4"/>
    </row>
    <row r="978">
      <c r="A978" s="4"/>
      <c r="H978" s="4"/>
      <c r="O978" s="4"/>
      <c r="Q978" s="4"/>
    </row>
    <row r="979">
      <c r="A979" s="4"/>
      <c r="H979" s="4"/>
      <c r="O979" s="4"/>
      <c r="Q979" s="4"/>
    </row>
    <row r="980">
      <c r="A980" s="4"/>
      <c r="H980" s="4"/>
      <c r="O980" s="4"/>
      <c r="Q980" s="4"/>
    </row>
    <row r="981">
      <c r="A981" s="4"/>
      <c r="H981" s="4"/>
      <c r="O981" s="4"/>
      <c r="Q981" s="4"/>
    </row>
    <row r="982">
      <c r="A982" s="4"/>
      <c r="H982" s="4"/>
      <c r="O982" s="4"/>
      <c r="Q982" s="4"/>
    </row>
    <row r="983">
      <c r="A983" s="4"/>
      <c r="H983" s="4"/>
      <c r="O983" s="4"/>
      <c r="Q983" s="4"/>
    </row>
    <row r="984">
      <c r="A984" s="4"/>
      <c r="H984" s="4"/>
      <c r="O984" s="4"/>
      <c r="Q984" s="4"/>
    </row>
    <row r="985">
      <c r="A985" s="4"/>
      <c r="H985" s="4"/>
      <c r="O985" s="4"/>
      <c r="Q985" s="4"/>
    </row>
    <row r="986">
      <c r="A986" s="4"/>
      <c r="H986" s="4"/>
      <c r="O986" s="4"/>
      <c r="Q986" s="4"/>
    </row>
    <row r="987">
      <c r="A987" s="4"/>
      <c r="H987" s="4"/>
      <c r="O987" s="4"/>
      <c r="Q987" s="4"/>
    </row>
    <row r="988">
      <c r="A988" s="4"/>
      <c r="H988" s="4"/>
      <c r="O988" s="4"/>
      <c r="Q988" s="4"/>
    </row>
    <row r="989">
      <c r="A989" s="4"/>
      <c r="H989" s="4"/>
      <c r="O989" s="4"/>
      <c r="Q989" s="4"/>
    </row>
    <row r="990">
      <c r="A990" s="4"/>
      <c r="H990" s="4"/>
      <c r="O990" s="4"/>
      <c r="Q990" s="4"/>
    </row>
    <row r="991">
      <c r="A991" s="4"/>
      <c r="H991" s="4"/>
      <c r="O991" s="4"/>
      <c r="Q991" s="4"/>
    </row>
    <row r="992">
      <c r="A992" s="4"/>
      <c r="H992" s="4"/>
      <c r="O992" s="4"/>
      <c r="Q992" s="4"/>
    </row>
    <row r="993">
      <c r="A993" s="4"/>
      <c r="H993" s="4"/>
      <c r="O993" s="4"/>
      <c r="Q993" s="4"/>
    </row>
    <row r="994">
      <c r="A994" s="4"/>
      <c r="H994" s="4"/>
      <c r="O994" s="4"/>
      <c r="Q994" s="4"/>
    </row>
    <row r="995">
      <c r="A995" s="4"/>
      <c r="H995" s="4"/>
      <c r="O995" s="4"/>
      <c r="Q995" s="4"/>
    </row>
    <row r="996">
      <c r="A996" s="4"/>
      <c r="H996" s="4"/>
      <c r="O996" s="4"/>
      <c r="Q996" s="4"/>
    </row>
    <row r="997">
      <c r="A997" s="4"/>
      <c r="H997" s="4"/>
      <c r="O997" s="4"/>
      <c r="Q997" s="4"/>
    </row>
    <row r="998">
      <c r="A998" s="4"/>
      <c r="H998" s="4"/>
      <c r="O998" s="4"/>
      <c r="Q998" s="4"/>
    </row>
    <row r="999">
      <c r="A999" s="4"/>
      <c r="H999" s="4"/>
      <c r="O999" s="4"/>
      <c r="Q999" s="4"/>
    </row>
    <row r="1000">
      <c r="A1000" s="4"/>
      <c r="H1000" s="4"/>
      <c r="O1000" s="4"/>
      <c r="Q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9" t="s">
        <v>5</v>
      </c>
      <c r="B1" s="10">
        <v>0.0</v>
      </c>
      <c r="C1" s="10">
        <v>1.0</v>
      </c>
      <c r="D1" s="10">
        <v>2.0</v>
      </c>
      <c r="E1" s="10">
        <v>3.0</v>
      </c>
      <c r="F1" s="10">
        <v>4.0</v>
      </c>
      <c r="G1" s="10">
        <v>5.0</v>
      </c>
      <c r="H1" s="9">
        <v>6.0</v>
      </c>
      <c r="I1" s="10">
        <v>7.0</v>
      </c>
      <c r="J1" s="10">
        <v>8.0</v>
      </c>
      <c r="K1" s="10">
        <v>9.0</v>
      </c>
      <c r="L1" s="10">
        <v>10.0</v>
      </c>
      <c r="M1" s="10">
        <v>11.0</v>
      </c>
      <c r="N1" s="10">
        <v>12.0</v>
      </c>
      <c r="O1" s="9">
        <v>13.0</v>
      </c>
      <c r="P1" s="10">
        <v>14.0</v>
      </c>
      <c r="Q1" s="9">
        <v>15.0</v>
      </c>
      <c r="R1" s="10">
        <v>16.0</v>
      </c>
      <c r="S1" s="10">
        <v>17.0</v>
      </c>
      <c r="T1" s="10">
        <v>18.0</v>
      </c>
      <c r="U1" s="10">
        <v>19.0</v>
      </c>
      <c r="V1" s="10">
        <v>20.0</v>
      </c>
      <c r="W1" s="10">
        <v>21.0</v>
      </c>
      <c r="X1" s="10">
        <v>22.0</v>
      </c>
      <c r="Y1" s="10">
        <v>23.0</v>
      </c>
      <c r="Z1" s="5">
        <v>24.0</v>
      </c>
      <c r="AA1" s="5">
        <v>25.0</v>
      </c>
      <c r="AB1" s="5">
        <v>26.0</v>
      </c>
    </row>
    <row r="2">
      <c r="A2" s="33" t="s">
        <v>59</v>
      </c>
      <c r="B2" s="34">
        <v>296.542208671569</v>
      </c>
      <c r="C2" s="34">
        <v>342.391687870025</v>
      </c>
      <c r="D2" s="34">
        <v>439.670612812042</v>
      </c>
      <c r="E2" s="34">
        <v>660.576458930969</v>
      </c>
      <c r="F2" s="34">
        <v>379.850357055664</v>
      </c>
      <c r="G2" s="34">
        <v>236.455646038055</v>
      </c>
      <c r="H2" s="35">
        <v>255.527044773101</v>
      </c>
      <c r="I2" s="34">
        <v>31.5489082336425</v>
      </c>
      <c r="J2" s="34">
        <v>37.4757242202758</v>
      </c>
      <c r="K2" s="34">
        <v>30.1925153732299</v>
      </c>
      <c r="L2" s="34">
        <v>383.368712902069</v>
      </c>
      <c r="M2" s="34">
        <v>84.2421021461486</v>
      </c>
      <c r="N2" s="34">
        <v>84.5279669761657</v>
      </c>
      <c r="O2" s="35">
        <v>37.3918981552124</v>
      </c>
      <c r="P2" s="34">
        <v>33.117672920227</v>
      </c>
      <c r="Q2" s="34">
        <v>10.631784915924</v>
      </c>
      <c r="R2" s="34">
        <v>54.8134412765502</v>
      </c>
      <c r="S2" s="34">
        <v>84.9361605644226</v>
      </c>
      <c r="T2" s="34">
        <v>82.356159210205</v>
      </c>
      <c r="U2" s="34">
        <v>99.7311186790466</v>
      </c>
      <c r="V2" s="34">
        <v>178.156051158905</v>
      </c>
      <c r="W2" s="34">
        <v>54.2882590293884</v>
      </c>
      <c r="X2" s="34">
        <v>70.6825790405273</v>
      </c>
      <c r="Y2" s="34">
        <v>61.3586230278015</v>
      </c>
      <c r="Z2" s="34">
        <v>60.2546138763427</v>
      </c>
      <c r="AA2" s="34">
        <v>53.2044591903686</v>
      </c>
      <c r="AB2" s="34">
        <v>48.5447425842285</v>
      </c>
    </row>
    <row r="3">
      <c r="A3" s="33" t="s">
        <v>60</v>
      </c>
      <c r="B3" s="34">
        <v>297.217384815216</v>
      </c>
      <c r="C3" s="34">
        <v>334.033891201019</v>
      </c>
      <c r="D3" s="34">
        <v>436.371685028076</v>
      </c>
      <c r="E3" s="34">
        <v>514.720981121063</v>
      </c>
      <c r="F3" s="34">
        <v>357.35902929306</v>
      </c>
      <c r="G3" s="34">
        <v>260.036257743835</v>
      </c>
      <c r="H3" s="35">
        <v>261.526390075683</v>
      </c>
      <c r="I3" s="34">
        <v>29.1789207458496</v>
      </c>
      <c r="J3" s="34">
        <v>38.5077891349792</v>
      </c>
      <c r="K3" s="34">
        <v>29.7355608940124</v>
      </c>
      <c r="L3" s="34">
        <v>268.840473175048</v>
      </c>
      <c r="M3" s="34">
        <v>64.5913848876953</v>
      </c>
      <c r="N3" s="34">
        <v>67.0611476898193</v>
      </c>
      <c r="O3" s="35">
        <v>68.1372509002685</v>
      </c>
      <c r="P3" s="34">
        <v>32.9704537391662</v>
      </c>
      <c r="Q3" s="34">
        <v>7.01357412338256</v>
      </c>
      <c r="R3" s="34">
        <v>53.6858859062194</v>
      </c>
      <c r="S3" s="34">
        <v>83.273980140686</v>
      </c>
      <c r="T3" s="34">
        <v>94.8532543182373</v>
      </c>
      <c r="U3" s="34">
        <v>84.9969916343689</v>
      </c>
      <c r="V3" s="34">
        <v>121.143782138824</v>
      </c>
      <c r="W3" s="34">
        <v>60.8412117958068</v>
      </c>
      <c r="X3" s="34">
        <v>57.9295506477355</v>
      </c>
      <c r="Y3" s="34">
        <v>73.3439841270446</v>
      </c>
      <c r="Z3" s="34">
        <v>56.833261013031</v>
      </c>
      <c r="AA3" s="34">
        <v>52.9715909957885</v>
      </c>
      <c r="AB3" s="34">
        <v>40.7628183364868</v>
      </c>
    </row>
    <row r="4">
      <c r="A4" s="33" t="s">
        <v>61</v>
      </c>
      <c r="B4" s="34">
        <v>296.777061939239</v>
      </c>
      <c r="C4" s="34">
        <v>319.093254089355</v>
      </c>
      <c r="D4" s="34">
        <v>427.330627918243</v>
      </c>
      <c r="E4" s="34">
        <v>625.045388698577</v>
      </c>
      <c r="F4" s="34">
        <v>345.51733970642</v>
      </c>
      <c r="G4" s="34">
        <v>236.075304031372</v>
      </c>
      <c r="H4" s="35">
        <v>254.49348115921</v>
      </c>
      <c r="I4" s="34">
        <v>29.240110874176</v>
      </c>
      <c r="J4" s="34">
        <v>39.1885633468627</v>
      </c>
      <c r="K4" s="34">
        <v>31.1156492233276</v>
      </c>
      <c r="L4" s="34">
        <v>273.034423828125</v>
      </c>
      <c r="M4" s="34">
        <v>62.5563039779663</v>
      </c>
      <c r="N4" s="34">
        <v>63.557156085968</v>
      </c>
      <c r="O4" s="35">
        <v>47.0134649276733</v>
      </c>
      <c r="P4" s="34">
        <v>33.568073272705</v>
      </c>
      <c r="Q4" s="34">
        <v>8.02952909469604</v>
      </c>
      <c r="R4" s="34">
        <v>51.608959197998</v>
      </c>
      <c r="S4" s="34">
        <v>85.2473139762878</v>
      </c>
      <c r="T4" s="34">
        <v>85.5503540039062</v>
      </c>
      <c r="U4" s="34">
        <v>75.7296953201294</v>
      </c>
      <c r="V4" s="34">
        <v>128.68120098114</v>
      </c>
      <c r="W4" s="34">
        <v>54.5187802314758</v>
      </c>
      <c r="X4" s="34">
        <v>61.0959072113037</v>
      </c>
      <c r="Y4" s="34">
        <v>60.3715386390686</v>
      </c>
      <c r="Z4" s="34">
        <v>48.4974470138549</v>
      </c>
      <c r="AA4" s="34">
        <v>61.5166616439819</v>
      </c>
      <c r="AB4" s="34">
        <v>49.4764156341552</v>
      </c>
    </row>
    <row r="5">
      <c r="A5" s="33" t="s">
        <v>62</v>
      </c>
      <c r="B5" s="34">
        <v>306.658541679382</v>
      </c>
      <c r="C5" s="34">
        <v>349.87035036087</v>
      </c>
      <c r="D5" s="34">
        <v>407.024259090423</v>
      </c>
      <c r="E5" s="34">
        <v>606.661011695861</v>
      </c>
      <c r="F5" s="34">
        <v>377.578417778015</v>
      </c>
      <c r="G5" s="34">
        <v>251.601858139038</v>
      </c>
      <c r="H5" s="35">
        <v>320.158376693725</v>
      </c>
      <c r="I5" s="34">
        <v>28.7997870445251</v>
      </c>
      <c r="J5" s="34">
        <v>49.5108442306518</v>
      </c>
      <c r="K5" s="34">
        <v>29.2368907928466</v>
      </c>
      <c r="L5" s="34">
        <v>271.272352218627</v>
      </c>
      <c r="M5" s="34">
        <v>56.825970172882</v>
      </c>
      <c r="N5" s="34">
        <v>60.9218697547912</v>
      </c>
      <c r="O5" s="35">
        <v>56.1807160377502</v>
      </c>
      <c r="P5" s="34">
        <v>34.4755687713623</v>
      </c>
      <c r="Q5" s="34">
        <v>7.58194494247436</v>
      </c>
      <c r="R5" s="34">
        <v>55.252372264862</v>
      </c>
      <c r="S5" s="34">
        <v>84.8777089118957</v>
      </c>
      <c r="T5" s="34">
        <v>81.7276639938354</v>
      </c>
      <c r="U5" s="34">
        <v>92.8000698089599</v>
      </c>
      <c r="V5" s="34">
        <v>112.902307987213</v>
      </c>
      <c r="W5" s="34">
        <v>189.868613243103</v>
      </c>
      <c r="X5" s="34">
        <v>52.3623509407043</v>
      </c>
      <c r="Y5" s="34">
        <v>56.5937643051147</v>
      </c>
      <c r="Z5" s="34">
        <v>61.4561009407043</v>
      </c>
      <c r="AA5" s="34">
        <v>67.4861230850219</v>
      </c>
      <c r="AB5" s="34">
        <v>37.9771118164062</v>
      </c>
    </row>
    <row r="6">
      <c r="A6" s="33" t="s">
        <v>63</v>
      </c>
      <c r="B6" s="34">
        <v>327.04817199707</v>
      </c>
      <c r="C6" s="34">
        <v>350.486772060394</v>
      </c>
      <c r="D6" s="34">
        <v>429.102857112884</v>
      </c>
      <c r="E6" s="34">
        <v>541.465981006622</v>
      </c>
      <c r="F6" s="34">
        <v>370.951135158538</v>
      </c>
      <c r="G6" s="34">
        <v>252.093938827514</v>
      </c>
      <c r="H6" s="35">
        <v>257.528630256652</v>
      </c>
      <c r="I6" s="34">
        <v>28.1766300201416</v>
      </c>
      <c r="J6" s="34">
        <v>38.3775486946105</v>
      </c>
      <c r="K6" s="34">
        <v>30.2588500976562</v>
      </c>
      <c r="L6" s="34">
        <v>266.793171405792</v>
      </c>
      <c r="M6" s="34">
        <v>59.993281841278</v>
      </c>
      <c r="N6" s="34">
        <v>64.3324365615844</v>
      </c>
      <c r="O6" s="35">
        <v>50.0303430557251</v>
      </c>
      <c r="P6" s="34">
        <v>33.8200621604919</v>
      </c>
      <c r="Q6" s="34">
        <v>6.80068111419677</v>
      </c>
      <c r="R6" s="34">
        <v>49.5503468513488</v>
      </c>
      <c r="S6" s="34">
        <v>84.4990606307983</v>
      </c>
      <c r="T6" s="34">
        <v>81.4754176139831</v>
      </c>
      <c r="U6" s="34">
        <v>91.0313119888305</v>
      </c>
      <c r="V6" s="34">
        <v>130.300910949707</v>
      </c>
      <c r="W6" s="34">
        <v>98.3059773445129</v>
      </c>
      <c r="X6" s="34">
        <v>60.3443756103515</v>
      </c>
      <c r="Y6" s="34">
        <v>60.0540289878845</v>
      </c>
      <c r="Z6" s="34">
        <v>56.1887559890747</v>
      </c>
      <c r="AA6" s="34">
        <v>69.4939661026001</v>
      </c>
      <c r="AB6" s="34">
        <v>43.0493898391723</v>
      </c>
    </row>
    <row r="7">
      <c r="A7" s="33" t="s">
        <v>64</v>
      </c>
      <c r="B7" s="34">
        <v>319.027293205261</v>
      </c>
      <c r="C7" s="34">
        <v>353.309959888458</v>
      </c>
      <c r="D7" s="34">
        <v>422.984090328216</v>
      </c>
      <c r="E7" s="34">
        <v>561.872223854064</v>
      </c>
      <c r="F7" s="34">
        <v>350.372905254364</v>
      </c>
      <c r="G7" s="34">
        <v>258.107294559478</v>
      </c>
      <c r="H7" s="35">
        <v>257.746981143951</v>
      </c>
      <c r="I7" s="34">
        <v>29.0602536201477</v>
      </c>
      <c r="J7" s="34">
        <v>39.0714612007141</v>
      </c>
      <c r="K7" s="34">
        <v>28.9023737907409</v>
      </c>
      <c r="L7" s="34">
        <v>260.570609092712</v>
      </c>
      <c r="M7" s="34">
        <v>63.1587557792663</v>
      </c>
      <c r="N7" s="34">
        <v>62.7277860641479</v>
      </c>
      <c r="O7" s="35">
        <v>53.8867058753967</v>
      </c>
      <c r="P7" s="34">
        <v>34.1209597587585</v>
      </c>
      <c r="Q7" s="34">
        <v>7.81726694107055</v>
      </c>
      <c r="R7" s="34">
        <v>55.3300995826721</v>
      </c>
      <c r="S7" s="34">
        <v>89.2899494171142</v>
      </c>
      <c r="T7" s="34">
        <v>83.7667398452758</v>
      </c>
      <c r="U7" s="34">
        <v>84.8509497642517</v>
      </c>
      <c r="V7" s="34">
        <v>118.605656147003</v>
      </c>
      <c r="W7" s="34">
        <v>66.8588371276855</v>
      </c>
      <c r="X7" s="34">
        <v>52.7635860443115</v>
      </c>
      <c r="Y7" s="34">
        <v>60.2370600700378</v>
      </c>
      <c r="Z7" s="34">
        <v>49.7625713348388</v>
      </c>
      <c r="AA7" s="34">
        <v>68.208134651184</v>
      </c>
      <c r="AB7" s="34">
        <v>72.6015996932983</v>
      </c>
    </row>
    <row r="8">
      <c r="A8" s="33" t="s">
        <v>65</v>
      </c>
      <c r="B8" s="34">
        <v>301.866846084594</v>
      </c>
      <c r="C8" s="34">
        <v>365.006474018096</v>
      </c>
      <c r="D8" s="34">
        <v>423.310169696807</v>
      </c>
      <c r="E8" s="34">
        <v>546.309887886047</v>
      </c>
      <c r="F8" s="34">
        <v>356.78016090393</v>
      </c>
      <c r="G8" s="34">
        <v>241.933009147644</v>
      </c>
      <c r="H8" s="35">
        <v>239.715474128723</v>
      </c>
      <c r="I8" s="34">
        <v>31.4161071777343</v>
      </c>
      <c r="J8" s="34">
        <v>37.3522548675537</v>
      </c>
      <c r="K8" s="34">
        <v>28.8348150253295</v>
      </c>
      <c r="L8" s="34">
        <v>279.461016178131</v>
      </c>
      <c r="M8" s="34">
        <v>48.513463973999</v>
      </c>
      <c r="N8" s="34">
        <v>56.3580169677734</v>
      </c>
      <c r="O8" s="35">
        <v>48.1187920570373</v>
      </c>
      <c r="P8" s="34">
        <v>34.0452437400817</v>
      </c>
      <c r="Q8" s="34">
        <v>8.43853521347045</v>
      </c>
      <c r="R8" s="34">
        <v>48.3431191444397</v>
      </c>
      <c r="S8" s="34">
        <v>86.2054300308227</v>
      </c>
      <c r="T8" s="34">
        <v>85.0797443389892</v>
      </c>
      <c r="U8" s="34">
        <v>77.5298957824707</v>
      </c>
      <c r="V8" s="34">
        <v>115.05807685852</v>
      </c>
      <c r="W8" s="34">
        <v>62.0308880805969</v>
      </c>
      <c r="X8" s="34">
        <v>55.4885692596435</v>
      </c>
      <c r="Y8" s="34">
        <v>68.8696689605712</v>
      </c>
      <c r="Z8" s="34">
        <v>53.719337940216</v>
      </c>
      <c r="AA8" s="34">
        <v>74.8395328521728</v>
      </c>
      <c r="AB8" s="34">
        <v>59.7719621658325</v>
      </c>
    </row>
    <row r="9">
      <c r="A9" s="33" t="s">
        <v>66</v>
      </c>
      <c r="B9" s="34">
        <v>310.470508098602</v>
      </c>
      <c r="C9" s="34">
        <v>353.909454345703</v>
      </c>
      <c r="D9" s="34">
        <v>435.967595100402</v>
      </c>
      <c r="E9" s="34">
        <v>607.770733356475</v>
      </c>
      <c r="F9" s="34">
        <v>357.992426872253</v>
      </c>
      <c r="G9" s="34">
        <v>240.016498088836</v>
      </c>
      <c r="H9" s="35">
        <v>273.980236053466</v>
      </c>
      <c r="I9" s="34">
        <v>28.8767938613891</v>
      </c>
      <c r="J9" s="34">
        <v>31.900885105133</v>
      </c>
      <c r="K9" s="34">
        <v>32.1994943618774</v>
      </c>
      <c r="L9" s="34">
        <v>249.803854942321</v>
      </c>
      <c r="M9" s="34">
        <v>62.2587189674377</v>
      </c>
      <c r="N9" s="34">
        <v>59.6512403488159</v>
      </c>
      <c r="O9" s="35">
        <v>45.2637920379638</v>
      </c>
      <c r="P9" s="34">
        <v>33.9644103050231</v>
      </c>
      <c r="Q9" s="34">
        <v>7.55713415145874</v>
      </c>
      <c r="R9" s="34">
        <v>54.3865427970886</v>
      </c>
      <c r="S9" s="34">
        <v>86.5872015953064</v>
      </c>
      <c r="T9" s="34">
        <v>81.7225413322448</v>
      </c>
      <c r="U9" s="34">
        <v>84.8077878952026</v>
      </c>
      <c r="V9" s="34">
        <v>110.919789791107</v>
      </c>
      <c r="W9" s="34">
        <v>72.8547930717468</v>
      </c>
      <c r="X9" s="34">
        <v>52.3869400024414</v>
      </c>
      <c r="Y9" s="34">
        <v>62.4924807548522</v>
      </c>
      <c r="Z9" s="34">
        <v>57.2428293228149</v>
      </c>
      <c r="AA9" s="34">
        <v>64.3745613098144</v>
      </c>
      <c r="AB9" s="34">
        <v>68.4267206192016</v>
      </c>
    </row>
    <row r="10">
      <c r="A10" s="33" t="s">
        <v>67</v>
      </c>
      <c r="B10" s="34">
        <v>285.3387799263</v>
      </c>
      <c r="C10" s="34">
        <v>352.111844062805</v>
      </c>
      <c r="D10" s="34">
        <v>411.893786907196</v>
      </c>
      <c r="E10" s="34">
        <v>560.553532123565</v>
      </c>
      <c r="F10" s="34">
        <v>343.754735946655</v>
      </c>
      <c r="G10" s="34">
        <v>239.818984031677</v>
      </c>
      <c r="H10" s="35">
        <v>248.182502746582</v>
      </c>
      <c r="I10" s="34">
        <v>29.2770838737487</v>
      </c>
      <c r="J10" s="34">
        <v>59.068968296051</v>
      </c>
      <c r="K10" s="34">
        <v>29.4432659149169</v>
      </c>
      <c r="L10" s="34">
        <v>280.021882057189</v>
      </c>
      <c r="M10" s="34">
        <v>61.4637866020202</v>
      </c>
      <c r="N10" s="34">
        <v>59.4578590393066</v>
      </c>
      <c r="O10" s="35">
        <v>71.2885980606079</v>
      </c>
      <c r="P10" s="34">
        <v>34.3711156845092</v>
      </c>
      <c r="Q10" s="34">
        <v>7.02202272415161</v>
      </c>
      <c r="R10" s="34">
        <v>55.9723396301269</v>
      </c>
      <c r="S10" s="34">
        <v>83.4058036804199</v>
      </c>
      <c r="T10" s="34">
        <v>88.5590238571167</v>
      </c>
      <c r="U10" s="34">
        <v>87.6680669784545</v>
      </c>
      <c r="V10" s="34">
        <v>106.57518005371</v>
      </c>
      <c r="W10" s="34">
        <v>65.0190653800964</v>
      </c>
      <c r="X10" s="34">
        <v>51.2157669067382</v>
      </c>
      <c r="Y10" s="34">
        <v>54.240135192871</v>
      </c>
      <c r="Z10" s="34">
        <v>53.4064087867736</v>
      </c>
      <c r="AA10" s="34">
        <v>104.36422920227</v>
      </c>
      <c r="AB10" s="34">
        <v>48.7488756179809</v>
      </c>
    </row>
    <row r="11">
      <c r="A11" s="36" t="s">
        <v>68</v>
      </c>
      <c r="B11" s="37">
        <v>296.583316802978</v>
      </c>
      <c r="C11" s="37">
        <v>331.277718067169</v>
      </c>
      <c r="D11" s="37">
        <v>426.460643291473</v>
      </c>
      <c r="E11" s="37">
        <v>544.488255023956</v>
      </c>
      <c r="F11" s="37">
        <v>358.225299835205</v>
      </c>
      <c r="G11" s="37">
        <v>235.372407913208</v>
      </c>
      <c r="H11" s="38">
        <v>258.174353122711</v>
      </c>
      <c r="I11" s="34">
        <v>25.978491783142</v>
      </c>
      <c r="J11" s="34">
        <v>35.6249842643737</v>
      </c>
      <c r="K11" s="34">
        <v>29.1237621307373</v>
      </c>
      <c r="L11" s="34">
        <v>264.686365127563</v>
      </c>
      <c r="M11" s="34">
        <v>61.1152806282043</v>
      </c>
      <c r="N11" s="34">
        <v>73.9343137741088</v>
      </c>
      <c r="O11" s="35">
        <v>52.9494619369506</v>
      </c>
      <c r="P11" s="34">
        <v>33.7662210464477</v>
      </c>
      <c r="Q11" s="34">
        <v>7.31233596801757</v>
      </c>
      <c r="R11" s="34">
        <v>57.214503288269</v>
      </c>
      <c r="S11" s="34">
        <v>83.6986942291259</v>
      </c>
      <c r="T11" s="34">
        <v>85.617938041687</v>
      </c>
      <c r="U11" s="34">
        <v>78.6126952171325</v>
      </c>
      <c r="V11" s="34">
        <v>112.640909671783</v>
      </c>
      <c r="W11" s="34">
        <v>56.1626091003418</v>
      </c>
      <c r="X11" s="34">
        <v>56.0652117729187</v>
      </c>
      <c r="Y11" s="34">
        <v>59.3002829551696</v>
      </c>
      <c r="Z11" s="34">
        <v>56.4539141654968</v>
      </c>
      <c r="AA11" s="34">
        <v>55.140830039978</v>
      </c>
      <c r="AB11" s="34">
        <v>46.0858430862426</v>
      </c>
    </row>
    <row r="12">
      <c r="A12" s="33" t="s">
        <v>69</v>
      </c>
      <c r="B12" s="34">
        <v>112.610794067382</v>
      </c>
      <c r="C12" s="34">
        <v>116.007450103759</v>
      </c>
      <c r="D12" s="34">
        <v>262.613122940063</v>
      </c>
      <c r="E12" s="34">
        <v>411.701905727386</v>
      </c>
      <c r="F12" s="34">
        <v>111.389718055725</v>
      </c>
      <c r="G12" s="34">
        <v>131.95350408554</v>
      </c>
      <c r="H12" s="35">
        <v>86.4510688781738</v>
      </c>
      <c r="I12" s="34">
        <v>24.3463006019592</v>
      </c>
      <c r="J12" s="34">
        <v>14.7156181335449</v>
      </c>
      <c r="K12" s="34">
        <v>23.6837201118469</v>
      </c>
      <c r="L12" s="34">
        <v>37.8757433891296</v>
      </c>
      <c r="M12" s="34">
        <v>30.148042678833</v>
      </c>
      <c r="N12" s="34">
        <v>29.4408082962036</v>
      </c>
      <c r="O12" s="35">
        <v>36.4419207572937</v>
      </c>
      <c r="P12" s="34">
        <v>23.3807678222656</v>
      </c>
      <c r="Q12" s="34">
        <v>5.47127962112426</v>
      </c>
      <c r="R12" s="34">
        <v>49.9522862434387</v>
      </c>
      <c r="S12" s="34">
        <v>82.5538845062255</v>
      </c>
      <c r="T12" s="34">
        <v>81.1460723876953</v>
      </c>
      <c r="U12" s="34">
        <v>79.0547432899475</v>
      </c>
      <c r="V12" s="34">
        <v>78.1311812400817</v>
      </c>
      <c r="W12" s="34">
        <v>25.0897698402404</v>
      </c>
      <c r="X12" s="34">
        <v>33.3995943069458</v>
      </c>
      <c r="Y12" s="34">
        <v>39.3816328048706</v>
      </c>
      <c r="Z12" s="34">
        <v>31.9546451568603</v>
      </c>
      <c r="AA12" s="34">
        <v>53.7462177276611</v>
      </c>
      <c r="AB12" s="34">
        <v>46.9640836715698</v>
      </c>
    </row>
    <row r="13">
      <c r="A13" s="33" t="s">
        <v>70</v>
      </c>
      <c r="B13" s="34">
        <v>112.059173583984</v>
      </c>
      <c r="C13" s="34">
        <v>115.852078914642</v>
      </c>
      <c r="D13" s="34">
        <v>221.147423744201</v>
      </c>
      <c r="E13" s="34">
        <v>392.833242893219</v>
      </c>
      <c r="F13" s="34">
        <v>124.409429073333</v>
      </c>
      <c r="G13" s="34">
        <v>116.268038749694</v>
      </c>
      <c r="H13" s="35">
        <v>73.0575256347656</v>
      </c>
      <c r="I13" s="34">
        <v>22.3322510719299</v>
      </c>
      <c r="J13" s="34">
        <v>21.3756222724914</v>
      </c>
      <c r="K13" s="34">
        <v>22.4351739883422</v>
      </c>
      <c r="L13" s="34">
        <v>34.9160718917846</v>
      </c>
      <c r="M13" s="34">
        <v>26.0917220115661</v>
      </c>
      <c r="N13" s="34">
        <v>27.6905841827392</v>
      </c>
      <c r="O13" s="35">
        <v>32.6865429878234</v>
      </c>
      <c r="P13" s="34">
        <v>23.5431656837463</v>
      </c>
      <c r="Q13" s="34">
        <v>5.4153561592102</v>
      </c>
      <c r="R13" s="34">
        <v>52.8662400245666</v>
      </c>
      <c r="S13" s="34">
        <v>83.7917513847351</v>
      </c>
      <c r="T13" s="34">
        <v>81.4471321105957</v>
      </c>
      <c r="U13" s="34">
        <v>87.3230280876159</v>
      </c>
      <c r="V13" s="34">
        <v>74.446699142456</v>
      </c>
      <c r="W13" s="34">
        <v>18.6778783798217</v>
      </c>
      <c r="X13" s="34">
        <v>32.8082199096679</v>
      </c>
      <c r="Y13" s="34">
        <v>27.3889069557189</v>
      </c>
      <c r="Z13" s="34">
        <v>29.4830431938171</v>
      </c>
      <c r="AA13" s="34">
        <v>52.3963251113891</v>
      </c>
      <c r="AB13" s="34">
        <v>38.3024778366088</v>
      </c>
    </row>
    <row r="14">
      <c r="A14" s="33" t="s">
        <v>71</v>
      </c>
      <c r="B14" s="34">
        <v>100.948709964752</v>
      </c>
      <c r="C14" s="34">
        <v>114.753744125366</v>
      </c>
      <c r="D14" s="34">
        <v>224.816100597381</v>
      </c>
      <c r="E14" s="34">
        <v>306.593915939331</v>
      </c>
      <c r="F14" s="34">
        <v>115.960488319396</v>
      </c>
      <c r="G14" s="34">
        <v>110.739646911621</v>
      </c>
      <c r="H14" s="35">
        <v>79.2500791549682</v>
      </c>
      <c r="I14" s="34">
        <v>22.8777265548706</v>
      </c>
      <c r="J14" s="34">
        <v>21.5898480415344</v>
      </c>
      <c r="K14" s="34">
        <v>32.1257362365722</v>
      </c>
      <c r="L14" s="34">
        <v>37.0959067344665</v>
      </c>
      <c r="M14" s="34">
        <v>29.6793327331542</v>
      </c>
      <c r="N14" s="34">
        <v>37.1177163124084</v>
      </c>
      <c r="O14" s="34">
        <v>41.9379167556762</v>
      </c>
      <c r="P14" s="34">
        <v>25.9566931724548</v>
      </c>
      <c r="Q14" s="34">
        <v>6.26183891296386</v>
      </c>
      <c r="R14" s="34">
        <v>42.5189332962036</v>
      </c>
      <c r="S14" s="34">
        <v>80.3303489685058</v>
      </c>
      <c r="T14" s="34">
        <v>79.6538152694702</v>
      </c>
      <c r="U14" s="34">
        <v>80.8043718338012</v>
      </c>
      <c r="V14" s="34">
        <v>66.6276650428772</v>
      </c>
      <c r="W14" s="34">
        <v>23.1964602470397</v>
      </c>
      <c r="X14" s="34">
        <v>30.3751320838928</v>
      </c>
      <c r="Y14" s="34">
        <v>36.6325449943542</v>
      </c>
      <c r="Z14" s="34">
        <v>30.8361430168151</v>
      </c>
      <c r="AA14" s="34">
        <v>51.4136505126953</v>
      </c>
      <c r="AB14" s="34">
        <v>40.4746446609497</v>
      </c>
    </row>
    <row r="15">
      <c r="A15" s="33" t="s">
        <v>72</v>
      </c>
      <c r="B15" s="34">
        <v>102.576053142547</v>
      </c>
      <c r="C15" s="34">
        <v>166.430201053619</v>
      </c>
      <c r="D15" s="34">
        <v>225.876250743865</v>
      </c>
      <c r="E15" s="34">
        <v>347.459258079528</v>
      </c>
      <c r="F15" s="34">
        <v>113.18259191513</v>
      </c>
      <c r="G15" s="34">
        <v>121.155683994293</v>
      </c>
      <c r="H15" s="35">
        <v>65.5976428985595</v>
      </c>
      <c r="I15" s="34">
        <v>23.7623529434204</v>
      </c>
      <c r="J15" s="34">
        <v>21.3873300552368</v>
      </c>
      <c r="K15" s="34">
        <v>24.3089289665222</v>
      </c>
      <c r="L15" s="34">
        <v>30.950068950653</v>
      </c>
      <c r="M15" s="34">
        <v>33.3613843917846</v>
      </c>
      <c r="N15" s="34">
        <v>41.7815980911254</v>
      </c>
      <c r="O15" s="34">
        <v>33.5941181182861</v>
      </c>
      <c r="P15" s="34">
        <v>23.6519923210144</v>
      </c>
      <c r="Q15" s="34">
        <v>5.90267610549926</v>
      </c>
      <c r="R15" s="34">
        <v>46.0874752998352</v>
      </c>
      <c r="S15" s="34">
        <v>80.8840718269348</v>
      </c>
      <c r="T15" s="34">
        <v>76.1223702430725</v>
      </c>
      <c r="U15" s="34">
        <v>71.123710155487</v>
      </c>
      <c r="V15" s="34">
        <v>51.9352521896362</v>
      </c>
      <c r="W15" s="34">
        <v>18.8762688636779</v>
      </c>
      <c r="X15" s="34">
        <v>31.6921048164367</v>
      </c>
      <c r="Y15" s="34">
        <v>42.3835468292236</v>
      </c>
      <c r="Z15" s="34">
        <v>31.0444531440734</v>
      </c>
      <c r="AA15" s="34">
        <v>72.0725545883178</v>
      </c>
      <c r="AB15" s="34">
        <v>36.9468011856079</v>
      </c>
    </row>
    <row r="16">
      <c r="A16" s="33" t="s">
        <v>73</v>
      </c>
      <c r="B16" s="34">
        <v>109.465013980865</v>
      </c>
      <c r="C16" s="34">
        <v>112.377232074737</v>
      </c>
      <c r="D16" s="34">
        <v>237.239044189453</v>
      </c>
      <c r="E16" s="34">
        <v>358.220077037811</v>
      </c>
      <c r="F16" s="34">
        <v>163.254461765289</v>
      </c>
      <c r="G16" s="34">
        <v>100.02876996994</v>
      </c>
      <c r="H16" s="35">
        <v>71.0885739326477</v>
      </c>
      <c r="I16" s="34">
        <v>21.40966796875</v>
      </c>
      <c r="J16" s="34">
        <v>21.5101060867309</v>
      </c>
      <c r="K16" s="34">
        <v>25.7184710502624</v>
      </c>
      <c r="L16" s="34">
        <v>35.344970703125</v>
      </c>
      <c r="M16" s="34">
        <v>27.2161102294921</v>
      </c>
      <c r="N16" s="34">
        <v>21.8080096244812</v>
      </c>
      <c r="O16" s="34">
        <v>30.7218022346496</v>
      </c>
      <c r="P16" s="34">
        <v>24.8035840988159</v>
      </c>
      <c r="Q16" s="34">
        <v>5.86094999313354</v>
      </c>
      <c r="R16" s="34">
        <v>43.8435802459716</v>
      </c>
      <c r="S16" s="34">
        <v>81.2987828254699</v>
      </c>
      <c r="T16" s="34">
        <v>78.6984620094299</v>
      </c>
      <c r="U16" s="34">
        <v>81.2218928337097</v>
      </c>
      <c r="V16" s="34">
        <v>62.6387100219726</v>
      </c>
      <c r="W16" s="34">
        <v>22.2352662086486</v>
      </c>
      <c r="X16" s="34">
        <v>24.9038701057434</v>
      </c>
      <c r="Y16" s="34">
        <v>41.9042401313781</v>
      </c>
      <c r="Z16" s="34">
        <v>32.9201278686523</v>
      </c>
      <c r="AA16" s="34">
        <v>51.5614795684814</v>
      </c>
      <c r="AB16" s="34">
        <v>36.1022005081176</v>
      </c>
    </row>
    <row r="17">
      <c r="A17" s="33" t="s">
        <v>74</v>
      </c>
      <c r="B17" s="34">
        <v>97.5910983085632</v>
      </c>
      <c r="C17" s="34">
        <v>123.958023071289</v>
      </c>
      <c r="D17" s="34">
        <v>218.985344886779</v>
      </c>
      <c r="E17" s="34">
        <v>338.189502239227</v>
      </c>
      <c r="F17" s="34">
        <v>126.786038398742</v>
      </c>
      <c r="G17" s="34">
        <v>101.925592899322</v>
      </c>
      <c r="H17" s="35">
        <v>75.4138302803039</v>
      </c>
      <c r="I17" s="34">
        <v>20.3982877731323</v>
      </c>
      <c r="J17" s="34">
        <v>22.7002329826354</v>
      </c>
      <c r="K17" s="34">
        <v>25.7972440719604</v>
      </c>
      <c r="L17" s="34">
        <v>33.0579962730407</v>
      </c>
      <c r="M17" s="34">
        <v>43.1544041633605</v>
      </c>
      <c r="N17" s="34">
        <v>44.6287469863891</v>
      </c>
      <c r="O17" s="34">
        <v>41.3306560516357</v>
      </c>
      <c r="P17" s="34">
        <v>23.9276299476623</v>
      </c>
      <c r="Q17" s="34">
        <v>5.83137893676757</v>
      </c>
      <c r="R17" s="34">
        <v>49.1185851097106</v>
      </c>
      <c r="S17" s="34">
        <v>71.8952050209045</v>
      </c>
      <c r="T17" s="34">
        <v>78.3215398788452</v>
      </c>
      <c r="U17" s="34">
        <v>71.2927532196044</v>
      </c>
      <c r="V17" s="34">
        <v>72.6751160621643</v>
      </c>
      <c r="W17" s="34">
        <v>21.429241657257</v>
      </c>
      <c r="X17" s="34">
        <v>29.4434461593627</v>
      </c>
      <c r="Y17" s="34">
        <v>29.0902876853942</v>
      </c>
      <c r="Z17" s="34">
        <v>28.5386133193969</v>
      </c>
      <c r="AA17" s="34">
        <v>55.8063335418701</v>
      </c>
      <c r="AB17" s="34">
        <v>41.3839387893676</v>
      </c>
    </row>
    <row r="18">
      <c r="A18" s="33" t="s">
        <v>75</v>
      </c>
      <c r="B18" s="34">
        <v>98.7990379333496</v>
      </c>
      <c r="C18" s="34">
        <v>127.861675739288</v>
      </c>
      <c r="D18" s="34">
        <v>267.558278083801</v>
      </c>
      <c r="E18" s="34">
        <v>352.950129985809</v>
      </c>
      <c r="F18" s="34">
        <v>126.093150615692</v>
      </c>
      <c r="G18" s="34">
        <v>95.061755657196</v>
      </c>
      <c r="H18" s="35">
        <v>71.5460109710693</v>
      </c>
      <c r="I18" s="34">
        <v>22.0145030021667</v>
      </c>
      <c r="J18" s="34">
        <v>22.703369140625</v>
      </c>
      <c r="K18" s="34">
        <v>27.4115886688232</v>
      </c>
      <c r="L18" s="34">
        <v>47.2066249847412</v>
      </c>
      <c r="M18" s="34">
        <v>35.0447740554809</v>
      </c>
      <c r="N18" s="34">
        <v>42.2450170516967</v>
      </c>
      <c r="O18" s="34">
        <v>31.5455937385559</v>
      </c>
      <c r="P18" s="34">
        <v>23.8348412513732</v>
      </c>
      <c r="Q18" s="34">
        <v>5.43328189849853</v>
      </c>
      <c r="R18" s="34">
        <v>45.1796526908874</v>
      </c>
      <c r="S18" s="34">
        <v>71.8086280822753</v>
      </c>
      <c r="T18" s="34">
        <v>77.983085155487</v>
      </c>
      <c r="U18" s="34">
        <v>79.1459121704101</v>
      </c>
      <c r="V18" s="34">
        <v>73.016240119934</v>
      </c>
      <c r="W18" s="34">
        <v>21.9611988067626</v>
      </c>
      <c r="X18" s="34">
        <v>23.9849767684936</v>
      </c>
      <c r="Y18" s="34">
        <v>30.6076159477233</v>
      </c>
      <c r="Z18" s="34">
        <v>31.1505141258239</v>
      </c>
      <c r="AA18" s="34">
        <v>49.9159307479858</v>
      </c>
      <c r="AB18" s="34">
        <v>37.8813705444335</v>
      </c>
    </row>
    <row r="19">
      <c r="A19" s="33" t="s">
        <v>76</v>
      </c>
      <c r="B19" s="34">
        <v>95.7610220909118</v>
      </c>
      <c r="C19" s="34">
        <v>117.886332988739</v>
      </c>
      <c r="D19" s="34">
        <v>223.218855381011</v>
      </c>
      <c r="E19" s="34">
        <v>312.639273643493</v>
      </c>
      <c r="F19" s="34">
        <v>121.05900478363</v>
      </c>
      <c r="G19" s="34">
        <v>93.6031007766723</v>
      </c>
      <c r="H19" s="35">
        <v>67.7587327957153</v>
      </c>
      <c r="I19" s="34">
        <v>22.2035541534423</v>
      </c>
      <c r="J19" s="34">
        <v>21.6675519943237</v>
      </c>
      <c r="K19" s="34">
        <v>25.6776061058044</v>
      </c>
      <c r="L19" s="34">
        <v>41.8272953033447</v>
      </c>
      <c r="M19" s="34">
        <v>26.510938167572</v>
      </c>
      <c r="N19" s="34">
        <v>30.1285710334777</v>
      </c>
      <c r="O19" s="34">
        <v>32.8264880180358</v>
      </c>
      <c r="P19" s="34">
        <v>24.0422058105468</v>
      </c>
      <c r="Q19" s="34">
        <v>5.79376029968261</v>
      </c>
      <c r="R19" s="34">
        <v>44.1264429092407</v>
      </c>
      <c r="S19" s="34">
        <v>68.6020979881286</v>
      </c>
      <c r="T19" s="34">
        <v>81.0005588531494</v>
      </c>
      <c r="U19" s="34">
        <v>69.8056831359863</v>
      </c>
      <c r="V19" s="34">
        <v>67.6775517463684</v>
      </c>
      <c r="W19" s="34">
        <v>19.2219829559326</v>
      </c>
      <c r="X19" s="34">
        <v>27.4275336265563</v>
      </c>
      <c r="Y19" s="34">
        <v>33.7033238410949</v>
      </c>
      <c r="Z19" s="34">
        <v>30.5247068405151</v>
      </c>
      <c r="AA19" s="34">
        <v>52.1184139251709</v>
      </c>
      <c r="AB19" s="34">
        <v>37.9589262008667</v>
      </c>
    </row>
    <row r="20">
      <c r="A20" s="33" t="s">
        <v>77</v>
      </c>
      <c r="B20" s="34">
        <v>114.113846302032</v>
      </c>
      <c r="C20" s="34">
        <v>114.711437225341</v>
      </c>
      <c r="D20" s="34">
        <v>229.171722888946</v>
      </c>
      <c r="E20" s="34">
        <v>311.760931968688</v>
      </c>
      <c r="F20" s="34">
        <v>120.955260753631</v>
      </c>
      <c r="G20" s="34">
        <v>99.4044451713562</v>
      </c>
      <c r="H20" s="35">
        <v>63.5202646255493</v>
      </c>
      <c r="I20" s="34">
        <v>21.235454082489</v>
      </c>
      <c r="J20" s="34">
        <v>22.396113872528</v>
      </c>
      <c r="K20" s="34">
        <v>24.0360050201416</v>
      </c>
      <c r="L20" s="34">
        <v>34.3089632987976</v>
      </c>
      <c r="M20" s="34">
        <v>27.4030680656433</v>
      </c>
      <c r="N20" s="34">
        <v>25.1321296691894</v>
      </c>
      <c r="O20" s="34">
        <v>38.2680969238281</v>
      </c>
      <c r="P20" s="34">
        <v>24.9724049568176</v>
      </c>
      <c r="Q20" s="34">
        <v>5.54683971405029</v>
      </c>
      <c r="R20" s="34">
        <v>48.0622091293334</v>
      </c>
      <c r="S20" s="34">
        <v>81.890661239624</v>
      </c>
      <c r="T20" s="34">
        <v>81.235987663269</v>
      </c>
      <c r="U20" s="34">
        <v>80.0935478210449</v>
      </c>
      <c r="V20" s="34">
        <v>68.4084939956665</v>
      </c>
      <c r="W20" s="34">
        <v>24.6213569641113</v>
      </c>
      <c r="X20" s="34">
        <v>23.7759299278259</v>
      </c>
      <c r="Y20" s="34">
        <v>33.4468297958374</v>
      </c>
      <c r="Z20" s="34">
        <v>29.6571979522705</v>
      </c>
      <c r="AA20" s="34">
        <v>62.4636497497558</v>
      </c>
      <c r="AB20" s="34">
        <v>39.7102365493774</v>
      </c>
    </row>
    <row r="21">
      <c r="A21" s="33" t="s">
        <v>78</v>
      </c>
      <c r="B21" s="34">
        <v>98.4545164108276</v>
      </c>
      <c r="C21" s="34">
        <v>118.482590198516</v>
      </c>
      <c r="D21" s="34">
        <v>215.394331932067</v>
      </c>
      <c r="E21" s="34">
        <v>321.356825351715</v>
      </c>
      <c r="F21" s="34">
        <v>112.168831825256</v>
      </c>
      <c r="G21" s="34">
        <v>100.329926013946</v>
      </c>
      <c r="H21" s="35">
        <v>71.8687930107116</v>
      </c>
      <c r="I21" s="34">
        <v>25.2708888053894</v>
      </c>
      <c r="J21" s="34">
        <v>22.0626969337463</v>
      </c>
      <c r="K21" s="34">
        <v>26.0005021095275</v>
      </c>
      <c r="L21" s="34">
        <v>32.2592968940734</v>
      </c>
      <c r="M21" s="34">
        <v>33.2737312316894</v>
      </c>
      <c r="N21" s="34">
        <v>28.1503992080688</v>
      </c>
      <c r="O21" s="34">
        <v>40.3718600273132</v>
      </c>
      <c r="P21" s="34">
        <v>24.9441118240356</v>
      </c>
      <c r="Q21" s="34">
        <v>5.28614807128906</v>
      </c>
      <c r="R21" s="34">
        <v>47.9516549110412</v>
      </c>
      <c r="S21" s="34">
        <v>79.1321511268615</v>
      </c>
      <c r="T21" s="34">
        <v>80.992654800415</v>
      </c>
      <c r="U21" s="34">
        <v>80.0286889076232</v>
      </c>
      <c r="V21" s="34">
        <v>68.8942251205444</v>
      </c>
      <c r="W21" s="34">
        <v>18.056104183197</v>
      </c>
      <c r="X21" s="34">
        <v>27.8628039360046</v>
      </c>
      <c r="Y21" s="34">
        <v>31.3518710136413</v>
      </c>
      <c r="Z21" s="34">
        <v>29.3448338508605</v>
      </c>
      <c r="AA21" s="34">
        <v>50.413628578186</v>
      </c>
      <c r="AB21" s="34">
        <v>39.1205902099609</v>
      </c>
    </row>
  </sheetData>
  <printOptions gridLines="1" horizontalCentered="1"/>
  <pageMargins bottom="0.75" footer="0.0" header="0.0" left="0.25" right="0.25" top="0.75"/>
  <pageSetup fitToWidth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38"/>
  </cols>
  <sheetData>
    <row r="1">
      <c r="A1" s="5"/>
      <c r="B1" s="5"/>
      <c r="C1" s="1" t="s">
        <v>79</v>
      </c>
      <c r="E1" s="1" t="s">
        <v>80</v>
      </c>
      <c r="G1" s="1" t="s">
        <v>81</v>
      </c>
      <c r="I1" s="1" t="s">
        <v>82</v>
      </c>
      <c r="K1" s="1" t="s">
        <v>83</v>
      </c>
      <c r="M1" s="1" t="s">
        <v>84</v>
      </c>
    </row>
    <row r="2">
      <c r="A2" s="10" t="s">
        <v>85</v>
      </c>
      <c r="B2" s="10" t="s">
        <v>86</v>
      </c>
      <c r="C2" s="6" t="s">
        <v>87</v>
      </c>
      <c r="D2" s="6" t="s">
        <v>11</v>
      </c>
      <c r="E2" s="6" t="s">
        <v>87</v>
      </c>
      <c r="F2" s="6" t="s">
        <v>11</v>
      </c>
      <c r="G2" s="6" t="s">
        <v>87</v>
      </c>
      <c r="H2" s="6" t="s">
        <v>11</v>
      </c>
      <c r="I2" s="6" t="s">
        <v>87</v>
      </c>
      <c r="J2" s="6" t="s">
        <v>11</v>
      </c>
      <c r="K2" s="6" t="s">
        <v>87</v>
      </c>
      <c r="L2" s="6" t="s">
        <v>11</v>
      </c>
      <c r="M2" s="6" t="s">
        <v>87</v>
      </c>
      <c r="N2" s="6" t="s">
        <v>11</v>
      </c>
    </row>
    <row r="3">
      <c r="A3" s="39" t="s">
        <v>30</v>
      </c>
      <c r="B3" s="40" t="s">
        <v>31</v>
      </c>
      <c r="C3" s="41">
        <f>AVERAGE(C4:C13)</f>
        <v>57.15258532</v>
      </c>
      <c r="D3" s="41">
        <f>STDEV(C4:C13)</f>
        <v>2.26226939</v>
      </c>
      <c r="E3" s="41">
        <f>AVERAGE(E4:E13)</f>
        <v>34.32257767</v>
      </c>
      <c r="F3" s="41">
        <f>STDEV(E4:E13)</f>
        <v>3.319099893</v>
      </c>
      <c r="G3" s="41">
        <f>AVERAGE(G4:G13)</f>
        <v>374.7352178</v>
      </c>
      <c r="H3" s="41">
        <f>STDEV(G4:G13)</f>
        <v>19.83148014</v>
      </c>
      <c r="I3" s="41">
        <f>AVERAGE(I4:I13)</f>
        <v>153.9784529</v>
      </c>
      <c r="J3" s="41">
        <f>STDEV(I4:I13)</f>
        <v>5.646152874</v>
      </c>
      <c r="K3" s="41">
        <f>AVERAGE(K4:K13)</f>
        <v>2495.929026</v>
      </c>
      <c r="L3" s="41">
        <f>STDEV(K4:K13)</f>
        <v>105.3503482</v>
      </c>
      <c r="M3" s="41">
        <f>AVERAGE(M4:M13)</f>
        <v>1010.470114</v>
      </c>
      <c r="N3" s="41">
        <f>STDEV(M4:M13)</f>
        <v>59.82907639</v>
      </c>
    </row>
    <row r="4">
      <c r="C4" s="34">
        <v>56.0863771438598</v>
      </c>
      <c r="E4" s="34">
        <v>30.2445936203002</v>
      </c>
      <c r="G4" s="34">
        <v>354.532451629638</v>
      </c>
      <c r="I4" s="34">
        <v>152.812307357788</v>
      </c>
      <c r="K4" s="34">
        <v>2422.50862789154</v>
      </c>
      <c r="M4" s="34">
        <v>903.440337181091</v>
      </c>
    </row>
    <row r="5">
      <c r="A5" s="42" t="s">
        <v>88</v>
      </c>
      <c r="C5" s="34">
        <v>56.809024810791</v>
      </c>
      <c r="E5" s="34">
        <v>34.0031242370605</v>
      </c>
      <c r="G5" s="34">
        <v>395.461688041687</v>
      </c>
      <c r="I5" s="34">
        <v>153.270895004272</v>
      </c>
      <c r="K5" s="34">
        <v>2768.55000209808</v>
      </c>
      <c r="M5" s="34">
        <v>1008.34246635437</v>
      </c>
    </row>
    <row r="6">
      <c r="A6" s="43">
        <f>C3/E3</f>
        <v>1.665160055</v>
      </c>
      <c r="C6" s="34">
        <v>62.0799493789672</v>
      </c>
      <c r="E6" s="34">
        <v>30.6405010223388</v>
      </c>
      <c r="G6" s="34">
        <v>392.638126373291</v>
      </c>
      <c r="I6" s="34">
        <v>159.429853439331</v>
      </c>
      <c r="K6" s="34">
        <v>2415.1349620819</v>
      </c>
      <c r="M6" s="34">
        <v>1002.46449756622</v>
      </c>
    </row>
    <row r="7">
      <c r="A7" s="43"/>
      <c r="C7" s="34">
        <v>54.6884412765502</v>
      </c>
      <c r="E7" s="34">
        <v>36.3428087234497</v>
      </c>
      <c r="G7" s="34">
        <v>363.356268882751</v>
      </c>
      <c r="I7" s="34">
        <v>155.31099319458</v>
      </c>
      <c r="K7" s="34">
        <v>2439.12643432617</v>
      </c>
      <c r="M7" s="34">
        <v>991.723979949951</v>
      </c>
    </row>
    <row r="8">
      <c r="A8" s="42" t="s">
        <v>89</v>
      </c>
      <c r="C8" s="34">
        <v>57.452688217163</v>
      </c>
      <c r="E8" s="34">
        <v>34.44225025177</v>
      </c>
      <c r="G8" s="34">
        <v>333.840836524963</v>
      </c>
      <c r="I8" s="34">
        <v>157.189047813415</v>
      </c>
      <c r="K8" s="34">
        <v>2433.1569108963</v>
      </c>
      <c r="M8" s="34">
        <v>925.33458995819</v>
      </c>
    </row>
    <row r="9">
      <c r="A9" s="43">
        <f>G3/I3</f>
        <v>2.433686082</v>
      </c>
      <c r="C9" s="34">
        <v>55.9173736572265</v>
      </c>
      <c r="E9" s="34">
        <v>33.7249088287353</v>
      </c>
      <c r="G9" s="34">
        <v>375.579593658447</v>
      </c>
      <c r="I9" s="34">
        <v>159.586702346801</v>
      </c>
      <c r="K9" s="34">
        <v>2449.2780380249</v>
      </c>
      <c r="M9" s="34">
        <v>1018.92368030548</v>
      </c>
    </row>
    <row r="10">
      <c r="A10" s="43"/>
      <c r="C10" s="34">
        <v>54.3289880752563</v>
      </c>
      <c r="E10" s="34">
        <v>42.1397409439086</v>
      </c>
      <c r="G10" s="34">
        <v>376.848155975341</v>
      </c>
      <c r="I10" s="34">
        <v>151.001635551452</v>
      </c>
      <c r="K10" s="34">
        <v>2512.66352844238</v>
      </c>
      <c r="M10" s="34">
        <v>1084.7136850357</v>
      </c>
    </row>
    <row r="11">
      <c r="A11" s="42" t="s">
        <v>90</v>
      </c>
      <c r="C11" s="34">
        <v>56.8010063171386</v>
      </c>
      <c r="E11" s="34">
        <v>34.1366519927978</v>
      </c>
      <c r="G11" s="34">
        <v>380.510659217834</v>
      </c>
      <c r="I11" s="34">
        <v>153.868859291076</v>
      </c>
      <c r="K11" s="34">
        <v>2477.4188632965</v>
      </c>
      <c r="M11" s="34">
        <v>1079.24010086059</v>
      </c>
    </row>
    <row r="12">
      <c r="A12" s="12">
        <f>K3/M3</f>
        <v>2.470067142</v>
      </c>
      <c r="C12" s="34">
        <v>58.4928874969482</v>
      </c>
      <c r="E12" s="34">
        <v>34.9297819137573</v>
      </c>
      <c r="G12" s="34">
        <v>397.913317680358</v>
      </c>
      <c r="I12" s="34">
        <v>140.104621887207</v>
      </c>
      <c r="K12" s="34">
        <v>2485.7111005783</v>
      </c>
      <c r="M12" s="34">
        <v>1031.86487865448</v>
      </c>
    </row>
    <row r="13">
      <c r="A13" s="24"/>
      <c r="B13" s="24"/>
      <c r="C13" s="37">
        <v>58.869116783142</v>
      </c>
      <c r="D13" s="24"/>
      <c r="E13" s="37">
        <v>32.6214151382446</v>
      </c>
      <c r="F13" s="24"/>
      <c r="G13" s="37">
        <v>376.67107963562</v>
      </c>
      <c r="H13" s="24"/>
      <c r="I13" s="37">
        <v>157.209612846374</v>
      </c>
      <c r="J13" s="24"/>
      <c r="K13" s="37">
        <v>2555.74179458618</v>
      </c>
      <c r="L13" s="24"/>
      <c r="M13" s="37">
        <v>1058.65292072296</v>
      </c>
      <c r="N13" s="24"/>
    </row>
    <row r="14">
      <c r="A14" s="39" t="s">
        <v>22</v>
      </c>
      <c r="B14" s="40" t="s">
        <v>26</v>
      </c>
      <c r="C14" s="41">
        <f>AVERAGE(C15:C24)</f>
        <v>111.3764592</v>
      </c>
      <c r="D14" s="41">
        <f>STDEV(C15:C24)</f>
        <v>12.27972081</v>
      </c>
      <c r="E14" s="41">
        <f>AVERAGE(E15:E24)</f>
        <v>31.93800249</v>
      </c>
      <c r="F14" s="41">
        <f>STDEV(E15:E24)</f>
        <v>6.445866555</v>
      </c>
      <c r="G14" s="41">
        <f>AVERAGE(G15:G24)</f>
        <v>797.3474434</v>
      </c>
      <c r="H14" s="41">
        <f>STDEV(G15:G24)</f>
        <v>59.6995168</v>
      </c>
      <c r="I14" s="41">
        <f>AVERAGE(I15:I24)</f>
        <v>49.52956829</v>
      </c>
      <c r="J14" s="41">
        <f>STDEV(I15:I24)</f>
        <v>3.342988163</v>
      </c>
      <c r="K14" s="41">
        <f>AVERAGE(K15:K24)</f>
        <v>7001.482782</v>
      </c>
      <c r="L14" s="41">
        <f>STDEV(K15:K24)</f>
        <v>327.2739117</v>
      </c>
      <c r="M14" s="41">
        <f>AVERAGE(M15:M24)</f>
        <v>214.6137006</v>
      </c>
      <c r="N14" s="41">
        <f>STDEV(M15:M24)</f>
        <v>34.19465845</v>
      </c>
    </row>
    <row r="15">
      <c r="C15" s="34">
        <v>111.672710418701</v>
      </c>
      <c r="E15" s="34">
        <v>23.4129095077514</v>
      </c>
      <c r="G15" s="34">
        <v>897.727181434631</v>
      </c>
      <c r="I15" s="34">
        <v>47.3674087524414</v>
      </c>
      <c r="K15" s="34">
        <v>6756.52311897277</v>
      </c>
      <c r="M15" s="34">
        <v>196.808278083801</v>
      </c>
    </row>
    <row r="16">
      <c r="A16" s="42" t="s">
        <v>88</v>
      </c>
      <c r="C16" s="34">
        <v>121.967181205749</v>
      </c>
      <c r="E16" s="34">
        <v>28.5322532653808</v>
      </c>
      <c r="G16" s="34">
        <v>811.68091392517</v>
      </c>
      <c r="I16" s="34">
        <v>45.6219272613525</v>
      </c>
      <c r="K16" s="34">
        <v>6717.61068153381</v>
      </c>
      <c r="M16" s="34">
        <v>205.065809249877</v>
      </c>
    </row>
    <row r="17">
      <c r="A17" s="43">
        <f>C14/E14</f>
        <v>3.487270666</v>
      </c>
      <c r="C17" s="34">
        <v>117.45285987854</v>
      </c>
      <c r="E17" s="34">
        <v>36.2589492797851</v>
      </c>
      <c r="G17" s="34">
        <v>882.931703567504</v>
      </c>
      <c r="I17" s="34">
        <v>46.0608692169189</v>
      </c>
      <c r="K17" s="34">
        <v>7572.29462242126</v>
      </c>
      <c r="M17" s="34">
        <v>211.697589874267</v>
      </c>
    </row>
    <row r="18">
      <c r="A18" s="43"/>
      <c r="C18" s="34">
        <v>105.787724494934</v>
      </c>
      <c r="E18" s="34">
        <v>31.0236043930053</v>
      </c>
      <c r="G18" s="34">
        <v>695.025484085083</v>
      </c>
      <c r="I18" s="34">
        <v>51.1404390335083</v>
      </c>
      <c r="K18" s="34">
        <v>6756.97305774688</v>
      </c>
      <c r="M18" s="34">
        <v>210.082723617553</v>
      </c>
    </row>
    <row r="19">
      <c r="A19" s="42" t="s">
        <v>89</v>
      </c>
      <c r="C19" s="34">
        <v>86.9052019119262</v>
      </c>
      <c r="E19" s="34">
        <v>41.1180076599121</v>
      </c>
      <c r="G19" s="34">
        <v>799.538442611694</v>
      </c>
      <c r="I19" s="34">
        <v>51.5728178024292</v>
      </c>
      <c r="K19" s="34">
        <v>6952.40271759033</v>
      </c>
      <c r="M19" s="34">
        <v>205.470670700073</v>
      </c>
    </row>
    <row r="20">
      <c r="A20" s="43">
        <f>G14/I14</f>
        <v>16.09841295</v>
      </c>
      <c r="C20" s="34">
        <v>105.817008972167</v>
      </c>
      <c r="E20" s="34">
        <v>25.4996347427368</v>
      </c>
      <c r="G20" s="34">
        <v>746.834923744201</v>
      </c>
      <c r="I20" s="34">
        <v>46.3574314117431</v>
      </c>
      <c r="K20" s="34">
        <v>7059.22976779937</v>
      </c>
      <c r="M20" s="34">
        <v>202.157588005065</v>
      </c>
    </row>
    <row r="21">
      <c r="A21" s="43"/>
      <c r="C21" s="34">
        <v>111.103063583374</v>
      </c>
      <c r="E21" s="34">
        <v>39.854284286499</v>
      </c>
      <c r="G21" s="34">
        <v>803.01408290863</v>
      </c>
      <c r="I21" s="34">
        <v>53.7347192764282</v>
      </c>
      <c r="K21" s="34">
        <v>7478.30204963684</v>
      </c>
      <c r="M21" s="34">
        <v>303.971407890319</v>
      </c>
    </row>
    <row r="22">
      <c r="A22" s="42" t="s">
        <v>90</v>
      </c>
      <c r="C22" s="34">
        <v>127.273103713989</v>
      </c>
      <c r="E22" s="34">
        <v>25.7300882339477</v>
      </c>
      <c r="G22" s="34">
        <v>764.129651069641</v>
      </c>
      <c r="I22" s="34">
        <v>47.3189191818237</v>
      </c>
      <c r="K22" s="34">
        <v>7248.96776485443</v>
      </c>
      <c r="M22" s="34">
        <v>177.093263626098</v>
      </c>
    </row>
    <row r="23">
      <c r="A23" s="12">
        <f>K14/M14</f>
        <v>32.62365246</v>
      </c>
      <c r="C23" s="34">
        <v>124.925930976867</v>
      </c>
      <c r="E23" s="34">
        <v>38.1542024612426</v>
      </c>
      <c r="G23" s="34">
        <v>791.961106300354</v>
      </c>
      <c r="I23" s="34">
        <v>51.6002416610717</v>
      </c>
      <c r="K23" s="34">
        <v>6699.24144554138</v>
      </c>
      <c r="M23" s="34">
        <v>201.986730575561</v>
      </c>
    </row>
    <row r="24">
      <c r="C24" s="34">
        <v>100.859807014465</v>
      </c>
      <c r="E24" s="34">
        <v>29.7960910797119</v>
      </c>
      <c r="G24" s="34">
        <v>780.630944252014</v>
      </c>
      <c r="I24" s="34">
        <v>54.5209093093872</v>
      </c>
      <c r="K24" s="34">
        <v>6773.28258895874</v>
      </c>
      <c r="M24" s="34">
        <v>231.802944183349</v>
      </c>
    </row>
    <row r="25">
      <c r="A25" s="44" t="s">
        <v>39</v>
      </c>
      <c r="B25" s="45" t="s">
        <v>43</v>
      </c>
      <c r="C25" s="41">
        <f>AVERAGE(C26:C35)</f>
        <v>56.90932913</v>
      </c>
      <c r="D25" s="41">
        <f>STDEV(C26:C35)</f>
        <v>9.531586852</v>
      </c>
      <c r="E25" s="41">
        <f>AVERAGE(E26:E35)</f>
        <v>33.70714617</v>
      </c>
      <c r="F25" s="41">
        <f>STDEV(E26:E35)</f>
        <v>4.207218461</v>
      </c>
      <c r="G25" s="41">
        <f>AVERAGE(G26:G35)</f>
        <v>246.0574474</v>
      </c>
      <c r="H25" s="41">
        <f>STDEV(G26:G35)</f>
        <v>23.67101414</v>
      </c>
      <c r="I25" s="41">
        <f>AVERAGE(I26:I35)</f>
        <v>111.0540639</v>
      </c>
      <c r="J25" s="41">
        <f>STDEV(I26:I35)</f>
        <v>4.848989794</v>
      </c>
      <c r="K25" s="41">
        <f>AVERAGE(K26:K35)</f>
        <v>1333.635854</v>
      </c>
      <c r="L25" s="41">
        <f>STDEV(K26:K35)</f>
        <v>76.6832396</v>
      </c>
      <c r="M25" s="41">
        <f>AVERAGE(M26:M35)</f>
        <v>786.4386488</v>
      </c>
      <c r="N25" s="41">
        <f>STDEV(M26:M35)</f>
        <v>32.1491564</v>
      </c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</row>
    <row r="26">
      <c r="C26" s="34">
        <v>54.6006460189819</v>
      </c>
      <c r="E26" s="34">
        <v>27.0533933639526</v>
      </c>
      <c r="G26" s="34">
        <v>229.97604560852</v>
      </c>
      <c r="I26" s="34">
        <v>117.761965751647</v>
      </c>
      <c r="K26" s="34">
        <v>1211.4648694992</v>
      </c>
      <c r="M26" s="34">
        <v>782.776034355163</v>
      </c>
    </row>
    <row r="27">
      <c r="A27" s="42" t="s">
        <v>88</v>
      </c>
      <c r="C27" s="34">
        <v>51.4209671020507</v>
      </c>
      <c r="E27" s="34">
        <v>33.1627225875854</v>
      </c>
      <c r="G27" s="34">
        <v>211.703523635864</v>
      </c>
      <c r="I27" s="34">
        <v>115.246177673339</v>
      </c>
      <c r="K27" s="34">
        <v>1285.81067752838</v>
      </c>
      <c r="M27" s="34">
        <v>739.337288856506</v>
      </c>
    </row>
    <row r="28">
      <c r="A28" s="43">
        <f>C25/E25</f>
        <v>1.68834611</v>
      </c>
      <c r="C28" s="34">
        <v>49.6455841064453</v>
      </c>
      <c r="E28" s="34">
        <v>31.620698928833</v>
      </c>
      <c r="G28" s="34">
        <v>240.333501815795</v>
      </c>
      <c r="I28" s="34">
        <v>106.370265960693</v>
      </c>
      <c r="K28" s="34">
        <v>1238.91992282867</v>
      </c>
      <c r="M28" s="34">
        <v>780.088146209716</v>
      </c>
    </row>
    <row r="29">
      <c r="A29" s="43"/>
      <c r="C29" s="34">
        <v>81.3243789672851</v>
      </c>
      <c r="E29" s="34">
        <v>35.9549131393432</v>
      </c>
      <c r="G29" s="34">
        <v>249.686319351196</v>
      </c>
      <c r="I29" s="34">
        <v>111.324098587036</v>
      </c>
      <c r="K29" s="34">
        <v>1347.67899608612</v>
      </c>
      <c r="M29" s="34">
        <v>779.436666488647</v>
      </c>
    </row>
    <row r="30">
      <c r="A30" s="42" t="s">
        <v>89</v>
      </c>
      <c r="C30" s="34">
        <v>49.6652965545654</v>
      </c>
      <c r="E30" s="34">
        <v>37.7328605651855</v>
      </c>
      <c r="G30" s="34">
        <v>302.137016296386</v>
      </c>
      <c r="I30" s="34">
        <v>113.898714065551</v>
      </c>
      <c r="K30" s="34">
        <v>1395.60941600799</v>
      </c>
      <c r="M30" s="34">
        <v>812.623536109924</v>
      </c>
    </row>
    <row r="31">
      <c r="A31" s="43">
        <f>G25/I25</f>
        <v>2.215654599</v>
      </c>
      <c r="C31" s="34">
        <v>60.707251548767</v>
      </c>
      <c r="E31" s="34">
        <v>35.0559387207031</v>
      </c>
      <c r="G31" s="34">
        <v>237.038581848144</v>
      </c>
      <c r="I31" s="34">
        <v>112.208643913269</v>
      </c>
      <c r="K31" s="34">
        <v>1415.99638366699</v>
      </c>
      <c r="M31" s="34">
        <v>838.099114418029</v>
      </c>
    </row>
    <row r="32">
      <c r="A32" s="43"/>
      <c r="C32" s="34">
        <v>50.986421585083</v>
      </c>
      <c r="E32" s="34">
        <v>38.963171005249</v>
      </c>
      <c r="G32" s="34">
        <v>260.388695716857</v>
      </c>
      <c r="I32" s="34">
        <v>112.805572509765</v>
      </c>
      <c r="K32" s="34">
        <v>1308.92230224609</v>
      </c>
      <c r="M32" s="34">
        <v>742.935729980468</v>
      </c>
    </row>
    <row r="33">
      <c r="A33" s="42" t="s">
        <v>90</v>
      </c>
      <c r="C33" s="34">
        <v>61.0150718688964</v>
      </c>
      <c r="E33" s="34">
        <v>35.7750425338745</v>
      </c>
      <c r="G33" s="34">
        <v>237.58551120758</v>
      </c>
      <c r="I33" s="34">
        <v>113.48868560791</v>
      </c>
      <c r="K33" s="34">
        <v>1440.91304969787</v>
      </c>
      <c r="M33" s="34">
        <v>771.179136276245</v>
      </c>
    </row>
    <row r="34">
      <c r="A34" s="12">
        <f>K25/M25</f>
        <v>1.695791345</v>
      </c>
      <c r="C34" s="34">
        <v>53.1109409332275</v>
      </c>
      <c r="E34" s="34">
        <v>35.3135519027709</v>
      </c>
      <c r="G34" s="34">
        <v>240.636546134948</v>
      </c>
      <c r="I34" s="34">
        <v>104.420148849487</v>
      </c>
      <c r="K34" s="34">
        <v>1303.59362125396</v>
      </c>
      <c r="M34" s="34">
        <v>824.559685707092</v>
      </c>
    </row>
    <row r="35">
      <c r="A35" s="24"/>
      <c r="B35" s="24"/>
      <c r="C35" s="37">
        <v>56.616732597351</v>
      </c>
      <c r="D35" s="24"/>
      <c r="E35" s="34">
        <v>26.4391689300537</v>
      </c>
      <c r="F35" s="24"/>
      <c r="G35" s="34">
        <v>251.088732719421</v>
      </c>
      <c r="H35" s="24"/>
      <c r="I35" s="34">
        <v>103.016366004943</v>
      </c>
      <c r="J35" s="24"/>
      <c r="K35" s="34">
        <v>1387.44930362701</v>
      </c>
      <c r="L35" s="24"/>
      <c r="M35" s="34">
        <v>793.351149559021</v>
      </c>
      <c r="N35" s="24"/>
    </row>
    <row r="36">
      <c r="A36" s="39" t="s">
        <v>44</v>
      </c>
      <c r="B36" s="40" t="s">
        <v>45</v>
      </c>
      <c r="C36" s="41">
        <f>AVERAGE(C37:C46)</f>
        <v>77.05017395</v>
      </c>
      <c r="D36" s="41">
        <f>STDEV(C37:C46)</f>
        <v>14.72160379</v>
      </c>
      <c r="E36" s="41">
        <f>AVERAGE(E37:E46)</f>
        <v>39.00994816</v>
      </c>
      <c r="F36" s="41">
        <f>STDEV(E37:E46)</f>
        <v>9.172634262</v>
      </c>
      <c r="G36" s="41">
        <f>AVERAGE(G37:G46)</f>
        <v>337.6645753</v>
      </c>
      <c r="H36" s="41">
        <f>STDEV(G37:G46)</f>
        <v>81.77039376</v>
      </c>
      <c r="I36" s="41">
        <f>AVERAGE(I37:I46)</f>
        <v>41.62413406</v>
      </c>
      <c r="J36" s="41">
        <f>STDEV(I37:I46)</f>
        <v>6.119287515</v>
      </c>
      <c r="K36" s="41">
        <f>AVERAGE(K37:K46)</f>
        <v>2129.344193</v>
      </c>
      <c r="L36" s="41">
        <f>STDEV(K37:K46)</f>
        <v>161.8408128</v>
      </c>
      <c r="M36" s="41">
        <f>AVERAGE(M37:M46)</f>
        <v>108.0597514</v>
      </c>
      <c r="N36" s="41">
        <f>STDEV(M37:M46)</f>
        <v>12.90249138</v>
      </c>
    </row>
    <row r="37">
      <c r="C37" s="34">
        <v>55.3583240509033</v>
      </c>
      <c r="E37" s="34">
        <v>36.4998760223388</v>
      </c>
      <c r="G37" s="34">
        <v>332.434914588928</v>
      </c>
      <c r="I37" s="34">
        <v>39.0198621749877</v>
      </c>
      <c r="K37" s="34">
        <v>2136.90409374237</v>
      </c>
      <c r="M37" s="34">
        <v>124.09666442871</v>
      </c>
    </row>
    <row r="38">
      <c r="A38" s="42" t="s">
        <v>88</v>
      </c>
      <c r="C38" s="34">
        <v>100.835494041442</v>
      </c>
      <c r="E38" s="34">
        <v>32.4588270187377</v>
      </c>
      <c r="G38" s="34">
        <v>519.966319084167</v>
      </c>
      <c r="I38" s="34">
        <v>41.069465637207</v>
      </c>
      <c r="K38" s="34">
        <v>2239.9679813385</v>
      </c>
      <c r="M38" s="34">
        <v>111.552152633666</v>
      </c>
    </row>
    <row r="39">
      <c r="A39" s="43">
        <f>C36/E36</f>
        <v>1.975141665</v>
      </c>
      <c r="C39" s="34">
        <v>75.6672258377075</v>
      </c>
      <c r="E39" s="34">
        <v>40.8622207641601</v>
      </c>
      <c r="G39" s="34">
        <v>269.238996505737</v>
      </c>
      <c r="I39" s="34">
        <v>35.6523065567016</v>
      </c>
      <c r="K39" s="34">
        <v>2460.96318054199</v>
      </c>
      <c r="M39" s="34">
        <v>87.8607568740844</v>
      </c>
    </row>
    <row r="40">
      <c r="A40" s="43"/>
      <c r="C40" s="34">
        <v>69.9849462509155</v>
      </c>
      <c r="E40" s="34">
        <v>42.6697797775268</v>
      </c>
      <c r="G40" s="34">
        <v>353.476238250732</v>
      </c>
      <c r="I40" s="34">
        <v>39.2476387023925</v>
      </c>
      <c r="K40" s="34">
        <v>2137.4412908554</v>
      </c>
      <c r="M40" s="34">
        <v>108.635087013244</v>
      </c>
    </row>
    <row r="41">
      <c r="A41" s="42" t="s">
        <v>89</v>
      </c>
      <c r="C41" s="34">
        <v>98.2513847351074</v>
      </c>
      <c r="E41" s="34">
        <v>30.7627906799316</v>
      </c>
      <c r="G41" s="34">
        <v>361.318748474121</v>
      </c>
      <c r="I41" s="34">
        <v>31.7610788345336</v>
      </c>
      <c r="K41" s="34">
        <v>1809.50442028045</v>
      </c>
      <c r="M41" s="34">
        <v>100.233644485473</v>
      </c>
    </row>
    <row r="42">
      <c r="A42" s="43">
        <f>G36/I36</f>
        <v>8.11223063</v>
      </c>
      <c r="C42" s="34">
        <v>59.7370424270629</v>
      </c>
      <c r="E42" s="34">
        <v>36.7388858795166</v>
      </c>
      <c r="G42" s="34">
        <v>229.398567199707</v>
      </c>
      <c r="I42" s="34">
        <v>43.5523309707641</v>
      </c>
      <c r="K42" s="34">
        <v>2031.75984096527</v>
      </c>
      <c r="M42" s="34">
        <v>91.6466608047485</v>
      </c>
    </row>
    <row r="43">
      <c r="A43" s="43"/>
      <c r="C43" s="34">
        <v>83.0528469085693</v>
      </c>
      <c r="E43" s="34">
        <v>27.1377668380737</v>
      </c>
      <c r="G43" s="34">
        <v>280.223313331604</v>
      </c>
      <c r="I43" s="34">
        <v>39.370846748352</v>
      </c>
      <c r="K43" s="34">
        <v>2096.68824386596</v>
      </c>
      <c r="M43" s="34">
        <v>106.458473205566</v>
      </c>
    </row>
    <row r="44">
      <c r="A44" s="42" t="s">
        <v>90</v>
      </c>
      <c r="C44" s="34">
        <v>71.1099061965942</v>
      </c>
      <c r="E44" s="34">
        <v>35.3654689788818</v>
      </c>
      <c r="G44" s="34">
        <v>347.531955718994</v>
      </c>
      <c r="I44" s="34">
        <v>52.2124099731445</v>
      </c>
      <c r="K44" s="34">
        <v>2132.03904342651</v>
      </c>
      <c r="M44" s="34">
        <v>112.071053504943</v>
      </c>
    </row>
    <row r="45">
      <c r="A45" s="12">
        <f>K36/M36</f>
        <v>19.70524793</v>
      </c>
      <c r="C45" s="34">
        <v>73.8376550674438</v>
      </c>
      <c r="E45" s="34">
        <v>50.1837720870971</v>
      </c>
      <c r="G45" s="34">
        <v>397.548267364501</v>
      </c>
      <c r="I45" s="34">
        <v>45.0872602462768</v>
      </c>
      <c r="K45" s="34">
        <v>2109.06342506408</v>
      </c>
      <c r="M45" s="34">
        <v>129.767353057861</v>
      </c>
    </row>
    <row r="46">
      <c r="A46" s="24"/>
      <c r="B46" s="24"/>
      <c r="C46" s="34">
        <v>82.666913986206</v>
      </c>
      <c r="D46" s="24"/>
      <c r="E46" s="34">
        <v>57.4200935363769</v>
      </c>
      <c r="F46" s="24"/>
      <c r="G46" s="34">
        <v>285.508432388305</v>
      </c>
      <c r="H46" s="24"/>
      <c r="I46" s="34">
        <v>49.2681407928466</v>
      </c>
      <c r="J46" s="24"/>
      <c r="K46" s="34">
        <v>2139.11040782928</v>
      </c>
      <c r="L46" s="24"/>
      <c r="M46" s="34">
        <v>108.275668144226</v>
      </c>
      <c r="N46" s="24"/>
    </row>
    <row r="47">
      <c r="A47" s="46" t="s">
        <v>14</v>
      </c>
      <c r="B47" s="47" t="s">
        <v>16</v>
      </c>
      <c r="C47" s="41">
        <f>AVERAGE(C48:C57)</f>
        <v>360.3031902</v>
      </c>
      <c r="D47" s="41">
        <f>STDEV(C48:C57)</f>
        <v>20.95403345</v>
      </c>
      <c r="E47" s="41">
        <f>AVERAGE(E48:E57)</f>
        <v>118.0600576</v>
      </c>
      <c r="F47" s="41">
        <f>STDEV(E48:E57)</f>
        <v>7.118029594</v>
      </c>
      <c r="G47" s="41">
        <f>AVERAGE(G48:G57)</f>
        <v>1937.424227</v>
      </c>
      <c r="H47" s="41">
        <f>STDEV(G48:G57)</f>
        <v>36.84084409</v>
      </c>
      <c r="I47" s="41">
        <f>AVERAGE(I48:I57)</f>
        <v>152.9622237</v>
      </c>
      <c r="J47" s="41">
        <f>STDEV(I48:I57)</f>
        <v>10.24310423</v>
      </c>
      <c r="K47" s="41">
        <f>AVERAGE(K48:K57)</f>
        <v>18171.8628</v>
      </c>
      <c r="L47" s="41">
        <f>STDEV(K48:K57)</f>
        <v>968.6944864</v>
      </c>
      <c r="M47" s="41">
        <f>AVERAGE(M48:M57)</f>
        <v>471.0747257</v>
      </c>
      <c r="N47" s="41">
        <f>STDEV(M48:M57)</f>
        <v>252.9187266</v>
      </c>
    </row>
    <row r="48">
      <c r="C48" s="34">
        <v>354.611315727233</v>
      </c>
      <c r="E48" s="34">
        <v>116.238785743713</v>
      </c>
      <c r="G48" s="34">
        <v>1998.54357242584</v>
      </c>
      <c r="I48" s="34">
        <v>146.894179344177</v>
      </c>
      <c r="K48" s="34">
        <v>17687.2410612106</v>
      </c>
      <c r="M48" s="34">
        <v>1177.90557670593</v>
      </c>
    </row>
    <row r="49">
      <c r="A49" s="42" t="s">
        <v>88</v>
      </c>
      <c r="C49" s="34">
        <v>399.929478645324</v>
      </c>
      <c r="E49" s="34">
        <v>108.682826042175</v>
      </c>
      <c r="G49" s="34">
        <v>1967.93042755126</v>
      </c>
      <c r="I49" s="34">
        <v>168.151154518127</v>
      </c>
      <c r="K49" s="34">
        <v>18411.4072761535</v>
      </c>
      <c r="M49" s="34">
        <v>366.972923278808</v>
      </c>
    </row>
    <row r="50">
      <c r="A50" s="43">
        <f>C47/E47</f>
        <v>3.051863581</v>
      </c>
      <c r="C50" s="34">
        <v>334.372487068176</v>
      </c>
      <c r="E50" s="34">
        <v>131.362726211547</v>
      </c>
      <c r="G50" s="34">
        <v>1913.91606140136</v>
      </c>
      <c r="I50" s="34">
        <v>141.238470077514</v>
      </c>
      <c r="K50" s="34">
        <v>17866.4160146713</v>
      </c>
      <c r="M50" s="34">
        <v>355.891302108764</v>
      </c>
    </row>
    <row r="51">
      <c r="A51" s="43"/>
      <c r="C51" s="34">
        <v>351.099775314331</v>
      </c>
      <c r="E51" s="34">
        <v>118.947258949279</v>
      </c>
      <c r="G51" s="34">
        <v>1910.13382816314</v>
      </c>
      <c r="I51" s="34">
        <v>148.618934631347</v>
      </c>
      <c r="K51" s="34">
        <v>17708.7167549133</v>
      </c>
      <c r="M51" s="34">
        <v>362.122785568237</v>
      </c>
    </row>
    <row r="52">
      <c r="A52" s="42" t="s">
        <v>89</v>
      </c>
      <c r="C52" s="34">
        <v>366.748672485351</v>
      </c>
      <c r="E52" s="34">
        <v>117.907592773437</v>
      </c>
      <c r="G52" s="34">
        <v>1895.57258892059</v>
      </c>
      <c r="I52" s="34">
        <v>140.466525077819</v>
      </c>
      <c r="K52" s="34">
        <v>17897.7483844757</v>
      </c>
      <c r="M52" s="34">
        <v>354.161481857299</v>
      </c>
    </row>
    <row r="53">
      <c r="A53" s="43">
        <f>G47/I47</f>
        <v>12.66603073</v>
      </c>
      <c r="C53" s="34">
        <v>356.843265533447</v>
      </c>
      <c r="E53" s="34">
        <v>111.736907958984</v>
      </c>
      <c r="G53" s="34">
        <v>1989.26739788055</v>
      </c>
      <c r="I53" s="34">
        <v>144.824029922485</v>
      </c>
      <c r="K53" s="34">
        <v>20865.9164190292</v>
      </c>
      <c r="M53" s="34">
        <v>433.604123115539</v>
      </c>
    </row>
    <row r="54">
      <c r="A54" s="43"/>
      <c r="C54" s="34">
        <v>390.8570022583</v>
      </c>
      <c r="E54" s="34">
        <v>123.558661460876</v>
      </c>
      <c r="G54" s="34">
        <v>1909.6953716278</v>
      </c>
      <c r="I54" s="34">
        <v>153.390587806701</v>
      </c>
      <c r="K54" s="34">
        <v>17923.8166570663</v>
      </c>
      <c r="M54" s="34">
        <v>454.538575172424</v>
      </c>
    </row>
    <row r="55">
      <c r="A55" s="42" t="s">
        <v>90</v>
      </c>
      <c r="C55" s="34">
        <v>340.805959701538</v>
      </c>
      <c r="E55" s="34">
        <v>119.862538337707</v>
      </c>
      <c r="G55" s="34">
        <v>1929.93453788757</v>
      </c>
      <c r="I55" s="34">
        <v>156.292414665222</v>
      </c>
      <c r="K55" s="34">
        <v>17811.1350936889</v>
      </c>
      <c r="M55" s="34">
        <v>361.732586860656</v>
      </c>
    </row>
    <row r="56">
      <c r="A56" s="12">
        <f>K47/M47</f>
        <v>38.57532958</v>
      </c>
      <c r="C56" s="34">
        <v>345.448632240295</v>
      </c>
      <c r="E56" s="34">
        <v>108.863761901855</v>
      </c>
      <c r="G56" s="34">
        <v>1950.42915916442</v>
      </c>
      <c r="I56" s="34">
        <v>163.632570266723</v>
      </c>
      <c r="K56" s="34">
        <v>17808.9269981384</v>
      </c>
      <c r="M56" s="34">
        <v>358.70408630371</v>
      </c>
    </row>
    <row r="57">
      <c r="C57" s="34">
        <v>362.315313339233</v>
      </c>
      <c r="E57" s="34">
        <v>123.439517021179</v>
      </c>
      <c r="G57" s="34">
        <v>1908.81932067871</v>
      </c>
      <c r="I57" s="34">
        <v>166.113370895385</v>
      </c>
      <c r="K57" s="34">
        <v>17737.3033571243</v>
      </c>
      <c r="M57" s="34">
        <v>485.113816261291</v>
      </c>
    </row>
    <row r="59">
      <c r="K59" s="34"/>
    </row>
  </sheetData>
  <mergeCells count="6">
    <mergeCell ref="C1:D1"/>
    <mergeCell ref="E1:F1"/>
    <mergeCell ref="G1:H1"/>
    <mergeCell ref="I1:J1"/>
    <mergeCell ref="K1:L1"/>
    <mergeCell ref="M1:N1"/>
  </mergeCells>
  <hyperlinks>
    <hyperlink r:id="rId1" location="L9-L44" ref="B3"/>
    <hyperlink r:id="rId2" location="L64-L76" ref="B14"/>
    <hyperlink r:id="rId3" location="L123-L146" ref="B25"/>
    <hyperlink r:id="rId4" location="L14-L42" ref="B36"/>
    <hyperlink r:id="rId5" location="L103-L146" ref="B47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8.38"/>
  </cols>
  <sheetData>
    <row r="1">
      <c r="A1" s="5"/>
      <c r="B1" s="5"/>
      <c r="C1" s="1" t="s">
        <v>79</v>
      </c>
      <c r="E1" s="1" t="s">
        <v>80</v>
      </c>
      <c r="G1" s="1" t="s">
        <v>81</v>
      </c>
      <c r="I1" s="1" t="s">
        <v>82</v>
      </c>
      <c r="K1" s="1" t="s">
        <v>83</v>
      </c>
      <c r="M1" s="1" t="s">
        <v>84</v>
      </c>
    </row>
    <row r="2">
      <c r="A2" s="10" t="s">
        <v>85</v>
      </c>
      <c r="B2" s="10" t="s">
        <v>86</v>
      </c>
      <c r="C2" s="6" t="s">
        <v>87</v>
      </c>
      <c r="D2" s="6" t="s">
        <v>11</v>
      </c>
      <c r="E2" s="6" t="s">
        <v>87</v>
      </c>
      <c r="F2" s="6" t="s">
        <v>11</v>
      </c>
      <c r="G2" s="6" t="s">
        <v>87</v>
      </c>
      <c r="H2" s="6" t="s">
        <v>11</v>
      </c>
      <c r="I2" s="6" t="s">
        <v>87</v>
      </c>
      <c r="J2" s="6" t="s">
        <v>11</v>
      </c>
      <c r="K2" s="6" t="s">
        <v>87</v>
      </c>
      <c r="L2" s="6" t="s">
        <v>11</v>
      </c>
      <c r="M2" s="6" t="s">
        <v>87</v>
      </c>
      <c r="N2" s="6" t="s">
        <v>11</v>
      </c>
    </row>
    <row r="3">
      <c r="A3" s="39" t="s">
        <v>30</v>
      </c>
      <c r="B3" s="40" t="s">
        <v>31</v>
      </c>
      <c r="C3" s="41">
        <f>AVERAGE(C4:C13)</f>
        <v>57.15258532</v>
      </c>
      <c r="D3" s="41">
        <f>STDEV(C4:C13)</f>
        <v>2.26226939</v>
      </c>
      <c r="E3" s="41">
        <f>AVERAGE(E4:E13)</f>
        <v>34.32257767</v>
      </c>
      <c r="F3" s="41">
        <f>STDEV(E4:E13)</f>
        <v>3.319099893</v>
      </c>
      <c r="G3" s="41">
        <f>AVERAGE(G4:G13)</f>
        <v>374.7352178</v>
      </c>
      <c r="H3" s="41">
        <f>STDEV(G4:G13)</f>
        <v>19.83148014</v>
      </c>
      <c r="I3" s="41">
        <f>AVERAGE(I4:I13)</f>
        <v>153.9784529</v>
      </c>
      <c r="J3" s="41">
        <f>STDEV(I4:I13)</f>
        <v>5.646152874</v>
      </c>
      <c r="K3" s="41">
        <f>AVERAGE(K4:K13)</f>
        <v>2495.929026</v>
      </c>
      <c r="L3" s="41">
        <f>STDEV(K4:K13)</f>
        <v>105.3503482</v>
      </c>
      <c r="M3" s="41">
        <f>AVERAGE(M4:M13)</f>
        <v>1010.470114</v>
      </c>
      <c r="N3" s="41">
        <f>STDEV(M4:M13)</f>
        <v>59.82907639</v>
      </c>
    </row>
    <row r="4">
      <c r="C4" s="34">
        <v>56.0863771438598</v>
      </c>
      <c r="E4" s="34">
        <v>30.2445936203002</v>
      </c>
      <c r="G4" s="34">
        <v>354.532451629638</v>
      </c>
      <c r="I4" s="34">
        <v>152.812307357788</v>
      </c>
      <c r="K4" s="34">
        <v>2422.50862789154</v>
      </c>
      <c r="M4" s="34">
        <v>903.440337181091</v>
      </c>
    </row>
    <row r="5">
      <c r="A5" s="42" t="s">
        <v>88</v>
      </c>
      <c r="C5" s="34">
        <v>56.809024810791</v>
      </c>
      <c r="E5" s="34">
        <v>34.0031242370605</v>
      </c>
      <c r="G5" s="34">
        <v>395.461688041687</v>
      </c>
      <c r="I5" s="34">
        <v>153.270895004272</v>
      </c>
      <c r="K5" s="34">
        <v>2768.55000209808</v>
      </c>
      <c r="M5" s="34">
        <v>1008.34246635437</v>
      </c>
    </row>
    <row r="6">
      <c r="A6" s="43">
        <f>C3/E3</f>
        <v>1.665160055</v>
      </c>
      <c r="C6" s="34">
        <v>62.0799493789672</v>
      </c>
      <c r="E6" s="34">
        <v>30.6405010223388</v>
      </c>
      <c r="G6" s="34">
        <v>392.638126373291</v>
      </c>
      <c r="I6" s="34">
        <v>159.429853439331</v>
      </c>
      <c r="K6" s="34">
        <v>2415.1349620819</v>
      </c>
      <c r="M6" s="34">
        <v>1002.46449756622</v>
      </c>
    </row>
    <row r="7">
      <c r="A7" s="43"/>
      <c r="C7" s="34">
        <v>54.6884412765502</v>
      </c>
      <c r="E7" s="34">
        <v>36.3428087234497</v>
      </c>
      <c r="G7" s="34">
        <v>363.356268882751</v>
      </c>
      <c r="I7" s="34">
        <v>155.31099319458</v>
      </c>
      <c r="K7" s="34">
        <v>2439.12643432617</v>
      </c>
      <c r="M7" s="34">
        <v>991.723979949951</v>
      </c>
    </row>
    <row r="8">
      <c r="A8" s="42" t="s">
        <v>89</v>
      </c>
      <c r="C8" s="34">
        <v>57.452688217163</v>
      </c>
      <c r="E8" s="34">
        <v>34.44225025177</v>
      </c>
      <c r="G8" s="34">
        <v>333.840836524963</v>
      </c>
      <c r="I8" s="34">
        <v>157.189047813415</v>
      </c>
      <c r="K8" s="34">
        <v>2433.1569108963</v>
      </c>
      <c r="M8" s="34">
        <v>925.33458995819</v>
      </c>
    </row>
    <row r="9">
      <c r="A9" s="43">
        <f>G3/I3</f>
        <v>2.433686082</v>
      </c>
      <c r="C9" s="34">
        <v>55.9173736572265</v>
      </c>
      <c r="E9" s="34">
        <v>33.7249088287353</v>
      </c>
      <c r="G9" s="34">
        <v>375.579593658447</v>
      </c>
      <c r="I9" s="34">
        <v>159.586702346801</v>
      </c>
      <c r="K9" s="34">
        <v>2449.2780380249</v>
      </c>
      <c r="M9" s="34">
        <v>1018.92368030548</v>
      </c>
    </row>
    <row r="10">
      <c r="A10" s="43"/>
      <c r="C10" s="34">
        <v>54.3289880752563</v>
      </c>
      <c r="E10" s="34">
        <v>42.1397409439086</v>
      </c>
      <c r="G10" s="34">
        <v>376.848155975341</v>
      </c>
      <c r="I10" s="34">
        <v>151.001635551452</v>
      </c>
      <c r="K10" s="34">
        <v>2512.66352844238</v>
      </c>
      <c r="M10" s="34">
        <v>1084.7136850357</v>
      </c>
    </row>
    <row r="11">
      <c r="A11" s="42" t="s">
        <v>90</v>
      </c>
      <c r="C11" s="34">
        <v>56.8010063171386</v>
      </c>
      <c r="E11" s="34">
        <v>34.1366519927978</v>
      </c>
      <c r="G11" s="34">
        <v>380.510659217834</v>
      </c>
      <c r="I11" s="34">
        <v>153.868859291076</v>
      </c>
      <c r="K11" s="34">
        <v>2477.4188632965</v>
      </c>
      <c r="M11" s="34">
        <v>1079.24010086059</v>
      </c>
    </row>
    <row r="12">
      <c r="A12" s="12">
        <f>K3/M3</f>
        <v>2.470067142</v>
      </c>
      <c r="C12" s="34">
        <v>58.4928874969482</v>
      </c>
      <c r="E12" s="34">
        <v>34.9297819137573</v>
      </c>
      <c r="G12" s="34">
        <v>397.913317680358</v>
      </c>
      <c r="I12" s="34">
        <v>140.104621887207</v>
      </c>
      <c r="K12" s="34">
        <v>2485.7111005783</v>
      </c>
      <c r="M12" s="34">
        <v>1031.86487865448</v>
      </c>
    </row>
    <row r="13">
      <c r="A13" s="24"/>
      <c r="B13" s="24"/>
      <c r="C13" s="37">
        <v>58.869116783142</v>
      </c>
      <c r="D13" s="24"/>
      <c r="E13" s="37">
        <v>32.6214151382446</v>
      </c>
      <c r="F13" s="24"/>
      <c r="G13" s="37">
        <v>376.67107963562</v>
      </c>
      <c r="H13" s="24"/>
      <c r="I13" s="37">
        <v>157.209612846374</v>
      </c>
      <c r="J13" s="24"/>
      <c r="K13" s="37">
        <v>2555.74179458618</v>
      </c>
      <c r="L13" s="24"/>
      <c r="M13" s="37">
        <v>1058.65292072296</v>
      </c>
      <c r="N13" s="24"/>
    </row>
    <row r="14">
      <c r="A14" s="39" t="s">
        <v>22</v>
      </c>
      <c r="B14" s="40" t="s">
        <v>26</v>
      </c>
      <c r="C14" s="41">
        <f>AVERAGE(C15:C24)</f>
        <v>111.3764592</v>
      </c>
      <c r="D14" s="41">
        <f>STDEV(C15:C24)</f>
        <v>12.27972081</v>
      </c>
      <c r="E14" s="41">
        <f>AVERAGE(E15:E24)</f>
        <v>31.93800249</v>
      </c>
      <c r="F14" s="41">
        <f>STDEV(E15:E24)</f>
        <v>6.445866555</v>
      </c>
      <c r="G14" s="41">
        <f>AVERAGE(G15:G24)</f>
        <v>797.3474434</v>
      </c>
      <c r="H14" s="41">
        <f>STDEV(G15:G24)</f>
        <v>59.6995168</v>
      </c>
      <c r="I14" s="41">
        <f>AVERAGE(I15:I24)</f>
        <v>49.52956829</v>
      </c>
      <c r="J14" s="41">
        <f>STDEV(I15:I24)</f>
        <v>3.342988163</v>
      </c>
      <c r="K14" s="41">
        <f>AVERAGE(K15:K24)</f>
        <v>7001.482782</v>
      </c>
      <c r="L14" s="41">
        <f>STDEV(K15:K24)</f>
        <v>327.2739117</v>
      </c>
      <c r="M14" s="41">
        <f>AVERAGE(M15:M24)</f>
        <v>214.6137006</v>
      </c>
      <c r="N14" s="41">
        <f>STDEV(M15:M24)</f>
        <v>34.19465845</v>
      </c>
    </row>
    <row r="15">
      <c r="C15" s="34">
        <v>111.672710418701</v>
      </c>
      <c r="E15" s="34">
        <v>23.4129095077514</v>
      </c>
      <c r="G15" s="34">
        <v>897.727181434631</v>
      </c>
      <c r="I15" s="34">
        <v>47.3674087524414</v>
      </c>
      <c r="K15" s="34">
        <v>6756.52311897277</v>
      </c>
      <c r="M15" s="34">
        <v>196.808278083801</v>
      </c>
    </row>
    <row r="16">
      <c r="A16" s="42" t="s">
        <v>88</v>
      </c>
      <c r="C16" s="34">
        <v>121.967181205749</v>
      </c>
      <c r="E16" s="34">
        <v>28.5322532653808</v>
      </c>
      <c r="G16" s="34">
        <v>811.68091392517</v>
      </c>
      <c r="I16" s="34">
        <v>45.6219272613525</v>
      </c>
      <c r="K16" s="34">
        <v>6717.61068153381</v>
      </c>
      <c r="M16" s="34">
        <v>205.065809249877</v>
      </c>
    </row>
    <row r="17">
      <c r="A17" s="43">
        <f>C14/E14</f>
        <v>3.487270666</v>
      </c>
      <c r="C17" s="34">
        <v>117.45285987854</v>
      </c>
      <c r="E17" s="34">
        <v>36.2589492797851</v>
      </c>
      <c r="G17" s="34">
        <v>882.931703567504</v>
      </c>
      <c r="I17" s="34">
        <v>46.0608692169189</v>
      </c>
      <c r="K17" s="34">
        <v>7572.29462242126</v>
      </c>
      <c r="M17" s="34">
        <v>211.697589874267</v>
      </c>
    </row>
    <row r="18">
      <c r="A18" s="43"/>
      <c r="C18" s="34">
        <v>105.787724494934</v>
      </c>
      <c r="E18" s="34">
        <v>31.0236043930053</v>
      </c>
      <c r="G18" s="34">
        <v>695.025484085083</v>
      </c>
      <c r="I18" s="34">
        <v>51.1404390335083</v>
      </c>
      <c r="K18" s="34">
        <v>6756.97305774688</v>
      </c>
      <c r="M18" s="34">
        <v>210.082723617553</v>
      </c>
    </row>
    <row r="19">
      <c r="A19" s="42" t="s">
        <v>89</v>
      </c>
      <c r="C19" s="34">
        <v>86.9052019119262</v>
      </c>
      <c r="E19" s="34">
        <v>41.1180076599121</v>
      </c>
      <c r="G19" s="34">
        <v>799.538442611694</v>
      </c>
      <c r="I19" s="34">
        <v>51.5728178024292</v>
      </c>
      <c r="K19" s="34">
        <v>6952.40271759033</v>
      </c>
      <c r="M19" s="34">
        <v>205.470670700073</v>
      </c>
    </row>
    <row r="20">
      <c r="A20" s="43">
        <f>G14/I14</f>
        <v>16.09841295</v>
      </c>
      <c r="C20" s="34">
        <v>105.817008972167</v>
      </c>
      <c r="E20" s="34">
        <v>25.4996347427368</v>
      </c>
      <c r="G20" s="34">
        <v>746.834923744201</v>
      </c>
      <c r="I20" s="34">
        <v>46.3574314117431</v>
      </c>
      <c r="K20" s="34">
        <v>7059.22976779937</v>
      </c>
      <c r="M20" s="34">
        <v>202.157588005065</v>
      </c>
    </row>
    <row r="21">
      <c r="A21" s="43"/>
      <c r="C21" s="34">
        <v>111.103063583374</v>
      </c>
      <c r="E21" s="34">
        <v>39.854284286499</v>
      </c>
      <c r="G21" s="34">
        <v>803.01408290863</v>
      </c>
      <c r="I21" s="34">
        <v>53.7347192764282</v>
      </c>
      <c r="K21" s="34">
        <v>7478.30204963684</v>
      </c>
      <c r="M21" s="34">
        <v>303.971407890319</v>
      </c>
    </row>
    <row r="22">
      <c r="A22" s="42" t="s">
        <v>90</v>
      </c>
      <c r="C22" s="34">
        <v>127.273103713989</v>
      </c>
      <c r="E22" s="34">
        <v>25.7300882339477</v>
      </c>
      <c r="G22" s="34">
        <v>764.129651069641</v>
      </c>
      <c r="I22" s="34">
        <v>47.3189191818237</v>
      </c>
      <c r="K22" s="34">
        <v>7248.96776485443</v>
      </c>
      <c r="M22" s="34">
        <v>177.093263626098</v>
      </c>
    </row>
    <row r="23">
      <c r="A23" s="12">
        <f>K14/M14</f>
        <v>32.62365246</v>
      </c>
      <c r="C23" s="34">
        <v>124.925930976867</v>
      </c>
      <c r="E23" s="34">
        <v>38.1542024612426</v>
      </c>
      <c r="G23" s="34">
        <v>791.961106300354</v>
      </c>
      <c r="I23" s="34">
        <v>51.6002416610717</v>
      </c>
      <c r="K23" s="34">
        <v>6699.24144554138</v>
      </c>
      <c r="M23" s="34">
        <v>201.986730575561</v>
      </c>
    </row>
    <row r="24">
      <c r="C24" s="34">
        <v>100.859807014465</v>
      </c>
      <c r="E24" s="34">
        <v>29.7960910797119</v>
      </c>
      <c r="G24" s="34">
        <v>780.630944252014</v>
      </c>
      <c r="I24" s="34">
        <v>54.5209093093872</v>
      </c>
      <c r="K24" s="34">
        <v>6773.28258895874</v>
      </c>
      <c r="M24" s="34">
        <v>231.802944183349</v>
      </c>
    </row>
    <row r="25">
      <c r="A25" s="44" t="s">
        <v>39</v>
      </c>
      <c r="B25" s="45" t="s">
        <v>43</v>
      </c>
      <c r="C25" s="41">
        <f>AVERAGE(C26:C35)</f>
        <v>56.90932913</v>
      </c>
      <c r="D25" s="41">
        <f>STDEV(C26:C35)</f>
        <v>9.531586852</v>
      </c>
      <c r="E25" s="41">
        <f>AVERAGE(E26:E35)</f>
        <v>33.70714617</v>
      </c>
      <c r="F25" s="41">
        <f>STDEV(E26:E35)</f>
        <v>4.207218461</v>
      </c>
      <c r="G25" s="41">
        <f>AVERAGE(G26:G35)</f>
        <v>246.0574474</v>
      </c>
      <c r="H25" s="41">
        <f>STDEV(G26:G35)</f>
        <v>23.67101414</v>
      </c>
      <c r="I25" s="41">
        <f>AVERAGE(I26:I35)</f>
        <v>111.0540639</v>
      </c>
      <c r="J25" s="41">
        <f>STDEV(I26:I35)</f>
        <v>4.848989794</v>
      </c>
      <c r="K25" s="41">
        <f>AVERAGE(K26:K35)</f>
        <v>1333.635854</v>
      </c>
      <c r="L25" s="41">
        <f>STDEV(K26:K35)</f>
        <v>76.6832396</v>
      </c>
      <c r="M25" s="41">
        <f>AVERAGE(M26:M35)</f>
        <v>786.4386488</v>
      </c>
      <c r="N25" s="41">
        <f>STDEV(M26:M35)</f>
        <v>32.1491564</v>
      </c>
    </row>
    <row r="26">
      <c r="C26" s="34">
        <v>54.6006460189819</v>
      </c>
      <c r="E26" s="34">
        <v>27.0533933639526</v>
      </c>
      <c r="G26" s="34">
        <v>229.97604560852</v>
      </c>
      <c r="I26" s="34">
        <v>117.761965751647</v>
      </c>
      <c r="K26" s="34">
        <v>1211.4648694992</v>
      </c>
      <c r="M26" s="34">
        <v>782.776034355163</v>
      </c>
    </row>
    <row r="27">
      <c r="A27" s="42" t="s">
        <v>88</v>
      </c>
      <c r="C27" s="34">
        <v>51.4209671020507</v>
      </c>
      <c r="E27" s="34">
        <v>33.1627225875854</v>
      </c>
      <c r="G27" s="34">
        <v>211.703523635864</v>
      </c>
      <c r="I27" s="34">
        <v>115.246177673339</v>
      </c>
      <c r="K27" s="34">
        <v>1285.81067752838</v>
      </c>
      <c r="M27" s="34">
        <v>739.337288856506</v>
      </c>
    </row>
    <row r="28">
      <c r="A28" s="43">
        <f>C25/E25</f>
        <v>1.68834611</v>
      </c>
      <c r="C28" s="34">
        <v>49.6455841064453</v>
      </c>
      <c r="E28" s="34">
        <v>31.620698928833</v>
      </c>
      <c r="G28" s="34">
        <v>240.333501815795</v>
      </c>
      <c r="I28" s="34">
        <v>106.370265960693</v>
      </c>
      <c r="K28" s="34">
        <v>1238.91992282867</v>
      </c>
      <c r="M28" s="34">
        <v>780.088146209716</v>
      </c>
    </row>
    <row r="29">
      <c r="A29" s="43"/>
      <c r="C29" s="34">
        <v>81.3243789672851</v>
      </c>
      <c r="E29" s="34">
        <v>35.9549131393432</v>
      </c>
      <c r="G29" s="34">
        <v>249.686319351196</v>
      </c>
      <c r="I29" s="34">
        <v>111.324098587036</v>
      </c>
      <c r="K29" s="34">
        <v>1347.67899608612</v>
      </c>
      <c r="M29" s="34">
        <v>779.436666488647</v>
      </c>
    </row>
    <row r="30">
      <c r="A30" s="42" t="s">
        <v>89</v>
      </c>
      <c r="C30" s="34">
        <v>49.6652965545654</v>
      </c>
      <c r="E30" s="34">
        <v>37.7328605651855</v>
      </c>
      <c r="G30" s="34">
        <v>302.137016296386</v>
      </c>
      <c r="I30" s="34">
        <v>113.898714065551</v>
      </c>
      <c r="K30" s="34">
        <v>1395.60941600799</v>
      </c>
      <c r="M30" s="34">
        <v>812.623536109924</v>
      </c>
    </row>
    <row r="31">
      <c r="A31" s="43">
        <f>G25/I25</f>
        <v>2.215654599</v>
      </c>
      <c r="C31" s="34">
        <v>60.707251548767</v>
      </c>
      <c r="E31" s="34">
        <v>35.0559387207031</v>
      </c>
      <c r="G31" s="34">
        <v>237.038581848144</v>
      </c>
      <c r="I31" s="34">
        <v>112.208643913269</v>
      </c>
      <c r="K31" s="34">
        <v>1415.99638366699</v>
      </c>
      <c r="M31" s="34">
        <v>838.099114418029</v>
      </c>
    </row>
    <row r="32">
      <c r="A32" s="43"/>
      <c r="C32" s="34">
        <v>50.986421585083</v>
      </c>
      <c r="E32" s="34">
        <v>38.963171005249</v>
      </c>
      <c r="G32" s="34">
        <v>260.388695716857</v>
      </c>
      <c r="I32" s="34">
        <v>112.805572509765</v>
      </c>
      <c r="K32" s="34">
        <v>1308.92230224609</v>
      </c>
      <c r="M32" s="34">
        <v>742.935729980468</v>
      </c>
    </row>
    <row r="33">
      <c r="A33" s="42" t="s">
        <v>90</v>
      </c>
      <c r="C33" s="34">
        <v>61.0150718688964</v>
      </c>
      <c r="E33" s="34">
        <v>35.7750425338745</v>
      </c>
      <c r="G33" s="34">
        <v>237.58551120758</v>
      </c>
      <c r="I33" s="34">
        <v>113.48868560791</v>
      </c>
      <c r="K33" s="34">
        <v>1440.91304969787</v>
      </c>
      <c r="M33" s="34">
        <v>771.179136276245</v>
      </c>
    </row>
    <row r="34">
      <c r="A34" s="12">
        <f>K25/M25</f>
        <v>1.695791345</v>
      </c>
      <c r="C34" s="34">
        <v>53.1109409332275</v>
      </c>
      <c r="E34" s="34">
        <v>35.3135519027709</v>
      </c>
      <c r="G34" s="34">
        <v>240.636546134948</v>
      </c>
      <c r="I34" s="34">
        <v>104.420148849487</v>
      </c>
      <c r="K34" s="34">
        <v>1303.59362125396</v>
      </c>
      <c r="M34" s="34">
        <v>824.559685707092</v>
      </c>
    </row>
    <row r="35">
      <c r="A35" s="24"/>
      <c r="B35" s="24"/>
      <c r="C35" s="37">
        <v>56.616732597351</v>
      </c>
      <c r="D35" s="24"/>
      <c r="E35" s="34">
        <v>26.4391689300537</v>
      </c>
      <c r="F35" s="24"/>
      <c r="G35" s="34">
        <v>251.088732719421</v>
      </c>
      <c r="H35" s="24"/>
      <c r="I35" s="34">
        <v>103.016366004943</v>
      </c>
      <c r="J35" s="24"/>
      <c r="K35" s="34">
        <v>1387.44930362701</v>
      </c>
      <c r="L35" s="24"/>
      <c r="M35" s="34">
        <v>793.351149559021</v>
      </c>
      <c r="N35" s="24"/>
    </row>
    <row r="36">
      <c r="A36" s="39" t="s">
        <v>44</v>
      </c>
      <c r="B36" s="40" t="s">
        <v>45</v>
      </c>
      <c r="C36" s="41">
        <f>AVERAGE(C37:C46)</f>
        <v>77.05017395</v>
      </c>
      <c r="D36" s="41">
        <f>STDEV(C37:C46)</f>
        <v>14.72160379</v>
      </c>
      <c r="E36" s="41">
        <f>AVERAGE(E37:E46)</f>
        <v>39.00994816</v>
      </c>
      <c r="F36" s="41">
        <f>STDEV(E37:E46)</f>
        <v>9.172634262</v>
      </c>
      <c r="G36" s="41">
        <f>AVERAGE(G37:G46)</f>
        <v>337.6645753</v>
      </c>
      <c r="H36" s="41">
        <f>STDEV(G37:G46)</f>
        <v>81.77039376</v>
      </c>
      <c r="I36" s="41">
        <f>AVERAGE(I37:I46)</f>
        <v>41.62413406</v>
      </c>
      <c r="J36" s="41">
        <f>STDEV(I37:I46)</f>
        <v>6.119287515</v>
      </c>
      <c r="K36" s="41">
        <f>AVERAGE(K37:K46)</f>
        <v>2129.344193</v>
      </c>
      <c r="L36" s="41">
        <f>STDEV(K37:K46)</f>
        <v>161.8408128</v>
      </c>
      <c r="M36" s="41">
        <f>AVERAGE(M37:M46)</f>
        <v>108.0597514</v>
      </c>
      <c r="N36" s="41">
        <f>STDEV(M37:M46)</f>
        <v>12.90249138</v>
      </c>
    </row>
    <row r="37">
      <c r="C37" s="34">
        <v>55.3583240509033</v>
      </c>
      <c r="E37" s="34">
        <v>36.4998760223388</v>
      </c>
      <c r="G37" s="34">
        <v>332.434914588928</v>
      </c>
      <c r="I37" s="34">
        <v>39.0198621749877</v>
      </c>
      <c r="K37" s="34">
        <v>2136.90409374237</v>
      </c>
      <c r="M37" s="34">
        <v>124.09666442871</v>
      </c>
    </row>
    <row r="38">
      <c r="A38" s="42" t="s">
        <v>88</v>
      </c>
      <c r="C38" s="34">
        <v>100.835494041442</v>
      </c>
      <c r="E38" s="34">
        <v>32.4588270187377</v>
      </c>
      <c r="G38" s="34">
        <v>519.966319084167</v>
      </c>
      <c r="I38" s="34">
        <v>41.069465637207</v>
      </c>
      <c r="K38" s="34">
        <v>2239.9679813385</v>
      </c>
      <c r="M38" s="34">
        <v>111.552152633666</v>
      </c>
    </row>
    <row r="39">
      <c r="A39" s="43">
        <f>C36/E36</f>
        <v>1.975141665</v>
      </c>
      <c r="C39" s="34">
        <v>75.6672258377075</v>
      </c>
      <c r="E39" s="34">
        <v>40.8622207641601</v>
      </c>
      <c r="G39" s="34">
        <v>269.238996505737</v>
      </c>
      <c r="I39" s="34">
        <v>35.6523065567016</v>
      </c>
      <c r="K39" s="34">
        <v>2460.96318054199</v>
      </c>
      <c r="M39" s="34">
        <v>87.8607568740844</v>
      </c>
    </row>
    <row r="40">
      <c r="A40" s="43"/>
      <c r="C40" s="34">
        <v>69.9849462509155</v>
      </c>
      <c r="E40" s="34">
        <v>42.6697797775268</v>
      </c>
      <c r="G40" s="34">
        <v>353.476238250732</v>
      </c>
      <c r="I40" s="34">
        <v>39.2476387023925</v>
      </c>
      <c r="K40" s="34">
        <v>2137.4412908554</v>
      </c>
      <c r="M40" s="34">
        <v>108.635087013244</v>
      </c>
    </row>
    <row r="41">
      <c r="A41" s="42" t="s">
        <v>89</v>
      </c>
      <c r="C41" s="34">
        <v>98.2513847351074</v>
      </c>
      <c r="E41" s="34">
        <v>30.7627906799316</v>
      </c>
      <c r="G41" s="34">
        <v>361.318748474121</v>
      </c>
      <c r="I41" s="34">
        <v>31.7610788345336</v>
      </c>
      <c r="K41" s="34">
        <v>1809.50442028045</v>
      </c>
      <c r="M41" s="34">
        <v>100.233644485473</v>
      </c>
    </row>
    <row r="42">
      <c r="A42" s="43">
        <f>G36/I36</f>
        <v>8.11223063</v>
      </c>
      <c r="C42" s="34">
        <v>59.7370424270629</v>
      </c>
      <c r="E42" s="34">
        <v>36.7388858795166</v>
      </c>
      <c r="G42" s="34">
        <v>229.398567199707</v>
      </c>
      <c r="I42" s="34">
        <v>43.5523309707641</v>
      </c>
      <c r="K42" s="34">
        <v>2031.75984096527</v>
      </c>
      <c r="M42" s="34">
        <v>91.6466608047485</v>
      </c>
    </row>
    <row r="43">
      <c r="A43" s="43"/>
      <c r="C43" s="34">
        <v>83.0528469085693</v>
      </c>
      <c r="E43" s="34">
        <v>27.1377668380737</v>
      </c>
      <c r="G43" s="34">
        <v>280.223313331604</v>
      </c>
      <c r="I43" s="34">
        <v>39.370846748352</v>
      </c>
      <c r="K43" s="34">
        <v>2096.68824386596</v>
      </c>
      <c r="M43" s="34">
        <v>106.458473205566</v>
      </c>
    </row>
    <row r="44">
      <c r="A44" s="42" t="s">
        <v>90</v>
      </c>
      <c r="C44" s="34">
        <v>71.1099061965942</v>
      </c>
      <c r="E44" s="34">
        <v>35.3654689788818</v>
      </c>
      <c r="G44" s="34">
        <v>347.531955718994</v>
      </c>
      <c r="I44" s="34">
        <v>52.2124099731445</v>
      </c>
      <c r="K44" s="34">
        <v>2132.03904342651</v>
      </c>
      <c r="M44" s="34">
        <v>112.071053504943</v>
      </c>
    </row>
    <row r="45">
      <c r="A45" s="12">
        <f>K36/M36</f>
        <v>19.70524793</v>
      </c>
      <c r="C45" s="34">
        <v>73.8376550674438</v>
      </c>
      <c r="E45" s="34">
        <v>50.1837720870971</v>
      </c>
      <c r="G45" s="34">
        <v>397.548267364501</v>
      </c>
      <c r="I45" s="34">
        <v>45.0872602462768</v>
      </c>
      <c r="K45" s="34">
        <v>2109.06342506408</v>
      </c>
      <c r="M45" s="34">
        <v>129.767353057861</v>
      </c>
    </row>
    <row r="46">
      <c r="A46" s="24"/>
      <c r="B46" s="24"/>
      <c r="C46" s="34">
        <v>82.666913986206</v>
      </c>
      <c r="D46" s="24"/>
      <c r="E46" s="34">
        <v>57.4200935363769</v>
      </c>
      <c r="F46" s="24"/>
      <c r="G46" s="34">
        <v>285.508432388305</v>
      </c>
      <c r="H46" s="24"/>
      <c r="I46" s="34">
        <v>49.2681407928466</v>
      </c>
      <c r="J46" s="24"/>
      <c r="K46" s="34">
        <v>2139.11040782928</v>
      </c>
      <c r="L46" s="24"/>
      <c r="M46" s="34">
        <v>108.275668144226</v>
      </c>
      <c r="N46" s="24"/>
    </row>
    <row r="47">
      <c r="A47" s="46" t="s">
        <v>14</v>
      </c>
      <c r="B47" s="47" t="s">
        <v>16</v>
      </c>
      <c r="C47" s="41">
        <f>AVERAGE(C48:C57)</f>
        <v>360.3031902</v>
      </c>
      <c r="D47" s="41">
        <f>STDEV(C48:C57)</f>
        <v>20.95403345</v>
      </c>
      <c r="E47" s="41">
        <f>AVERAGE(E48:E57)</f>
        <v>118.0600576</v>
      </c>
      <c r="F47" s="41">
        <f>STDEV(E48:E57)</f>
        <v>7.118029594</v>
      </c>
      <c r="G47" s="41">
        <f>AVERAGE(G48:G57)</f>
        <v>1937.424227</v>
      </c>
      <c r="H47" s="41">
        <f>STDEV(G48:G57)</f>
        <v>36.84084409</v>
      </c>
      <c r="I47" s="41">
        <f>AVERAGE(I48:I57)</f>
        <v>152.9622237</v>
      </c>
      <c r="J47" s="41">
        <f>STDEV(I48:I57)</f>
        <v>10.24310423</v>
      </c>
      <c r="K47" s="41">
        <f>AVERAGE(K48:K57)</f>
        <v>18171.8628</v>
      </c>
      <c r="L47" s="41">
        <f>STDEV(K48:K57)</f>
        <v>968.6944864</v>
      </c>
      <c r="M47" s="41">
        <f>AVERAGE(M48:M57)</f>
        <v>471.0747257</v>
      </c>
      <c r="N47" s="41">
        <f>STDEV(M48:M57)</f>
        <v>252.9187266</v>
      </c>
    </row>
    <row r="48">
      <c r="C48" s="34">
        <v>354.611315727233</v>
      </c>
      <c r="E48" s="34">
        <v>116.238785743713</v>
      </c>
      <c r="G48" s="34">
        <v>1998.54357242584</v>
      </c>
      <c r="I48" s="34">
        <v>146.894179344177</v>
      </c>
      <c r="K48" s="34">
        <v>17687.2410612106</v>
      </c>
      <c r="M48" s="34">
        <v>1177.90557670593</v>
      </c>
    </row>
    <row r="49">
      <c r="A49" s="42" t="s">
        <v>88</v>
      </c>
      <c r="C49" s="34">
        <v>399.929478645324</v>
      </c>
      <c r="E49" s="34">
        <v>108.682826042175</v>
      </c>
      <c r="G49" s="34">
        <v>1967.93042755126</v>
      </c>
      <c r="I49" s="34">
        <v>168.151154518127</v>
      </c>
      <c r="K49" s="34">
        <v>18411.4072761535</v>
      </c>
      <c r="M49" s="34">
        <v>366.972923278808</v>
      </c>
    </row>
    <row r="50">
      <c r="A50" s="43">
        <f>C47/E47</f>
        <v>3.051863581</v>
      </c>
      <c r="C50" s="34">
        <v>334.372487068176</v>
      </c>
      <c r="E50" s="34">
        <v>131.362726211547</v>
      </c>
      <c r="G50" s="34">
        <v>1913.91606140136</v>
      </c>
      <c r="I50" s="34">
        <v>141.238470077514</v>
      </c>
      <c r="K50" s="34">
        <v>17866.4160146713</v>
      </c>
      <c r="M50" s="34">
        <v>355.891302108764</v>
      </c>
    </row>
    <row r="51">
      <c r="A51" s="43"/>
      <c r="C51" s="34">
        <v>351.099775314331</v>
      </c>
      <c r="E51" s="34">
        <v>118.947258949279</v>
      </c>
      <c r="G51" s="34">
        <v>1910.13382816314</v>
      </c>
      <c r="I51" s="34">
        <v>148.618934631347</v>
      </c>
      <c r="K51" s="34">
        <v>17708.7167549133</v>
      </c>
      <c r="M51" s="34">
        <v>362.122785568237</v>
      </c>
    </row>
    <row r="52">
      <c r="A52" s="42" t="s">
        <v>89</v>
      </c>
      <c r="C52" s="34">
        <v>366.748672485351</v>
      </c>
      <c r="E52" s="34">
        <v>117.907592773437</v>
      </c>
      <c r="G52" s="34">
        <v>1895.57258892059</v>
      </c>
      <c r="I52" s="34">
        <v>140.466525077819</v>
      </c>
      <c r="K52" s="34">
        <v>17897.7483844757</v>
      </c>
      <c r="M52" s="34">
        <v>354.161481857299</v>
      </c>
    </row>
    <row r="53">
      <c r="A53" s="43">
        <f>G47/I47</f>
        <v>12.66603073</v>
      </c>
      <c r="C53" s="34">
        <v>356.843265533447</v>
      </c>
      <c r="E53" s="34">
        <v>111.736907958984</v>
      </c>
      <c r="G53" s="34">
        <v>1989.26739788055</v>
      </c>
      <c r="I53" s="34">
        <v>144.824029922485</v>
      </c>
      <c r="K53" s="34">
        <v>20865.9164190292</v>
      </c>
      <c r="M53" s="34">
        <v>433.604123115539</v>
      </c>
    </row>
    <row r="54">
      <c r="A54" s="43"/>
      <c r="C54" s="34">
        <v>390.8570022583</v>
      </c>
      <c r="E54" s="34">
        <v>123.558661460876</v>
      </c>
      <c r="G54" s="34">
        <v>1909.6953716278</v>
      </c>
      <c r="I54" s="34">
        <v>153.390587806701</v>
      </c>
      <c r="K54" s="34">
        <v>17923.8166570663</v>
      </c>
      <c r="M54" s="34">
        <v>454.538575172424</v>
      </c>
    </row>
    <row r="55">
      <c r="A55" s="42" t="s">
        <v>90</v>
      </c>
      <c r="C55" s="34">
        <v>340.805959701538</v>
      </c>
      <c r="E55" s="34">
        <v>119.862538337707</v>
      </c>
      <c r="G55" s="34">
        <v>1929.93453788757</v>
      </c>
      <c r="I55" s="34">
        <v>156.292414665222</v>
      </c>
      <c r="K55" s="34">
        <v>17811.1350936889</v>
      </c>
      <c r="M55" s="34">
        <v>361.732586860656</v>
      </c>
    </row>
    <row r="56">
      <c r="A56" s="12">
        <f>K47/M47</f>
        <v>38.57532958</v>
      </c>
      <c r="C56" s="34">
        <v>345.448632240295</v>
      </c>
      <c r="E56" s="34">
        <v>108.863761901855</v>
      </c>
      <c r="G56" s="34">
        <v>1950.42915916442</v>
      </c>
      <c r="I56" s="34">
        <v>163.632570266723</v>
      </c>
      <c r="K56" s="34">
        <v>17808.9269981384</v>
      </c>
      <c r="M56" s="34">
        <v>358.70408630371</v>
      </c>
    </row>
    <row r="57">
      <c r="C57" s="34">
        <v>362.315313339233</v>
      </c>
      <c r="E57" s="34">
        <v>123.439517021179</v>
      </c>
      <c r="G57" s="34">
        <v>1908.81932067871</v>
      </c>
      <c r="I57" s="34">
        <v>166.113370895385</v>
      </c>
      <c r="K57" s="34">
        <v>17737.3033571243</v>
      </c>
      <c r="M57" s="34">
        <v>485.113816261291</v>
      </c>
    </row>
  </sheetData>
  <mergeCells count="6">
    <mergeCell ref="C1:D1"/>
    <mergeCell ref="E1:F1"/>
    <mergeCell ref="G1:H1"/>
    <mergeCell ref="I1:J1"/>
    <mergeCell ref="K1:L1"/>
    <mergeCell ref="M1:N1"/>
  </mergeCells>
  <hyperlinks>
    <hyperlink r:id="rId1" location="L9-L44" ref="B3"/>
    <hyperlink r:id="rId2" location="L64-L76" ref="B14"/>
    <hyperlink r:id="rId3" location="L123-L146" ref="B25"/>
    <hyperlink r:id="rId4" location="L14-L42" ref="B36"/>
    <hyperlink r:id="rId5" location="L103-L146" ref="B47"/>
  </hyperlinks>
  <printOptions gridLines="1" horizontalCentered="1"/>
  <pageMargins bottom="0.75" footer="0.0" header="0.0" left="0.25" right="0.25" top="0.75"/>
  <pageSetup fitToHeight="0" cellComments="atEnd" orientation="portrait" pageOrder="overThenDown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8.38"/>
  </cols>
  <sheetData>
    <row r="1">
      <c r="A1" s="5"/>
      <c r="B1" s="5"/>
      <c r="C1" s="1" t="s">
        <v>79</v>
      </c>
      <c r="E1" s="1" t="s">
        <v>80</v>
      </c>
      <c r="G1" s="1" t="s">
        <v>81</v>
      </c>
      <c r="I1" s="1" t="s">
        <v>82</v>
      </c>
      <c r="K1" s="1" t="s">
        <v>83</v>
      </c>
      <c r="M1" s="1" t="s">
        <v>84</v>
      </c>
    </row>
    <row r="2">
      <c r="A2" s="10" t="s">
        <v>85</v>
      </c>
      <c r="B2" s="10" t="s">
        <v>86</v>
      </c>
      <c r="C2" s="6" t="s">
        <v>87</v>
      </c>
      <c r="D2" s="6" t="s">
        <v>11</v>
      </c>
      <c r="E2" s="6" t="s">
        <v>87</v>
      </c>
      <c r="F2" s="6" t="s">
        <v>11</v>
      </c>
      <c r="G2" s="6" t="s">
        <v>87</v>
      </c>
      <c r="H2" s="6" t="s">
        <v>11</v>
      </c>
      <c r="I2" s="6" t="s">
        <v>87</v>
      </c>
      <c r="J2" s="6" t="s">
        <v>11</v>
      </c>
      <c r="K2" s="6" t="s">
        <v>87</v>
      </c>
      <c r="L2" s="6" t="s">
        <v>11</v>
      </c>
      <c r="M2" s="6" t="s">
        <v>87</v>
      </c>
      <c r="N2" s="6" t="s">
        <v>11</v>
      </c>
    </row>
    <row r="3">
      <c r="A3" s="44" t="s">
        <v>22</v>
      </c>
      <c r="B3" s="45" t="s">
        <v>26</v>
      </c>
      <c r="C3" s="48">
        <f>average(C4:C13)</f>
        <v>0.375</v>
      </c>
      <c r="D3" s="48">
        <f>STDEV(C4:C13)</f>
        <v>0.1317615692</v>
      </c>
      <c r="E3" s="48">
        <f>average(E4:E13)</f>
        <v>0.25</v>
      </c>
      <c r="F3" s="48">
        <f>STDEV(E4:E13)</f>
        <v>0</v>
      </c>
      <c r="G3" s="48">
        <f>average(G4:G13)</f>
        <v>1</v>
      </c>
      <c r="H3" s="48">
        <f>STDEV(G4:G13)</f>
        <v>0</v>
      </c>
      <c r="I3" s="48">
        <f>average(I4:I13)</f>
        <v>0.25</v>
      </c>
      <c r="J3" s="48">
        <f>STDEV(I4:I13)</f>
        <v>0</v>
      </c>
      <c r="K3" s="48">
        <f>average(K4:K13)</f>
        <v>7.725</v>
      </c>
      <c r="L3" s="48">
        <f>STDEV(K4:K13)</f>
        <v>0.9010025281</v>
      </c>
      <c r="M3" s="48">
        <f>average(M4:M13)</f>
        <v>1.375</v>
      </c>
      <c r="N3" s="48">
        <f>STDEV(M4:M13)</f>
        <v>0.1317615692</v>
      </c>
    </row>
    <row r="4">
      <c r="C4" s="29">
        <v>0.25</v>
      </c>
      <c r="D4" s="49"/>
      <c r="E4" s="29">
        <v>0.25</v>
      </c>
      <c r="F4" s="49"/>
      <c r="G4" s="29">
        <v>1.0</v>
      </c>
      <c r="H4" s="49"/>
      <c r="I4" s="29">
        <v>0.25</v>
      </c>
      <c r="J4" s="49"/>
      <c r="K4" s="29">
        <v>7.5</v>
      </c>
      <c r="L4" s="49"/>
      <c r="M4" s="29">
        <v>1.5</v>
      </c>
    </row>
    <row r="5">
      <c r="A5" s="42"/>
      <c r="C5" s="29">
        <v>0.5</v>
      </c>
      <c r="D5" s="49"/>
      <c r="E5" s="29">
        <v>0.25</v>
      </c>
      <c r="F5" s="49"/>
      <c r="G5" s="29">
        <v>1.0</v>
      </c>
      <c r="H5" s="49"/>
      <c r="I5" s="29">
        <v>0.25</v>
      </c>
      <c r="J5" s="49"/>
      <c r="K5" s="29">
        <v>7.75</v>
      </c>
      <c r="L5" s="49"/>
      <c r="M5" s="29">
        <v>1.25</v>
      </c>
    </row>
    <row r="6">
      <c r="A6" s="43"/>
      <c r="C6" s="29">
        <v>0.25</v>
      </c>
      <c r="D6" s="49"/>
      <c r="E6" s="29">
        <v>0.25</v>
      </c>
      <c r="F6" s="49"/>
      <c r="G6" s="29">
        <v>1.0</v>
      </c>
      <c r="H6" s="49"/>
      <c r="I6" s="29">
        <v>0.25</v>
      </c>
      <c r="J6" s="49"/>
      <c r="K6" s="29">
        <v>7.5</v>
      </c>
      <c r="L6" s="49"/>
      <c r="M6" s="29">
        <v>1.25</v>
      </c>
    </row>
    <row r="7">
      <c r="A7" s="43"/>
      <c r="C7" s="29">
        <v>0.25</v>
      </c>
      <c r="D7" s="49"/>
      <c r="E7" s="29">
        <v>0.25</v>
      </c>
      <c r="F7" s="49"/>
      <c r="G7" s="29">
        <v>1.0</v>
      </c>
      <c r="H7" s="49"/>
      <c r="I7" s="29">
        <v>0.25</v>
      </c>
      <c r="J7" s="49"/>
      <c r="K7" s="29">
        <v>7.5</v>
      </c>
      <c r="L7" s="49"/>
      <c r="M7" s="29">
        <v>1.25</v>
      </c>
    </row>
    <row r="8">
      <c r="A8" s="42"/>
      <c r="C8" s="29">
        <v>0.25</v>
      </c>
      <c r="D8" s="49"/>
      <c r="E8" s="29">
        <v>0.25</v>
      </c>
      <c r="F8" s="49"/>
      <c r="G8" s="29">
        <v>1.0</v>
      </c>
      <c r="H8" s="49"/>
      <c r="I8" s="29">
        <v>0.25</v>
      </c>
      <c r="J8" s="49"/>
      <c r="K8" s="29">
        <v>7.25</v>
      </c>
      <c r="L8" s="49"/>
      <c r="M8" s="29">
        <v>1.25</v>
      </c>
    </row>
    <row r="9">
      <c r="A9" s="43"/>
      <c r="C9" s="29">
        <v>0.5</v>
      </c>
      <c r="D9" s="49"/>
      <c r="E9" s="29">
        <v>0.25</v>
      </c>
      <c r="F9" s="49"/>
      <c r="G9" s="29">
        <v>1.0</v>
      </c>
      <c r="H9" s="49"/>
      <c r="I9" s="29">
        <v>0.25</v>
      </c>
      <c r="J9" s="49"/>
      <c r="K9" s="29">
        <v>7.5</v>
      </c>
      <c r="L9" s="49"/>
      <c r="M9" s="29">
        <v>1.5</v>
      </c>
    </row>
    <row r="10">
      <c r="A10" s="43"/>
      <c r="C10" s="29">
        <v>0.5</v>
      </c>
      <c r="D10" s="49"/>
      <c r="E10" s="29">
        <v>0.25</v>
      </c>
      <c r="F10" s="49"/>
      <c r="G10" s="29">
        <v>1.0</v>
      </c>
      <c r="H10" s="49"/>
      <c r="I10" s="29">
        <v>0.25</v>
      </c>
      <c r="J10" s="49"/>
      <c r="K10" s="29">
        <v>7.25</v>
      </c>
      <c r="L10" s="49"/>
      <c r="M10" s="29">
        <v>1.5</v>
      </c>
    </row>
    <row r="11">
      <c r="A11" s="42"/>
      <c r="C11" s="29">
        <v>0.25</v>
      </c>
      <c r="D11" s="49"/>
      <c r="E11" s="29">
        <v>0.25</v>
      </c>
      <c r="F11" s="49"/>
      <c r="G11" s="29">
        <v>1.0</v>
      </c>
      <c r="H11" s="49"/>
      <c r="I11" s="29">
        <v>0.25</v>
      </c>
      <c r="J11" s="49"/>
      <c r="K11" s="29">
        <v>10.25</v>
      </c>
      <c r="L11" s="49"/>
      <c r="M11" s="29">
        <v>1.5</v>
      </c>
    </row>
    <row r="12">
      <c r="C12" s="29">
        <v>0.5</v>
      </c>
      <c r="D12" s="49"/>
      <c r="E12" s="29">
        <v>0.25</v>
      </c>
      <c r="F12" s="49"/>
      <c r="G12" s="29">
        <v>1.0</v>
      </c>
      <c r="H12" s="49"/>
      <c r="I12" s="29">
        <v>0.25</v>
      </c>
      <c r="J12" s="49"/>
      <c r="K12" s="29">
        <v>7.25</v>
      </c>
      <c r="L12" s="49"/>
      <c r="M12" s="29">
        <v>1.5</v>
      </c>
    </row>
    <row r="13">
      <c r="C13" s="29">
        <v>0.5</v>
      </c>
      <c r="D13" s="49"/>
      <c r="E13" s="29">
        <v>0.25</v>
      </c>
      <c r="F13" s="49"/>
      <c r="G13" s="29">
        <v>1.0</v>
      </c>
      <c r="H13" s="49"/>
      <c r="I13" s="29">
        <v>0.25</v>
      </c>
      <c r="J13" s="49"/>
      <c r="K13" s="29">
        <v>7.5</v>
      </c>
      <c r="L13" s="49"/>
      <c r="M13" s="29">
        <v>1.25</v>
      </c>
    </row>
    <row r="14">
      <c r="A14" s="44" t="s">
        <v>39</v>
      </c>
      <c r="B14" s="45" t="s">
        <v>43</v>
      </c>
      <c r="C14" s="48">
        <f>average(C15:C24)</f>
        <v>0.25</v>
      </c>
      <c r="D14" s="48">
        <f>STDEV(C15:C24)</f>
        <v>0</v>
      </c>
      <c r="E14" s="48">
        <f>average(E15:E24)</f>
        <v>0.25</v>
      </c>
      <c r="F14" s="48">
        <f>STDEV(E15:E24)</f>
        <v>0</v>
      </c>
      <c r="G14" s="48">
        <f>average(G15:G24)</f>
        <v>0.5</v>
      </c>
      <c r="H14" s="48">
        <f>STDEV(G15:G24)</f>
        <v>0</v>
      </c>
      <c r="I14" s="48">
        <f>average(I15:I24)</f>
        <v>0.5</v>
      </c>
      <c r="J14" s="48">
        <f>STDEV(I15:I24)</f>
        <v>0</v>
      </c>
      <c r="K14" s="48">
        <f>average(K15:K24)</f>
        <v>2.95</v>
      </c>
      <c r="L14" s="48">
        <f>STDEV(K15:K24)</f>
        <v>0.1972026594</v>
      </c>
      <c r="M14" s="48">
        <f>average(M15:M24)</f>
        <v>2.825</v>
      </c>
      <c r="N14" s="48">
        <f>STDEV(M15:M24)</f>
        <v>0.1207614729</v>
      </c>
    </row>
    <row r="15">
      <c r="C15" s="29">
        <v>0.25</v>
      </c>
      <c r="D15" s="49"/>
      <c r="E15" s="29">
        <v>0.25</v>
      </c>
      <c r="F15" s="49"/>
      <c r="G15" s="29">
        <v>0.5</v>
      </c>
      <c r="H15" s="49"/>
      <c r="I15" s="29">
        <v>0.5</v>
      </c>
      <c r="J15" s="49"/>
      <c r="K15" s="29">
        <v>2.75</v>
      </c>
      <c r="L15" s="49"/>
      <c r="M15" s="29">
        <v>2.75</v>
      </c>
    </row>
    <row r="16">
      <c r="A16" s="50" t="s">
        <v>91</v>
      </c>
      <c r="C16" s="29">
        <v>0.25</v>
      </c>
      <c r="D16" s="49"/>
      <c r="E16" s="29">
        <v>0.25</v>
      </c>
      <c r="F16" s="49"/>
      <c r="G16" s="29">
        <v>0.5</v>
      </c>
      <c r="H16" s="49"/>
      <c r="I16" s="29">
        <v>0.5</v>
      </c>
      <c r="J16" s="49"/>
      <c r="K16" s="29">
        <v>3.0</v>
      </c>
      <c r="L16" s="49"/>
      <c r="M16" s="29">
        <v>3.0</v>
      </c>
    </row>
    <row r="17">
      <c r="C17" s="29">
        <v>0.25</v>
      </c>
      <c r="D17" s="49"/>
      <c r="E17" s="29">
        <v>0.25</v>
      </c>
      <c r="F17" s="49"/>
      <c r="G17" s="29">
        <v>0.5</v>
      </c>
      <c r="H17" s="49"/>
      <c r="I17" s="29">
        <v>0.5</v>
      </c>
      <c r="J17" s="49"/>
      <c r="K17" s="29">
        <v>3.0</v>
      </c>
      <c r="L17" s="49"/>
      <c r="M17" s="29">
        <v>2.75</v>
      </c>
    </row>
    <row r="18">
      <c r="C18" s="29">
        <v>0.25</v>
      </c>
      <c r="D18" s="49"/>
      <c r="E18" s="29">
        <v>0.25</v>
      </c>
      <c r="F18" s="49"/>
      <c r="G18" s="29">
        <v>0.5</v>
      </c>
      <c r="H18" s="49"/>
      <c r="I18" s="29">
        <v>0.5</v>
      </c>
      <c r="J18" s="49"/>
      <c r="K18" s="29">
        <v>2.75</v>
      </c>
      <c r="L18" s="49"/>
      <c r="M18" s="29">
        <v>3.0</v>
      </c>
    </row>
    <row r="19">
      <c r="C19" s="29">
        <v>0.25</v>
      </c>
      <c r="D19" s="49"/>
      <c r="E19" s="29">
        <v>0.25</v>
      </c>
      <c r="F19" s="49"/>
      <c r="G19" s="29">
        <v>0.5</v>
      </c>
      <c r="H19" s="49"/>
      <c r="I19" s="29">
        <v>0.5</v>
      </c>
      <c r="J19" s="49"/>
      <c r="K19" s="29">
        <v>3.25</v>
      </c>
      <c r="L19" s="49"/>
      <c r="M19" s="29">
        <v>2.75</v>
      </c>
    </row>
    <row r="20">
      <c r="C20" s="29">
        <v>0.25</v>
      </c>
      <c r="D20" s="49"/>
      <c r="E20" s="29">
        <v>0.25</v>
      </c>
      <c r="F20" s="49"/>
      <c r="G20" s="29">
        <v>0.5</v>
      </c>
      <c r="H20" s="49"/>
      <c r="I20" s="29">
        <v>0.5</v>
      </c>
      <c r="J20" s="49"/>
      <c r="K20" s="29">
        <v>3.25</v>
      </c>
      <c r="L20" s="49"/>
      <c r="M20" s="29">
        <v>2.75</v>
      </c>
    </row>
    <row r="21">
      <c r="C21" s="29">
        <v>0.25</v>
      </c>
      <c r="D21" s="49"/>
      <c r="E21" s="29">
        <v>0.25</v>
      </c>
      <c r="F21" s="49"/>
      <c r="G21" s="29">
        <v>0.5</v>
      </c>
      <c r="H21" s="49"/>
      <c r="I21" s="29">
        <v>0.5</v>
      </c>
      <c r="J21" s="49"/>
      <c r="K21" s="29">
        <v>3.0</v>
      </c>
      <c r="L21" s="49"/>
      <c r="M21" s="29">
        <v>2.75</v>
      </c>
    </row>
    <row r="22">
      <c r="C22" s="29">
        <v>0.25</v>
      </c>
      <c r="D22" s="49"/>
      <c r="E22" s="29">
        <v>0.25</v>
      </c>
      <c r="F22" s="49"/>
      <c r="G22" s="29">
        <v>0.5</v>
      </c>
      <c r="H22" s="49"/>
      <c r="I22" s="29">
        <v>0.5</v>
      </c>
      <c r="J22" s="49"/>
      <c r="K22" s="29">
        <v>2.75</v>
      </c>
      <c r="L22" s="49"/>
      <c r="M22" s="29">
        <v>2.75</v>
      </c>
    </row>
    <row r="23">
      <c r="C23" s="29">
        <v>0.25</v>
      </c>
      <c r="D23" s="49"/>
      <c r="E23" s="29">
        <v>0.25</v>
      </c>
      <c r="F23" s="49"/>
      <c r="G23" s="29">
        <v>0.5</v>
      </c>
      <c r="H23" s="49"/>
      <c r="I23" s="29">
        <v>0.5</v>
      </c>
      <c r="J23" s="49"/>
      <c r="K23" s="29">
        <v>2.75</v>
      </c>
      <c r="L23" s="49"/>
      <c r="M23" s="29">
        <v>2.75</v>
      </c>
    </row>
    <row r="24">
      <c r="A24" s="24"/>
      <c r="B24" s="24"/>
      <c r="C24" s="29">
        <v>0.25</v>
      </c>
      <c r="D24" s="49"/>
      <c r="E24" s="29">
        <v>0.25</v>
      </c>
      <c r="F24" s="49"/>
      <c r="G24" s="29">
        <v>0.5</v>
      </c>
      <c r="H24" s="49"/>
      <c r="I24" s="29">
        <v>0.5</v>
      </c>
      <c r="J24" s="49"/>
      <c r="K24" s="29">
        <v>3.0</v>
      </c>
      <c r="L24" s="49"/>
      <c r="M24" s="29">
        <v>3.0</v>
      </c>
    </row>
    <row r="25">
      <c r="A25" s="39" t="s">
        <v>44</v>
      </c>
      <c r="B25" s="40" t="s">
        <v>45</v>
      </c>
      <c r="C25" s="51"/>
      <c r="D25" s="48"/>
      <c r="E25" s="48"/>
      <c r="F25" s="48"/>
      <c r="G25" s="48"/>
      <c r="H25" s="48"/>
      <c r="I25" s="48"/>
      <c r="J25" s="48"/>
      <c r="K25" s="48">
        <f>average(K26:K35)</f>
        <v>3.825</v>
      </c>
      <c r="L25" s="48">
        <f>STDEV(K26:K35)</f>
        <v>0.2058181506</v>
      </c>
      <c r="M25" s="48">
        <f>average(M26:M35)</f>
        <v>2</v>
      </c>
      <c r="N25" s="48">
        <f>STDEV(M26:M35)</f>
        <v>0.2041241452</v>
      </c>
    </row>
    <row r="26">
      <c r="C26" s="52" t="s">
        <v>92</v>
      </c>
      <c r="D26" s="49"/>
      <c r="E26" s="52" t="s">
        <v>92</v>
      </c>
      <c r="F26" s="49"/>
      <c r="G26" s="29">
        <v>0.5</v>
      </c>
      <c r="H26" s="49"/>
      <c r="I26" s="52" t="s">
        <v>92</v>
      </c>
      <c r="J26" s="49"/>
      <c r="K26" s="29">
        <v>4.0</v>
      </c>
      <c r="L26" s="49"/>
      <c r="M26" s="29">
        <v>2.25</v>
      </c>
    </row>
    <row r="27">
      <c r="A27" s="53" t="s">
        <v>93</v>
      </c>
      <c r="C27" s="52" t="s">
        <v>92</v>
      </c>
      <c r="D27" s="49"/>
      <c r="E27" s="52" t="s">
        <v>92</v>
      </c>
      <c r="F27" s="49"/>
      <c r="G27" s="52" t="s">
        <v>92</v>
      </c>
      <c r="H27" s="49"/>
      <c r="I27" s="52" t="s">
        <v>92</v>
      </c>
      <c r="J27" s="49"/>
      <c r="K27" s="29">
        <v>3.75</v>
      </c>
      <c r="L27" s="49"/>
      <c r="M27" s="29">
        <v>2.25</v>
      </c>
    </row>
    <row r="28">
      <c r="C28" s="52" t="s">
        <v>92</v>
      </c>
      <c r="D28" s="49"/>
      <c r="E28" s="52" t="s">
        <v>92</v>
      </c>
      <c r="F28" s="49"/>
      <c r="G28" s="52" t="s">
        <v>92</v>
      </c>
      <c r="H28" s="49"/>
      <c r="I28" s="52" t="s">
        <v>92</v>
      </c>
      <c r="J28" s="49"/>
      <c r="K28" s="29">
        <v>3.75</v>
      </c>
      <c r="L28" s="49"/>
      <c r="M28" s="29">
        <v>1.75</v>
      </c>
    </row>
    <row r="29">
      <c r="C29" s="52" t="s">
        <v>92</v>
      </c>
      <c r="D29" s="49"/>
      <c r="E29" s="52" t="s">
        <v>92</v>
      </c>
      <c r="F29" s="49"/>
      <c r="G29" s="52" t="s">
        <v>92</v>
      </c>
      <c r="H29" s="49"/>
      <c r="I29" s="52" t="s">
        <v>92</v>
      </c>
      <c r="J29" s="49"/>
      <c r="K29" s="29">
        <v>4.25</v>
      </c>
      <c r="L29" s="49"/>
      <c r="M29" s="29">
        <v>2.0</v>
      </c>
    </row>
    <row r="30">
      <c r="A30" s="42"/>
      <c r="C30" s="52" t="s">
        <v>92</v>
      </c>
      <c r="D30" s="49"/>
      <c r="E30" s="52" t="s">
        <v>92</v>
      </c>
      <c r="F30" s="49"/>
      <c r="G30" s="52" t="s">
        <v>92</v>
      </c>
      <c r="H30" s="49"/>
      <c r="I30" s="52" t="s">
        <v>92</v>
      </c>
      <c r="J30" s="49"/>
      <c r="K30" s="29">
        <v>3.75</v>
      </c>
      <c r="L30" s="49"/>
      <c r="M30" s="29">
        <v>1.75</v>
      </c>
    </row>
    <row r="31">
      <c r="A31" s="43"/>
      <c r="C31" s="52" t="s">
        <v>92</v>
      </c>
      <c r="D31" s="49"/>
      <c r="E31" s="52" t="s">
        <v>92</v>
      </c>
      <c r="F31" s="49"/>
      <c r="G31" s="52" t="s">
        <v>92</v>
      </c>
      <c r="H31" s="49"/>
      <c r="I31" s="52" t="s">
        <v>92</v>
      </c>
      <c r="J31" s="49"/>
      <c r="K31" s="29">
        <v>3.75</v>
      </c>
      <c r="L31" s="49"/>
      <c r="M31" s="29">
        <v>2.0</v>
      </c>
    </row>
    <row r="32">
      <c r="A32" s="43"/>
      <c r="C32" s="52" t="s">
        <v>92</v>
      </c>
      <c r="D32" s="49"/>
      <c r="E32" s="52" t="s">
        <v>92</v>
      </c>
      <c r="F32" s="49"/>
      <c r="G32" s="52" t="s">
        <v>92</v>
      </c>
      <c r="H32" s="49"/>
      <c r="I32" s="52" t="s">
        <v>92</v>
      </c>
      <c r="J32" s="49"/>
      <c r="K32" s="29">
        <v>3.5</v>
      </c>
      <c r="L32" s="49"/>
      <c r="M32" s="29">
        <v>2.0</v>
      </c>
    </row>
    <row r="33">
      <c r="A33" s="42"/>
      <c r="C33" s="52" t="s">
        <v>92</v>
      </c>
      <c r="D33" s="49"/>
      <c r="E33" s="52" t="s">
        <v>92</v>
      </c>
      <c r="F33" s="49"/>
      <c r="G33" s="29">
        <v>0.5</v>
      </c>
      <c r="H33" s="49"/>
      <c r="I33" s="52" t="s">
        <v>92</v>
      </c>
      <c r="J33" s="49"/>
      <c r="K33" s="29">
        <v>3.75</v>
      </c>
      <c r="L33" s="49"/>
      <c r="M33" s="29">
        <v>2.25</v>
      </c>
    </row>
    <row r="34">
      <c r="C34" s="52" t="s">
        <v>92</v>
      </c>
      <c r="D34" s="49"/>
      <c r="E34" s="52" t="s">
        <v>92</v>
      </c>
      <c r="F34" s="49"/>
      <c r="G34" s="52" t="s">
        <v>92</v>
      </c>
      <c r="H34" s="49"/>
      <c r="I34" s="52" t="s">
        <v>92</v>
      </c>
      <c r="J34" s="49"/>
      <c r="K34" s="29">
        <v>3.75</v>
      </c>
      <c r="L34" s="49"/>
      <c r="M34" s="29">
        <v>1.75</v>
      </c>
    </row>
    <row r="35">
      <c r="A35" s="24"/>
      <c r="B35" s="24"/>
      <c r="C35" s="52" t="s">
        <v>92</v>
      </c>
      <c r="D35" s="49"/>
      <c r="E35" s="52" t="s">
        <v>92</v>
      </c>
      <c r="F35" s="49"/>
      <c r="G35" s="52" t="s">
        <v>92</v>
      </c>
      <c r="H35" s="49"/>
      <c r="I35" s="52" t="s">
        <v>92</v>
      </c>
      <c r="J35" s="49"/>
      <c r="K35" s="29">
        <v>4.0</v>
      </c>
      <c r="L35" s="49"/>
      <c r="M35" s="29">
        <v>2.0</v>
      </c>
    </row>
    <row r="36">
      <c r="A36" s="46" t="s">
        <v>14</v>
      </c>
      <c r="B36" s="47" t="s">
        <v>16</v>
      </c>
      <c r="C36" s="48">
        <f>average(C37:C46)</f>
        <v>1.175</v>
      </c>
      <c r="D36" s="48">
        <f>STDEV(C37:C46)</f>
        <v>0.1207614729</v>
      </c>
      <c r="E36" s="48">
        <f>average(E37:E46)</f>
        <v>0.525</v>
      </c>
      <c r="F36" s="48">
        <f>STDEV(E37:E46)</f>
        <v>0.141911553</v>
      </c>
      <c r="G36" s="48">
        <f>average(G37:G46)</f>
        <v>3.825</v>
      </c>
      <c r="H36" s="48">
        <f>STDEV(G37:G46)</f>
        <v>0.1687371394</v>
      </c>
      <c r="I36" s="48">
        <f>average(I37:I46)</f>
        <v>0.825</v>
      </c>
      <c r="J36" s="48">
        <f>STDEV(I37:I46)</f>
        <v>0.2371708245</v>
      </c>
      <c r="K36" s="48">
        <f>average(K37:K46)</f>
        <v>19.875</v>
      </c>
      <c r="L36" s="48">
        <f>STDEV(K37:K46)</f>
        <v>0.242956329</v>
      </c>
      <c r="M36" s="48">
        <f>average(M37:M46)</f>
        <v>1.95</v>
      </c>
      <c r="N36" s="48">
        <f>STDEV(M37:M46)</f>
        <v>0.2838231061</v>
      </c>
    </row>
    <row r="37">
      <c r="C37" s="29">
        <v>1.0</v>
      </c>
      <c r="D37" s="49"/>
      <c r="E37" s="29">
        <v>0.5</v>
      </c>
      <c r="F37" s="49"/>
      <c r="G37" s="29">
        <v>3.75</v>
      </c>
      <c r="H37" s="49"/>
      <c r="I37" s="29">
        <v>0.5</v>
      </c>
      <c r="J37" s="49"/>
      <c r="K37" s="29">
        <v>19.75</v>
      </c>
      <c r="L37" s="49"/>
      <c r="M37" s="29">
        <v>1.25</v>
      </c>
    </row>
    <row r="38">
      <c r="A38" s="42"/>
      <c r="C38" s="29">
        <v>1.25</v>
      </c>
      <c r="D38" s="49"/>
      <c r="E38" s="29">
        <v>0.5</v>
      </c>
      <c r="F38" s="49"/>
      <c r="G38" s="29">
        <v>4.0</v>
      </c>
      <c r="H38" s="49"/>
      <c r="I38" s="29">
        <v>1.0</v>
      </c>
      <c r="J38" s="49"/>
      <c r="K38" s="29">
        <v>19.5</v>
      </c>
      <c r="L38" s="49"/>
      <c r="M38" s="29">
        <v>2.0</v>
      </c>
    </row>
    <row r="39">
      <c r="A39" s="43"/>
      <c r="C39" s="29">
        <v>1.25</v>
      </c>
      <c r="D39" s="49"/>
      <c r="E39" s="29">
        <v>0.75</v>
      </c>
      <c r="F39" s="49"/>
      <c r="G39" s="29">
        <v>3.75</v>
      </c>
      <c r="H39" s="49"/>
      <c r="I39" s="29">
        <v>1.0</v>
      </c>
      <c r="J39" s="49"/>
      <c r="K39" s="29">
        <v>19.75</v>
      </c>
      <c r="L39" s="49"/>
      <c r="M39" s="29">
        <v>2.0</v>
      </c>
    </row>
    <row r="40">
      <c r="A40" s="43"/>
      <c r="C40" s="29">
        <v>1.25</v>
      </c>
      <c r="D40" s="49"/>
      <c r="E40" s="29">
        <v>0.5</v>
      </c>
      <c r="F40" s="49"/>
      <c r="G40" s="29">
        <v>3.75</v>
      </c>
      <c r="H40" s="49"/>
      <c r="I40" s="29">
        <v>0.75</v>
      </c>
      <c r="J40" s="49"/>
      <c r="K40" s="29">
        <v>20.25</v>
      </c>
      <c r="L40" s="49"/>
      <c r="M40" s="29">
        <v>2.0</v>
      </c>
    </row>
    <row r="41">
      <c r="A41" s="42"/>
      <c r="C41" s="29">
        <v>1.25</v>
      </c>
      <c r="D41" s="49"/>
      <c r="E41" s="29">
        <v>0.5</v>
      </c>
      <c r="F41" s="49"/>
      <c r="G41" s="29">
        <v>4.0</v>
      </c>
      <c r="H41" s="49"/>
      <c r="I41" s="29">
        <v>1.0</v>
      </c>
      <c r="J41" s="49"/>
      <c r="K41" s="29">
        <v>20.0</v>
      </c>
      <c r="L41" s="49"/>
      <c r="M41" s="29">
        <v>2.25</v>
      </c>
    </row>
    <row r="42">
      <c r="A42" s="43"/>
      <c r="C42" s="29">
        <v>1.25</v>
      </c>
      <c r="D42" s="49"/>
      <c r="E42" s="29">
        <v>0.5</v>
      </c>
      <c r="F42" s="49"/>
      <c r="G42" s="29">
        <v>3.75</v>
      </c>
      <c r="H42" s="49"/>
      <c r="I42" s="29">
        <v>0.5</v>
      </c>
      <c r="J42" s="49"/>
      <c r="K42" s="29">
        <v>19.75</v>
      </c>
      <c r="L42" s="49"/>
      <c r="M42" s="29">
        <v>2.0</v>
      </c>
    </row>
    <row r="43">
      <c r="A43" s="43"/>
      <c r="C43" s="29">
        <v>1.0</v>
      </c>
      <c r="D43" s="49"/>
      <c r="E43" s="29">
        <v>0.5</v>
      </c>
      <c r="F43" s="49"/>
      <c r="G43" s="29">
        <v>4.0</v>
      </c>
      <c r="H43" s="49"/>
      <c r="I43" s="29">
        <v>0.5</v>
      </c>
      <c r="J43" s="49"/>
      <c r="K43" s="29">
        <v>19.75</v>
      </c>
      <c r="L43" s="49"/>
      <c r="M43" s="29">
        <v>1.75</v>
      </c>
    </row>
    <row r="44">
      <c r="A44" s="42"/>
      <c r="C44" s="29">
        <v>1.0</v>
      </c>
      <c r="D44" s="49"/>
      <c r="E44" s="29">
        <v>0.25</v>
      </c>
      <c r="F44" s="49"/>
      <c r="G44" s="29">
        <v>4.0</v>
      </c>
      <c r="H44" s="49"/>
      <c r="I44" s="29">
        <v>1.0</v>
      </c>
      <c r="J44" s="49"/>
      <c r="K44" s="29">
        <v>20.25</v>
      </c>
      <c r="L44" s="49"/>
      <c r="M44" s="29">
        <v>2.0</v>
      </c>
    </row>
    <row r="45">
      <c r="C45" s="29">
        <v>1.25</v>
      </c>
      <c r="D45" s="49"/>
      <c r="E45" s="29">
        <v>0.75</v>
      </c>
      <c r="F45" s="49"/>
      <c r="G45" s="29">
        <v>3.75</v>
      </c>
      <c r="H45" s="49"/>
      <c r="I45" s="29">
        <v>1.0</v>
      </c>
      <c r="J45" s="49"/>
      <c r="K45" s="29">
        <v>20.0</v>
      </c>
      <c r="L45" s="49"/>
      <c r="M45" s="29">
        <v>2.25</v>
      </c>
    </row>
    <row r="46">
      <c r="C46" s="29">
        <v>1.25</v>
      </c>
      <c r="D46" s="49"/>
      <c r="E46" s="29">
        <v>0.5</v>
      </c>
      <c r="F46" s="49"/>
      <c r="G46" s="29">
        <v>3.5</v>
      </c>
      <c r="H46" s="49"/>
      <c r="I46" s="29">
        <v>1.0</v>
      </c>
      <c r="J46" s="49"/>
      <c r="K46" s="29">
        <v>19.75</v>
      </c>
      <c r="L46" s="49"/>
      <c r="M46" s="29">
        <v>2.0</v>
      </c>
    </row>
  </sheetData>
  <mergeCells count="8">
    <mergeCell ref="C1:D1"/>
    <mergeCell ref="E1:F1"/>
    <mergeCell ref="G1:H1"/>
    <mergeCell ref="I1:J1"/>
    <mergeCell ref="K1:L1"/>
    <mergeCell ref="M1:N1"/>
    <mergeCell ref="A16:B23"/>
    <mergeCell ref="A27:B29"/>
  </mergeCells>
  <hyperlinks>
    <hyperlink r:id="rId1" location="L64-L76" ref="B3"/>
    <hyperlink r:id="rId2" location="L123-L146" ref="B14"/>
    <hyperlink r:id="rId3" location="L14-L42" ref="B25"/>
    <hyperlink r:id="rId4" location="L103-L146" ref="B36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.0"/>
    <col customWidth="1" min="7" max="7" width="8.75"/>
    <col customWidth="1" min="8" max="8" width="6.38"/>
    <col customWidth="1" min="10" max="10" width="16.0"/>
  </cols>
  <sheetData>
    <row r="1">
      <c r="A1" s="54" t="s">
        <v>94</v>
      </c>
      <c r="B1" s="55"/>
      <c r="C1" s="55"/>
      <c r="D1" s="55"/>
      <c r="E1" s="56"/>
      <c r="L1" s="5" t="s">
        <v>87</v>
      </c>
      <c r="M1" s="5" t="s">
        <v>11</v>
      </c>
    </row>
    <row r="2">
      <c r="A2" s="57"/>
      <c r="B2" s="58"/>
      <c r="C2" s="58"/>
      <c r="D2" s="58"/>
      <c r="E2" s="59"/>
      <c r="G2" s="5" t="s">
        <v>95</v>
      </c>
      <c r="H2" s="5" t="s">
        <v>96</v>
      </c>
      <c r="J2" s="1" t="s">
        <v>30</v>
      </c>
      <c r="K2" s="11" t="s">
        <v>97</v>
      </c>
      <c r="L2" s="12">
        <v>4.1991</v>
      </c>
      <c r="M2" s="12">
        <v>0.2604</v>
      </c>
      <c r="O2" s="12">
        <f t="shared" ref="O2:O4" si="1">AVERAGE(L2, L5, L8, L11, L14, L17, L20, L23)</f>
        <v>12.08255</v>
      </c>
    </row>
    <row r="3">
      <c r="A3" s="60" t="s">
        <v>98</v>
      </c>
      <c r="G3" s="12">
        <f>ROUND(AVERAGE(E5:E1000),4)</f>
        <v>30.0966</v>
      </c>
      <c r="H3" s="12">
        <f>ROUND(STDEV(E5:E1000), 4)</f>
        <v>0.8725</v>
      </c>
      <c r="K3" s="11" t="s">
        <v>99</v>
      </c>
      <c r="L3" s="12">
        <v>23.4303</v>
      </c>
      <c r="M3" s="12">
        <v>0.6581</v>
      </c>
      <c r="O3" s="12">
        <f t="shared" si="1"/>
        <v>26.8008625</v>
      </c>
    </row>
    <row r="4">
      <c r="A4" s="60" t="s">
        <v>100</v>
      </c>
      <c r="B4" s="61" t="str">
        <f>IFERROR(__xludf.DUMMYFUNCTION("SPLIT(A4, ""m"")"),"user 0")</f>
        <v>user 0</v>
      </c>
      <c r="C4" s="61" t="str">
        <f>IFERROR(__xludf.DUMMYFUNCTION("""COMPUTED_VALUE"""),"27.984s")</f>
        <v>27.984s</v>
      </c>
      <c r="D4" s="62">
        <f>IFERROR(__xludf.DUMMYFUNCTION("SPLIT(C4, ""s"")"),27.984)</f>
        <v>27.984</v>
      </c>
      <c r="J4" s="58"/>
      <c r="K4" s="20" t="s">
        <v>101</v>
      </c>
      <c r="L4" s="24">
        <v>29.4133</v>
      </c>
      <c r="M4" s="24">
        <v>1.0562</v>
      </c>
      <c r="N4" s="12">
        <f>L3+L4</f>
        <v>52.8436</v>
      </c>
      <c r="O4" s="12">
        <f t="shared" si="1"/>
        <v>31.33635</v>
      </c>
    </row>
    <row r="5">
      <c r="A5" s="60" t="s">
        <v>102</v>
      </c>
      <c r="B5" s="61" t="str">
        <f>IFERROR(__xludf.DUMMYFUNCTION("SPLIT(A5, ""m"")"),"sys 0")</f>
        <v>sys 0</v>
      </c>
      <c r="C5" s="61" t="str">
        <f>IFERROR(__xludf.DUMMYFUNCTION("""COMPUTED_VALUE"""),"1.341s")</f>
        <v>1.341s</v>
      </c>
      <c r="D5" s="62">
        <f>IFERROR(__xludf.DUMMYFUNCTION("SPLIT(C5, ""s"")"),1.341)</f>
        <v>1.341</v>
      </c>
      <c r="E5" s="12">
        <f>D4+D5</f>
        <v>29.325</v>
      </c>
      <c r="J5" s="1" t="s">
        <v>22</v>
      </c>
      <c r="K5" s="11" t="s">
        <v>97</v>
      </c>
      <c r="L5" s="12">
        <v>11.4156</v>
      </c>
      <c r="M5" s="12">
        <v>0.3171</v>
      </c>
    </row>
    <row r="6">
      <c r="A6" s="63"/>
      <c r="B6" s="61"/>
      <c r="C6" s="61"/>
      <c r="D6" s="61"/>
      <c r="K6" s="11" t="s">
        <v>99</v>
      </c>
      <c r="L6" s="12">
        <v>28.6371</v>
      </c>
      <c r="M6" s="12">
        <v>0.8965</v>
      </c>
    </row>
    <row r="7">
      <c r="A7" s="60" t="s">
        <v>103</v>
      </c>
      <c r="B7" s="61"/>
      <c r="C7" s="61"/>
      <c r="D7" s="61"/>
      <c r="J7" s="58"/>
      <c r="K7" s="20" t="s">
        <v>101</v>
      </c>
      <c r="L7" s="24">
        <v>32.3852</v>
      </c>
      <c r="M7" s="24">
        <v>1.0734</v>
      </c>
      <c r="N7" s="12">
        <f>L6+L7</f>
        <v>61.0223</v>
      </c>
    </row>
    <row r="8">
      <c r="A8" s="60" t="s">
        <v>104</v>
      </c>
      <c r="B8" s="61" t="str">
        <f>IFERROR(__xludf.DUMMYFUNCTION("SPLIT(A8, ""m"")"),"user 0")</f>
        <v>user 0</v>
      </c>
      <c r="C8" s="61" t="str">
        <f>IFERROR(__xludf.DUMMYFUNCTION("""COMPUTED_VALUE"""),"28.593s")</f>
        <v>28.593s</v>
      </c>
      <c r="D8" s="62">
        <f>IFERROR(__xludf.DUMMYFUNCTION("SPLIT(C8, ""s"")"),28.593)</f>
        <v>28.593</v>
      </c>
      <c r="J8" s="1" t="s">
        <v>33</v>
      </c>
      <c r="K8" s="11" t="s">
        <v>97</v>
      </c>
      <c r="L8" s="12">
        <v>24.2878</v>
      </c>
      <c r="M8" s="12">
        <v>1.2445</v>
      </c>
    </row>
    <row r="9">
      <c r="A9" s="60" t="s">
        <v>105</v>
      </c>
      <c r="B9" s="61" t="str">
        <f>IFERROR(__xludf.DUMMYFUNCTION("SPLIT(A9, ""m"")"),"sys 0")</f>
        <v>sys 0</v>
      </c>
      <c r="C9" s="61" t="str">
        <f>IFERROR(__xludf.DUMMYFUNCTION("""COMPUTED_VALUE"""),"1.400s")</f>
        <v>1.400s</v>
      </c>
      <c r="D9" s="62">
        <f>IFERROR(__xludf.DUMMYFUNCTION("SPLIT(C9, ""s"")"),1.4)</f>
        <v>1.4</v>
      </c>
      <c r="E9" s="12">
        <f>D8+D9</f>
        <v>29.993</v>
      </c>
      <c r="K9" s="11" t="s">
        <v>99</v>
      </c>
      <c r="L9" s="12">
        <v>26.6885</v>
      </c>
      <c r="M9" s="12">
        <v>0.8697</v>
      </c>
    </row>
    <row r="10">
      <c r="A10" s="63"/>
      <c r="B10" s="61"/>
      <c r="C10" s="61"/>
      <c r="D10" s="61"/>
      <c r="J10" s="58"/>
      <c r="K10" s="20" t="s">
        <v>101</v>
      </c>
      <c r="L10" s="24">
        <v>30.3293</v>
      </c>
      <c r="M10" s="24">
        <v>1.4355</v>
      </c>
      <c r="N10" s="12">
        <f>L9+L10</f>
        <v>57.0178</v>
      </c>
    </row>
    <row r="11">
      <c r="A11" s="60" t="s">
        <v>106</v>
      </c>
      <c r="B11" s="61"/>
      <c r="C11" s="61"/>
      <c r="D11" s="61"/>
      <c r="J11" s="1" t="s">
        <v>35</v>
      </c>
      <c r="K11" s="11" t="s">
        <v>97</v>
      </c>
      <c r="L11" s="12">
        <v>4.874</v>
      </c>
      <c r="M11" s="12">
        <v>0.45</v>
      </c>
    </row>
    <row r="12">
      <c r="A12" s="60" t="s">
        <v>107</v>
      </c>
      <c r="B12" s="61" t="str">
        <f>IFERROR(__xludf.DUMMYFUNCTION("SPLIT(A12, ""m"")"),"user 0")</f>
        <v>user 0</v>
      </c>
      <c r="C12" s="61" t="str">
        <f>IFERROR(__xludf.DUMMYFUNCTION("""COMPUTED_VALUE"""),"28.533s")</f>
        <v>28.533s</v>
      </c>
      <c r="D12" s="62">
        <f>IFERROR(__xludf.DUMMYFUNCTION("SPLIT(C12, ""s"")"),28.533)</f>
        <v>28.533</v>
      </c>
      <c r="K12" s="11" t="s">
        <v>99</v>
      </c>
      <c r="L12" s="12">
        <v>24.4115</v>
      </c>
      <c r="M12" s="12">
        <v>0.9055</v>
      </c>
    </row>
    <row r="13">
      <c r="A13" s="60" t="s">
        <v>108</v>
      </c>
      <c r="B13" s="61" t="str">
        <f>IFERROR(__xludf.DUMMYFUNCTION("SPLIT(A13, ""m"")"),"sys 0")</f>
        <v>sys 0</v>
      </c>
      <c r="C13" s="61" t="str">
        <f>IFERROR(__xludf.DUMMYFUNCTION("""COMPUTED_VALUE"""),"1.395s")</f>
        <v>1.395s</v>
      </c>
      <c r="D13" s="62">
        <f>IFERROR(__xludf.DUMMYFUNCTION("SPLIT(C13, ""s"")"),1.395)</f>
        <v>1.395</v>
      </c>
      <c r="E13" s="12">
        <f>D12+D13</f>
        <v>29.928</v>
      </c>
      <c r="J13" s="58"/>
      <c r="K13" s="20" t="s">
        <v>101</v>
      </c>
      <c r="L13" s="24">
        <v>33.6238</v>
      </c>
      <c r="M13" s="24">
        <v>1.4339</v>
      </c>
      <c r="N13" s="12">
        <f>L12+L13</f>
        <v>58.0353</v>
      </c>
    </row>
    <row r="14">
      <c r="A14" s="63"/>
      <c r="B14" s="61"/>
      <c r="C14" s="61"/>
      <c r="D14" s="61"/>
      <c r="J14" s="1" t="s">
        <v>44</v>
      </c>
      <c r="K14" s="11" t="s">
        <v>97</v>
      </c>
      <c r="L14" s="12">
        <v>14.4997</v>
      </c>
      <c r="M14" s="12">
        <v>0.5417</v>
      </c>
    </row>
    <row r="15">
      <c r="A15" s="60" t="s">
        <v>109</v>
      </c>
      <c r="B15" s="61"/>
      <c r="C15" s="61"/>
      <c r="D15" s="61"/>
      <c r="K15" s="11" t="s">
        <v>99</v>
      </c>
      <c r="L15" s="12">
        <v>29.0235</v>
      </c>
      <c r="M15" s="12">
        <v>1.1171</v>
      </c>
    </row>
    <row r="16">
      <c r="A16" s="60" t="s">
        <v>110</v>
      </c>
      <c r="B16" s="61" t="str">
        <f>IFERROR(__xludf.DUMMYFUNCTION("SPLIT(A16, ""m"")"),"user 0")</f>
        <v>user 0</v>
      </c>
      <c r="C16" s="61" t="str">
        <f>IFERROR(__xludf.DUMMYFUNCTION("""COMPUTED_VALUE"""),"27.837s")</f>
        <v>27.837s</v>
      </c>
      <c r="D16" s="62">
        <f>IFERROR(__xludf.DUMMYFUNCTION("SPLIT(C16, ""s"")"),27.837)</f>
        <v>27.837</v>
      </c>
      <c r="J16" s="58"/>
      <c r="K16" s="20" t="s">
        <v>101</v>
      </c>
      <c r="L16" s="24">
        <v>31.7934</v>
      </c>
      <c r="M16" s="24">
        <v>0.6088</v>
      </c>
      <c r="N16" s="12">
        <f>L15+L16</f>
        <v>60.8169</v>
      </c>
    </row>
    <row r="17">
      <c r="A17" s="60" t="s">
        <v>111</v>
      </c>
      <c r="B17" s="61" t="str">
        <f>IFERROR(__xludf.DUMMYFUNCTION("SPLIT(A17, ""m"")"),"sys 0")</f>
        <v>sys 0</v>
      </c>
      <c r="C17" s="61" t="str">
        <f>IFERROR(__xludf.DUMMYFUNCTION("""COMPUTED_VALUE"""),"1.239s")</f>
        <v>1.239s</v>
      </c>
      <c r="D17" s="62">
        <f>IFERROR(__xludf.DUMMYFUNCTION("SPLIT(C17, ""s"")"),1.239)</f>
        <v>1.239</v>
      </c>
      <c r="E17" s="12">
        <f>D16+D17</f>
        <v>29.076</v>
      </c>
      <c r="J17" s="1" t="s">
        <v>39</v>
      </c>
      <c r="K17" s="11" t="s">
        <v>97</v>
      </c>
      <c r="L17" s="12">
        <v>14.6823</v>
      </c>
      <c r="M17" s="12">
        <v>0.8216</v>
      </c>
    </row>
    <row r="18">
      <c r="A18" s="63"/>
      <c r="B18" s="61"/>
      <c r="C18" s="61"/>
      <c r="D18" s="61"/>
      <c r="K18" s="11" t="s">
        <v>99</v>
      </c>
      <c r="L18" s="12">
        <v>30.9068</v>
      </c>
      <c r="M18" s="12">
        <v>0.7818</v>
      </c>
    </row>
    <row r="19">
      <c r="A19" s="60" t="s">
        <v>112</v>
      </c>
      <c r="B19" s="61"/>
      <c r="C19" s="61"/>
      <c r="D19" s="61"/>
      <c r="J19" s="58"/>
      <c r="K19" s="20" t="s">
        <v>101</v>
      </c>
      <c r="L19" s="24">
        <v>33.1717</v>
      </c>
      <c r="M19" s="24">
        <v>0.8819</v>
      </c>
      <c r="N19" s="12">
        <f>L18+L19</f>
        <v>64.0785</v>
      </c>
    </row>
    <row r="20">
      <c r="A20" s="60" t="s">
        <v>113</v>
      </c>
      <c r="B20" s="61" t="str">
        <f>IFERROR(__xludf.DUMMYFUNCTION("SPLIT(A20, ""m"")"),"user 0")</f>
        <v>user 0</v>
      </c>
      <c r="C20" s="61" t="str">
        <f>IFERROR(__xludf.DUMMYFUNCTION("""COMPUTED_VALUE"""),"28.773s")</f>
        <v>28.773s</v>
      </c>
      <c r="D20" s="62">
        <f>IFERROR(__xludf.DUMMYFUNCTION("SPLIT(C20, ""s"")"),28.773)</f>
        <v>28.773</v>
      </c>
      <c r="J20" s="1" t="s">
        <v>49</v>
      </c>
      <c r="K20" s="11" t="s">
        <v>97</v>
      </c>
      <c r="L20" s="12">
        <v>17.2862</v>
      </c>
      <c r="M20" s="12">
        <v>0.7762</v>
      </c>
    </row>
    <row r="21">
      <c r="A21" s="60" t="s">
        <v>114</v>
      </c>
      <c r="B21" s="61" t="str">
        <f>IFERROR(__xludf.DUMMYFUNCTION("SPLIT(A21, ""m"")"),"sys 0")</f>
        <v>sys 0</v>
      </c>
      <c r="C21" s="61" t="str">
        <f>IFERROR(__xludf.DUMMYFUNCTION("""COMPUTED_VALUE"""),"1.629s")</f>
        <v>1.629s</v>
      </c>
      <c r="D21" s="62">
        <f>IFERROR(__xludf.DUMMYFUNCTION("SPLIT(C21, ""s"")"),1.629)</f>
        <v>1.629</v>
      </c>
      <c r="E21" s="12">
        <f>D20+D21</f>
        <v>30.402</v>
      </c>
      <c r="K21" s="11" t="s">
        <v>99</v>
      </c>
      <c r="L21" s="12">
        <v>26.3481</v>
      </c>
      <c r="M21" s="12">
        <v>0.3589</v>
      </c>
    </row>
    <row r="22">
      <c r="A22" s="63"/>
      <c r="B22" s="61"/>
      <c r="C22" s="61"/>
      <c r="D22" s="61"/>
      <c r="J22" s="58"/>
      <c r="K22" s="20" t="s">
        <v>101</v>
      </c>
      <c r="L22" s="24">
        <v>29.8775</v>
      </c>
      <c r="M22" s="24">
        <v>0.8803</v>
      </c>
      <c r="N22" s="12">
        <f>L21+L22</f>
        <v>56.2256</v>
      </c>
    </row>
    <row r="23">
      <c r="A23" s="60" t="s">
        <v>115</v>
      </c>
      <c r="B23" s="61"/>
      <c r="C23" s="61"/>
      <c r="D23" s="61"/>
      <c r="J23" s="1" t="s">
        <v>116</v>
      </c>
      <c r="K23" s="11" t="s">
        <v>97</v>
      </c>
      <c r="L23" s="12">
        <v>5.4157</v>
      </c>
      <c r="M23" s="12">
        <v>0.3693</v>
      </c>
    </row>
    <row r="24">
      <c r="A24" s="60" t="s">
        <v>117</v>
      </c>
      <c r="B24" s="61" t="str">
        <f>IFERROR(__xludf.DUMMYFUNCTION("SPLIT(A24, ""m"")"),"user 0")</f>
        <v>user 0</v>
      </c>
      <c r="C24" s="61" t="str">
        <f>IFERROR(__xludf.DUMMYFUNCTION("""COMPUTED_VALUE"""),"29.004s")</f>
        <v>29.004s</v>
      </c>
      <c r="D24" s="62">
        <f>IFERROR(__xludf.DUMMYFUNCTION("SPLIT(C24, ""s"")"),29.004)</f>
        <v>29.004</v>
      </c>
      <c r="K24" s="11" t="s">
        <v>99</v>
      </c>
      <c r="L24" s="12">
        <v>24.9611</v>
      </c>
      <c r="M24" s="12">
        <v>0.6042</v>
      </c>
    </row>
    <row r="25">
      <c r="A25" s="60" t="s">
        <v>118</v>
      </c>
      <c r="B25" s="61" t="str">
        <f>IFERROR(__xludf.DUMMYFUNCTION("SPLIT(A25, ""m"")"),"sys 0")</f>
        <v>sys 0</v>
      </c>
      <c r="C25" s="61" t="str">
        <f>IFERROR(__xludf.DUMMYFUNCTION("""COMPUTED_VALUE"""),"1.357s")</f>
        <v>1.357s</v>
      </c>
      <c r="D25" s="62">
        <f>IFERROR(__xludf.DUMMYFUNCTION("SPLIT(C25, ""s"")"),1.357)</f>
        <v>1.357</v>
      </c>
      <c r="E25" s="12">
        <f>D24+D25</f>
        <v>30.361</v>
      </c>
      <c r="J25" s="58"/>
      <c r="K25" s="20" t="s">
        <v>101</v>
      </c>
      <c r="L25" s="24">
        <v>30.0966</v>
      </c>
      <c r="M25" s="24">
        <v>0.8725</v>
      </c>
      <c r="N25" s="12">
        <f>L24+L25</f>
        <v>55.0577</v>
      </c>
    </row>
    <row r="26">
      <c r="A26" s="63"/>
      <c r="B26" s="61"/>
      <c r="C26" s="61"/>
      <c r="D26" s="61"/>
    </row>
    <row r="27">
      <c r="A27" s="60" t="s">
        <v>119</v>
      </c>
      <c r="B27" s="61"/>
      <c r="C27" s="61"/>
      <c r="D27" s="61"/>
      <c r="O27" s="12">
        <f>AVERAGE(N1:N1000)</f>
        <v>58.1372125</v>
      </c>
    </row>
    <row r="28">
      <c r="A28" s="60" t="s">
        <v>120</v>
      </c>
      <c r="B28" s="61" t="str">
        <f>IFERROR(__xludf.DUMMYFUNCTION("SPLIT(A28, ""m"")"),"user 0")</f>
        <v>user 0</v>
      </c>
      <c r="C28" s="61" t="str">
        <f>IFERROR(__xludf.DUMMYFUNCTION("""COMPUTED_VALUE"""),"29.695s")</f>
        <v>29.695s</v>
      </c>
      <c r="D28" s="62">
        <f>IFERROR(__xludf.DUMMYFUNCTION("SPLIT(C28, ""s"")"),29.695)</f>
        <v>29.695</v>
      </c>
    </row>
    <row r="29">
      <c r="A29" s="60" t="s">
        <v>121</v>
      </c>
      <c r="B29" s="61" t="str">
        <f>IFERROR(__xludf.DUMMYFUNCTION("SPLIT(A29, ""m"")"),"sys 0")</f>
        <v>sys 0</v>
      </c>
      <c r="C29" s="61" t="str">
        <f>IFERROR(__xludf.DUMMYFUNCTION("""COMPUTED_VALUE"""),"1.652s")</f>
        <v>1.652s</v>
      </c>
      <c r="D29" s="62">
        <f>IFERROR(__xludf.DUMMYFUNCTION("SPLIT(C29, ""s"")"),1.652)</f>
        <v>1.652</v>
      </c>
      <c r="E29" s="12">
        <f>D28+D29</f>
        <v>31.347</v>
      </c>
    </row>
    <row r="30">
      <c r="A30" s="63"/>
      <c r="B30" s="61"/>
      <c r="C30" s="61"/>
      <c r="D30" s="61"/>
    </row>
    <row r="31">
      <c r="A31" s="60" t="s">
        <v>122</v>
      </c>
      <c r="B31" s="61"/>
      <c r="C31" s="61"/>
      <c r="D31" s="61"/>
    </row>
    <row r="32">
      <c r="A32" s="60" t="s">
        <v>123</v>
      </c>
      <c r="B32" s="61" t="str">
        <f>IFERROR(__xludf.DUMMYFUNCTION("SPLIT(A32, ""m"")"),"user 0")</f>
        <v>user 0</v>
      </c>
      <c r="C32" s="61" t="str">
        <f>IFERROR(__xludf.DUMMYFUNCTION("""COMPUTED_VALUE"""),"30.007s")</f>
        <v>30.007s</v>
      </c>
      <c r="D32" s="62">
        <f>IFERROR(__xludf.DUMMYFUNCTION("SPLIT(C32, ""s"")"),30.007)</f>
        <v>30.007</v>
      </c>
    </row>
    <row r="33">
      <c r="A33" s="60" t="s">
        <v>124</v>
      </c>
      <c r="B33" s="61" t="str">
        <f>IFERROR(__xludf.DUMMYFUNCTION("SPLIT(A33, ""m"")"),"sys 0")</f>
        <v>sys 0</v>
      </c>
      <c r="C33" s="61" t="str">
        <f>IFERROR(__xludf.DUMMYFUNCTION("""COMPUTED_VALUE"""),"1.592s")</f>
        <v>1.592s</v>
      </c>
      <c r="D33" s="62">
        <f>IFERROR(__xludf.DUMMYFUNCTION("SPLIT(C33, ""s"")"),1.592)</f>
        <v>1.592</v>
      </c>
      <c r="E33" s="12">
        <f>D32+D33</f>
        <v>31.599</v>
      </c>
    </row>
    <row r="34">
      <c r="A34" s="63"/>
      <c r="B34" s="61"/>
      <c r="C34" s="61"/>
      <c r="D34" s="61"/>
    </row>
    <row r="35">
      <c r="A35" s="60" t="s">
        <v>125</v>
      </c>
      <c r="B35" s="61"/>
      <c r="C35" s="61"/>
      <c r="D35" s="61"/>
    </row>
    <row r="36">
      <c r="A36" s="60" t="s">
        <v>126</v>
      </c>
      <c r="B36" s="61" t="str">
        <f>IFERROR(__xludf.DUMMYFUNCTION("SPLIT(A36, ""m"")"),"user 0")</f>
        <v>user 0</v>
      </c>
      <c r="C36" s="61" t="str">
        <f>IFERROR(__xludf.DUMMYFUNCTION("""COMPUTED_VALUE"""),"28.492s")</f>
        <v>28.492s</v>
      </c>
      <c r="D36" s="62">
        <f>IFERROR(__xludf.DUMMYFUNCTION("SPLIT(C36, ""s"")"),28.492)</f>
        <v>28.492</v>
      </c>
    </row>
    <row r="37">
      <c r="A37" s="60" t="s">
        <v>127</v>
      </c>
      <c r="B37" s="61" t="str">
        <f>IFERROR(__xludf.DUMMYFUNCTION("SPLIT(A37, ""m"")"),"sys 0")</f>
        <v>sys 0</v>
      </c>
      <c r="C37" s="61" t="str">
        <f>IFERROR(__xludf.DUMMYFUNCTION("""COMPUTED_VALUE"""),"1.423s")</f>
        <v>1.423s</v>
      </c>
      <c r="D37" s="62">
        <f>IFERROR(__xludf.DUMMYFUNCTION("SPLIT(C37, ""s"")"),1.423)</f>
        <v>1.423</v>
      </c>
      <c r="E37" s="12">
        <f>D36+D37</f>
        <v>29.915</v>
      </c>
    </row>
    <row r="38">
      <c r="A38" s="63"/>
      <c r="B38" s="61"/>
      <c r="C38" s="61"/>
      <c r="D38" s="61"/>
    </row>
    <row r="39">
      <c r="A39" s="60" t="s">
        <v>128</v>
      </c>
      <c r="B39" s="61"/>
      <c r="C39" s="61"/>
      <c r="D39" s="61"/>
    </row>
    <row r="40">
      <c r="A40" s="60" t="s">
        <v>129</v>
      </c>
      <c r="B40" s="61" t="str">
        <f>IFERROR(__xludf.DUMMYFUNCTION("SPLIT(A40, ""m"")"),"user 0")</f>
        <v>user 0</v>
      </c>
      <c r="C40" s="61" t="str">
        <f>IFERROR(__xludf.DUMMYFUNCTION("""COMPUTED_VALUE"""),"27.702s")</f>
        <v>27.702s</v>
      </c>
      <c r="D40" s="62">
        <f>IFERROR(__xludf.DUMMYFUNCTION("SPLIT(C40, ""s"")"),27.702)</f>
        <v>27.702</v>
      </c>
    </row>
    <row r="41">
      <c r="A41" s="60" t="s">
        <v>130</v>
      </c>
      <c r="B41" s="61" t="str">
        <f>IFERROR(__xludf.DUMMYFUNCTION("SPLIT(A41, ""m"")"),"sys 0")</f>
        <v>sys 0</v>
      </c>
      <c r="C41" s="61" t="str">
        <f>IFERROR(__xludf.DUMMYFUNCTION("""COMPUTED_VALUE"""),"1.318s")</f>
        <v>1.318s</v>
      </c>
      <c r="D41" s="62">
        <f>IFERROR(__xludf.DUMMYFUNCTION("SPLIT(C41, ""s"")"),1.318)</f>
        <v>1.318</v>
      </c>
      <c r="E41" s="12">
        <f>D40+D41</f>
        <v>29.02</v>
      </c>
    </row>
    <row r="42">
      <c r="A42" s="63"/>
    </row>
    <row r="43">
      <c r="A43" s="60" t="s">
        <v>131</v>
      </c>
    </row>
    <row r="44">
      <c r="A44" s="60" t="s">
        <v>132</v>
      </c>
    </row>
    <row r="45">
      <c r="A45" s="60" t="s">
        <v>133</v>
      </c>
    </row>
  </sheetData>
  <mergeCells count="9">
    <mergeCell ref="J20:J22"/>
    <mergeCell ref="J23:J25"/>
    <mergeCell ref="A1:E2"/>
    <mergeCell ref="J2:J4"/>
    <mergeCell ref="J5:J7"/>
    <mergeCell ref="J8:J10"/>
    <mergeCell ref="J11:J13"/>
    <mergeCell ref="J14:J16"/>
    <mergeCell ref="J17:J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30</v>
      </c>
      <c r="D1" s="1" t="s">
        <v>22</v>
      </c>
      <c r="G1" s="1" t="s">
        <v>33</v>
      </c>
      <c r="J1" s="1" t="s">
        <v>35</v>
      </c>
      <c r="M1" s="1" t="s">
        <v>44</v>
      </c>
      <c r="P1" s="1" t="s">
        <v>39</v>
      </c>
      <c r="S1" s="1" t="s">
        <v>49</v>
      </c>
      <c r="V1" s="1" t="s">
        <v>116</v>
      </c>
    </row>
    <row r="2">
      <c r="A2" s="11" t="s">
        <v>97</v>
      </c>
      <c r="B2" s="11" t="s">
        <v>99</v>
      </c>
      <c r="C2" s="11" t="s">
        <v>101</v>
      </c>
      <c r="D2" s="11" t="s">
        <v>97</v>
      </c>
      <c r="E2" s="11" t="s">
        <v>99</v>
      </c>
      <c r="F2" s="11" t="s">
        <v>101</v>
      </c>
      <c r="G2" s="11" t="s">
        <v>97</v>
      </c>
      <c r="H2" s="11" t="s">
        <v>99</v>
      </c>
      <c r="I2" s="11" t="s">
        <v>101</v>
      </c>
      <c r="J2" s="11" t="s">
        <v>97</v>
      </c>
      <c r="K2" s="11" t="s">
        <v>99</v>
      </c>
      <c r="L2" s="11" t="s">
        <v>101</v>
      </c>
      <c r="M2" s="11" t="s">
        <v>97</v>
      </c>
      <c r="N2" s="11" t="s">
        <v>99</v>
      </c>
      <c r="O2" s="11" t="s">
        <v>101</v>
      </c>
      <c r="P2" s="11" t="s">
        <v>97</v>
      </c>
      <c r="Q2" s="11" t="s">
        <v>99</v>
      </c>
      <c r="R2" s="11" t="s">
        <v>101</v>
      </c>
      <c r="S2" s="11" t="s">
        <v>97</v>
      </c>
      <c r="T2" s="11" t="s">
        <v>99</v>
      </c>
      <c r="U2" s="11" t="s">
        <v>101</v>
      </c>
      <c r="V2" s="11" t="s">
        <v>97</v>
      </c>
      <c r="W2" s="11" t="s">
        <v>99</v>
      </c>
      <c r="X2" s="11" t="s">
        <v>101</v>
      </c>
    </row>
    <row r="3">
      <c r="A3" s="60" t="s">
        <v>134</v>
      </c>
      <c r="B3" s="60" t="s">
        <v>135</v>
      </c>
      <c r="C3" s="60" t="s">
        <v>136</v>
      </c>
      <c r="D3" s="60" t="s">
        <v>137</v>
      </c>
      <c r="E3" s="60" t="s">
        <v>138</v>
      </c>
      <c r="F3" s="60" t="s">
        <v>139</v>
      </c>
      <c r="G3" s="60" t="s">
        <v>140</v>
      </c>
      <c r="H3" s="60" t="s">
        <v>141</v>
      </c>
      <c r="I3" s="60" t="s">
        <v>142</v>
      </c>
      <c r="J3" s="60" t="s">
        <v>143</v>
      </c>
      <c r="K3" s="60" t="s">
        <v>144</v>
      </c>
      <c r="L3" s="60" t="s">
        <v>145</v>
      </c>
      <c r="M3" s="60" t="s">
        <v>146</v>
      </c>
      <c r="N3" s="60" t="s">
        <v>147</v>
      </c>
      <c r="O3" s="60" t="s">
        <v>148</v>
      </c>
      <c r="P3" s="60" t="s">
        <v>149</v>
      </c>
      <c r="Q3" s="60" t="s">
        <v>150</v>
      </c>
      <c r="R3" s="60" t="s">
        <v>151</v>
      </c>
      <c r="S3" s="60" t="s">
        <v>152</v>
      </c>
      <c r="T3" s="60" t="s">
        <v>153</v>
      </c>
      <c r="U3" s="60" t="s">
        <v>154</v>
      </c>
      <c r="V3" s="60" t="s">
        <v>155</v>
      </c>
      <c r="W3" s="60" t="s">
        <v>156</v>
      </c>
      <c r="X3" s="60" t="s">
        <v>98</v>
      </c>
    </row>
    <row r="4">
      <c r="A4" s="60" t="s">
        <v>157</v>
      </c>
      <c r="B4" s="60" t="s">
        <v>158</v>
      </c>
      <c r="C4" s="60" t="s">
        <v>159</v>
      </c>
      <c r="D4" s="60" t="s">
        <v>160</v>
      </c>
      <c r="E4" s="60" t="s">
        <v>161</v>
      </c>
      <c r="F4" s="60" t="s">
        <v>162</v>
      </c>
      <c r="G4" s="60" t="s">
        <v>163</v>
      </c>
      <c r="H4" s="60" t="s">
        <v>164</v>
      </c>
      <c r="I4" s="60" t="s">
        <v>165</v>
      </c>
      <c r="J4" s="60" t="s">
        <v>166</v>
      </c>
      <c r="K4" s="60" t="s">
        <v>167</v>
      </c>
      <c r="L4" s="60" t="s">
        <v>168</v>
      </c>
      <c r="M4" s="60" t="s">
        <v>169</v>
      </c>
      <c r="N4" s="60" t="s">
        <v>170</v>
      </c>
      <c r="O4" s="60" t="s">
        <v>171</v>
      </c>
      <c r="P4" s="60" t="s">
        <v>172</v>
      </c>
      <c r="Q4" s="60" t="s">
        <v>173</v>
      </c>
      <c r="R4" s="60" t="s">
        <v>174</v>
      </c>
      <c r="S4" s="60" t="s">
        <v>175</v>
      </c>
      <c r="T4" s="60" t="s">
        <v>176</v>
      </c>
      <c r="U4" s="60" t="s">
        <v>177</v>
      </c>
      <c r="V4" s="60" t="s">
        <v>178</v>
      </c>
      <c r="W4" s="60" t="s">
        <v>179</v>
      </c>
      <c r="X4" s="60" t="s">
        <v>100</v>
      </c>
    </row>
    <row r="5">
      <c r="A5" s="60" t="s">
        <v>180</v>
      </c>
      <c r="B5" s="60" t="s">
        <v>181</v>
      </c>
      <c r="C5" s="60" t="s">
        <v>182</v>
      </c>
      <c r="D5" s="60" t="s">
        <v>183</v>
      </c>
      <c r="E5" s="60" t="s">
        <v>184</v>
      </c>
      <c r="F5" s="60" t="s">
        <v>185</v>
      </c>
      <c r="G5" s="60" t="s">
        <v>186</v>
      </c>
      <c r="H5" s="60" t="s">
        <v>187</v>
      </c>
      <c r="I5" s="60" t="s">
        <v>188</v>
      </c>
      <c r="J5" s="60" t="s">
        <v>189</v>
      </c>
      <c r="K5" s="60" t="s">
        <v>190</v>
      </c>
      <c r="L5" s="60" t="s">
        <v>191</v>
      </c>
      <c r="M5" s="60" t="s">
        <v>192</v>
      </c>
      <c r="N5" s="60" t="s">
        <v>193</v>
      </c>
      <c r="O5" s="60" t="s">
        <v>194</v>
      </c>
      <c r="P5" s="60" t="s">
        <v>195</v>
      </c>
      <c r="Q5" s="60" t="s">
        <v>196</v>
      </c>
      <c r="R5" s="60" t="s">
        <v>197</v>
      </c>
      <c r="S5" s="60" t="s">
        <v>198</v>
      </c>
      <c r="T5" s="60" t="s">
        <v>199</v>
      </c>
      <c r="U5" s="60" t="s">
        <v>200</v>
      </c>
      <c r="V5" s="60" t="s">
        <v>201</v>
      </c>
      <c r="W5" s="60" t="s">
        <v>202</v>
      </c>
      <c r="X5" s="60" t="s">
        <v>102</v>
      </c>
    </row>
    <row r="6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>
      <c r="A7" s="60" t="s">
        <v>203</v>
      </c>
      <c r="B7" s="60" t="s">
        <v>204</v>
      </c>
      <c r="C7" s="60" t="s">
        <v>205</v>
      </c>
      <c r="D7" s="60" t="s">
        <v>206</v>
      </c>
      <c r="E7" s="60" t="s">
        <v>207</v>
      </c>
      <c r="F7" s="60" t="s">
        <v>208</v>
      </c>
      <c r="G7" s="60" t="s">
        <v>209</v>
      </c>
      <c r="H7" s="60" t="s">
        <v>210</v>
      </c>
      <c r="I7" s="60" t="s">
        <v>211</v>
      </c>
      <c r="J7" s="60" t="s">
        <v>212</v>
      </c>
      <c r="K7" s="60" t="s">
        <v>213</v>
      </c>
      <c r="L7" s="60" t="s">
        <v>214</v>
      </c>
      <c r="M7" s="60" t="s">
        <v>215</v>
      </c>
      <c r="N7" s="60" t="s">
        <v>216</v>
      </c>
      <c r="O7" s="60" t="s">
        <v>217</v>
      </c>
      <c r="P7" s="60" t="s">
        <v>218</v>
      </c>
      <c r="Q7" s="60" t="s">
        <v>219</v>
      </c>
      <c r="R7" s="60" t="s">
        <v>220</v>
      </c>
      <c r="S7" s="60" t="s">
        <v>221</v>
      </c>
      <c r="T7" s="60" t="s">
        <v>222</v>
      </c>
      <c r="U7" s="60" t="s">
        <v>223</v>
      </c>
      <c r="V7" s="60" t="s">
        <v>224</v>
      </c>
      <c r="W7" s="60" t="s">
        <v>225</v>
      </c>
      <c r="X7" s="60" t="s">
        <v>103</v>
      </c>
    </row>
    <row r="8">
      <c r="A8" s="60" t="s">
        <v>226</v>
      </c>
      <c r="B8" s="60" t="s">
        <v>227</v>
      </c>
      <c r="C8" s="60" t="s">
        <v>228</v>
      </c>
      <c r="D8" s="60" t="s">
        <v>229</v>
      </c>
      <c r="E8" s="60" t="s">
        <v>230</v>
      </c>
      <c r="F8" s="60" t="s">
        <v>231</v>
      </c>
      <c r="G8" s="60" t="s">
        <v>232</v>
      </c>
      <c r="H8" s="60" t="s">
        <v>233</v>
      </c>
      <c r="I8" s="60" t="s">
        <v>234</v>
      </c>
      <c r="J8" s="60" t="s">
        <v>166</v>
      </c>
      <c r="K8" s="60" t="s">
        <v>235</v>
      </c>
      <c r="L8" s="60" t="s">
        <v>236</v>
      </c>
      <c r="M8" s="60" t="s">
        <v>237</v>
      </c>
      <c r="N8" s="60" t="s">
        <v>238</v>
      </c>
      <c r="O8" s="60" t="s">
        <v>239</v>
      </c>
      <c r="P8" s="60" t="s">
        <v>240</v>
      </c>
      <c r="Q8" s="60" t="s">
        <v>241</v>
      </c>
      <c r="R8" s="60" t="s">
        <v>242</v>
      </c>
      <c r="S8" s="60" t="s">
        <v>243</v>
      </c>
      <c r="T8" s="60" t="s">
        <v>244</v>
      </c>
      <c r="U8" s="60" t="s">
        <v>245</v>
      </c>
      <c r="V8" s="60" t="s">
        <v>246</v>
      </c>
      <c r="W8" s="60" t="s">
        <v>247</v>
      </c>
      <c r="X8" s="60" t="s">
        <v>104</v>
      </c>
    </row>
    <row r="9">
      <c r="A9" s="60" t="s">
        <v>248</v>
      </c>
      <c r="B9" s="60" t="s">
        <v>249</v>
      </c>
      <c r="C9" s="60" t="s">
        <v>250</v>
      </c>
      <c r="D9" s="60" t="s">
        <v>251</v>
      </c>
      <c r="E9" s="60" t="s">
        <v>252</v>
      </c>
      <c r="F9" s="60" t="s">
        <v>253</v>
      </c>
      <c r="G9" s="60" t="s">
        <v>254</v>
      </c>
      <c r="H9" s="60" t="s">
        <v>255</v>
      </c>
      <c r="I9" s="60" t="s">
        <v>256</v>
      </c>
      <c r="J9" s="60" t="s">
        <v>257</v>
      </c>
      <c r="K9" s="60" t="s">
        <v>258</v>
      </c>
      <c r="L9" s="60" t="s">
        <v>259</v>
      </c>
      <c r="M9" s="60" t="s">
        <v>260</v>
      </c>
      <c r="N9" s="60" t="s">
        <v>261</v>
      </c>
      <c r="O9" s="60" t="s">
        <v>262</v>
      </c>
      <c r="P9" s="60" t="s">
        <v>263</v>
      </c>
      <c r="Q9" s="60" t="s">
        <v>264</v>
      </c>
      <c r="R9" s="60" t="s">
        <v>197</v>
      </c>
      <c r="S9" s="60" t="s">
        <v>265</v>
      </c>
      <c r="T9" s="60" t="s">
        <v>266</v>
      </c>
      <c r="U9" s="60" t="s">
        <v>267</v>
      </c>
      <c r="V9" s="60" t="s">
        <v>268</v>
      </c>
      <c r="W9" s="60" t="s">
        <v>269</v>
      </c>
      <c r="X9" s="60" t="s">
        <v>105</v>
      </c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>
      <c r="A11" s="60" t="s">
        <v>270</v>
      </c>
      <c r="B11" s="60" t="s">
        <v>271</v>
      </c>
      <c r="C11" s="60" t="s">
        <v>272</v>
      </c>
      <c r="D11" s="60" t="s">
        <v>273</v>
      </c>
      <c r="E11" s="60" t="s">
        <v>274</v>
      </c>
      <c r="F11" s="60" t="s">
        <v>275</v>
      </c>
      <c r="G11" s="60" t="s">
        <v>276</v>
      </c>
      <c r="H11" s="60" t="s">
        <v>277</v>
      </c>
      <c r="I11" s="60" t="s">
        <v>278</v>
      </c>
      <c r="J11" s="60" t="s">
        <v>279</v>
      </c>
      <c r="K11" s="60" t="s">
        <v>280</v>
      </c>
      <c r="L11" s="60" t="s">
        <v>281</v>
      </c>
      <c r="M11" s="60" t="s">
        <v>282</v>
      </c>
      <c r="N11" s="60" t="s">
        <v>147</v>
      </c>
      <c r="O11" s="60" t="s">
        <v>283</v>
      </c>
      <c r="P11" s="60" t="s">
        <v>284</v>
      </c>
      <c r="Q11" s="60" t="s">
        <v>285</v>
      </c>
      <c r="R11" s="60" t="s">
        <v>286</v>
      </c>
      <c r="S11" s="60" t="s">
        <v>287</v>
      </c>
      <c r="T11" s="60" t="s">
        <v>288</v>
      </c>
      <c r="U11" s="60" t="s">
        <v>289</v>
      </c>
      <c r="V11" s="60" t="s">
        <v>290</v>
      </c>
      <c r="W11" s="60" t="s">
        <v>291</v>
      </c>
      <c r="X11" s="60" t="s">
        <v>106</v>
      </c>
    </row>
    <row r="12">
      <c r="A12" s="60" t="s">
        <v>292</v>
      </c>
      <c r="B12" s="60" t="s">
        <v>293</v>
      </c>
      <c r="C12" s="60" t="s">
        <v>294</v>
      </c>
      <c r="D12" s="60" t="s">
        <v>295</v>
      </c>
      <c r="E12" s="60" t="s">
        <v>296</v>
      </c>
      <c r="F12" s="60" t="s">
        <v>297</v>
      </c>
      <c r="G12" s="60" t="s">
        <v>298</v>
      </c>
      <c r="H12" s="60" t="s">
        <v>299</v>
      </c>
      <c r="I12" s="60" t="s">
        <v>300</v>
      </c>
      <c r="J12" s="60" t="s">
        <v>301</v>
      </c>
      <c r="K12" s="60" t="s">
        <v>302</v>
      </c>
      <c r="L12" s="60" t="s">
        <v>303</v>
      </c>
      <c r="M12" s="60" t="s">
        <v>304</v>
      </c>
      <c r="N12" s="60" t="s">
        <v>305</v>
      </c>
      <c r="O12" s="60" t="s">
        <v>306</v>
      </c>
      <c r="P12" s="60" t="s">
        <v>307</v>
      </c>
      <c r="Q12" s="60" t="s">
        <v>308</v>
      </c>
      <c r="R12" s="60" t="s">
        <v>309</v>
      </c>
      <c r="S12" s="60" t="s">
        <v>310</v>
      </c>
      <c r="T12" s="60" t="s">
        <v>311</v>
      </c>
      <c r="U12" s="60" t="s">
        <v>312</v>
      </c>
      <c r="V12" s="60" t="s">
        <v>313</v>
      </c>
      <c r="W12" s="60" t="s">
        <v>314</v>
      </c>
      <c r="X12" s="60" t="s">
        <v>107</v>
      </c>
    </row>
    <row r="13">
      <c r="A13" s="60" t="s">
        <v>315</v>
      </c>
      <c r="B13" s="60" t="s">
        <v>316</v>
      </c>
      <c r="C13" s="60" t="s">
        <v>317</v>
      </c>
      <c r="D13" s="60" t="s">
        <v>318</v>
      </c>
      <c r="E13" s="60" t="s">
        <v>319</v>
      </c>
      <c r="F13" s="60" t="s">
        <v>320</v>
      </c>
      <c r="G13" s="60" t="s">
        <v>321</v>
      </c>
      <c r="H13" s="60" t="s">
        <v>322</v>
      </c>
      <c r="I13" s="60" t="s">
        <v>323</v>
      </c>
      <c r="J13" s="60" t="s">
        <v>194</v>
      </c>
      <c r="K13" s="60" t="s">
        <v>324</v>
      </c>
      <c r="L13" s="60" t="s">
        <v>325</v>
      </c>
      <c r="M13" s="60" t="s">
        <v>326</v>
      </c>
      <c r="N13" s="60" t="s">
        <v>327</v>
      </c>
      <c r="O13" s="60" t="s">
        <v>328</v>
      </c>
      <c r="P13" s="60" t="s">
        <v>329</v>
      </c>
      <c r="Q13" s="60" t="s">
        <v>330</v>
      </c>
      <c r="R13" s="60" t="s">
        <v>331</v>
      </c>
      <c r="S13" s="60" t="s">
        <v>332</v>
      </c>
      <c r="T13" s="60" t="s">
        <v>333</v>
      </c>
      <c r="U13" s="60" t="s">
        <v>334</v>
      </c>
      <c r="V13" s="60" t="s">
        <v>335</v>
      </c>
      <c r="W13" s="60" t="s">
        <v>336</v>
      </c>
      <c r="X13" s="60" t="s">
        <v>108</v>
      </c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>
      <c r="A15" s="60" t="s">
        <v>337</v>
      </c>
      <c r="B15" s="60" t="s">
        <v>338</v>
      </c>
      <c r="C15" s="60" t="s">
        <v>339</v>
      </c>
      <c r="D15" s="60" t="s">
        <v>340</v>
      </c>
      <c r="E15" s="60" t="s">
        <v>341</v>
      </c>
      <c r="F15" s="60" t="s">
        <v>342</v>
      </c>
      <c r="G15" s="60" t="s">
        <v>343</v>
      </c>
      <c r="H15" s="60" t="s">
        <v>344</v>
      </c>
      <c r="I15" s="60" t="s">
        <v>345</v>
      </c>
      <c r="J15" s="60" t="s">
        <v>346</v>
      </c>
      <c r="K15" s="60" t="s">
        <v>347</v>
      </c>
      <c r="L15" s="60" t="s">
        <v>348</v>
      </c>
      <c r="M15" s="60" t="s">
        <v>349</v>
      </c>
      <c r="N15" s="60" t="s">
        <v>350</v>
      </c>
      <c r="O15" s="60" t="s">
        <v>351</v>
      </c>
      <c r="P15" s="60" t="s">
        <v>352</v>
      </c>
      <c r="Q15" s="60" t="s">
        <v>353</v>
      </c>
      <c r="R15" s="60" t="s">
        <v>354</v>
      </c>
      <c r="S15" s="60" t="s">
        <v>355</v>
      </c>
      <c r="T15" s="60" t="s">
        <v>356</v>
      </c>
      <c r="U15" s="60" t="s">
        <v>357</v>
      </c>
      <c r="V15" s="60" t="s">
        <v>358</v>
      </c>
      <c r="W15" s="60" t="s">
        <v>359</v>
      </c>
      <c r="X15" s="60" t="s">
        <v>109</v>
      </c>
    </row>
    <row r="16">
      <c r="A16" s="60" t="s">
        <v>360</v>
      </c>
      <c r="B16" s="60" t="s">
        <v>361</v>
      </c>
      <c r="C16" s="60" t="s">
        <v>362</v>
      </c>
      <c r="D16" s="60" t="s">
        <v>363</v>
      </c>
      <c r="E16" s="60" t="s">
        <v>364</v>
      </c>
      <c r="F16" s="60" t="s">
        <v>365</v>
      </c>
      <c r="G16" s="60" t="s">
        <v>366</v>
      </c>
      <c r="H16" s="60" t="s">
        <v>367</v>
      </c>
      <c r="I16" s="60" t="s">
        <v>368</v>
      </c>
      <c r="J16" s="60" t="s">
        <v>369</v>
      </c>
      <c r="K16" s="60" t="s">
        <v>370</v>
      </c>
      <c r="L16" s="60" t="s">
        <v>371</v>
      </c>
      <c r="M16" s="60" t="s">
        <v>372</v>
      </c>
      <c r="N16" s="60" t="s">
        <v>373</v>
      </c>
      <c r="O16" s="60" t="s">
        <v>374</v>
      </c>
      <c r="P16" s="60" t="s">
        <v>375</v>
      </c>
      <c r="Q16" s="60" t="s">
        <v>376</v>
      </c>
      <c r="R16" s="60" t="s">
        <v>377</v>
      </c>
      <c r="S16" s="60" t="s">
        <v>378</v>
      </c>
      <c r="T16" s="60" t="s">
        <v>379</v>
      </c>
      <c r="U16" s="60" t="s">
        <v>380</v>
      </c>
      <c r="V16" s="60" t="s">
        <v>381</v>
      </c>
      <c r="W16" s="60" t="s">
        <v>382</v>
      </c>
      <c r="X16" s="60" t="s">
        <v>110</v>
      </c>
    </row>
    <row r="17">
      <c r="A17" s="60" t="s">
        <v>383</v>
      </c>
      <c r="B17" s="60" t="s">
        <v>384</v>
      </c>
      <c r="C17" s="60" t="s">
        <v>121</v>
      </c>
      <c r="D17" s="60" t="s">
        <v>385</v>
      </c>
      <c r="E17" s="60" t="s">
        <v>386</v>
      </c>
      <c r="F17" s="60" t="s">
        <v>387</v>
      </c>
      <c r="G17" s="60" t="s">
        <v>388</v>
      </c>
      <c r="H17" s="60" t="s">
        <v>389</v>
      </c>
      <c r="I17" s="60" t="s">
        <v>390</v>
      </c>
      <c r="J17" s="60" t="s">
        <v>391</v>
      </c>
      <c r="K17" s="60" t="s">
        <v>392</v>
      </c>
      <c r="L17" s="60" t="s">
        <v>393</v>
      </c>
      <c r="M17" s="60" t="s">
        <v>267</v>
      </c>
      <c r="N17" s="60" t="s">
        <v>394</v>
      </c>
      <c r="O17" s="60" t="s">
        <v>395</v>
      </c>
      <c r="P17" s="60" t="s">
        <v>396</v>
      </c>
      <c r="Q17" s="60" t="s">
        <v>397</v>
      </c>
      <c r="R17" s="60" t="s">
        <v>398</v>
      </c>
      <c r="S17" s="60" t="s">
        <v>399</v>
      </c>
      <c r="T17" s="60" t="s">
        <v>400</v>
      </c>
      <c r="U17" s="60" t="s">
        <v>401</v>
      </c>
      <c r="V17" s="60" t="s">
        <v>402</v>
      </c>
      <c r="W17" s="60" t="s">
        <v>403</v>
      </c>
      <c r="X17" s="60" t="s">
        <v>111</v>
      </c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>
      <c r="A19" s="60" t="s">
        <v>404</v>
      </c>
      <c r="B19" s="60" t="s">
        <v>405</v>
      </c>
      <c r="C19" s="60" t="s">
        <v>406</v>
      </c>
      <c r="D19" s="60" t="s">
        <v>407</v>
      </c>
      <c r="E19" s="60" t="s">
        <v>408</v>
      </c>
      <c r="F19" s="60" t="s">
        <v>409</v>
      </c>
      <c r="G19" s="60" t="s">
        <v>410</v>
      </c>
      <c r="H19" s="60" t="s">
        <v>411</v>
      </c>
      <c r="I19" s="60" t="s">
        <v>412</v>
      </c>
      <c r="J19" s="60" t="s">
        <v>413</v>
      </c>
      <c r="K19" s="60" t="s">
        <v>414</v>
      </c>
      <c r="L19" s="60" t="s">
        <v>415</v>
      </c>
      <c r="M19" s="60" t="s">
        <v>416</v>
      </c>
      <c r="N19" s="60" t="s">
        <v>417</v>
      </c>
      <c r="O19" s="60" t="s">
        <v>418</v>
      </c>
      <c r="P19" s="60" t="s">
        <v>419</v>
      </c>
      <c r="Q19" s="60" t="s">
        <v>420</v>
      </c>
      <c r="R19" s="60" t="s">
        <v>421</v>
      </c>
      <c r="S19" s="60" t="s">
        <v>422</v>
      </c>
      <c r="T19" s="60" t="s">
        <v>423</v>
      </c>
      <c r="U19" s="60" t="s">
        <v>211</v>
      </c>
      <c r="V19" s="60" t="s">
        <v>424</v>
      </c>
      <c r="W19" s="60" t="s">
        <v>425</v>
      </c>
      <c r="X19" s="60" t="s">
        <v>112</v>
      </c>
    </row>
    <row r="20">
      <c r="A20" s="60" t="s">
        <v>426</v>
      </c>
      <c r="B20" s="60" t="s">
        <v>427</v>
      </c>
      <c r="C20" s="60" t="s">
        <v>428</v>
      </c>
      <c r="D20" s="60" t="s">
        <v>429</v>
      </c>
      <c r="E20" s="60" t="s">
        <v>430</v>
      </c>
      <c r="F20" s="60" t="s">
        <v>431</v>
      </c>
      <c r="G20" s="60" t="s">
        <v>432</v>
      </c>
      <c r="H20" s="60" t="s">
        <v>433</v>
      </c>
      <c r="I20" s="60" t="s">
        <v>434</v>
      </c>
      <c r="J20" s="60" t="s">
        <v>435</v>
      </c>
      <c r="K20" s="60" t="s">
        <v>436</v>
      </c>
      <c r="L20" s="60" t="s">
        <v>437</v>
      </c>
      <c r="M20" s="60" t="s">
        <v>438</v>
      </c>
      <c r="N20" s="60" t="s">
        <v>439</v>
      </c>
      <c r="O20" s="60" t="s">
        <v>440</v>
      </c>
      <c r="P20" s="60" t="s">
        <v>441</v>
      </c>
      <c r="Q20" s="60" t="s">
        <v>442</v>
      </c>
      <c r="R20" s="60" t="s">
        <v>443</v>
      </c>
      <c r="S20" s="60" t="s">
        <v>444</v>
      </c>
      <c r="T20" s="60" t="s">
        <v>445</v>
      </c>
      <c r="U20" s="60" t="s">
        <v>446</v>
      </c>
      <c r="V20" s="60" t="s">
        <v>447</v>
      </c>
      <c r="W20" s="60" t="s">
        <v>448</v>
      </c>
      <c r="X20" s="60" t="s">
        <v>113</v>
      </c>
    </row>
    <row r="21">
      <c r="A21" s="60" t="s">
        <v>449</v>
      </c>
      <c r="B21" s="60" t="s">
        <v>450</v>
      </c>
      <c r="C21" s="60" t="s">
        <v>402</v>
      </c>
      <c r="D21" s="60" t="s">
        <v>451</v>
      </c>
      <c r="E21" s="60" t="s">
        <v>452</v>
      </c>
      <c r="F21" s="60" t="s">
        <v>453</v>
      </c>
      <c r="G21" s="60" t="s">
        <v>454</v>
      </c>
      <c r="H21" s="60" t="s">
        <v>455</v>
      </c>
      <c r="I21" s="60" t="s">
        <v>188</v>
      </c>
      <c r="J21" s="60" t="s">
        <v>456</v>
      </c>
      <c r="K21" s="60" t="s">
        <v>457</v>
      </c>
      <c r="L21" s="60" t="s">
        <v>458</v>
      </c>
      <c r="M21" s="60" t="s">
        <v>459</v>
      </c>
      <c r="N21" s="60" t="s">
        <v>460</v>
      </c>
      <c r="O21" s="60" t="s">
        <v>461</v>
      </c>
      <c r="P21" s="60" t="s">
        <v>462</v>
      </c>
      <c r="Q21" s="60" t="s">
        <v>463</v>
      </c>
      <c r="R21" s="60" t="s">
        <v>464</v>
      </c>
      <c r="S21" s="60" t="s">
        <v>465</v>
      </c>
      <c r="T21" s="60" t="s">
        <v>466</v>
      </c>
      <c r="U21" s="60" t="s">
        <v>467</v>
      </c>
      <c r="V21" s="60" t="s">
        <v>468</v>
      </c>
      <c r="W21" s="60" t="s">
        <v>329</v>
      </c>
      <c r="X21" s="60" t="s">
        <v>114</v>
      </c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>
      <c r="A23" s="60" t="s">
        <v>469</v>
      </c>
      <c r="B23" s="60" t="s">
        <v>470</v>
      </c>
      <c r="C23" s="60" t="s">
        <v>471</v>
      </c>
      <c r="D23" s="60" t="s">
        <v>472</v>
      </c>
      <c r="E23" s="60" t="s">
        <v>473</v>
      </c>
      <c r="F23" s="60" t="s">
        <v>474</v>
      </c>
      <c r="G23" s="60" t="s">
        <v>475</v>
      </c>
      <c r="H23" s="60" t="s">
        <v>476</v>
      </c>
      <c r="I23" s="60" t="s">
        <v>477</v>
      </c>
      <c r="J23" s="60" t="s">
        <v>478</v>
      </c>
      <c r="K23" s="60" t="s">
        <v>479</v>
      </c>
      <c r="L23" s="60" t="s">
        <v>480</v>
      </c>
      <c r="M23" s="60" t="s">
        <v>481</v>
      </c>
      <c r="N23" s="60" t="s">
        <v>482</v>
      </c>
      <c r="O23" s="60" t="s">
        <v>483</v>
      </c>
      <c r="P23" s="60" t="s">
        <v>484</v>
      </c>
      <c r="Q23" s="60" t="s">
        <v>485</v>
      </c>
      <c r="R23" s="60" t="s">
        <v>486</v>
      </c>
      <c r="S23" s="60" t="s">
        <v>487</v>
      </c>
      <c r="T23" s="60" t="s">
        <v>488</v>
      </c>
      <c r="U23" s="60" t="s">
        <v>489</v>
      </c>
      <c r="V23" s="60" t="s">
        <v>490</v>
      </c>
      <c r="W23" s="60" t="s">
        <v>491</v>
      </c>
      <c r="X23" s="60" t="s">
        <v>115</v>
      </c>
    </row>
    <row r="24">
      <c r="A24" s="60" t="s">
        <v>492</v>
      </c>
      <c r="B24" s="60" t="s">
        <v>493</v>
      </c>
      <c r="C24" s="60" t="s">
        <v>494</v>
      </c>
      <c r="D24" s="60" t="s">
        <v>495</v>
      </c>
      <c r="E24" s="60" t="s">
        <v>496</v>
      </c>
      <c r="F24" s="60" t="s">
        <v>497</v>
      </c>
      <c r="G24" s="60" t="s">
        <v>498</v>
      </c>
      <c r="H24" s="60" t="s">
        <v>499</v>
      </c>
      <c r="I24" s="60" t="s">
        <v>500</v>
      </c>
      <c r="J24" s="60" t="s">
        <v>501</v>
      </c>
      <c r="K24" s="60" t="s">
        <v>502</v>
      </c>
      <c r="L24" s="60" t="s">
        <v>503</v>
      </c>
      <c r="M24" s="60" t="s">
        <v>504</v>
      </c>
      <c r="N24" s="60" t="s">
        <v>505</v>
      </c>
      <c r="O24" s="60" t="s">
        <v>506</v>
      </c>
      <c r="P24" s="60" t="s">
        <v>507</v>
      </c>
      <c r="Q24" s="60" t="s">
        <v>508</v>
      </c>
      <c r="R24" s="60" t="s">
        <v>509</v>
      </c>
      <c r="S24" s="60" t="s">
        <v>510</v>
      </c>
      <c r="T24" s="60" t="s">
        <v>511</v>
      </c>
      <c r="U24" s="60" t="s">
        <v>512</v>
      </c>
      <c r="V24" s="60" t="s">
        <v>513</v>
      </c>
      <c r="W24" s="60" t="s">
        <v>514</v>
      </c>
      <c r="X24" s="60" t="s">
        <v>117</v>
      </c>
    </row>
    <row r="25">
      <c r="A25" s="60" t="s">
        <v>515</v>
      </c>
      <c r="B25" s="60" t="s">
        <v>516</v>
      </c>
      <c r="C25" s="60" t="s">
        <v>197</v>
      </c>
      <c r="D25" s="60" t="s">
        <v>517</v>
      </c>
      <c r="E25" s="60" t="s">
        <v>518</v>
      </c>
      <c r="F25" s="60" t="s">
        <v>519</v>
      </c>
      <c r="G25" s="60" t="s">
        <v>520</v>
      </c>
      <c r="H25" s="60" t="s">
        <v>521</v>
      </c>
      <c r="I25" s="60" t="s">
        <v>522</v>
      </c>
      <c r="J25" s="60" t="s">
        <v>523</v>
      </c>
      <c r="K25" s="60" t="s">
        <v>524</v>
      </c>
      <c r="L25" s="60" t="s">
        <v>525</v>
      </c>
      <c r="M25" s="60" t="s">
        <v>526</v>
      </c>
      <c r="N25" s="60" t="s">
        <v>527</v>
      </c>
      <c r="O25" s="60" t="s">
        <v>528</v>
      </c>
      <c r="P25" s="60" t="s">
        <v>529</v>
      </c>
      <c r="Q25" s="60" t="s">
        <v>530</v>
      </c>
      <c r="R25" s="60" t="s">
        <v>531</v>
      </c>
      <c r="S25" s="60" t="s">
        <v>532</v>
      </c>
      <c r="T25" s="60" t="s">
        <v>533</v>
      </c>
      <c r="U25" s="60" t="s">
        <v>534</v>
      </c>
      <c r="V25" s="60" t="s">
        <v>535</v>
      </c>
      <c r="W25" s="60" t="s">
        <v>536</v>
      </c>
      <c r="X25" s="60" t="s">
        <v>118</v>
      </c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>
      <c r="A27" s="60" t="s">
        <v>537</v>
      </c>
      <c r="B27" s="60" t="s">
        <v>538</v>
      </c>
      <c r="C27" s="60" t="s">
        <v>539</v>
      </c>
      <c r="D27" s="60" t="s">
        <v>540</v>
      </c>
      <c r="E27" s="60" t="s">
        <v>541</v>
      </c>
      <c r="F27" s="60" t="s">
        <v>542</v>
      </c>
      <c r="G27" s="60" t="s">
        <v>543</v>
      </c>
      <c r="H27" s="60" t="s">
        <v>544</v>
      </c>
      <c r="I27" s="60" t="s">
        <v>545</v>
      </c>
      <c r="J27" s="60" t="s">
        <v>546</v>
      </c>
      <c r="K27" s="60" t="s">
        <v>547</v>
      </c>
      <c r="L27" s="60" t="s">
        <v>548</v>
      </c>
      <c r="M27" s="60" t="s">
        <v>549</v>
      </c>
      <c r="N27" s="60" t="s">
        <v>550</v>
      </c>
      <c r="O27" s="60" t="s">
        <v>551</v>
      </c>
      <c r="P27" s="60" t="s">
        <v>552</v>
      </c>
      <c r="Q27" s="60" t="s">
        <v>553</v>
      </c>
      <c r="R27" s="60" t="s">
        <v>554</v>
      </c>
      <c r="S27" s="60" t="s">
        <v>555</v>
      </c>
      <c r="T27" s="60" t="s">
        <v>556</v>
      </c>
      <c r="U27" s="60" t="s">
        <v>557</v>
      </c>
      <c r="V27" s="60" t="s">
        <v>558</v>
      </c>
      <c r="W27" s="60" t="s">
        <v>559</v>
      </c>
      <c r="X27" s="60" t="s">
        <v>119</v>
      </c>
    </row>
    <row r="28">
      <c r="A28" s="60" t="s">
        <v>560</v>
      </c>
      <c r="B28" s="60" t="s">
        <v>561</v>
      </c>
      <c r="C28" s="60" t="s">
        <v>562</v>
      </c>
      <c r="D28" s="60" t="s">
        <v>563</v>
      </c>
      <c r="E28" s="60" t="s">
        <v>564</v>
      </c>
      <c r="F28" s="60" t="s">
        <v>565</v>
      </c>
      <c r="G28" s="60" t="s">
        <v>566</v>
      </c>
      <c r="H28" s="60" t="s">
        <v>567</v>
      </c>
      <c r="I28" s="60" t="s">
        <v>568</v>
      </c>
      <c r="J28" s="60" t="s">
        <v>569</v>
      </c>
      <c r="K28" s="60" t="s">
        <v>570</v>
      </c>
      <c r="L28" s="60" t="s">
        <v>571</v>
      </c>
      <c r="M28" s="60" t="s">
        <v>572</v>
      </c>
      <c r="N28" s="60" t="s">
        <v>573</v>
      </c>
      <c r="O28" s="60" t="s">
        <v>574</v>
      </c>
      <c r="P28" s="60" t="s">
        <v>575</v>
      </c>
      <c r="Q28" s="60" t="s">
        <v>576</v>
      </c>
      <c r="R28" s="60" t="s">
        <v>577</v>
      </c>
      <c r="S28" s="60" t="s">
        <v>578</v>
      </c>
      <c r="T28" s="60" t="s">
        <v>579</v>
      </c>
      <c r="U28" s="60" t="s">
        <v>580</v>
      </c>
      <c r="V28" s="60" t="s">
        <v>581</v>
      </c>
      <c r="W28" s="60" t="s">
        <v>582</v>
      </c>
      <c r="X28" s="60" t="s">
        <v>120</v>
      </c>
    </row>
    <row r="29">
      <c r="A29" s="60" t="s">
        <v>583</v>
      </c>
      <c r="B29" s="60" t="s">
        <v>584</v>
      </c>
      <c r="C29" s="60" t="s">
        <v>585</v>
      </c>
      <c r="D29" s="60" t="s">
        <v>118</v>
      </c>
      <c r="E29" s="60" t="s">
        <v>586</v>
      </c>
      <c r="F29" s="60" t="s">
        <v>587</v>
      </c>
      <c r="G29" s="60" t="s">
        <v>588</v>
      </c>
      <c r="H29" s="60" t="s">
        <v>589</v>
      </c>
      <c r="I29" s="60" t="s">
        <v>102</v>
      </c>
      <c r="J29" s="60" t="s">
        <v>590</v>
      </c>
      <c r="K29" s="60" t="s">
        <v>591</v>
      </c>
      <c r="L29" s="60" t="s">
        <v>592</v>
      </c>
      <c r="M29" s="60" t="s">
        <v>593</v>
      </c>
      <c r="N29" s="60" t="s">
        <v>594</v>
      </c>
      <c r="O29" s="60" t="s">
        <v>595</v>
      </c>
      <c r="P29" s="60" t="s">
        <v>596</v>
      </c>
      <c r="Q29" s="60" t="s">
        <v>597</v>
      </c>
      <c r="R29" s="60" t="s">
        <v>598</v>
      </c>
      <c r="S29" s="60" t="s">
        <v>599</v>
      </c>
      <c r="T29" s="60" t="s">
        <v>600</v>
      </c>
      <c r="U29" s="60" t="s">
        <v>601</v>
      </c>
      <c r="V29" s="60" t="s">
        <v>602</v>
      </c>
      <c r="W29" s="60" t="s">
        <v>603</v>
      </c>
      <c r="X29" s="60" t="s">
        <v>121</v>
      </c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>
      <c r="A31" s="60" t="s">
        <v>604</v>
      </c>
      <c r="B31" s="60" t="s">
        <v>605</v>
      </c>
      <c r="C31" s="60" t="s">
        <v>606</v>
      </c>
      <c r="D31" s="60" t="s">
        <v>607</v>
      </c>
      <c r="E31" s="60" t="s">
        <v>608</v>
      </c>
      <c r="F31" s="60" t="s">
        <v>609</v>
      </c>
      <c r="G31" s="60" t="s">
        <v>610</v>
      </c>
      <c r="H31" s="60" t="s">
        <v>611</v>
      </c>
      <c r="I31" s="60" t="s">
        <v>612</v>
      </c>
      <c r="J31" s="60" t="s">
        <v>613</v>
      </c>
      <c r="K31" s="60" t="s">
        <v>614</v>
      </c>
      <c r="L31" s="60" t="s">
        <v>615</v>
      </c>
      <c r="M31" s="60" t="s">
        <v>616</v>
      </c>
      <c r="N31" s="60" t="s">
        <v>617</v>
      </c>
      <c r="O31" s="60" t="s">
        <v>618</v>
      </c>
      <c r="P31" s="60" t="s">
        <v>619</v>
      </c>
      <c r="Q31" s="60" t="s">
        <v>620</v>
      </c>
      <c r="R31" s="60" t="s">
        <v>621</v>
      </c>
      <c r="S31" s="60" t="s">
        <v>622</v>
      </c>
      <c r="T31" s="60" t="s">
        <v>623</v>
      </c>
      <c r="U31" s="60" t="s">
        <v>624</v>
      </c>
      <c r="V31" s="60" t="s">
        <v>625</v>
      </c>
      <c r="W31" s="60" t="s">
        <v>626</v>
      </c>
      <c r="X31" s="60" t="s">
        <v>122</v>
      </c>
    </row>
    <row r="32">
      <c r="A32" s="60" t="s">
        <v>627</v>
      </c>
      <c r="B32" s="60" t="s">
        <v>628</v>
      </c>
      <c r="C32" s="60" t="s">
        <v>629</v>
      </c>
      <c r="D32" s="60" t="s">
        <v>630</v>
      </c>
      <c r="E32" s="60" t="s">
        <v>631</v>
      </c>
      <c r="F32" s="60" t="s">
        <v>632</v>
      </c>
      <c r="G32" s="60" t="s">
        <v>633</v>
      </c>
      <c r="H32" s="60" t="s">
        <v>634</v>
      </c>
      <c r="I32" s="60" t="s">
        <v>635</v>
      </c>
      <c r="J32" s="60" t="s">
        <v>636</v>
      </c>
      <c r="K32" s="60" t="s">
        <v>637</v>
      </c>
      <c r="L32" s="60" t="s">
        <v>638</v>
      </c>
      <c r="M32" s="60" t="s">
        <v>639</v>
      </c>
      <c r="N32" s="60" t="s">
        <v>640</v>
      </c>
      <c r="O32" s="60" t="s">
        <v>641</v>
      </c>
      <c r="P32" s="60" t="s">
        <v>642</v>
      </c>
      <c r="Q32" s="60" t="s">
        <v>643</v>
      </c>
      <c r="R32" s="60" t="s">
        <v>644</v>
      </c>
      <c r="S32" s="60" t="s">
        <v>645</v>
      </c>
      <c r="T32" s="60" t="s">
        <v>646</v>
      </c>
      <c r="U32" s="60" t="s">
        <v>647</v>
      </c>
      <c r="V32" s="60" t="s">
        <v>648</v>
      </c>
      <c r="W32" s="60" t="s">
        <v>649</v>
      </c>
      <c r="X32" s="60" t="s">
        <v>123</v>
      </c>
    </row>
    <row r="33">
      <c r="A33" s="60" t="s">
        <v>650</v>
      </c>
      <c r="B33" s="60" t="s">
        <v>651</v>
      </c>
      <c r="C33" s="60" t="s">
        <v>461</v>
      </c>
      <c r="D33" s="60" t="s">
        <v>652</v>
      </c>
      <c r="E33" s="60" t="s">
        <v>653</v>
      </c>
      <c r="F33" s="60" t="s">
        <v>654</v>
      </c>
      <c r="G33" s="60" t="s">
        <v>655</v>
      </c>
      <c r="H33" s="60" t="s">
        <v>656</v>
      </c>
      <c r="I33" s="60" t="s">
        <v>657</v>
      </c>
      <c r="J33" s="60" t="s">
        <v>658</v>
      </c>
      <c r="K33" s="60" t="s">
        <v>659</v>
      </c>
      <c r="L33" s="60" t="s">
        <v>660</v>
      </c>
      <c r="M33" s="60" t="s">
        <v>585</v>
      </c>
      <c r="N33" s="60" t="s">
        <v>661</v>
      </c>
      <c r="O33" s="60" t="s">
        <v>195</v>
      </c>
      <c r="P33" s="60" t="s">
        <v>662</v>
      </c>
      <c r="Q33" s="60" t="s">
        <v>663</v>
      </c>
      <c r="R33" s="60" t="s">
        <v>664</v>
      </c>
      <c r="S33" s="60" t="s">
        <v>665</v>
      </c>
      <c r="T33" s="60" t="s">
        <v>666</v>
      </c>
      <c r="U33" s="60" t="s">
        <v>667</v>
      </c>
      <c r="V33" s="60" t="s">
        <v>668</v>
      </c>
      <c r="W33" s="60" t="s">
        <v>669</v>
      </c>
      <c r="X33" s="60" t="s">
        <v>124</v>
      </c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>
      <c r="A35" s="60" t="s">
        <v>670</v>
      </c>
      <c r="B35" s="60" t="s">
        <v>671</v>
      </c>
      <c r="C35" s="60" t="s">
        <v>672</v>
      </c>
      <c r="D35" s="60" t="s">
        <v>673</v>
      </c>
      <c r="E35" s="60" t="s">
        <v>674</v>
      </c>
      <c r="F35" s="60" t="s">
        <v>675</v>
      </c>
      <c r="G35" s="60" t="s">
        <v>676</v>
      </c>
      <c r="H35" s="60" t="s">
        <v>677</v>
      </c>
      <c r="I35" s="60" t="s">
        <v>678</v>
      </c>
      <c r="J35" s="60" t="s">
        <v>679</v>
      </c>
      <c r="K35" s="60" t="s">
        <v>680</v>
      </c>
      <c r="L35" s="60" t="s">
        <v>681</v>
      </c>
      <c r="M35" s="60" t="s">
        <v>682</v>
      </c>
      <c r="N35" s="60" t="s">
        <v>683</v>
      </c>
      <c r="O35" s="60" t="s">
        <v>684</v>
      </c>
      <c r="P35" s="60" t="s">
        <v>481</v>
      </c>
      <c r="Q35" s="60" t="s">
        <v>685</v>
      </c>
      <c r="R35" s="60" t="s">
        <v>686</v>
      </c>
      <c r="S35" s="60" t="s">
        <v>687</v>
      </c>
      <c r="T35" s="60" t="s">
        <v>688</v>
      </c>
      <c r="U35" s="60" t="s">
        <v>689</v>
      </c>
      <c r="V35" s="60" t="s">
        <v>690</v>
      </c>
      <c r="W35" s="60" t="s">
        <v>691</v>
      </c>
      <c r="X35" s="60" t="s">
        <v>125</v>
      </c>
    </row>
    <row r="36">
      <c r="A36" s="60" t="s">
        <v>692</v>
      </c>
      <c r="B36" s="60" t="s">
        <v>693</v>
      </c>
      <c r="C36" s="60" t="s">
        <v>694</v>
      </c>
      <c r="D36" s="60" t="s">
        <v>695</v>
      </c>
      <c r="E36" s="60" t="s">
        <v>696</v>
      </c>
      <c r="F36" s="60" t="s">
        <v>697</v>
      </c>
      <c r="G36" s="60" t="s">
        <v>698</v>
      </c>
      <c r="H36" s="60" t="s">
        <v>699</v>
      </c>
      <c r="I36" s="60" t="s">
        <v>700</v>
      </c>
      <c r="J36" s="60" t="s">
        <v>701</v>
      </c>
      <c r="K36" s="60" t="s">
        <v>702</v>
      </c>
      <c r="L36" s="60" t="s">
        <v>703</v>
      </c>
      <c r="M36" s="60" t="s">
        <v>704</v>
      </c>
      <c r="N36" s="60" t="s">
        <v>705</v>
      </c>
      <c r="O36" s="60" t="s">
        <v>706</v>
      </c>
      <c r="P36" s="60" t="s">
        <v>707</v>
      </c>
      <c r="Q36" s="60" t="s">
        <v>708</v>
      </c>
      <c r="R36" s="60" t="s">
        <v>709</v>
      </c>
      <c r="S36" s="60" t="s">
        <v>710</v>
      </c>
      <c r="T36" s="60" t="s">
        <v>711</v>
      </c>
      <c r="U36" s="60" t="s">
        <v>712</v>
      </c>
      <c r="V36" s="60" t="s">
        <v>713</v>
      </c>
      <c r="W36" s="60" t="s">
        <v>714</v>
      </c>
      <c r="X36" s="60" t="s">
        <v>126</v>
      </c>
    </row>
    <row r="37">
      <c r="A37" s="60" t="s">
        <v>715</v>
      </c>
      <c r="B37" s="60" t="s">
        <v>716</v>
      </c>
      <c r="C37" s="60" t="s">
        <v>717</v>
      </c>
      <c r="D37" s="60" t="s">
        <v>111</v>
      </c>
      <c r="E37" s="60" t="s">
        <v>718</v>
      </c>
      <c r="F37" s="60" t="s">
        <v>719</v>
      </c>
      <c r="G37" s="60" t="s">
        <v>720</v>
      </c>
      <c r="H37" s="60" t="s">
        <v>721</v>
      </c>
      <c r="I37" s="60" t="s">
        <v>722</v>
      </c>
      <c r="J37" s="60" t="s">
        <v>723</v>
      </c>
      <c r="K37" s="60" t="s">
        <v>249</v>
      </c>
      <c r="L37" s="60" t="s">
        <v>724</v>
      </c>
      <c r="M37" s="60" t="s">
        <v>725</v>
      </c>
      <c r="N37" s="60" t="s">
        <v>726</v>
      </c>
      <c r="O37" s="60" t="s">
        <v>727</v>
      </c>
      <c r="P37" s="60" t="s">
        <v>728</v>
      </c>
      <c r="Q37" s="60" t="s">
        <v>729</v>
      </c>
      <c r="R37" s="60" t="s">
        <v>730</v>
      </c>
      <c r="S37" s="60" t="s">
        <v>731</v>
      </c>
      <c r="T37" s="60" t="s">
        <v>732</v>
      </c>
      <c r="U37" s="60" t="s">
        <v>733</v>
      </c>
      <c r="V37" s="60" t="s">
        <v>734</v>
      </c>
      <c r="W37" s="60" t="s">
        <v>121</v>
      </c>
      <c r="X37" s="60" t="s">
        <v>127</v>
      </c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>
      <c r="A39" s="60" t="s">
        <v>735</v>
      </c>
      <c r="B39" s="60" t="s">
        <v>736</v>
      </c>
      <c r="C39" s="60" t="s">
        <v>737</v>
      </c>
      <c r="D39" s="60" t="s">
        <v>738</v>
      </c>
      <c r="E39" s="60" t="s">
        <v>739</v>
      </c>
      <c r="F39" s="60" t="s">
        <v>740</v>
      </c>
      <c r="G39" s="60" t="s">
        <v>741</v>
      </c>
      <c r="H39" s="60" t="s">
        <v>742</v>
      </c>
      <c r="I39" s="60" t="s">
        <v>743</v>
      </c>
      <c r="J39" s="60" t="s">
        <v>744</v>
      </c>
      <c r="K39" s="60" t="s">
        <v>745</v>
      </c>
      <c r="L39" s="60" t="s">
        <v>746</v>
      </c>
      <c r="M39" s="60" t="s">
        <v>747</v>
      </c>
      <c r="N39" s="60" t="s">
        <v>748</v>
      </c>
      <c r="O39" s="60" t="s">
        <v>749</v>
      </c>
      <c r="P39" s="60" t="s">
        <v>750</v>
      </c>
      <c r="Q39" s="60" t="s">
        <v>751</v>
      </c>
      <c r="R39" s="60" t="s">
        <v>752</v>
      </c>
      <c r="S39" s="60" t="s">
        <v>753</v>
      </c>
      <c r="T39" s="60" t="s">
        <v>754</v>
      </c>
      <c r="U39" s="60" t="s">
        <v>755</v>
      </c>
      <c r="V39" s="60" t="s">
        <v>756</v>
      </c>
      <c r="W39" s="60" t="s">
        <v>757</v>
      </c>
      <c r="X39" s="60" t="s">
        <v>128</v>
      </c>
    </row>
    <row r="40">
      <c r="A40" s="60" t="s">
        <v>758</v>
      </c>
      <c r="B40" s="60" t="s">
        <v>759</v>
      </c>
      <c r="C40" s="60" t="s">
        <v>760</v>
      </c>
      <c r="D40" s="60" t="s">
        <v>761</v>
      </c>
      <c r="E40" s="60" t="s">
        <v>762</v>
      </c>
      <c r="F40" s="60" t="s">
        <v>763</v>
      </c>
      <c r="G40" s="60" t="s">
        <v>764</v>
      </c>
      <c r="H40" s="60" t="s">
        <v>765</v>
      </c>
      <c r="I40" s="60" t="s">
        <v>766</v>
      </c>
      <c r="J40" s="60" t="s">
        <v>767</v>
      </c>
      <c r="K40" s="60" t="s">
        <v>768</v>
      </c>
      <c r="L40" s="60" t="s">
        <v>769</v>
      </c>
      <c r="M40" s="60" t="s">
        <v>770</v>
      </c>
      <c r="N40" s="60" t="s">
        <v>771</v>
      </c>
      <c r="O40" s="60" t="s">
        <v>772</v>
      </c>
      <c r="P40" s="60" t="s">
        <v>773</v>
      </c>
      <c r="Q40" s="60" t="s">
        <v>774</v>
      </c>
      <c r="R40" s="60" t="s">
        <v>775</v>
      </c>
      <c r="S40" s="60" t="s">
        <v>776</v>
      </c>
      <c r="T40" s="60" t="s">
        <v>777</v>
      </c>
      <c r="U40" s="60" t="s">
        <v>778</v>
      </c>
      <c r="V40" s="60" t="s">
        <v>779</v>
      </c>
      <c r="W40" s="60" t="s">
        <v>780</v>
      </c>
      <c r="X40" s="60" t="s">
        <v>129</v>
      </c>
    </row>
    <row r="41">
      <c r="A41" s="60" t="s">
        <v>781</v>
      </c>
      <c r="B41" s="60" t="s">
        <v>782</v>
      </c>
      <c r="C41" s="60" t="s">
        <v>783</v>
      </c>
      <c r="D41" s="60" t="s">
        <v>784</v>
      </c>
      <c r="E41" s="60" t="s">
        <v>785</v>
      </c>
      <c r="F41" s="60" t="s">
        <v>786</v>
      </c>
      <c r="G41" s="60" t="s">
        <v>787</v>
      </c>
      <c r="H41" s="60" t="s">
        <v>788</v>
      </c>
      <c r="I41" s="60" t="s">
        <v>789</v>
      </c>
      <c r="J41" s="60" t="s">
        <v>790</v>
      </c>
      <c r="K41" s="60" t="s">
        <v>791</v>
      </c>
      <c r="L41" s="60" t="s">
        <v>792</v>
      </c>
      <c r="M41" s="60" t="s">
        <v>453</v>
      </c>
      <c r="N41" s="60" t="s">
        <v>793</v>
      </c>
      <c r="O41" s="60" t="s">
        <v>652</v>
      </c>
      <c r="P41" s="60" t="s">
        <v>794</v>
      </c>
      <c r="Q41" s="60" t="s">
        <v>795</v>
      </c>
      <c r="R41" s="60" t="s">
        <v>733</v>
      </c>
      <c r="S41" s="60" t="s">
        <v>796</v>
      </c>
      <c r="T41" s="60" t="s">
        <v>797</v>
      </c>
      <c r="U41" s="60" t="s">
        <v>798</v>
      </c>
      <c r="V41" s="60" t="s">
        <v>191</v>
      </c>
      <c r="W41" s="60" t="s">
        <v>659</v>
      </c>
      <c r="X41" s="60" t="s">
        <v>130</v>
      </c>
    </row>
  </sheetData>
  <mergeCells count="8">
    <mergeCell ref="A1:C1"/>
    <mergeCell ref="D1:F1"/>
    <mergeCell ref="G1:I1"/>
    <mergeCell ref="J1:L1"/>
    <mergeCell ref="M1:O1"/>
    <mergeCell ref="P1:R1"/>
    <mergeCell ref="S1:U1"/>
    <mergeCell ref="V1:X1"/>
  </mergeCells>
  <printOptions gridLines="1" horizontalCentered="1"/>
  <pageMargins bottom="0.75" footer="0.0" header="0.0" left="0.7" right="0.7" top="0.75"/>
  <pageSetup fitToWidth="0" cellComments="atEnd" orientation="portrait" pageOrder="overThenDown"/>
  <drawing r:id="rId1"/>
</worksheet>
</file>