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Penn)\Penn\Courses\CPLN 550 Transportation Planning\1. Lectures\Part 2 project evaluation\"/>
    </mc:Choice>
  </mc:AlternateContent>
  <xr:revisionPtr revIDLastSave="0" documentId="13_ncr:1_{B276CF6E-C7FF-4347-A2F5-3C2A930FFF11}" xr6:coauthVersionLast="46" xr6:coauthVersionMax="46" xr10:uidLastSave="{00000000-0000-0000-0000-000000000000}"/>
  <bookViews>
    <workbookView xWindow="32505" yWindow="540" windowWidth="21600" windowHeight="12735" activeTab="1" xr2:uid="{00000000-000D-0000-FFFF-FFFF00000000}"/>
  </bookViews>
  <sheets>
    <sheet name="exercise 1" sheetId="1" r:id="rId1"/>
    <sheet name="exercise 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D12" i="2"/>
  <c r="C12" i="2"/>
  <c r="D11" i="2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D9" i="2"/>
  <c r="E9" i="2" s="1"/>
  <c r="C8" i="2"/>
  <c r="D8" i="2" s="1"/>
  <c r="D10" i="2" s="1"/>
  <c r="B7" i="2"/>
  <c r="B13" i="2" s="1"/>
  <c r="B14" i="2" s="1"/>
  <c r="D13" i="2" l="1"/>
  <c r="D14" i="2" s="1"/>
  <c r="C10" i="2"/>
  <c r="C13" i="2" s="1"/>
  <c r="C14" i="2" s="1"/>
  <c r="F9" i="2"/>
  <c r="E8" i="2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D26" i="1"/>
  <c r="E26" i="1" s="1"/>
  <c r="D25" i="1"/>
  <c r="C27" i="1"/>
  <c r="C29" i="1" s="1"/>
  <c r="C30" i="1" s="1"/>
  <c r="B29" i="1"/>
  <c r="B30" i="1" s="1"/>
  <c r="AA7" i="1"/>
  <c r="AA8" i="1" s="1"/>
  <c r="AB7" i="1"/>
  <c r="AB8" i="1" s="1"/>
  <c r="AC7" i="1"/>
  <c r="AC8" i="1" s="1"/>
  <c r="AD7" i="1"/>
  <c r="AD8" i="1" s="1"/>
  <c r="AE7" i="1"/>
  <c r="AE8" i="1" s="1"/>
  <c r="AF7" i="1"/>
  <c r="AF8" i="1" s="1"/>
  <c r="M7" i="1"/>
  <c r="M8" i="1" s="1"/>
  <c r="N7" i="1"/>
  <c r="N8" i="1" s="1"/>
  <c r="O7" i="1"/>
  <c r="O8" i="1" s="1"/>
  <c r="P7" i="1"/>
  <c r="P8" i="1" s="1"/>
  <c r="Q7" i="1"/>
  <c r="Q8" i="1" s="1"/>
  <c r="R7" i="1"/>
  <c r="R8" i="1" s="1"/>
  <c r="S7" i="1"/>
  <c r="S8" i="1" s="1"/>
  <c r="T7" i="1"/>
  <c r="T8" i="1" s="1"/>
  <c r="U7" i="1"/>
  <c r="U8" i="1" s="1"/>
  <c r="V7" i="1"/>
  <c r="W7" i="1"/>
  <c r="X7" i="1"/>
  <c r="X8" i="1" s="1"/>
  <c r="Y7" i="1"/>
  <c r="Y8" i="1" s="1"/>
  <c r="Z7" i="1"/>
  <c r="Z8" i="1" s="1"/>
  <c r="V8" i="1"/>
  <c r="W8" i="1"/>
  <c r="L7" i="1"/>
  <c r="L8" i="1" s="1"/>
  <c r="D7" i="1"/>
  <c r="D8" i="1" s="1"/>
  <c r="E7" i="1"/>
  <c r="E8" i="1" s="1"/>
  <c r="F7" i="1"/>
  <c r="F8" i="1" s="1"/>
  <c r="G7" i="1"/>
  <c r="G8" i="1" s="1"/>
  <c r="H7" i="1"/>
  <c r="H8" i="1" s="1"/>
  <c r="I7" i="1"/>
  <c r="I8" i="1" s="1"/>
  <c r="J7" i="1"/>
  <c r="J8" i="1" s="1"/>
  <c r="K7" i="1"/>
  <c r="K8" i="1" s="1"/>
  <c r="B7" i="1"/>
  <c r="B8" i="1" s="1"/>
  <c r="C7" i="1"/>
  <c r="C8" i="1" s="1"/>
  <c r="D27" i="1" l="1"/>
  <c r="E10" i="2"/>
  <c r="E13" i="2" s="1"/>
  <c r="E14" i="2" s="1"/>
  <c r="G9" i="2"/>
  <c r="F10" i="2"/>
  <c r="F13" i="2" s="1"/>
  <c r="F14" i="2" s="1"/>
  <c r="F26" i="1"/>
  <c r="E25" i="1"/>
  <c r="F25" i="1" s="1"/>
  <c r="G25" i="1" s="1"/>
  <c r="H25" i="1" s="1"/>
  <c r="D29" i="1"/>
  <c r="D30" i="1" s="1"/>
  <c r="B11" i="1"/>
  <c r="H9" i="2" l="1"/>
  <c r="G10" i="2"/>
  <c r="G13" i="2" s="1"/>
  <c r="E27" i="1"/>
  <c r="E29" i="1" s="1"/>
  <c r="E30" i="1" s="1"/>
  <c r="F27" i="1"/>
  <c r="F29" i="1" s="1"/>
  <c r="F30" i="1" s="1"/>
  <c r="G26" i="1"/>
  <c r="I25" i="1"/>
  <c r="G14" i="2" l="1"/>
  <c r="B16" i="2" s="1"/>
  <c r="H10" i="2"/>
  <c r="H13" i="2" s="1"/>
  <c r="H14" i="2" s="1"/>
  <c r="I9" i="2"/>
  <c r="H26" i="1"/>
  <c r="G27" i="1"/>
  <c r="G29" i="1" s="1"/>
  <c r="G30" i="1" s="1"/>
  <c r="J25" i="1"/>
  <c r="J9" i="2" l="1"/>
  <c r="I10" i="2"/>
  <c r="I13" i="2" s="1"/>
  <c r="I14" i="2" s="1"/>
  <c r="I26" i="1"/>
  <c r="H27" i="1"/>
  <c r="H29" i="1" s="1"/>
  <c r="H30" i="1" s="1"/>
  <c r="K25" i="1"/>
  <c r="K9" i="2" l="1"/>
  <c r="J10" i="2"/>
  <c r="J13" i="2" s="1"/>
  <c r="J14" i="2" s="1"/>
  <c r="J26" i="1"/>
  <c r="I27" i="1"/>
  <c r="I29" i="1" s="1"/>
  <c r="I30" i="1" s="1"/>
  <c r="L25" i="1"/>
  <c r="K10" i="2" l="1"/>
  <c r="K13" i="2" s="1"/>
  <c r="K14" i="2" s="1"/>
  <c r="L9" i="2"/>
  <c r="K26" i="1"/>
  <c r="J27" i="1"/>
  <c r="J29" i="1" s="1"/>
  <c r="J30" i="1" s="1"/>
  <c r="M25" i="1"/>
  <c r="L10" i="2" l="1"/>
  <c r="L13" i="2" s="1"/>
  <c r="L14" i="2" s="1"/>
  <c r="M9" i="2"/>
  <c r="L26" i="1"/>
  <c r="K27" i="1"/>
  <c r="K29" i="1" s="1"/>
  <c r="K30" i="1" s="1"/>
  <c r="N25" i="1"/>
  <c r="N9" i="2" l="1"/>
  <c r="M10" i="2"/>
  <c r="M13" i="2" s="1"/>
  <c r="M14" i="2" s="1"/>
  <c r="M26" i="1"/>
  <c r="L27" i="1"/>
  <c r="L29" i="1" s="1"/>
  <c r="L30" i="1" s="1"/>
  <c r="O25" i="1"/>
  <c r="N10" i="2" l="1"/>
  <c r="N13" i="2" s="1"/>
  <c r="N14" i="2" s="1"/>
  <c r="O9" i="2"/>
  <c r="N26" i="1"/>
  <c r="M27" i="1"/>
  <c r="M29" i="1" s="1"/>
  <c r="M30" i="1" s="1"/>
  <c r="P25" i="1"/>
  <c r="P9" i="2" l="1"/>
  <c r="O10" i="2"/>
  <c r="O13" i="2" s="1"/>
  <c r="O14" i="2" s="1"/>
  <c r="O26" i="1"/>
  <c r="N27" i="1"/>
  <c r="N29" i="1" s="1"/>
  <c r="N30" i="1" s="1"/>
  <c r="Q25" i="1"/>
  <c r="P10" i="2" l="1"/>
  <c r="P13" i="2" s="1"/>
  <c r="P14" i="2" s="1"/>
  <c r="Q9" i="2"/>
  <c r="P26" i="1"/>
  <c r="O27" i="1"/>
  <c r="O29" i="1" s="1"/>
  <c r="O30" i="1" s="1"/>
  <c r="R25" i="1"/>
  <c r="Q10" i="2" l="1"/>
  <c r="Q13" i="2" s="1"/>
  <c r="Q14" i="2" s="1"/>
  <c r="R9" i="2"/>
  <c r="Q26" i="1"/>
  <c r="P27" i="1"/>
  <c r="P29" i="1" s="1"/>
  <c r="P30" i="1" s="1"/>
  <c r="S25" i="1"/>
  <c r="S9" i="2" l="1"/>
  <c r="R10" i="2"/>
  <c r="R13" i="2" s="1"/>
  <c r="R14" i="2" s="1"/>
  <c r="R26" i="1"/>
  <c r="Q27" i="1"/>
  <c r="Q29" i="1" s="1"/>
  <c r="Q30" i="1" s="1"/>
  <c r="T25" i="1"/>
  <c r="T9" i="2" l="1"/>
  <c r="S10" i="2"/>
  <c r="S13" i="2" s="1"/>
  <c r="S14" i="2" s="1"/>
  <c r="S26" i="1"/>
  <c r="R27" i="1"/>
  <c r="R29" i="1" s="1"/>
  <c r="R30" i="1" s="1"/>
  <c r="U25" i="1"/>
  <c r="T10" i="2" l="1"/>
  <c r="T13" i="2" s="1"/>
  <c r="T14" i="2" s="1"/>
  <c r="U9" i="2"/>
  <c r="T26" i="1"/>
  <c r="S27" i="1"/>
  <c r="S29" i="1" s="1"/>
  <c r="S30" i="1" s="1"/>
  <c r="V25" i="1"/>
  <c r="V9" i="2" l="1"/>
  <c r="U10" i="2"/>
  <c r="U13" i="2" s="1"/>
  <c r="U14" i="2" s="1"/>
  <c r="U26" i="1"/>
  <c r="T27" i="1"/>
  <c r="T29" i="1" s="1"/>
  <c r="T30" i="1" s="1"/>
  <c r="W25" i="1"/>
  <c r="W9" i="2" l="1"/>
  <c r="V10" i="2"/>
  <c r="V13" i="2" s="1"/>
  <c r="V14" i="2" s="1"/>
  <c r="V26" i="1"/>
  <c r="U27" i="1"/>
  <c r="U29" i="1" s="1"/>
  <c r="U30" i="1" s="1"/>
  <c r="X25" i="1"/>
  <c r="W10" i="2" l="1"/>
  <c r="W13" i="2" s="1"/>
  <c r="W14" i="2" s="1"/>
  <c r="X9" i="2"/>
  <c r="W26" i="1"/>
  <c r="V27" i="1"/>
  <c r="V29" i="1" s="1"/>
  <c r="V30" i="1" s="1"/>
  <c r="Y25" i="1"/>
  <c r="Y9" i="2" l="1"/>
  <c r="X10" i="2"/>
  <c r="X13" i="2" s="1"/>
  <c r="X14" i="2" s="1"/>
  <c r="X26" i="1"/>
  <c r="W27" i="1"/>
  <c r="W29" i="1" s="1"/>
  <c r="W30" i="1" s="1"/>
  <c r="Z25" i="1"/>
  <c r="Y10" i="2" l="1"/>
  <c r="Y13" i="2" s="1"/>
  <c r="Y14" i="2" s="1"/>
  <c r="Z9" i="2"/>
  <c r="Y26" i="1"/>
  <c r="X27" i="1"/>
  <c r="X29" i="1" s="1"/>
  <c r="X30" i="1" s="1"/>
  <c r="AA25" i="1"/>
  <c r="Z10" i="2" l="1"/>
  <c r="Z13" i="2" s="1"/>
  <c r="Z14" i="2" s="1"/>
  <c r="AA9" i="2"/>
  <c r="Z26" i="1"/>
  <c r="Y27" i="1"/>
  <c r="Y29" i="1" s="1"/>
  <c r="Y30" i="1" s="1"/>
  <c r="AB25" i="1"/>
  <c r="AB9" i="2" l="1"/>
  <c r="AA10" i="2"/>
  <c r="AA13" i="2" s="1"/>
  <c r="AA14" i="2" s="1"/>
  <c r="AA26" i="1"/>
  <c r="Z27" i="1"/>
  <c r="Z29" i="1" s="1"/>
  <c r="Z30" i="1" s="1"/>
  <c r="AC25" i="1"/>
  <c r="AB10" i="2" l="1"/>
  <c r="AB13" i="2" s="1"/>
  <c r="AB14" i="2" s="1"/>
  <c r="AC9" i="2"/>
  <c r="AB26" i="1"/>
  <c r="AA27" i="1"/>
  <c r="AA29" i="1" s="1"/>
  <c r="AA30" i="1" s="1"/>
  <c r="AD25" i="1"/>
  <c r="AC10" i="2" l="1"/>
  <c r="AC13" i="2" s="1"/>
  <c r="AC14" i="2" s="1"/>
  <c r="AD9" i="2"/>
  <c r="AC26" i="1"/>
  <c r="AB27" i="1"/>
  <c r="AB29" i="1" s="1"/>
  <c r="AB30" i="1" s="1"/>
  <c r="AE25" i="1"/>
  <c r="AE9" i="2" l="1"/>
  <c r="AD10" i="2"/>
  <c r="AD13" i="2" s="1"/>
  <c r="AD14" i="2" s="1"/>
  <c r="AD26" i="1"/>
  <c r="AC27" i="1"/>
  <c r="AC29" i="1" s="1"/>
  <c r="AC30" i="1" s="1"/>
  <c r="AF25" i="1"/>
  <c r="AF9" i="2" l="1"/>
  <c r="AF10" i="2" s="1"/>
  <c r="AF13" i="2" s="1"/>
  <c r="AF14" i="2" s="1"/>
  <c r="AE10" i="2"/>
  <c r="AE13" i="2" s="1"/>
  <c r="AE14" i="2" s="1"/>
  <c r="AE26" i="1"/>
  <c r="AD27" i="1"/>
  <c r="AD29" i="1" s="1"/>
  <c r="AD30" i="1" s="1"/>
  <c r="B17" i="2" l="1"/>
  <c r="AF26" i="1"/>
  <c r="AF27" i="1" s="1"/>
  <c r="AF29" i="1" s="1"/>
  <c r="AF30" i="1" s="1"/>
  <c r="AE27" i="1"/>
  <c r="AE29" i="1" s="1"/>
  <c r="AE30" i="1" s="1"/>
  <c r="B33" i="1" s="1"/>
</calcChain>
</file>

<file path=xl/sharedStrings.xml><?xml version="1.0" encoding="utf-8"?>
<sst xmlns="http://schemas.openxmlformats.org/spreadsheetml/2006/main" count="31" uniqueCount="12">
  <si>
    <t>Year</t>
  </si>
  <si>
    <t>Investment Cost</t>
  </si>
  <si>
    <t>Operating cost</t>
  </si>
  <si>
    <t>User benefits</t>
  </si>
  <si>
    <t>NPV</t>
  </si>
  <si>
    <t>Discount rate</t>
  </si>
  <si>
    <t>NFV</t>
  </si>
  <si>
    <t>Hours saved</t>
  </si>
  <si>
    <t>Value of tt savings</t>
  </si>
  <si>
    <t>Delay cost</t>
  </si>
  <si>
    <t>Environmental cost</t>
  </si>
  <si>
    <t>5-year 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</si>
</sst>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44" fontId="0" fillId="0" borderId="0" xfId="2" applyFont="1"/>
    <xf numFmtId="165" fontId="0" fillId="0" borderId="0" xfId="2" applyNumberFormat="1" applyFont="1"/>
    <xf numFmtId="165" fontId="0" fillId="0" borderId="0" xfId="0" applyNumberFormat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F34"/>
  <sheetViews>
    <sheetView workbookViewId="0">
      <selection activeCell="A25" sqref="A25"/>
    </sheetView>
  </sheetViews>
  <sheetFormatPr defaultRowHeight="15" x14ac:dyDescent="0.25"/>
  <cols>
    <col min="1" max="1" width="17.28515625" customWidth="1"/>
    <col min="2" max="2" width="17" bestFit="1" customWidth="1"/>
    <col min="3" max="3" width="14" customWidth="1"/>
    <col min="4" max="4" width="13.5703125" customWidth="1"/>
    <col min="5" max="5" width="12" customWidth="1"/>
    <col min="6" max="7" width="11.42578125" customWidth="1"/>
    <col min="8" max="8" width="13.140625" customWidth="1"/>
    <col min="9" max="9" width="13.7109375" customWidth="1"/>
    <col min="10" max="10" width="12.5703125" customWidth="1"/>
    <col min="11" max="11" width="15.42578125" customWidth="1"/>
    <col min="12" max="12" width="12.28515625" customWidth="1"/>
    <col min="13" max="13" width="13" customWidth="1"/>
    <col min="14" max="14" width="12.5703125" customWidth="1"/>
    <col min="15" max="15" width="12.42578125" customWidth="1"/>
    <col min="16" max="16" width="15.5703125" customWidth="1"/>
    <col min="17" max="17" width="14.42578125" customWidth="1"/>
    <col min="18" max="18" width="13.42578125" customWidth="1"/>
    <col min="32" max="32" width="14.140625" customWidth="1"/>
  </cols>
  <sheetData>
    <row r="3" spans="1:32" x14ac:dyDescent="0.25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</row>
    <row r="4" spans="1:32" x14ac:dyDescent="0.25">
      <c r="A4" t="s">
        <v>1</v>
      </c>
      <c r="B4" s="1">
        <v>100000000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3</v>
      </c>
      <c r="B5" s="3">
        <v>0</v>
      </c>
      <c r="C5" s="3">
        <v>5000000</v>
      </c>
      <c r="D5" s="3">
        <v>5000000</v>
      </c>
      <c r="E5" s="3">
        <v>5000000</v>
      </c>
      <c r="F5" s="3">
        <v>5000000</v>
      </c>
      <c r="G5" s="3">
        <v>5000000</v>
      </c>
      <c r="H5" s="3">
        <v>5000000</v>
      </c>
      <c r="I5" s="3">
        <v>5000000</v>
      </c>
      <c r="J5" s="3">
        <v>5000000</v>
      </c>
      <c r="K5" s="3">
        <v>5000000</v>
      </c>
      <c r="L5" s="3">
        <v>5000000</v>
      </c>
      <c r="M5" s="3">
        <v>5000000</v>
      </c>
      <c r="N5" s="3">
        <v>5000000</v>
      </c>
      <c r="O5" s="3">
        <v>5000000</v>
      </c>
      <c r="P5" s="3">
        <v>5000000</v>
      </c>
      <c r="Q5" s="3">
        <v>5000000</v>
      </c>
      <c r="R5" s="3">
        <v>5000000</v>
      </c>
      <c r="S5" s="3">
        <v>5000000</v>
      </c>
      <c r="T5" s="3">
        <v>5000000</v>
      </c>
      <c r="U5" s="3">
        <v>5000000</v>
      </c>
      <c r="V5" s="3">
        <v>5000000</v>
      </c>
      <c r="W5" s="3">
        <v>5000000</v>
      </c>
      <c r="X5" s="3">
        <v>5000000</v>
      </c>
      <c r="Y5" s="3">
        <v>5000000</v>
      </c>
      <c r="Z5" s="3">
        <v>5000000</v>
      </c>
      <c r="AA5" s="3">
        <v>5000000</v>
      </c>
      <c r="AB5" s="3">
        <v>5000000</v>
      </c>
      <c r="AC5" s="3">
        <v>5000000</v>
      </c>
      <c r="AD5" s="3">
        <v>5000000</v>
      </c>
      <c r="AE5" s="3">
        <v>5000000</v>
      </c>
      <c r="AF5" s="3">
        <v>5000000</v>
      </c>
    </row>
    <row r="6" spans="1:32" x14ac:dyDescent="0.25">
      <c r="A6" t="s">
        <v>2</v>
      </c>
      <c r="B6" s="3">
        <v>0</v>
      </c>
      <c r="C6" s="3">
        <v>1000000</v>
      </c>
      <c r="D6" s="3">
        <v>1000000</v>
      </c>
      <c r="E6" s="3">
        <v>1000000</v>
      </c>
      <c r="F6" s="3">
        <v>1000000</v>
      </c>
      <c r="G6" s="3">
        <v>1000000</v>
      </c>
      <c r="H6" s="3">
        <v>1000000</v>
      </c>
      <c r="I6" s="3">
        <v>1000000</v>
      </c>
      <c r="J6" s="3">
        <v>1000000</v>
      </c>
      <c r="K6" s="3">
        <v>1000000</v>
      </c>
      <c r="L6" s="3">
        <v>1000000</v>
      </c>
      <c r="M6" s="3">
        <v>1000000</v>
      </c>
      <c r="N6" s="3">
        <v>1000000</v>
      </c>
      <c r="O6" s="3">
        <v>1000000</v>
      </c>
      <c r="P6" s="3">
        <v>1000000</v>
      </c>
      <c r="Q6" s="3">
        <v>1000000</v>
      </c>
      <c r="R6" s="3">
        <v>1000000</v>
      </c>
      <c r="S6" s="3">
        <v>1000000</v>
      </c>
      <c r="T6" s="3">
        <v>1000000</v>
      </c>
      <c r="U6" s="3">
        <v>1000000</v>
      </c>
      <c r="V6" s="3">
        <v>1000000</v>
      </c>
      <c r="W6" s="3">
        <v>1000000</v>
      </c>
      <c r="X6" s="3">
        <v>1000000</v>
      </c>
      <c r="Y6" s="3">
        <v>1000000</v>
      </c>
      <c r="Z6" s="3">
        <v>1000000</v>
      </c>
      <c r="AA6" s="3">
        <v>1000000</v>
      </c>
      <c r="AB6" s="3">
        <v>1000000</v>
      </c>
      <c r="AC6" s="3">
        <v>1000000</v>
      </c>
      <c r="AD6" s="3">
        <v>1000000</v>
      </c>
      <c r="AE6" s="3">
        <v>1000000</v>
      </c>
      <c r="AF6" s="3">
        <v>1000000</v>
      </c>
    </row>
    <row r="7" spans="1:32" x14ac:dyDescent="0.25">
      <c r="A7" t="s">
        <v>6</v>
      </c>
      <c r="B7" s="3">
        <f>B5-B6-B4</f>
        <v>-100000000</v>
      </c>
      <c r="C7" s="3">
        <f>C5-C6-C4</f>
        <v>4000000</v>
      </c>
      <c r="D7" s="3">
        <f t="shared" ref="D7:L7" si="0">D5-D6-D4</f>
        <v>4000000</v>
      </c>
      <c r="E7" s="3">
        <f t="shared" si="0"/>
        <v>4000000</v>
      </c>
      <c r="F7" s="3">
        <f t="shared" si="0"/>
        <v>4000000</v>
      </c>
      <c r="G7" s="3">
        <f t="shared" si="0"/>
        <v>4000000</v>
      </c>
      <c r="H7" s="3">
        <f t="shared" si="0"/>
        <v>4000000</v>
      </c>
      <c r="I7" s="3">
        <f t="shared" si="0"/>
        <v>4000000</v>
      </c>
      <c r="J7" s="3">
        <f t="shared" si="0"/>
        <v>4000000</v>
      </c>
      <c r="K7" s="3">
        <f t="shared" si="0"/>
        <v>4000000</v>
      </c>
      <c r="L7" s="3">
        <f t="shared" si="0"/>
        <v>4000000</v>
      </c>
      <c r="M7" s="3">
        <f t="shared" ref="M7" si="1">M5-M6-M4</f>
        <v>4000000</v>
      </c>
      <c r="N7" s="3">
        <f t="shared" ref="N7" si="2">N5-N6-N4</f>
        <v>4000000</v>
      </c>
      <c r="O7" s="3">
        <f t="shared" ref="O7" si="3">O5-O6-O4</f>
        <v>4000000</v>
      </c>
      <c r="P7" s="3">
        <f t="shared" ref="P7" si="4">P5-P6-P4</f>
        <v>4000000</v>
      </c>
      <c r="Q7" s="3">
        <f t="shared" ref="Q7" si="5">Q5-Q6-Q4</f>
        <v>4000000</v>
      </c>
      <c r="R7" s="3">
        <f t="shared" ref="R7" si="6">R5-R6-R4</f>
        <v>4000000</v>
      </c>
      <c r="S7" s="3">
        <f t="shared" ref="S7" si="7">S5-S6-S4</f>
        <v>4000000</v>
      </c>
      <c r="T7" s="3">
        <f t="shared" ref="T7" si="8">T5-T6-T4</f>
        <v>4000000</v>
      </c>
      <c r="U7" s="3">
        <f t="shared" ref="U7" si="9">U5-U6-U4</f>
        <v>4000000</v>
      </c>
      <c r="V7" s="3">
        <f t="shared" ref="V7" si="10">V5-V6-V4</f>
        <v>4000000</v>
      </c>
      <c r="W7" s="3">
        <f t="shared" ref="W7" si="11">W5-W6-W4</f>
        <v>4000000</v>
      </c>
      <c r="X7" s="3">
        <f t="shared" ref="X7" si="12">X5-X6-X4</f>
        <v>4000000</v>
      </c>
      <c r="Y7" s="3">
        <f t="shared" ref="Y7" si="13">Y5-Y6-Y4</f>
        <v>4000000</v>
      </c>
      <c r="Z7" s="3">
        <f t="shared" ref="Z7" si="14">Z5-Z6-Z4</f>
        <v>4000000</v>
      </c>
      <c r="AA7" s="3">
        <f t="shared" ref="AA7" si="15">AA5-AA6-AA4</f>
        <v>4000000</v>
      </c>
      <c r="AB7" s="3">
        <f t="shared" ref="AB7" si="16">AB5-AB6-AB4</f>
        <v>4000000</v>
      </c>
      <c r="AC7" s="3">
        <f t="shared" ref="AC7" si="17">AC5-AC6-AC4</f>
        <v>4000000</v>
      </c>
      <c r="AD7" s="3">
        <f t="shared" ref="AD7" si="18">AD5-AD6-AD4</f>
        <v>4000000</v>
      </c>
      <c r="AE7" s="3">
        <f t="shared" ref="AE7" si="19">AE5-AE6-AE4</f>
        <v>4000000</v>
      </c>
      <c r="AF7" s="3">
        <f t="shared" ref="AF7" si="20">AF5-AF6-AF4</f>
        <v>4000000</v>
      </c>
    </row>
    <row r="8" spans="1:32" x14ac:dyDescent="0.25">
      <c r="A8" t="s">
        <v>4</v>
      </c>
      <c r="B8" s="3">
        <f>B7/(1+$B$12)^B3</f>
        <v>-100000000</v>
      </c>
      <c r="C8" s="3">
        <f>C7/(1+$B$12)^C3</f>
        <v>3960396.0396039602</v>
      </c>
      <c r="D8" s="3">
        <f t="shared" ref="D8:L8" si="21">D7/(1+$B$12)^D3</f>
        <v>3921184.1976276836</v>
      </c>
      <c r="E8" s="3">
        <f t="shared" si="21"/>
        <v>3882360.5917105782</v>
      </c>
      <c r="F8" s="3">
        <f t="shared" si="21"/>
        <v>3843921.3779312652</v>
      </c>
      <c r="G8" s="3">
        <f t="shared" si="21"/>
        <v>3805862.7504269956</v>
      </c>
      <c r="H8" s="3">
        <f t="shared" si="21"/>
        <v>3768180.9410168263</v>
      </c>
      <c r="I8" s="3">
        <f t="shared" si="21"/>
        <v>3730872.2188285422</v>
      </c>
      <c r="J8" s="3">
        <f t="shared" si="21"/>
        <v>3693932.8899292485</v>
      </c>
      <c r="K8" s="3">
        <f t="shared" si="21"/>
        <v>3657359.2969596516</v>
      </c>
      <c r="L8" s="3">
        <f t="shared" si="21"/>
        <v>3621147.8187719323</v>
      </c>
      <c r="M8" s="3">
        <f t="shared" ref="M8" si="22">M7/(1+$B$12)^M3</f>
        <v>3585294.8700712211</v>
      </c>
      <c r="N8" s="3">
        <f t="shared" ref="N8" si="23">N7/(1+$B$12)^N3</f>
        <v>3549796.9010606147</v>
      </c>
      <c r="O8" s="3">
        <f t="shared" ref="O8" si="24">O7/(1+$B$12)^O3</f>
        <v>3514650.3970897174</v>
      </c>
      <c r="P8" s="3">
        <f t="shared" ref="P8" si="25">P7/(1+$B$12)^P3</f>
        <v>3479851.8783066506</v>
      </c>
      <c r="Q8" s="3">
        <f t="shared" ref="Q8" si="26">Q7/(1+$B$12)^Q3</f>
        <v>3445397.899313516</v>
      </c>
      <c r="R8" s="3">
        <f t="shared" ref="R8" si="27">R7/(1+$B$12)^R3</f>
        <v>3411285.0488252626</v>
      </c>
      <c r="S8" s="3">
        <f t="shared" ref="S8" si="28">S7/(1+$B$12)^S3</f>
        <v>3377509.9493319429</v>
      </c>
      <c r="T8" s="3">
        <f t="shared" ref="T8" si="29">T7/(1+$B$12)^T3</f>
        <v>3344069.2567642997</v>
      </c>
      <c r="U8" s="3">
        <f t="shared" ref="U8" si="30">U7/(1+$B$12)^U3</f>
        <v>3310959.6601626738</v>
      </c>
      <c r="V8" s="3">
        <f t="shared" ref="V8" si="31">V7/(1+$B$12)^V3</f>
        <v>3278177.8813491818</v>
      </c>
      <c r="W8" s="3">
        <f t="shared" ref="W8" si="32">W7/(1+$B$12)^W3</f>
        <v>3245720.6746031507</v>
      </c>
      <c r="X8" s="3">
        <f t="shared" ref="X8" si="33">X7/(1+$B$12)^X3</f>
        <v>3213584.8263397524</v>
      </c>
      <c r="Y8" s="3">
        <f t="shared" ref="Y8" si="34">Y7/(1+$B$12)^Y3</f>
        <v>3181767.1547918343</v>
      </c>
      <c r="Z8" s="3">
        <f t="shared" ref="Z8" si="35">Z7/(1+$B$12)^Z3</f>
        <v>3150264.509694885</v>
      </c>
      <c r="AA8" s="3">
        <f t="shared" ref="AA8" si="36">AA7/(1+$B$12)^AA3</f>
        <v>3119073.7719751331</v>
      </c>
      <c r="AB8" s="3">
        <f t="shared" ref="AB8" si="37">AB7/(1+$B$12)^AB3</f>
        <v>3088191.8534407262</v>
      </c>
      <c r="AC8" s="3">
        <f t="shared" ref="AC8" si="38">AC7/(1+$B$12)^AC3</f>
        <v>3057615.6964759673</v>
      </c>
      <c r="AD8" s="3">
        <f t="shared" ref="AD8" si="39">AD7/(1+$B$12)^AD3</f>
        <v>3027342.2737385812</v>
      </c>
      <c r="AE8" s="3">
        <f t="shared" ref="AE8" si="40">AE7/(1+$B$12)^AE3</f>
        <v>2997368.5878599812</v>
      </c>
      <c r="AF8" s="3">
        <f t="shared" ref="AF8" si="41">AF7/(1+$B$12)^AF3</f>
        <v>2967691.6711484957</v>
      </c>
    </row>
    <row r="11" spans="1:32" x14ac:dyDescent="0.25">
      <c r="A11" t="s">
        <v>4</v>
      </c>
      <c r="B11" s="4">
        <f>SUM(B8:AF8)</f>
        <v>3230832.8851502649</v>
      </c>
    </row>
    <row r="12" spans="1:32" x14ac:dyDescent="0.25">
      <c r="A12" t="s">
        <v>5</v>
      </c>
      <c r="B12">
        <v>0.01</v>
      </c>
      <c r="H12" s="4"/>
    </row>
    <row r="23" spans="1:32" x14ac:dyDescent="0.25">
      <c r="A23" t="s">
        <v>0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13</v>
      </c>
      <c r="P23">
        <v>14</v>
      </c>
      <c r="Q23">
        <v>15</v>
      </c>
      <c r="R23">
        <v>16</v>
      </c>
      <c r="S23">
        <v>17</v>
      </c>
      <c r="T23">
        <v>18</v>
      </c>
      <c r="U23">
        <v>19</v>
      </c>
      <c r="V23">
        <v>20</v>
      </c>
      <c r="W23">
        <v>21</v>
      </c>
      <c r="X23">
        <v>22</v>
      </c>
      <c r="Y23">
        <v>23</v>
      </c>
      <c r="Z23">
        <v>24</v>
      </c>
      <c r="AA23">
        <v>25</v>
      </c>
      <c r="AB23">
        <v>26</v>
      </c>
      <c r="AC23">
        <v>27</v>
      </c>
      <c r="AD23">
        <v>28</v>
      </c>
      <c r="AE23">
        <v>29</v>
      </c>
      <c r="AF23">
        <v>30</v>
      </c>
    </row>
    <row r="24" spans="1:32" x14ac:dyDescent="0.25">
      <c r="A24" t="s">
        <v>1</v>
      </c>
      <c r="B24" s="1">
        <v>100000000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7</v>
      </c>
      <c r="B25" s="1"/>
      <c r="C25">
        <v>500000</v>
      </c>
      <c r="D25">
        <f>C25*1.1</f>
        <v>550000</v>
      </c>
      <c r="E25">
        <f t="shared" ref="E25:AF25" si="42">D25*1.1</f>
        <v>605000</v>
      </c>
      <c r="F25">
        <f t="shared" si="42"/>
        <v>665500</v>
      </c>
      <c r="G25">
        <f t="shared" si="42"/>
        <v>732050.00000000012</v>
      </c>
      <c r="H25">
        <f t="shared" si="42"/>
        <v>805255.00000000023</v>
      </c>
      <c r="I25">
        <f t="shared" si="42"/>
        <v>885780.50000000035</v>
      </c>
      <c r="J25">
        <f t="shared" si="42"/>
        <v>974358.55000000051</v>
      </c>
      <c r="K25">
        <f t="shared" si="42"/>
        <v>1071794.4050000007</v>
      </c>
      <c r="L25">
        <f t="shared" si="42"/>
        <v>1178973.845500001</v>
      </c>
      <c r="M25">
        <f t="shared" si="42"/>
        <v>1296871.2300500013</v>
      </c>
      <c r="N25">
        <f t="shared" si="42"/>
        <v>1426558.3530550015</v>
      </c>
      <c r="O25">
        <f t="shared" si="42"/>
        <v>1569214.1883605018</v>
      </c>
      <c r="P25">
        <f t="shared" si="42"/>
        <v>1726135.607196552</v>
      </c>
      <c r="Q25">
        <f t="shared" si="42"/>
        <v>1898749.1679162073</v>
      </c>
      <c r="R25">
        <f t="shared" si="42"/>
        <v>2088624.0847078282</v>
      </c>
      <c r="S25">
        <f t="shared" si="42"/>
        <v>2297486.4931786112</v>
      </c>
      <c r="T25">
        <f t="shared" si="42"/>
        <v>2527235.1424964727</v>
      </c>
      <c r="U25">
        <f t="shared" si="42"/>
        <v>2779958.6567461202</v>
      </c>
      <c r="V25">
        <f t="shared" si="42"/>
        <v>3057954.5224207323</v>
      </c>
      <c r="W25">
        <f t="shared" si="42"/>
        <v>3363749.9746628059</v>
      </c>
      <c r="X25">
        <f t="shared" si="42"/>
        <v>3700124.972129087</v>
      </c>
      <c r="Y25">
        <f t="shared" si="42"/>
        <v>4070137.4693419961</v>
      </c>
      <c r="Z25">
        <f t="shared" si="42"/>
        <v>4477151.2162761958</v>
      </c>
      <c r="AA25">
        <f t="shared" si="42"/>
        <v>4924866.3379038163</v>
      </c>
      <c r="AB25">
        <f t="shared" si="42"/>
        <v>5417352.9716941984</v>
      </c>
      <c r="AC25">
        <f t="shared" si="42"/>
        <v>5959088.2688636184</v>
      </c>
      <c r="AD25">
        <f t="shared" si="42"/>
        <v>6554997.0957499808</v>
      </c>
      <c r="AE25">
        <f t="shared" si="42"/>
        <v>7210496.8053249791</v>
      </c>
      <c r="AF25">
        <f t="shared" si="42"/>
        <v>7931546.4858574774</v>
      </c>
    </row>
    <row r="26" spans="1:32" x14ac:dyDescent="0.25">
      <c r="A26" t="s">
        <v>8</v>
      </c>
      <c r="B26" s="1"/>
      <c r="C26" s="2">
        <v>10</v>
      </c>
      <c r="D26" s="5">
        <f>C26*1.02</f>
        <v>10.199999999999999</v>
      </c>
      <c r="E26" s="5">
        <f t="shared" ref="E26:AF26" si="43">D26*1.02</f>
        <v>10.404</v>
      </c>
      <c r="F26" s="5">
        <f t="shared" si="43"/>
        <v>10.612080000000001</v>
      </c>
      <c r="G26" s="5">
        <f t="shared" si="43"/>
        <v>10.824321600000001</v>
      </c>
      <c r="H26" s="5">
        <f t="shared" si="43"/>
        <v>11.040808032000001</v>
      </c>
      <c r="I26" s="5">
        <f t="shared" si="43"/>
        <v>11.261624192640001</v>
      </c>
      <c r="J26" s="5">
        <f t="shared" si="43"/>
        <v>11.486856676492801</v>
      </c>
      <c r="K26" s="5">
        <f t="shared" si="43"/>
        <v>11.716593810022657</v>
      </c>
      <c r="L26" s="5">
        <f t="shared" si="43"/>
        <v>11.95092568622311</v>
      </c>
      <c r="M26" s="5">
        <f t="shared" si="43"/>
        <v>12.189944199947572</v>
      </c>
      <c r="N26" s="5">
        <f t="shared" si="43"/>
        <v>12.433743083946524</v>
      </c>
      <c r="O26" s="5">
        <f t="shared" si="43"/>
        <v>12.682417945625454</v>
      </c>
      <c r="P26" s="5">
        <f t="shared" si="43"/>
        <v>12.936066304537963</v>
      </c>
      <c r="Q26" s="5">
        <f t="shared" si="43"/>
        <v>13.194787630628722</v>
      </c>
      <c r="R26" s="5">
        <f t="shared" si="43"/>
        <v>13.458683383241297</v>
      </c>
      <c r="S26" s="5">
        <f t="shared" si="43"/>
        <v>13.727857050906124</v>
      </c>
      <c r="T26" s="5">
        <f t="shared" si="43"/>
        <v>14.002414191924247</v>
      </c>
      <c r="U26" s="5">
        <f t="shared" si="43"/>
        <v>14.282462475762733</v>
      </c>
      <c r="V26" s="5">
        <f t="shared" si="43"/>
        <v>14.568111725277987</v>
      </c>
      <c r="W26" s="5">
        <f t="shared" si="43"/>
        <v>14.859473959783546</v>
      </c>
      <c r="X26" s="5">
        <f t="shared" si="43"/>
        <v>15.156663438979217</v>
      </c>
      <c r="Y26" s="5">
        <f t="shared" si="43"/>
        <v>15.459796707758802</v>
      </c>
      <c r="Z26" s="5">
        <f t="shared" si="43"/>
        <v>15.768992641913979</v>
      </c>
      <c r="AA26" s="5">
        <f t="shared" si="43"/>
        <v>16.084372494752259</v>
      </c>
      <c r="AB26" s="5">
        <f t="shared" si="43"/>
        <v>16.406059944647303</v>
      </c>
      <c r="AC26" s="5">
        <f t="shared" si="43"/>
        <v>16.734181143540251</v>
      </c>
      <c r="AD26" s="5">
        <f t="shared" si="43"/>
        <v>17.068864766411057</v>
      </c>
      <c r="AE26" s="5">
        <f t="shared" si="43"/>
        <v>17.410242061739279</v>
      </c>
      <c r="AF26" s="5">
        <f t="shared" si="43"/>
        <v>17.758446902974065</v>
      </c>
    </row>
    <row r="27" spans="1:32" x14ac:dyDescent="0.25">
      <c r="A27" t="s">
        <v>3</v>
      </c>
      <c r="B27" s="3">
        <v>0</v>
      </c>
      <c r="C27" s="3">
        <f>C26*C25</f>
        <v>5000000</v>
      </c>
      <c r="D27" s="3">
        <f>D26*D25</f>
        <v>5610000</v>
      </c>
      <c r="E27" s="3">
        <f t="shared" ref="E27:AF27" si="44">E26*E25</f>
        <v>6294420</v>
      </c>
      <c r="F27" s="3">
        <f t="shared" si="44"/>
        <v>7062339.2400000002</v>
      </c>
      <c r="G27" s="3">
        <f t="shared" si="44"/>
        <v>7923944.6272800025</v>
      </c>
      <c r="H27" s="3">
        <f t="shared" si="44"/>
        <v>8890665.8718081638</v>
      </c>
      <c r="I27" s="3">
        <f t="shared" si="44"/>
        <v>9975327.1081687603</v>
      </c>
      <c r="J27" s="3">
        <f t="shared" si="44"/>
        <v>11192317.015365351</v>
      </c>
      <c r="K27" s="3">
        <f t="shared" si="44"/>
        <v>12557779.691239925</v>
      </c>
      <c r="L27" s="3">
        <f t="shared" si="44"/>
        <v>14089828.813571198</v>
      </c>
      <c r="M27" s="3">
        <f t="shared" si="44"/>
        <v>15808787.928826887</v>
      </c>
      <c r="N27" s="3">
        <f t="shared" si="44"/>
        <v>17737460.056143768</v>
      </c>
      <c r="O27" s="3">
        <f t="shared" si="44"/>
        <v>19901430.182993311</v>
      </c>
      <c r="P27" s="3">
        <f t="shared" si="44"/>
        <v>22329404.665318493</v>
      </c>
      <c r="Q27" s="3">
        <f t="shared" si="44"/>
        <v>25053592.034487352</v>
      </c>
      <c r="R27" s="3">
        <f t="shared" si="44"/>
        <v>28110130.26269481</v>
      </c>
      <c r="S27" s="3">
        <f t="shared" si="44"/>
        <v>31539566.154743582</v>
      </c>
      <c r="T27" s="3">
        <f t="shared" si="44"/>
        <v>35387393.225622304</v>
      </c>
      <c r="U27" s="3">
        <f t="shared" si="44"/>
        <v>39704655.19914823</v>
      </c>
      <c r="V27" s="3">
        <f t="shared" si="44"/>
        <v>44548623.133444317</v>
      </c>
      <c r="W27" s="3">
        <f t="shared" si="44"/>
        <v>49983555.155724525</v>
      </c>
      <c r="X27" s="3">
        <f t="shared" si="44"/>
        <v>56081548.884722926</v>
      </c>
      <c r="Y27" s="3">
        <f t="shared" si="44"/>
        <v>62923497.848659135</v>
      </c>
      <c r="Z27" s="3">
        <f t="shared" si="44"/>
        <v>70600164.586195558</v>
      </c>
      <c r="AA27" s="3">
        <f t="shared" si="44"/>
        <v>79213384.665711433</v>
      </c>
      <c r="AB27" s="3">
        <f t="shared" si="44"/>
        <v>88877417.59492822</v>
      </c>
      <c r="AC27" s="3">
        <f t="shared" si="44"/>
        <v>99720462.541509479</v>
      </c>
      <c r="AD27" s="3">
        <f t="shared" si="44"/>
        <v>111886358.97157365</v>
      </c>
      <c r="AE27" s="3">
        <f t="shared" si="44"/>
        <v>125536494.76610565</v>
      </c>
      <c r="AF27" s="3">
        <f t="shared" si="44"/>
        <v>140851947.12757054</v>
      </c>
    </row>
    <row r="28" spans="1:32" x14ac:dyDescent="0.25">
      <c r="A28" t="s">
        <v>2</v>
      </c>
      <c r="B28" s="3">
        <v>0</v>
      </c>
      <c r="C28" s="3">
        <v>1000000</v>
      </c>
      <c r="D28" s="3">
        <f>C28*1.05</f>
        <v>1050000</v>
      </c>
      <c r="E28" s="3">
        <f t="shared" ref="E28:AF28" si="45">D28*1.05</f>
        <v>1102500</v>
      </c>
      <c r="F28" s="3">
        <f t="shared" si="45"/>
        <v>1157625</v>
      </c>
      <c r="G28" s="3">
        <f t="shared" si="45"/>
        <v>1215506.25</v>
      </c>
      <c r="H28" s="3">
        <f t="shared" si="45"/>
        <v>1276281.5625</v>
      </c>
      <c r="I28" s="3">
        <f t="shared" si="45"/>
        <v>1340095.640625</v>
      </c>
      <c r="J28" s="3">
        <f t="shared" si="45"/>
        <v>1407100.42265625</v>
      </c>
      <c r="K28" s="3">
        <f t="shared" si="45"/>
        <v>1477455.4437890626</v>
      </c>
      <c r="L28" s="3">
        <f t="shared" si="45"/>
        <v>1551328.2159785158</v>
      </c>
      <c r="M28" s="3">
        <f t="shared" si="45"/>
        <v>1628894.6267774417</v>
      </c>
      <c r="N28" s="3">
        <f t="shared" si="45"/>
        <v>1710339.3581163138</v>
      </c>
      <c r="O28" s="3">
        <f t="shared" si="45"/>
        <v>1795856.3260221295</v>
      </c>
      <c r="P28" s="3">
        <f t="shared" si="45"/>
        <v>1885649.142323236</v>
      </c>
      <c r="Q28" s="3">
        <f t="shared" si="45"/>
        <v>1979931.5994393979</v>
      </c>
      <c r="R28" s="3">
        <f t="shared" si="45"/>
        <v>2078928.179411368</v>
      </c>
      <c r="S28" s="3">
        <f t="shared" si="45"/>
        <v>2182874.5883819363</v>
      </c>
      <c r="T28" s="3">
        <f t="shared" si="45"/>
        <v>2292018.3178010331</v>
      </c>
      <c r="U28" s="3">
        <f t="shared" si="45"/>
        <v>2406619.2336910851</v>
      </c>
      <c r="V28" s="3">
        <f t="shared" si="45"/>
        <v>2526950.1953756395</v>
      </c>
      <c r="W28" s="3">
        <f t="shared" si="45"/>
        <v>2653297.7051444217</v>
      </c>
      <c r="X28" s="3">
        <f t="shared" si="45"/>
        <v>2785962.590401643</v>
      </c>
      <c r="Y28" s="3">
        <f t="shared" si="45"/>
        <v>2925260.7199217253</v>
      </c>
      <c r="Z28" s="3">
        <f t="shared" si="45"/>
        <v>3071523.7559178118</v>
      </c>
      <c r="AA28" s="3">
        <f t="shared" si="45"/>
        <v>3225099.9437137023</v>
      </c>
      <c r="AB28" s="3">
        <f t="shared" si="45"/>
        <v>3386354.9408993875</v>
      </c>
      <c r="AC28" s="3">
        <f t="shared" si="45"/>
        <v>3555672.6879443568</v>
      </c>
      <c r="AD28" s="3">
        <f t="shared" si="45"/>
        <v>3733456.3223415748</v>
      </c>
      <c r="AE28" s="3">
        <f t="shared" si="45"/>
        <v>3920129.1384586538</v>
      </c>
      <c r="AF28" s="3">
        <f t="shared" si="45"/>
        <v>4116135.5953815868</v>
      </c>
    </row>
    <row r="29" spans="1:32" x14ac:dyDescent="0.25">
      <c r="A29" t="s">
        <v>6</v>
      </c>
      <c r="B29" s="3">
        <f t="shared" ref="B29:AF29" si="46">B27-B28-B24</f>
        <v>-100000000</v>
      </c>
      <c r="C29" s="3">
        <f t="shared" si="46"/>
        <v>4000000</v>
      </c>
      <c r="D29" s="3">
        <f t="shared" si="46"/>
        <v>4560000</v>
      </c>
      <c r="E29" s="3">
        <f t="shared" si="46"/>
        <v>5191920</v>
      </c>
      <c r="F29" s="3">
        <f t="shared" si="46"/>
        <v>5904714.2400000002</v>
      </c>
      <c r="G29" s="3">
        <f t="shared" si="46"/>
        <v>6708438.3772800025</v>
      </c>
      <c r="H29" s="3">
        <f t="shared" si="46"/>
        <v>7614384.3093081638</v>
      </c>
      <c r="I29" s="3">
        <f t="shared" si="46"/>
        <v>8635231.4675437603</v>
      </c>
      <c r="J29" s="3">
        <f t="shared" si="46"/>
        <v>9785216.5927091017</v>
      </c>
      <c r="K29" s="3">
        <f t="shared" si="46"/>
        <v>11080324.247450862</v>
      </c>
      <c r="L29" s="3">
        <f t="shared" si="46"/>
        <v>12538500.597592682</v>
      </c>
      <c r="M29" s="3">
        <f t="shared" si="46"/>
        <v>14179893.302049445</v>
      </c>
      <c r="N29" s="3">
        <f t="shared" si="46"/>
        <v>16027120.698027454</v>
      </c>
      <c r="O29" s="3">
        <f t="shared" si="46"/>
        <v>18105573.856971182</v>
      </c>
      <c r="P29" s="3">
        <f t="shared" si="46"/>
        <v>20443755.522995256</v>
      </c>
      <c r="Q29" s="3">
        <f t="shared" si="46"/>
        <v>23073660.435047954</v>
      </c>
      <c r="R29" s="3">
        <f t="shared" si="46"/>
        <v>26031202.083283443</v>
      </c>
      <c r="S29" s="3">
        <f t="shared" si="46"/>
        <v>29356691.566361647</v>
      </c>
      <c r="T29" s="3">
        <f t="shared" si="46"/>
        <v>33095374.907821272</v>
      </c>
      <c r="U29" s="3">
        <f t="shared" si="46"/>
        <v>37298035.965457141</v>
      </c>
      <c r="V29" s="3">
        <f t="shared" si="46"/>
        <v>42021672.93806868</v>
      </c>
      <c r="W29" s="3">
        <f t="shared" si="46"/>
        <v>47330257.450580105</v>
      </c>
      <c r="X29" s="3">
        <f t="shared" si="46"/>
        <v>53295586.294321284</v>
      </c>
      <c r="Y29" s="3">
        <f t="shared" si="46"/>
        <v>59998237.128737412</v>
      </c>
      <c r="Z29" s="3">
        <f t="shared" si="46"/>
        <v>67528640.830277741</v>
      </c>
      <c r="AA29" s="3">
        <f t="shared" si="46"/>
        <v>75988284.721997738</v>
      </c>
      <c r="AB29" s="3">
        <f t="shared" si="46"/>
        <v>85491062.654028833</v>
      </c>
      <c r="AC29" s="3">
        <f t="shared" si="46"/>
        <v>96164789.853565127</v>
      </c>
      <c r="AD29" s="3">
        <f t="shared" si="46"/>
        <v>108152902.64923207</v>
      </c>
      <c r="AE29" s="3">
        <f t="shared" si="46"/>
        <v>121616365.627647</v>
      </c>
      <c r="AF29" s="3">
        <f t="shared" si="46"/>
        <v>136735811.53218895</v>
      </c>
    </row>
    <row r="30" spans="1:32" x14ac:dyDescent="0.25">
      <c r="A30" t="s">
        <v>4</v>
      </c>
      <c r="B30" s="3">
        <f>B29/(1+$B$34)^B23</f>
        <v>-100000000</v>
      </c>
      <c r="C30" s="3">
        <f>C29/(1+$B$34)^C23</f>
        <v>3703703.7037037034</v>
      </c>
      <c r="D30" s="3">
        <f t="shared" ref="D30:AF30" si="47">D29/(1+$B$34)^D23</f>
        <v>3909465.0205761315</v>
      </c>
      <c r="E30" s="3">
        <f t="shared" si="47"/>
        <v>4121513.4887974388</v>
      </c>
      <c r="F30" s="3">
        <f t="shared" si="47"/>
        <v>4340141.2386323214</v>
      </c>
      <c r="G30" s="3">
        <f t="shared" si="47"/>
        <v>4565650.4379131459</v>
      </c>
      <c r="H30" s="3">
        <f t="shared" si="47"/>
        <v>4798353.7191412915</v>
      </c>
      <c r="I30" s="3">
        <f t="shared" si="47"/>
        <v>5038574.622177125</v>
      </c>
      <c r="J30" s="3">
        <f t="shared" si="47"/>
        <v>5286648.0531531703</v>
      </c>
      <c r="K30" s="3">
        <f t="shared" si="47"/>
        <v>5542920.7602689546</v>
      </c>
      <c r="L30" s="3">
        <f t="shared" si="47"/>
        <v>5807751.8271508524</v>
      </c>
      <c r="M30" s="3">
        <f t="shared" si="47"/>
        <v>6081513.1844860502</v>
      </c>
      <c r="N30" s="3">
        <f t="shared" si="47"/>
        <v>6364590.140666646</v>
      </c>
      <c r="O30" s="3">
        <f t="shared" si="47"/>
        <v>6657381.9322077995</v>
      </c>
      <c r="P30" s="3">
        <f t="shared" si="47"/>
        <v>6960302.2947328426</v>
      </c>
      <c r="Q30" s="3">
        <f t="shared" si="47"/>
        <v>7273780.0553485155</v>
      </c>
      <c r="R30" s="3">
        <f t="shared" si="47"/>
        <v>7598259.7472647214</v>
      </c>
      <c r="S30" s="3">
        <f t="shared" si="47"/>
        <v>7934202.2475459604</v>
      </c>
      <c r="T30" s="3">
        <f t="shared" si="47"/>
        <v>8282085.4389153309</v>
      </c>
      <c r="U30" s="3">
        <f t="shared" si="47"/>
        <v>8642404.8965673279</v>
      </c>
      <c r="V30" s="3">
        <f t="shared" si="47"/>
        <v>9015674.6009821892</v>
      </c>
      <c r="W30" s="3">
        <f t="shared" si="47"/>
        <v>9402427.6777726412</v>
      </c>
      <c r="X30" s="3">
        <f t="shared" si="47"/>
        <v>9803217.1656334307</v>
      </c>
      <c r="Y30" s="3">
        <f t="shared" si="47"/>
        <v>10218616.813505085</v>
      </c>
      <c r="Z30" s="3">
        <f t="shared" si="47"/>
        <v>10649221.908106087</v>
      </c>
      <c r="AA30" s="3">
        <f t="shared" si="47"/>
        <v>11095650.133032063</v>
      </c>
      <c r="AB30" s="3">
        <f t="shared" si="47"/>
        <v>11558542.460666588</v>
      </c>
      <c r="AC30" s="3">
        <f t="shared" si="47"/>
        <v>12038564.078196315</v>
      </c>
      <c r="AD30" s="3">
        <f t="shared" si="47"/>
        <v>12536405.349072773</v>
      </c>
      <c r="AE30" s="3">
        <f t="shared" si="47"/>
        <v>13052782.811315045</v>
      </c>
      <c r="AF30" s="3">
        <f t="shared" si="47"/>
        <v>13588440.214101287</v>
      </c>
    </row>
    <row r="33" spans="1:2" x14ac:dyDescent="0.25">
      <c r="A33" t="s">
        <v>4</v>
      </c>
      <c r="B33" s="4">
        <f>SUM(B30:AF30)</f>
        <v>135868786.02163285</v>
      </c>
    </row>
    <row r="34" spans="1:2" x14ac:dyDescent="0.25">
      <c r="A34" t="s">
        <v>5</v>
      </c>
      <c r="B34">
        <v>0.08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AF18"/>
  <sheetViews>
    <sheetView tabSelected="1" workbookViewId="0">
      <selection activeCell="B19" sqref="B19"/>
    </sheetView>
  </sheetViews>
  <sheetFormatPr defaultRowHeight="15" x14ac:dyDescent="0.25"/>
  <cols>
    <col min="1" max="2" width="18.42578125" customWidth="1"/>
    <col min="3" max="3" width="16.7109375" customWidth="1"/>
    <col min="4" max="4" width="15.28515625" customWidth="1"/>
    <col min="5" max="5" width="15.7109375" customWidth="1"/>
    <col min="6" max="6" width="13.140625" customWidth="1"/>
    <col min="7" max="7" width="11.5703125" customWidth="1"/>
    <col min="8" max="8" width="12.7109375" customWidth="1"/>
    <col min="9" max="9" width="11.140625" customWidth="1"/>
    <col min="31" max="31" width="13.140625" customWidth="1"/>
    <col min="32" max="32" width="13.5703125" customWidth="1"/>
  </cols>
  <sheetData>
    <row r="5" spans="1:32" x14ac:dyDescent="0.25">
      <c r="A5" t="s">
        <v>0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  <c r="V5">
        <v>20</v>
      </c>
      <c r="W5">
        <v>21</v>
      </c>
      <c r="X5">
        <v>22</v>
      </c>
      <c r="Y5">
        <v>23</v>
      </c>
      <c r="Z5">
        <v>24</v>
      </c>
      <c r="AA5">
        <v>25</v>
      </c>
      <c r="AB5">
        <v>26</v>
      </c>
      <c r="AC5">
        <v>27</v>
      </c>
      <c r="AD5">
        <v>28</v>
      </c>
      <c r="AE5">
        <v>29</v>
      </c>
      <c r="AF5">
        <v>30</v>
      </c>
    </row>
    <row r="6" spans="1:32" x14ac:dyDescent="0.25">
      <c r="A6" t="s">
        <v>1</v>
      </c>
      <c r="B6" s="1">
        <v>100000000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9</v>
      </c>
      <c r="B7" s="1">
        <f>500000*10</f>
        <v>5000000</v>
      </c>
    </row>
    <row r="8" spans="1:32" x14ac:dyDescent="0.25">
      <c r="A8" t="s">
        <v>7</v>
      </c>
      <c r="B8" s="1"/>
      <c r="C8">
        <f>15*2000000/60</f>
        <v>500000</v>
      </c>
      <c r="D8">
        <f>C8*1.1</f>
        <v>550000</v>
      </c>
      <c r="E8">
        <f t="shared" ref="E8:AF8" si="0">D8*1.1</f>
        <v>605000</v>
      </c>
      <c r="F8">
        <f t="shared" si="0"/>
        <v>665500</v>
      </c>
      <c r="G8">
        <f t="shared" si="0"/>
        <v>732050.00000000012</v>
      </c>
      <c r="H8">
        <f t="shared" si="0"/>
        <v>805255.00000000023</v>
      </c>
      <c r="I8">
        <f t="shared" si="0"/>
        <v>885780.50000000035</v>
      </c>
      <c r="J8">
        <f t="shared" si="0"/>
        <v>974358.55000000051</v>
      </c>
      <c r="K8">
        <f t="shared" si="0"/>
        <v>1071794.4050000007</v>
      </c>
      <c r="L8">
        <f t="shared" si="0"/>
        <v>1178973.845500001</v>
      </c>
      <c r="M8">
        <f t="shared" si="0"/>
        <v>1296871.2300500013</v>
      </c>
      <c r="N8">
        <f t="shared" si="0"/>
        <v>1426558.3530550015</v>
      </c>
      <c r="O8">
        <f t="shared" si="0"/>
        <v>1569214.1883605018</v>
      </c>
      <c r="P8">
        <f t="shared" si="0"/>
        <v>1726135.607196552</v>
      </c>
      <c r="Q8">
        <f t="shared" si="0"/>
        <v>1898749.1679162073</v>
      </c>
      <c r="R8">
        <f t="shared" si="0"/>
        <v>2088624.0847078282</v>
      </c>
      <c r="S8">
        <f t="shared" si="0"/>
        <v>2297486.4931786112</v>
      </c>
      <c r="T8">
        <f t="shared" si="0"/>
        <v>2527235.1424964727</v>
      </c>
      <c r="U8">
        <f t="shared" si="0"/>
        <v>2779958.6567461202</v>
      </c>
      <c r="V8">
        <f t="shared" si="0"/>
        <v>3057954.5224207323</v>
      </c>
      <c r="W8">
        <f t="shared" si="0"/>
        <v>3363749.9746628059</v>
      </c>
      <c r="X8">
        <f t="shared" si="0"/>
        <v>3700124.972129087</v>
      </c>
      <c r="Y8">
        <f t="shared" si="0"/>
        <v>4070137.4693419961</v>
      </c>
      <c r="Z8">
        <f t="shared" si="0"/>
        <v>4477151.2162761958</v>
      </c>
      <c r="AA8">
        <f t="shared" si="0"/>
        <v>4924866.3379038163</v>
      </c>
      <c r="AB8">
        <f t="shared" si="0"/>
        <v>5417352.9716941984</v>
      </c>
      <c r="AC8">
        <f t="shared" si="0"/>
        <v>5959088.2688636184</v>
      </c>
      <c r="AD8">
        <f t="shared" si="0"/>
        <v>6554997.0957499808</v>
      </c>
      <c r="AE8">
        <f t="shared" si="0"/>
        <v>7210496.8053249791</v>
      </c>
      <c r="AF8">
        <f t="shared" si="0"/>
        <v>7931546.4858574774</v>
      </c>
    </row>
    <row r="9" spans="1:32" x14ac:dyDescent="0.25">
      <c r="A9" t="s">
        <v>8</v>
      </c>
      <c r="B9" s="1"/>
      <c r="C9" s="2">
        <v>10</v>
      </c>
      <c r="D9" s="5">
        <f>C9*1.02</f>
        <v>10.199999999999999</v>
      </c>
      <c r="E9" s="5">
        <f t="shared" ref="E9:AF9" si="1">D9*1.02</f>
        <v>10.404</v>
      </c>
      <c r="F9" s="5">
        <f t="shared" si="1"/>
        <v>10.612080000000001</v>
      </c>
      <c r="G9" s="5">
        <f t="shared" si="1"/>
        <v>10.824321600000001</v>
      </c>
      <c r="H9" s="5">
        <f t="shared" si="1"/>
        <v>11.040808032000001</v>
      </c>
      <c r="I9" s="5">
        <f t="shared" si="1"/>
        <v>11.261624192640001</v>
      </c>
      <c r="J9" s="5">
        <f t="shared" si="1"/>
        <v>11.486856676492801</v>
      </c>
      <c r="K9" s="5">
        <f t="shared" si="1"/>
        <v>11.716593810022657</v>
      </c>
      <c r="L9" s="5">
        <f t="shared" si="1"/>
        <v>11.95092568622311</v>
      </c>
      <c r="M9" s="5">
        <f t="shared" si="1"/>
        <v>12.189944199947572</v>
      </c>
      <c r="N9" s="5">
        <f t="shared" si="1"/>
        <v>12.433743083946524</v>
      </c>
      <c r="O9" s="5">
        <f t="shared" si="1"/>
        <v>12.682417945625454</v>
      </c>
      <c r="P9" s="5">
        <f t="shared" si="1"/>
        <v>12.936066304537963</v>
      </c>
      <c r="Q9" s="5">
        <f t="shared" si="1"/>
        <v>13.194787630628722</v>
      </c>
      <c r="R9" s="5">
        <f t="shared" si="1"/>
        <v>13.458683383241297</v>
      </c>
      <c r="S9" s="5">
        <f t="shared" si="1"/>
        <v>13.727857050906124</v>
      </c>
      <c r="T9" s="5">
        <f t="shared" si="1"/>
        <v>14.002414191924247</v>
      </c>
      <c r="U9" s="5">
        <f t="shared" si="1"/>
        <v>14.282462475762733</v>
      </c>
      <c r="V9" s="5">
        <f t="shared" si="1"/>
        <v>14.568111725277987</v>
      </c>
      <c r="W9" s="5">
        <f t="shared" si="1"/>
        <v>14.859473959783546</v>
      </c>
      <c r="X9" s="5">
        <f t="shared" si="1"/>
        <v>15.156663438979217</v>
      </c>
      <c r="Y9" s="5">
        <f t="shared" si="1"/>
        <v>15.459796707758802</v>
      </c>
      <c r="Z9" s="5">
        <f t="shared" si="1"/>
        <v>15.768992641913979</v>
      </c>
      <c r="AA9" s="5">
        <f t="shared" si="1"/>
        <v>16.084372494752259</v>
      </c>
      <c r="AB9" s="5">
        <f t="shared" si="1"/>
        <v>16.406059944647303</v>
      </c>
      <c r="AC9" s="5">
        <f t="shared" si="1"/>
        <v>16.734181143540251</v>
      </c>
      <c r="AD9" s="5">
        <f t="shared" si="1"/>
        <v>17.068864766411057</v>
      </c>
      <c r="AE9" s="5">
        <f t="shared" si="1"/>
        <v>17.410242061739279</v>
      </c>
      <c r="AF9" s="5">
        <f t="shared" si="1"/>
        <v>17.758446902974065</v>
      </c>
    </row>
    <row r="10" spans="1:32" x14ac:dyDescent="0.25">
      <c r="A10" t="s">
        <v>3</v>
      </c>
      <c r="B10" s="3">
        <v>0</v>
      </c>
      <c r="C10" s="3">
        <f>C9*C8</f>
        <v>5000000</v>
      </c>
      <c r="D10" s="3">
        <f>D9*D8</f>
        <v>5610000</v>
      </c>
      <c r="E10" s="3">
        <f t="shared" ref="E10:AF10" si="2">E9*E8</f>
        <v>6294420</v>
      </c>
      <c r="F10" s="3">
        <f t="shared" si="2"/>
        <v>7062339.2400000002</v>
      </c>
      <c r="G10" s="3">
        <f t="shared" si="2"/>
        <v>7923944.6272800025</v>
      </c>
      <c r="H10" s="3">
        <f t="shared" si="2"/>
        <v>8890665.8718081638</v>
      </c>
      <c r="I10" s="3">
        <f t="shared" si="2"/>
        <v>9975327.1081687603</v>
      </c>
      <c r="J10" s="3">
        <f t="shared" si="2"/>
        <v>11192317.015365351</v>
      </c>
      <c r="K10" s="3">
        <f t="shared" si="2"/>
        <v>12557779.691239925</v>
      </c>
      <c r="L10" s="3">
        <f t="shared" si="2"/>
        <v>14089828.813571198</v>
      </c>
      <c r="M10" s="3">
        <f t="shared" si="2"/>
        <v>15808787.928826887</v>
      </c>
      <c r="N10" s="3">
        <f t="shared" si="2"/>
        <v>17737460.056143768</v>
      </c>
      <c r="O10" s="3">
        <f t="shared" si="2"/>
        <v>19901430.182993311</v>
      </c>
      <c r="P10" s="3">
        <f t="shared" si="2"/>
        <v>22329404.665318493</v>
      </c>
      <c r="Q10" s="3">
        <f t="shared" si="2"/>
        <v>25053592.034487352</v>
      </c>
      <c r="R10" s="3">
        <f t="shared" si="2"/>
        <v>28110130.26269481</v>
      </c>
      <c r="S10" s="3">
        <f t="shared" si="2"/>
        <v>31539566.154743582</v>
      </c>
      <c r="T10" s="3">
        <f t="shared" si="2"/>
        <v>35387393.225622304</v>
      </c>
      <c r="U10" s="3">
        <f t="shared" si="2"/>
        <v>39704655.19914823</v>
      </c>
      <c r="V10" s="3">
        <f t="shared" si="2"/>
        <v>44548623.133444317</v>
      </c>
      <c r="W10" s="3">
        <f t="shared" si="2"/>
        <v>49983555.155724525</v>
      </c>
      <c r="X10" s="3">
        <f t="shared" si="2"/>
        <v>56081548.884722926</v>
      </c>
      <c r="Y10" s="3">
        <f t="shared" si="2"/>
        <v>62923497.848659135</v>
      </c>
      <c r="Z10" s="3">
        <f t="shared" si="2"/>
        <v>70600164.586195558</v>
      </c>
      <c r="AA10" s="3">
        <f t="shared" si="2"/>
        <v>79213384.665711433</v>
      </c>
      <c r="AB10" s="3">
        <f t="shared" si="2"/>
        <v>88877417.59492822</v>
      </c>
      <c r="AC10" s="3">
        <f t="shared" si="2"/>
        <v>99720462.541509479</v>
      </c>
      <c r="AD10" s="3">
        <f t="shared" si="2"/>
        <v>111886358.97157365</v>
      </c>
      <c r="AE10" s="3">
        <f t="shared" si="2"/>
        <v>125536494.76610565</v>
      </c>
      <c r="AF10" s="3">
        <f t="shared" si="2"/>
        <v>140851947.12757054</v>
      </c>
    </row>
    <row r="11" spans="1:32" x14ac:dyDescent="0.25">
      <c r="A11" t="s">
        <v>2</v>
      </c>
      <c r="B11" s="3">
        <v>0</v>
      </c>
      <c r="C11" s="3">
        <v>1000000</v>
      </c>
      <c r="D11" s="3">
        <f>C11*1.05</f>
        <v>1050000</v>
      </c>
      <c r="E11" s="3">
        <f t="shared" ref="E11:AF11" si="3">D11*1.05</f>
        <v>1102500</v>
      </c>
      <c r="F11" s="3">
        <f t="shared" si="3"/>
        <v>1157625</v>
      </c>
      <c r="G11" s="3">
        <f t="shared" si="3"/>
        <v>1215506.25</v>
      </c>
      <c r="H11" s="3">
        <f t="shared" si="3"/>
        <v>1276281.5625</v>
      </c>
      <c r="I11" s="3">
        <f t="shared" si="3"/>
        <v>1340095.640625</v>
      </c>
      <c r="J11" s="3">
        <f t="shared" si="3"/>
        <v>1407100.42265625</v>
      </c>
      <c r="K11" s="3">
        <f t="shared" si="3"/>
        <v>1477455.4437890626</v>
      </c>
      <c r="L11" s="3">
        <f t="shared" si="3"/>
        <v>1551328.2159785158</v>
      </c>
      <c r="M11" s="3">
        <f t="shared" si="3"/>
        <v>1628894.6267774417</v>
      </c>
      <c r="N11" s="3">
        <f t="shared" si="3"/>
        <v>1710339.3581163138</v>
      </c>
      <c r="O11" s="3">
        <f t="shared" si="3"/>
        <v>1795856.3260221295</v>
      </c>
      <c r="P11" s="3">
        <f t="shared" si="3"/>
        <v>1885649.142323236</v>
      </c>
      <c r="Q11" s="3">
        <f t="shared" si="3"/>
        <v>1979931.5994393979</v>
      </c>
      <c r="R11" s="3">
        <f t="shared" si="3"/>
        <v>2078928.179411368</v>
      </c>
      <c r="S11" s="3">
        <f t="shared" si="3"/>
        <v>2182874.5883819363</v>
      </c>
      <c r="T11" s="3">
        <f t="shared" si="3"/>
        <v>2292018.3178010331</v>
      </c>
      <c r="U11" s="3">
        <f t="shared" si="3"/>
        <v>2406619.2336910851</v>
      </c>
      <c r="V11" s="3">
        <f t="shared" si="3"/>
        <v>2526950.1953756395</v>
      </c>
      <c r="W11" s="3">
        <f t="shared" si="3"/>
        <v>2653297.7051444217</v>
      </c>
      <c r="X11" s="3">
        <f t="shared" si="3"/>
        <v>2785962.590401643</v>
      </c>
      <c r="Y11" s="3">
        <f t="shared" si="3"/>
        <v>2925260.7199217253</v>
      </c>
      <c r="Z11" s="3">
        <f t="shared" si="3"/>
        <v>3071523.7559178118</v>
      </c>
      <c r="AA11" s="3">
        <f t="shared" si="3"/>
        <v>3225099.9437137023</v>
      </c>
      <c r="AB11" s="3">
        <f t="shared" si="3"/>
        <v>3386354.9408993875</v>
      </c>
      <c r="AC11" s="3">
        <f t="shared" si="3"/>
        <v>3555672.6879443568</v>
      </c>
      <c r="AD11" s="3">
        <f t="shared" si="3"/>
        <v>3733456.3223415748</v>
      </c>
      <c r="AE11" s="3">
        <f t="shared" si="3"/>
        <v>3920129.1384586538</v>
      </c>
      <c r="AF11" s="3">
        <f t="shared" si="3"/>
        <v>4116135.5953815868</v>
      </c>
    </row>
    <row r="12" spans="1:32" x14ac:dyDescent="0.25">
      <c r="A12" t="s">
        <v>10</v>
      </c>
      <c r="B12" s="3"/>
      <c r="C12" s="3">
        <f>5000000*0.1</f>
        <v>500000</v>
      </c>
      <c r="D12" s="3">
        <f>C12</f>
        <v>500000</v>
      </c>
      <c r="E12" s="3">
        <f t="shared" ref="E12:AF12" si="4">D12</f>
        <v>500000</v>
      </c>
      <c r="F12" s="3">
        <f t="shared" si="4"/>
        <v>500000</v>
      </c>
      <c r="G12" s="3">
        <f t="shared" si="4"/>
        <v>500000</v>
      </c>
      <c r="H12" s="3">
        <f t="shared" si="4"/>
        <v>500000</v>
      </c>
      <c r="I12" s="3">
        <f t="shared" si="4"/>
        <v>500000</v>
      </c>
      <c r="J12" s="3">
        <f t="shared" si="4"/>
        <v>500000</v>
      </c>
      <c r="K12" s="3">
        <f t="shared" si="4"/>
        <v>500000</v>
      </c>
      <c r="L12" s="3">
        <f t="shared" si="4"/>
        <v>500000</v>
      </c>
      <c r="M12" s="3">
        <f t="shared" si="4"/>
        <v>500000</v>
      </c>
      <c r="N12" s="3">
        <f t="shared" si="4"/>
        <v>500000</v>
      </c>
      <c r="O12" s="3">
        <f t="shared" si="4"/>
        <v>500000</v>
      </c>
      <c r="P12" s="3">
        <f t="shared" si="4"/>
        <v>500000</v>
      </c>
      <c r="Q12" s="3">
        <f t="shared" si="4"/>
        <v>500000</v>
      </c>
      <c r="R12" s="3">
        <f t="shared" si="4"/>
        <v>500000</v>
      </c>
      <c r="S12" s="3">
        <f t="shared" si="4"/>
        <v>500000</v>
      </c>
      <c r="T12" s="3">
        <f t="shared" si="4"/>
        <v>500000</v>
      </c>
      <c r="U12" s="3">
        <f t="shared" si="4"/>
        <v>500000</v>
      </c>
      <c r="V12" s="3">
        <f t="shared" si="4"/>
        <v>500000</v>
      </c>
      <c r="W12" s="3">
        <f t="shared" si="4"/>
        <v>500000</v>
      </c>
      <c r="X12" s="3">
        <f t="shared" si="4"/>
        <v>500000</v>
      </c>
      <c r="Y12" s="3">
        <f t="shared" si="4"/>
        <v>500000</v>
      </c>
      <c r="Z12" s="3">
        <f t="shared" si="4"/>
        <v>500000</v>
      </c>
      <c r="AA12" s="3">
        <f t="shared" si="4"/>
        <v>500000</v>
      </c>
      <c r="AB12" s="3">
        <f t="shared" si="4"/>
        <v>500000</v>
      </c>
      <c r="AC12" s="3">
        <f t="shared" si="4"/>
        <v>500000</v>
      </c>
      <c r="AD12" s="3">
        <f t="shared" si="4"/>
        <v>500000</v>
      </c>
      <c r="AE12" s="3">
        <f t="shared" si="4"/>
        <v>500000</v>
      </c>
      <c r="AF12" s="3">
        <f t="shared" si="4"/>
        <v>500000</v>
      </c>
    </row>
    <row r="13" spans="1:32" x14ac:dyDescent="0.25">
      <c r="A13" t="s">
        <v>6</v>
      </c>
      <c r="B13" s="3">
        <f>B10-B6-B7-B11-B12</f>
        <v>-105000000</v>
      </c>
      <c r="C13" s="3">
        <f>C10-C6-C7-C11-C12</f>
        <v>3500000</v>
      </c>
      <c r="D13" s="3">
        <f t="shared" ref="D13:AF13" si="5">D10-D6-D7-D11-D12</f>
        <v>4060000</v>
      </c>
      <c r="E13" s="3">
        <f t="shared" si="5"/>
        <v>4691920</v>
      </c>
      <c r="F13" s="3">
        <f t="shared" si="5"/>
        <v>5404714.2400000002</v>
      </c>
      <c r="G13" s="3">
        <f t="shared" si="5"/>
        <v>6208438.3772800025</v>
      </c>
      <c r="H13" s="3">
        <f t="shared" si="5"/>
        <v>7114384.3093081638</v>
      </c>
      <c r="I13" s="3">
        <f t="shared" si="5"/>
        <v>8135231.4675437603</v>
      </c>
      <c r="J13" s="3">
        <f t="shared" si="5"/>
        <v>9285216.5927091017</v>
      </c>
      <c r="K13" s="3">
        <f t="shared" si="5"/>
        <v>10580324.247450862</v>
      </c>
      <c r="L13" s="3">
        <f t="shared" si="5"/>
        <v>12038500.597592682</v>
      </c>
      <c r="M13" s="3">
        <f t="shared" si="5"/>
        <v>13679893.302049445</v>
      </c>
      <c r="N13" s="3">
        <f t="shared" si="5"/>
        <v>15527120.698027454</v>
      </c>
      <c r="O13" s="3">
        <f t="shared" si="5"/>
        <v>17605573.856971182</v>
      </c>
      <c r="P13" s="3">
        <f t="shared" si="5"/>
        <v>19943755.522995256</v>
      </c>
      <c r="Q13" s="3">
        <f t="shared" si="5"/>
        <v>22573660.435047954</v>
      </c>
      <c r="R13" s="3">
        <f t="shared" si="5"/>
        <v>25531202.083283443</v>
      </c>
      <c r="S13" s="3">
        <f t="shared" si="5"/>
        <v>28856691.566361647</v>
      </c>
      <c r="T13" s="3">
        <f t="shared" si="5"/>
        <v>32595374.907821272</v>
      </c>
      <c r="U13" s="3">
        <f t="shared" si="5"/>
        <v>36798035.965457141</v>
      </c>
      <c r="V13" s="3">
        <f t="shared" si="5"/>
        <v>41521672.93806868</v>
      </c>
      <c r="W13" s="3">
        <f t="shared" si="5"/>
        <v>46830257.450580105</v>
      </c>
      <c r="X13" s="3">
        <f t="shared" si="5"/>
        <v>52795586.294321284</v>
      </c>
      <c r="Y13" s="3">
        <f t="shared" si="5"/>
        <v>59498237.128737412</v>
      </c>
      <c r="Z13" s="3">
        <f t="shared" si="5"/>
        <v>67028640.830277741</v>
      </c>
      <c r="AA13" s="3">
        <f t="shared" si="5"/>
        <v>75488284.721997738</v>
      </c>
      <c r="AB13" s="3">
        <f t="shared" si="5"/>
        <v>84991062.654028833</v>
      </c>
      <c r="AC13" s="3">
        <f t="shared" si="5"/>
        <v>95664789.853565127</v>
      </c>
      <c r="AD13" s="3">
        <f t="shared" si="5"/>
        <v>107652902.64923207</v>
      </c>
      <c r="AE13" s="3">
        <f t="shared" si="5"/>
        <v>121116365.627647</v>
      </c>
      <c r="AF13" s="3">
        <f t="shared" si="5"/>
        <v>136235811.53218895</v>
      </c>
    </row>
    <row r="14" spans="1:32" x14ac:dyDescent="0.25">
      <c r="A14" t="s">
        <v>4</v>
      </c>
      <c r="B14" s="3">
        <f>B13/(1+$B$21)^B5</f>
        <v>-105000000</v>
      </c>
      <c r="C14" s="3">
        <f>C13/(1+$B$18)^C$5</f>
        <v>3333333.333333333</v>
      </c>
      <c r="D14" s="3">
        <f>D13/(1+$B$18)^D$5</f>
        <v>3682539.6825396824</v>
      </c>
      <c r="E14" s="3">
        <f t="shared" ref="E14:AF14" si="6">E13/(1+$B$18)^E$5</f>
        <v>4053056.9053018028</v>
      </c>
      <c r="F14" s="3">
        <f t="shared" si="6"/>
        <v>4446471.780790926</v>
      </c>
      <c r="G14" s="3">
        <f t="shared" si="6"/>
        <v>4864473.9215058601</v>
      </c>
      <c r="H14" s="3">
        <f t="shared" si="6"/>
        <v>5308863.1091957921</v>
      </c>
      <c r="I14" s="3">
        <f t="shared" si="6"/>
        <v>5781557.1202704199</v>
      </c>
      <c r="J14" s="3">
        <f t="shared" si="6"/>
        <v>6284600.074907409</v>
      </c>
      <c r="K14" s="3">
        <f t="shared" si="6"/>
        <v>6820171.3463821821</v>
      </c>
      <c r="L14" s="3">
        <f t="shared" si="6"/>
        <v>7390595.0696204985</v>
      </c>
      <c r="M14" s="3">
        <f t="shared" si="6"/>
        <v>7998350.2906205859</v>
      </c>
      <c r="N14" s="3">
        <f t="shared" si="6"/>
        <v>8646081.8012209535</v>
      </c>
      <c r="O14" s="3">
        <f t="shared" si="6"/>
        <v>9336611.7067144476</v>
      </c>
      <c r="P14" s="3">
        <f t="shared" si="6"/>
        <v>10072951.777042288</v>
      </c>
      <c r="Q14" s="3">
        <f t="shared" si="6"/>
        <v>10858316.635757715</v>
      </c>
      <c r="R14" s="3">
        <f t="shared" si="6"/>
        <v>11696137.844642986</v>
      </c>
      <c r="S14" s="3">
        <f t="shared" si="6"/>
        <v>12590078.945811749</v>
      </c>
      <c r="T14" s="3">
        <f t="shared" si="6"/>
        <v>13544051.527349023</v>
      </c>
      <c r="U14" s="3">
        <f t="shared" si="6"/>
        <v>14562232.383051381</v>
      </c>
      <c r="V14" s="3">
        <f t="shared" si="6"/>
        <v>15649081.841650568</v>
      </c>
      <c r="W14" s="3">
        <f t="shared" si="6"/>
        <v>16809363.346055828</v>
      </c>
      <c r="X14" s="3">
        <f t="shared" si="6"/>
        <v>18048164.368656352</v>
      </c>
      <c r="Y14" s="3">
        <f t="shared" si="6"/>
        <v>19370918.754609656</v>
      </c>
      <c r="Z14" s="3">
        <f t="shared" si="6"/>
        <v>20783430.591330543</v>
      </c>
      <c r="AA14" s="3">
        <f t="shared" si="6"/>
        <v>22291899.709115762</v>
      </c>
      <c r="AB14" s="3">
        <f t="shared" si="6"/>
        <v>23902948.925021783</v>
      </c>
      <c r="AC14" s="3">
        <f t="shared" si="6"/>
        <v>25623653.149788413</v>
      </c>
      <c r="AD14" s="3">
        <f t="shared" si="6"/>
        <v>27461570.485802907</v>
      </c>
      <c r="AE14" s="3">
        <f t="shared" si="6"/>
        <v>29424775.452864777</v>
      </c>
      <c r="AF14" s="3">
        <f t="shared" si="6"/>
        <v>31521894.487878215</v>
      </c>
    </row>
    <row r="16" spans="1:32" x14ac:dyDescent="0.25">
      <c r="A16" t="s">
        <v>11</v>
      </c>
      <c r="B16" s="4">
        <f>SUM(B14:G14)</f>
        <v>-84620124.376528397</v>
      </c>
    </row>
    <row r="17" spans="1:2" x14ac:dyDescent="0.25">
      <c r="A17" t="s">
        <v>4</v>
      </c>
      <c r="B17" s="4">
        <f>SUM(B14:AF14)</f>
        <v>297158176.36883384</v>
      </c>
    </row>
    <row r="18" spans="1:2" x14ac:dyDescent="0.25">
      <c r="A18" t="s">
        <v>5</v>
      </c>
      <c r="B1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</vt:lpstr>
      <vt:lpstr>exercise 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erickg</dc:creator>
  <cp:lastModifiedBy>erickg</cp:lastModifiedBy>
  <cp:lastPrinted>2014-09-30T00:29:09Z</cp:lastPrinted>
  <dcterms:created xsi:type="dcterms:W3CDTF">2014-09-24T21:39:52Z</dcterms:created>
  <dcterms:modified xsi:type="dcterms:W3CDTF">2021-10-07T19:50:38Z</dcterms:modified>
</cp:coreProperties>
</file>