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f/GitHub/rolfje.com-src/src/content/posts/2022/04/24/"/>
    </mc:Choice>
  </mc:AlternateContent>
  <xr:revisionPtr revIDLastSave="0" documentId="13_ncr:1_{B4F554EA-9784-7A46-910D-5EBBBB0186FC}" xr6:coauthVersionLast="47" xr6:coauthVersionMax="47" xr10:uidLastSave="{00000000-0000-0000-0000-000000000000}"/>
  <bookViews>
    <workbookView xWindow="11540" yWindow="500" windowWidth="16880" windowHeight="16380" xr2:uid="{869F2680-302E-B44E-96B8-B0C81C46AD19}"/>
  </bookViews>
  <sheets>
    <sheet name="PO salarisverhoging" sheetId="1" r:id="rId1"/>
    <sheet name="VO Salaristab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1" l="1"/>
  <c r="I37" i="1"/>
  <c r="I19" i="1"/>
  <c r="I1" i="1"/>
  <c r="D71" i="1"/>
  <c r="F71" i="1" s="1"/>
  <c r="G71" i="1" s="1"/>
  <c r="H71" i="1" s="1"/>
  <c r="D70" i="1"/>
  <c r="F70" i="1" s="1"/>
  <c r="G70" i="1" s="1"/>
  <c r="H70" i="1" s="1"/>
  <c r="D69" i="1"/>
  <c r="F69" i="1" s="1"/>
  <c r="G69" i="1" s="1"/>
  <c r="H69" i="1" s="1"/>
  <c r="D68" i="1"/>
  <c r="F68" i="1" s="1"/>
  <c r="G68" i="1" s="1"/>
  <c r="H68" i="1" s="1"/>
  <c r="D67" i="1"/>
  <c r="F67" i="1" s="1"/>
  <c r="G67" i="1" s="1"/>
  <c r="H67" i="1" s="1"/>
  <c r="D66" i="1"/>
  <c r="F66" i="1" s="1"/>
  <c r="G66" i="1" s="1"/>
  <c r="H66" i="1" s="1"/>
  <c r="D65" i="1"/>
  <c r="F65" i="1" s="1"/>
  <c r="G65" i="1" s="1"/>
  <c r="H65" i="1" s="1"/>
  <c r="D64" i="1"/>
  <c r="F64" i="1" s="1"/>
  <c r="G64" i="1" s="1"/>
  <c r="H64" i="1" s="1"/>
  <c r="D63" i="1"/>
  <c r="F63" i="1" s="1"/>
  <c r="G63" i="1" s="1"/>
  <c r="H63" i="1" s="1"/>
  <c r="D62" i="1"/>
  <c r="F62" i="1" s="1"/>
  <c r="G62" i="1" s="1"/>
  <c r="H62" i="1" s="1"/>
  <c r="D61" i="1"/>
  <c r="F61" i="1" s="1"/>
  <c r="G61" i="1" s="1"/>
  <c r="H61" i="1" s="1"/>
  <c r="D60" i="1"/>
  <c r="F60" i="1" s="1"/>
  <c r="G60" i="1" s="1"/>
  <c r="H60" i="1" s="1"/>
  <c r="D59" i="1"/>
  <c r="F59" i="1" s="1"/>
  <c r="G59" i="1" s="1"/>
  <c r="H59" i="1" s="1"/>
  <c r="D58" i="1"/>
  <c r="F58" i="1" s="1"/>
  <c r="G58" i="1" s="1"/>
  <c r="H58" i="1" s="1"/>
  <c r="D57" i="1"/>
  <c r="F57" i="1" s="1"/>
  <c r="G57" i="1" s="1"/>
  <c r="D53" i="1"/>
  <c r="F53" i="1" s="1"/>
  <c r="G53" i="1" s="1"/>
  <c r="H53" i="1" s="1"/>
  <c r="D52" i="1"/>
  <c r="F52" i="1" s="1"/>
  <c r="G52" i="1" s="1"/>
  <c r="H52" i="1" s="1"/>
  <c r="D51" i="1"/>
  <c r="F51" i="1" s="1"/>
  <c r="G51" i="1" s="1"/>
  <c r="H51" i="1" s="1"/>
  <c r="D50" i="1"/>
  <c r="F50" i="1" s="1"/>
  <c r="G50" i="1" s="1"/>
  <c r="H50" i="1" s="1"/>
  <c r="D49" i="1"/>
  <c r="F49" i="1" s="1"/>
  <c r="G49" i="1" s="1"/>
  <c r="H49" i="1" s="1"/>
  <c r="D48" i="1"/>
  <c r="F48" i="1" s="1"/>
  <c r="G48" i="1" s="1"/>
  <c r="H48" i="1" s="1"/>
  <c r="D47" i="1"/>
  <c r="F47" i="1" s="1"/>
  <c r="G47" i="1" s="1"/>
  <c r="H47" i="1" s="1"/>
  <c r="D46" i="1"/>
  <c r="F46" i="1" s="1"/>
  <c r="G46" i="1" s="1"/>
  <c r="H46" i="1" s="1"/>
  <c r="D45" i="1"/>
  <c r="F45" i="1" s="1"/>
  <c r="G45" i="1" s="1"/>
  <c r="H45" i="1" s="1"/>
  <c r="D44" i="1"/>
  <c r="F44" i="1" s="1"/>
  <c r="G44" i="1" s="1"/>
  <c r="H44" i="1" s="1"/>
  <c r="D43" i="1"/>
  <c r="F43" i="1" s="1"/>
  <c r="G43" i="1" s="1"/>
  <c r="H43" i="1" s="1"/>
  <c r="D42" i="1"/>
  <c r="F42" i="1" s="1"/>
  <c r="G42" i="1" s="1"/>
  <c r="H42" i="1" s="1"/>
  <c r="D41" i="1"/>
  <c r="F41" i="1" s="1"/>
  <c r="G41" i="1" s="1"/>
  <c r="H41" i="1" s="1"/>
  <c r="D40" i="1"/>
  <c r="F40" i="1" s="1"/>
  <c r="G40" i="1" s="1"/>
  <c r="H40" i="1" s="1"/>
  <c r="D39" i="1"/>
  <c r="F39" i="1" s="1"/>
  <c r="G39" i="1" s="1"/>
  <c r="D35" i="1"/>
  <c r="F35" i="1" s="1"/>
  <c r="G35" i="1" s="1"/>
  <c r="H35" i="1" s="1"/>
  <c r="D34" i="1"/>
  <c r="F34" i="1" s="1"/>
  <c r="G34" i="1" s="1"/>
  <c r="H34" i="1" s="1"/>
  <c r="D33" i="1"/>
  <c r="F33" i="1" s="1"/>
  <c r="G33" i="1" s="1"/>
  <c r="H33" i="1" s="1"/>
  <c r="D32" i="1"/>
  <c r="F32" i="1" s="1"/>
  <c r="G32" i="1" s="1"/>
  <c r="H32" i="1" s="1"/>
  <c r="D31" i="1"/>
  <c r="F31" i="1" s="1"/>
  <c r="G31" i="1" s="1"/>
  <c r="H31" i="1" s="1"/>
  <c r="D30" i="1"/>
  <c r="F30" i="1" s="1"/>
  <c r="G30" i="1" s="1"/>
  <c r="H30" i="1" s="1"/>
  <c r="D29" i="1"/>
  <c r="F29" i="1" s="1"/>
  <c r="G29" i="1" s="1"/>
  <c r="H29" i="1" s="1"/>
  <c r="D28" i="1"/>
  <c r="F28" i="1" s="1"/>
  <c r="G28" i="1" s="1"/>
  <c r="H28" i="1" s="1"/>
  <c r="D27" i="1"/>
  <c r="F27" i="1" s="1"/>
  <c r="G27" i="1" s="1"/>
  <c r="H27" i="1" s="1"/>
  <c r="D26" i="1"/>
  <c r="F26" i="1" s="1"/>
  <c r="G26" i="1" s="1"/>
  <c r="H26" i="1" s="1"/>
  <c r="D25" i="1"/>
  <c r="F25" i="1" s="1"/>
  <c r="G25" i="1" s="1"/>
  <c r="H25" i="1" s="1"/>
  <c r="D24" i="1"/>
  <c r="F24" i="1" s="1"/>
  <c r="G24" i="1" s="1"/>
  <c r="H24" i="1" s="1"/>
  <c r="D23" i="1"/>
  <c r="F23" i="1" s="1"/>
  <c r="G23" i="1" s="1"/>
  <c r="H23" i="1" s="1"/>
  <c r="D22" i="1"/>
  <c r="F22" i="1" s="1"/>
  <c r="G22" i="1" s="1"/>
  <c r="H22" i="1" s="1"/>
  <c r="D21" i="1"/>
  <c r="F21" i="1" s="1"/>
  <c r="G21" i="1" s="1"/>
  <c r="H21" i="1" s="1"/>
  <c r="D17" i="1"/>
  <c r="F17" i="1" s="1"/>
  <c r="G17" i="1" s="1"/>
  <c r="H17" i="1" s="1"/>
  <c r="D16" i="1"/>
  <c r="F16" i="1" s="1"/>
  <c r="G16" i="1" s="1"/>
  <c r="H16" i="1" s="1"/>
  <c r="D15" i="1"/>
  <c r="F15" i="1" s="1"/>
  <c r="G15" i="1" s="1"/>
  <c r="H15" i="1" s="1"/>
  <c r="D14" i="1"/>
  <c r="F14" i="1" s="1"/>
  <c r="G14" i="1" s="1"/>
  <c r="H14" i="1" s="1"/>
  <c r="D13" i="1"/>
  <c r="F13" i="1" s="1"/>
  <c r="G13" i="1" s="1"/>
  <c r="H13" i="1" s="1"/>
  <c r="D12" i="1"/>
  <c r="F12" i="1" s="1"/>
  <c r="G12" i="1" s="1"/>
  <c r="H12" i="1" s="1"/>
  <c r="D11" i="1"/>
  <c r="F11" i="1" s="1"/>
  <c r="G11" i="1" s="1"/>
  <c r="H11" i="1" s="1"/>
  <c r="D10" i="1"/>
  <c r="F10" i="1" s="1"/>
  <c r="G10" i="1" s="1"/>
  <c r="H10" i="1" s="1"/>
  <c r="D9" i="1"/>
  <c r="D8" i="1"/>
  <c r="F8" i="1" s="1"/>
  <c r="G8" i="1" s="1"/>
  <c r="H8" i="1" s="1"/>
  <c r="D7" i="1"/>
  <c r="F7" i="1" s="1"/>
  <c r="G7" i="1" s="1"/>
  <c r="H7" i="1" s="1"/>
  <c r="D6" i="1"/>
  <c r="F6" i="1" s="1"/>
  <c r="G6" i="1" s="1"/>
  <c r="H6" i="1" s="1"/>
  <c r="D5" i="1"/>
  <c r="F5" i="1" s="1"/>
  <c r="G5" i="1" s="1"/>
  <c r="H5" i="1" s="1"/>
  <c r="D4" i="1"/>
  <c r="F4" i="1" s="1"/>
  <c r="G4" i="1" s="1"/>
  <c r="H4" i="1" s="1"/>
  <c r="D3" i="1"/>
  <c r="F3" i="1" s="1"/>
  <c r="G3" i="1" s="1"/>
  <c r="H3" i="1" s="1"/>
  <c r="I64" i="1" l="1"/>
  <c r="I28" i="1"/>
  <c r="I21" i="1"/>
  <c r="I29" i="1"/>
  <c r="I47" i="1"/>
  <c r="I65" i="1"/>
  <c r="I22" i="1"/>
  <c r="I30" i="1"/>
  <c r="I40" i="1"/>
  <c r="I48" i="1"/>
  <c r="I58" i="1"/>
  <c r="I66" i="1"/>
  <c r="I46" i="1"/>
  <c r="I23" i="1"/>
  <c r="I31" i="1"/>
  <c r="I41" i="1"/>
  <c r="I49" i="1"/>
  <c r="I59" i="1"/>
  <c r="I67" i="1"/>
  <c r="I24" i="1"/>
  <c r="I32" i="1"/>
  <c r="I42" i="1"/>
  <c r="I50" i="1"/>
  <c r="I60" i="1"/>
  <c r="I68" i="1"/>
  <c r="I25" i="1"/>
  <c r="I33" i="1"/>
  <c r="I43" i="1"/>
  <c r="I51" i="1"/>
  <c r="I61" i="1"/>
  <c r="I69" i="1"/>
  <c r="I26" i="1"/>
  <c r="I34" i="1"/>
  <c r="I44" i="1"/>
  <c r="I52" i="1"/>
  <c r="I62" i="1"/>
  <c r="I70" i="1"/>
  <c r="I27" i="1"/>
  <c r="I35" i="1"/>
  <c r="I45" i="1"/>
  <c r="I53" i="1"/>
  <c r="I63" i="1"/>
  <c r="I71" i="1"/>
  <c r="I10" i="1"/>
  <c r="I17" i="1"/>
  <c r="I7" i="1"/>
  <c r="I8" i="1"/>
  <c r="I11" i="1"/>
  <c r="I15" i="1"/>
  <c r="F9" i="1"/>
  <c r="G9" i="1" s="1"/>
  <c r="H9" i="1" s="1"/>
  <c r="I9" i="1" s="1"/>
  <c r="I3" i="1"/>
  <c r="I12" i="1"/>
  <c r="I4" i="1"/>
  <c r="I13" i="1"/>
  <c r="I5" i="1"/>
  <c r="I14" i="1"/>
  <c r="I6" i="1"/>
  <c r="I16" i="1"/>
  <c r="H57" i="1"/>
  <c r="I57" i="1" s="1"/>
  <c r="H39" i="1"/>
  <c r="I39" i="1" s="1"/>
</calcChain>
</file>

<file path=xl/sharedStrings.xml><?xml version="1.0" encoding="utf-8"?>
<sst xmlns="http://schemas.openxmlformats.org/spreadsheetml/2006/main" count="161" uniqueCount="15">
  <si>
    <t>PO Schaal</t>
  </si>
  <si>
    <t>Trede</t>
  </si>
  <si>
    <t>L10</t>
  </si>
  <si>
    <t>Salaris</t>
  </si>
  <si>
    <t>+0,8% + 2%</t>
  </si>
  <si>
    <t>VO Schaal</t>
  </si>
  <si>
    <t>LB</t>
  </si>
  <si>
    <t>LC</t>
  </si>
  <si>
    <t>LD</t>
  </si>
  <si>
    <t>LE</t>
  </si>
  <si>
    <t>Verhoging</t>
  </si>
  <si>
    <t>L11</t>
  </si>
  <si>
    <t>L12</t>
  </si>
  <si>
    <t>L13</t>
  </si>
  <si>
    <t>| :-------: | :---: | ------: | ---------: | :-------: | :---: | ------: | --------: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</si>
</sst>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MT"/>
    </font>
    <font>
      <sz val="12"/>
      <color rgb="FF33333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8931-9FC9-D742-9E71-44E57143CEAA}">
  <dimension ref="A1:I71"/>
  <sheetViews>
    <sheetView tabSelected="1" topLeftCell="A40" workbookViewId="0">
      <selection activeCell="H28" sqref="H28"/>
    </sheetView>
  </sheetViews>
  <sheetFormatPr baseColWidth="10" defaultRowHeight="16"/>
  <cols>
    <col min="1" max="1" width="9.33203125" style="4" bestFit="1" customWidth="1"/>
    <col min="2" max="2" width="5.83203125" style="4" bestFit="1" customWidth="1"/>
    <col min="3" max="3" width="6.6640625" style="4" bestFit="1" customWidth="1"/>
    <col min="4" max="4" width="11.1640625" style="4" bestFit="1" customWidth="1"/>
    <col min="5" max="5" width="9.5" style="4" bestFit="1" customWidth="1"/>
    <col min="6" max="6" width="5.83203125" style="4" bestFit="1" customWidth="1"/>
    <col min="7" max="7" width="6.6640625" style="4" bestFit="1" customWidth="1"/>
    <col min="8" max="8" width="9.5" style="4" bestFit="1" customWidth="1"/>
    <col min="9" max="9" width="80.33203125" customWidth="1"/>
  </cols>
  <sheetData>
    <row r="1" spans="1:9">
      <c r="A1" s="2" t="s">
        <v>0</v>
      </c>
      <c r="B1" s="2" t="s">
        <v>1</v>
      </c>
      <c r="C1" s="2" t="s">
        <v>3</v>
      </c>
      <c r="D1" s="3" t="s">
        <v>4</v>
      </c>
      <c r="E1" s="2" t="s">
        <v>5</v>
      </c>
      <c r="F1" s="2" t="s">
        <v>1</v>
      </c>
      <c r="G1" s="2" t="s">
        <v>3</v>
      </c>
      <c r="H1" s="2" t="s">
        <v>10</v>
      </c>
      <c r="I1" t="str">
        <f>_xlfn.CONCAT("| ",A1," | ",B1," | ",C1," | ",D1," | ",E1," | ",F1," | ",G1," | ",H1," |")</f>
        <v>| PO Schaal | Trede | Salaris | +0,8% + 2% | VO Schaal | Trede | Salaris | Verhoging |</v>
      </c>
    </row>
    <row r="2" spans="1:9">
      <c r="A2" s="2"/>
      <c r="B2" s="2"/>
      <c r="C2" s="2"/>
      <c r="D2" s="3"/>
      <c r="E2" s="2"/>
      <c r="F2" s="2"/>
      <c r="G2" s="2"/>
      <c r="H2" s="2"/>
      <c r="I2" s="8" t="s">
        <v>14</v>
      </c>
    </row>
    <row r="3" spans="1:9">
      <c r="A3" s="4" t="s">
        <v>2</v>
      </c>
      <c r="B3" s="4">
        <v>1</v>
      </c>
      <c r="C3" s="4">
        <v>2738</v>
      </c>
      <c r="D3" s="5">
        <f>C3*1.008*1.02</f>
        <v>2815.1020800000001</v>
      </c>
      <c r="E3" s="4" t="s">
        <v>6</v>
      </c>
      <c r="F3" s="4">
        <f>MATCH($D3,'VO Salaristabel'!$B$2:$B$14)</f>
        <v>1</v>
      </c>
      <c r="G3" s="4">
        <f>INDEX('VO Salaristabel'!$B$3:$B$14,$F3)</f>
        <v>2865</v>
      </c>
      <c r="H3" s="6">
        <f>(G3/C3)-1</f>
        <v>4.6384222059897784E-2</v>
      </c>
      <c r="I3" t="str">
        <f t="shared" ref="I3:I16" si="0">_xlfn.CONCAT("| ",A3," | ",B3," | ",C3," | ",ROUND(D3,0)," | ",E3," | ",F3," | ",G3," | ",TEXT(ROUND(H3*100,1),"#0,0"),"% |")</f>
        <v>| L10 | 1 | 2738 | 2815 | LB | 1 | 2865 | 4,6% |</v>
      </c>
    </row>
    <row r="4" spans="1:9">
      <c r="A4" s="4" t="s">
        <v>2</v>
      </c>
      <c r="B4" s="4">
        <v>2</v>
      </c>
      <c r="C4" s="4">
        <v>2823</v>
      </c>
      <c r="D4" s="5">
        <f>C4*1.008*1.02</f>
        <v>2902.49568</v>
      </c>
      <c r="E4" s="4" t="s">
        <v>6</v>
      </c>
      <c r="F4" s="4">
        <f>MATCH($D4,'VO Salaristabel'!$B$2:$B$14)</f>
        <v>2</v>
      </c>
      <c r="G4" s="4">
        <f>INDEX('VO Salaristabel'!$B$3:$B$14,$F4)</f>
        <v>2934</v>
      </c>
      <c r="H4" s="6">
        <f t="shared" ref="H4:H35" si="1">(G4/C4)-1</f>
        <v>3.9319872476089257E-2</v>
      </c>
      <c r="I4" t="str">
        <f t="shared" si="0"/>
        <v>| L10 | 2 | 2823 | 2902 | LB | 2 | 2934 | 3,9% |</v>
      </c>
    </row>
    <row r="5" spans="1:9">
      <c r="A5" s="4" t="s">
        <v>2</v>
      </c>
      <c r="B5" s="4">
        <v>3</v>
      </c>
      <c r="C5" s="4">
        <v>2910</v>
      </c>
      <c r="D5" s="5">
        <f>C5*1.008*1.02</f>
        <v>2991.9456000000005</v>
      </c>
      <c r="E5" s="4" t="s">
        <v>6</v>
      </c>
      <c r="F5" s="4">
        <f>MATCH($D5,'VO Salaristabel'!$B$2:$B$14)</f>
        <v>3</v>
      </c>
      <c r="G5" s="4">
        <f>INDEX('VO Salaristabel'!$B$3:$B$14,$F5)</f>
        <v>3023</v>
      </c>
      <c r="H5" s="6">
        <f t="shared" si="1"/>
        <v>3.8831615120274998E-2</v>
      </c>
      <c r="I5" t="str">
        <f t="shared" si="0"/>
        <v>| L10 | 3 | 2910 | 2992 | LB | 3 | 3023 | 3,9% |</v>
      </c>
    </row>
    <row r="6" spans="1:9">
      <c r="A6" s="4" t="s">
        <v>2</v>
      </c>
      <c r="B6" s="4">
        <v>4</v>
      </c>
      <c r="C6" s="4">
        <v>3001</v>
      </c>
      <c r="D6" s="5">
        <f t="shared" ref="D6:D71" si="2">C6*1.008*1.02</f>
        <v>3085.5081599999999</v>
      </c>
      <c r="E6" s="4" t="s">
        <v>6</v>
      </c>
      <c r="F6" s="4">
        <f>MATCH($D6,'VO Salaristabel'!$B$2:$B$14)</f>
        <v>4</v>
      </c>
      <c r="G6" s="4">
        <f>INDEX('VO Salaristabel'!$B$3:$B$14,$F6)</f>
        <v>3111</v>
      </c>
      <c r="H6" s="6">
        <f t="shared" si="1"/>
        <v>3.6654448517160931E-2</v>
      </c>
      <c r="I6" t="str">
        <f t="shared" si="0"/>
        <v>| L10 | 4 | 3001 | 3086 | LB | 4 | 3111 | 3,7% |</v>
      </c>
    </row>
    <row r="7" spans="1:9">
      <c r="A7" s="4" t="s">
        <v>2</v>
      </c>
      <c r="B7" s="4">
        <v>5</v>
      </c>
      <c r="C7" s="4">
        <v>3094</v>
      </c>
      <c r="D7" s="5">
        <f t="shared" si="2"/>
        <v>3181.1270399999999</v>
      </c>
      <c r="E7" s="4" t="s">
        <v>6</v>
      </c>
      <c r="F7" s="4">
        <f>MATCH($D7,'VO Salaristabel'!$B$2:$B$14)</f>
        <v>5</v>
      </c>
      <c r="G7" s="4">
        <f>INDEX('VO Salaristabel'!$B$3:$B$14,$F7)</f>
        <v>3200</v>
      </c>
      <c r="H7" s="6">
        <f t="shared" si="1"/>
        <v>3.4259857789269654E-2</v>
      </c>
      <c r="I7" t="str">
        <f t="shared" si="0"/>
        <v>| L10 | 5 | 3094 | 3181 | LB | 5 | 3200 | 3,4% |</v>
      </c>
    </row>
    <row r="8" spans="1:9">
      <c r="A8" s="4" t="s">
        <v>2</v>
      </c>
      <c r="B8" s="4">
        <v>6</v>
      </c>
      <c r="C8" s="4">
        <v>3189</v>
      </c>
      <c r="D8" s="5">
        <f t="shared" si="2"/>
        <v>3278.8022400000004</v>
      </c>
      <c r="E8" s="4" t="s">
        <v>6</v>
      </c>
      <c r="F8" s="4">
        <f>MATCH($D8,'VO Salaristabel'!$B$2:$B$14)</f>
        <v>6</v>
      </c>
      <c r="G8" s="4">
        <f>INDEX('VO Salaristabel'!$B$3:$B$14,$F8)</f>
        <v>3310</v>
      </c>
      <c r="H8" s="6">
        <f t="shared" si="1"/>
        <v>3.794292881781125E-2</v>
      </c>
      <c r="I8" t="str">
        <f t="shared" si="0"/>
        <v>| L10 | 6 | 3189 | 3279 | LB | 6 | 3310 | 3,8% |</v>
      </c>
    </row>
    <row r="9" spans="1:9">
      <c r="A9" s="4" t="s">
        <v>2</v>
      </c>
      <c r="B9" s="4">
        <v>7</v>
      </c>
      <c r="C9" s="4">
        <v>3289</v>
      </c>
      <c r="D9" s="5">
        <f t="shared" si="2"/>
        <v>3381.6182399999998</v>
      </c>
      <c r="E9" s="4" t="s">
        <v>6</v>
      </c>
      <c r="F9" s="4">
        <f>MATCH($D9,'VO Salaristabel'!$B$2:$B$14)</f>
        <v>7</v>
      </c>
      <c r="G9" s="4">
        <f>INDEX('VO Salaristabel'!$B$3:$B$14,$F9)</f>
        <v>3439</v>
      </c>
      <c r="H9" s="6">
        <f t="shared" si="1"/>
        <v>4.560656734569779E-2</v>
      </c>
      <c r="I9" t="str">
        <f t="shared" si="0"/>
        <v>| L10 | 7 | 3289 | 3382 | LB | 7 | 3439 | 4,6% |</v>
      </c>
    </row>
    <row r="10" spans="1:9">
      <c r="A10" s="4" t="s">
        <v>2</v>
      </c>
      <c r="B10" s="4">
        <v>8</v>
      </c>
      <c r="C10" s="4">
        <v>3391</v>
      </c>
      <c r="D10" s="5">
        <f t="shared" si="2"/>
        <v>3486.4905600000002</v>
      </c>
      <c r="E10" s="4" t="s">
        <v>6</v>
      </c>
      <c r="F10" s="4">
        <f>MATCH($D10,'VO Salaristabel'!$B$2:$B$14)</f>
        <v>8</v>
      </c>
      <c r="G10" s="4">
        <f>INDEX('VO Salaristabel'!$B$3:$B$14,$F10)</f>
        <v>3585</v>
      </c>
      <c r="H10" s="6">
        <f t="shared" si="1"/>
        <v>5.7210262459451489E-2</v>
      </c>
      <c r="I10" t="str">
        <f t="shared" si="0"/>
        <v>| L10 | 8 | 3391 | 3486 | LB | 8 | 3585 | 5,7% |</v>
      </c>
    </row>
    <row r="11" spans="1:9">
      <c r="A11" s="4" t="s">
        <v>2</v>
      </c>
      <c r="B11" s="4">
        <v>9</v>
      </c>
      <c r="C11" s="4">
        <v>3496</v>
      </c>
      <c r="D11" s="5">
        <f t="shared" si="2"/>
        <v>3594.4473600000001</v>
      </c>
      <c r="E11" s="4" t="s">
        <v>6</v>
      </c>
      <c r="F11" s="4">
        <f>MATCH($D11,'VO Salaristabel'!$B$2:$B$14)</f>
        <v>9</v>
      </c>
      <c r="G11" s="4">
        <f>INDEX('VO Salaristabel'!$B$3:$B$14,$F11)</f>
        <v>3751</v>
      </c>
      <c r="H11" s="6">
        <f t="shared" si="1"/>
        <v>7.2940503432494364E-2</v>
      </c>
      <c r="I11" t="str">
        <f t="shared" si="0"/>
        <v>| L10 | 9 | 3496 | 3594 | LB | 9 | 3751 | 7,3% |</v>
      </c>
    </row>
    <row r="12" spans="1:9">
      <c r="A12" s="4" t="s">
        <v>2</v>
      </c>
      <c r="B12" s="4">
        <v>10</v>
      </c>
      <c r="C12" s="4">
        <v>3604</v>
      </c>
      <c r="D12" s="5">
        <f t="shared" si="2"/>
        <v>3705.48864</v>
      </c>
      <c r="E12" s="4" t="s">
        <v>6</v>
      </c>
      <c r="F12" s="4">
        <f>MATCH($D12,'VO Salaristabel'!$B$2:$B$14)</f>
        <v>9</v>
      </c>
      <c r="G12" s="4">
        <f>INDEX('VO Salaristabel'!$B$3:$B$14,$F12)</f>
        <v>3751</v>
      </c>
      <c r="H12" s="6">
        <f t="shared" si="1"/>
        <v>4.0788013318534988E-2</v>
      </c>
      <c r="I12" t="str">
        <f t="shared" si="0"/>
        <v>| L10 | 10 | 3604 | 3705 | LB | 9 | 3751 | 4,1% |</v>
      </c>
    </row>
    <row r="13" spans="1:9">
      <c r="A13" s="4" t="s">
        <v>2</v>
      </c>
      <c r="B13" s="4">
        <v>11</v>
      </c>
      <c r="C13" s="4">
        <v>3716</v>
      </c>
      <c r="D13" s="5">
        <f t="shared" si="2"/>
        <v>3820.6425600000002</v>
      </c>
      <c r="E13" s="4" t="s">
        <v>6</v>
      </c>
      <c r="F13" s="4">
        <f>MATCH($D13,'VO Salaristabel'!$B$2:$B$14)</f>
        <v>10</v>
      </c>
      <c r="G13" s="4">
        <f>INDEX('VO Salaristabel'!$B$3:$B$14,$F13)</f>
        <v>3935</v>
      </c>
      <c r="H13" s="6">
        <f t="shared" si="1"/>
        <v>5.8934337997847086E-2</v>
      </c>
      <c r="I13" t="str">
        <f t="shared" si="0"/>
        <v>| L10 | 11 | 3716 | 3821 | LB | 10 | 3935 | 5,9% |</v>
      </c>
    </row>
    <row r="14" spans="1:9">
      <c r="A14" s="4" t="s">
        <v>2</v>
      </c>
      <c r="B14" s="4">
        <v>12</v>
      </c>
      <c r="C14" s="4">
        <v>3813</v>
      </c>
      <c r="D14" s="5">
        <f t="shared" si="2"/>
        <v>3920.37408</v>
      </c>
      <c r="E14" s="4" t="s">
        <v>6</v>
      </c>
      <c r="F14" s="4">
        <f>MATCH($D14,'VO Salaristabel'!$B$2:$B$14)</f>
        <v>10</v>
      </c>
      <c r="G14" s="4">
        <f>INDEX('VO Salaristabel'!$B$3:$B$14,$F14)</f>
        <v>3935</v>
      </c>
      <c r="H14" s="6">
        <f t="shared" si="1"/>
        <v>3.199580382900602E-2</v>
      </c>
      <c r="I14" t="str">
        <f t="shared" si="0"/>
        <v>| L10 | 12 | 3813 | 3920 | LB | 10 | 3935 | 3,2% |</v>
      </c>
    </row>
    <row r="15" spans="1:9">
      <c r="A15" s="4" t="s">
        <v>2</v>
      </c>
      <c r="B15" s="4">
        <v>13</v>
      </c>
      <c r="C15" s="4">
        <v>3949</v>
      </c>
      <c r="D15" s="5">
        <f t="shared" si="2"/>
        <v>4060.2038400000001</v>
      </c>
      <c r="E15" s="4" t="s">
        <v>6</v>
      </c>
      <c r="F15" s="4">
        <f>MATCH($D15,'VO Salaristabel'!$B$2:$B$14)</f>
        <v>11</v>
      </c>
      <c r="G15" s="4">
        <f>INDEX('VO Salaristabel'!$B$3:$B$14,$F15)</f>
        <v>4140</v>
      </c>
      <c r="H15" s="6">
        <f t="shared" si="1"/>
        <v>4.8366675107622159E-2</v>
      </c>
      <c r="I15" t="str">
        <f t="shared" si="0"/>
        <v>| L10 | 13 | 3949 | 4060 | LB | 11 | 4140 | 4,8% |</v>
      </c>
    </row>
    <row r="16" spans="1:9">
      <c r="A16" s="4" t="s">
        <v>2</v>
      </c>
      <c r="B16" s="4">
        <v>14</v>
      </c>
      <c r="C16" s="4">
        <v>4072</v>
      </c>
      <c r="D16" s="5">
        <f t="shared" si="2"/>
        <v>4186.66752</v>
      </c>
      <c r="E16" s="4" t="s">
        <v>6</v>
      </c>
      <c r="F16" s="4">
        <f>MATCH($D16,'VO Salaristabel'!$B$2:$B$14)</f>
        <v>12</v>
      </c>
      <c r="G16" s="4">
        <f>INDEX('VO Salaristabel'!$B$3:$B$14,$F16)</f>
        <v>4366</v>
      </c>
      <c r="H16" s="6">
        <f t="shared" si="1"/>
        <v>7.220039292730851E-2</v>
      </c>
      <c r="I16" t="str">
        <f t="shared" si="0"/>
        <v>| L10 | 14 | 4072 | 4187 | LB | 12 | 4366 | 7,2% |</v>
      </c>
    </row>
    <row r="17" spans="1:9">
      <c r="A17" s="4" t="s">
        <v>2</v>
      </c>
      <c r="B17" s="4">
        <v>15</v>
      </c>
      <c r="C17" s="4">
        <v>4206</v>
      </c>
      <c r="D17" s="5">
        <f t="shared" si="2"/>
        <v>4324.4409599999999</v>
      </c>
      <c r="E17" s="4" t="s">
        <v>6</v>
      </c>
      <c r="F17" s="4">
        <f>MATCH($D17,'VO Salaristabel'!$B$2:$B$14)</f>
        <v>12</v>
      </c>
      <c r="G17" s="4">
        <f>INDEX('VO Salaristabel'!$B$3:$B$14,$F17)</f>
        <v>4366</v>
      </c>
      <c r="H17" s="6">
        <f t="shared" si="1"/>
        <v>3.8040893961008182E-2</v>
      </c>
      <c r="I17" t="str">
        <f>_xlfn.CONCAT("| ",A17," | ",B17," | ",C17," | ",ROUND(D17,0)," | ",E17," | ",F17," | ",G17," | ",TEXT(ROUND(H17*100,1),"#0,0"),"% |")</f>
        <v>| L10 | 15 | 4206 | 4324 | LB | 12 | 4366 | 3,8% |</v>
      </c>
    </row>
    <row r="18" spans="1:9">
      <c r="C18" s="7"/>
      <c r="D18" s="5"/>
      <c r="H18" s="6"/>
    </row>
    <row r="19" spans="1:9">
      <c r="A19" s="2" t="s">
        <v>0</v>
      </c>
      <c r="B19" s="2" t="s">
        <v>1</v>
      </c>
      <c r="C19" s="2" t="s">
        <v>3</v>
      </c>
      <c r="D19" s="3" t="s">
        <v>4</v>
      </c>
      <c r="E19" s="2" t="s">
        <v>5</v>
      </c>
      <c r="F19" s="2" t="s">
        <v>1</v>
      </c>
      <c r="G19" s="2" t="s">
        <v>3</v>
      </c>
      <c r="H19" s="2" t="s">
        <v>10</v>
      </c>
      <c r="I19" t="str">
        <f>_xlfn.CONCAT("| ",A19," | ",B19," | ",C19," | ",D19," | ",E19," | ",F19," | ",G19," | ",H19," |")</f>
        <v>| PO Schaal | Trede | Salaris | +0,8% + 2% | VO Schaal | Trede | Salaris | Verhoging |</v>
      </c>
    </row>
    <row r="20" spans="1:9">
      <c r="A20" s="2"/>
      <c r="B20" s="2"/>
      <c r="C20" s="2"/>
      <c r="D20" s="3"/>
      <c r="E20" s="2"/>
      <c r="F20" s="2"/>
      <c r="G20" s="2"/>
      <c r="H20" s="2"/>
      <c r="I20" s="8" t="s">
        <v>14</v>
      </c>
    </row>
    <row r="21" spans="1:9">
      <c r="A21" s="4" t="s">
        <v>11</v>
      </c>
      <c r="B21" s="4">
        <v>1</v>
      </c>
      <c r="C21" s="4">
        <v>2820</v>
      </c>
      <c r="D21" s="5">
        <f t="shared" si="2"/>
        <v>2899.4112</v>
      </c>
      <c r="E21" s="4" t="s">
        <v>7</v>
      </c>
      <c r="F21" s="4">
        <f>MATCH($D21,'VO Salaristabel'!$C$2:$C$14)</f>
        <v>2</v>
      </c>
      <c r="G21" s="4">
        <f>INDEX('VO Salaristabel'!$C$3:$C$14,$F21)</f>
        <v>3019</v>
      </c>
      <c r="H21" s="6">
        <f t="shared" si="1"/>
        <v>7.0567375886524841E-2</v>
      </c>
      <c r="I21" t="str">
        <f t="shared" ref="I21:I34" si="3">_xlfn.CONCAT("| ",A21," | ",B21," | ",C21," | ",ROUND(D21,0)," | ",E21," | ",F21," | ",G21," | ",TEXT(ROUND(H21*100,1),"#0,0"),"% |")</f>
        <v>| L11 | 1 | 2820 | 2899 | LC | 2 | 3019 | 7,1% |</v>
      </c>
    </row>
    <row r="22" spans="1:9">
      <c r="A22" s="4" t="s">
        <v>11</v>
      </c>
      <c r="B22" s="4">
        <v>2</v>
      </c>
      <c r="C22" s="4">
        <v>2915</v>
      </c>
      <c r="D22" s="5">
        <f t="shared" si="2"/>
        <v>2997.0864000000001</v>
      </c>
      <c r="E22" s="4" t="s">
        <v>7</v>
      </c>
      <c r="F22" s="4">
        <f>MATCH($D22,'VO Salaristabel'!$C$2:$C$14)</f>
        <v>2</v>
      </c>
      <c r="G22" s="4">
        <f>INDEX('VO Salaristabel'!$C$3:$C$14,$F22)</f>
        <v>3019</v>
      </c>
      <c r="H22" s="6">
        <f t="shared" si="1"/>
        <v>3.567753001715257E-2</v>
      </c>
      <c r="I22" t="str">
        <f t="shared" si="3"/>
        <v>| L11 | 2 | 2915 | 2997 | LC | 2 | 3019 | 3,6% |</v>
      </c>
    </row>
    <row r="23" spans="1:9">
      <c r="A23" s="4" t="s">
        <v>11</v>
      </c>
      <c r="B23" s="4">
        <v>3</v>
      </c>
      <c r="C23" s="4">
        <v>3014</v>
      </c>
      <c r="D23" s="5">
        <f t="shared" si="2"/>
        <v>3098.8742400000001</v>
      </c>
      <c r="E23" s="4" t="s">
        <v>7</v>
      </c>
      <c r="F23" s="4">
        <f>MATCH($D23,'VO Salaristabel'!$C$2:$C$14)</f>
        <v>3</v>
      </c>
      <c r="G23" s="4">
        <f>INDEX('VO Salaristabel'!$C$3:$C$14,$F23)</f>
        <v>3176</v>
      </c>
      <c r="H23" s="6">
        <f t="shared" si="1"/>
        <v>5.3749170537491731E-2</v>
      </c>
      <c r="I23" t="str">
        <f t="shared" si="3"/>
        <v>| L11 | 3 | 3014 | 3099 | LC | 3 | 3176 | 5,4% |</v>
      </c>
    </row>
    <row r="24" spans="1:9">
      <c r="A24" s="4" t="s">
        <v>11</v>
      </c>
      <c r="B24" s="4">
        <v>4</v>
      </c>
      <c r="C24" s="4">
        <v>3116</v>
      </c>
      <c r="D24" s="5">
        <f t="shared" si="2"/>
        <v>3203.74656</v>
      </c>
      <c r="E24" s="4" t="s">
        <v>7</v>
      </c>
      <c r="F24" s="4">
        <f>MATCH($D24,'VO Salaristabel'!$C$2:$C$14)</f>
        <v>4</v>
      </c>
      <c r="G24" s="4">
        <f>INDEX('VO Salaristabel'!$C$3:$C$14,$F24)</f>
        <v>3332</v>
      </c>
      <c r="H24" s="6">
        <f t="shared" si="1"/>
        <v>6.9319640564826646E-2</v>
      </c>
      <c r="I24" t="str">
        <f t="shared" si="3"/>
        <v>| L11 | 4 | 3116 | 3204 | LC | 4 | 3332 | 6,9% |</v>
      </c>
    </row>
    <row r="25" spans="1:9">
      <c r="A25" s="4" t="s">
        <v>11</v>
      </c>
      <c r="B25" s="4">
        <v>5</v>
      </c>
      <c r="C25" s="4">
        <v>3221</v>
      </c>
      <c r="D25" s="5">
        <f t="shared" si="2"/>
        <v>3311.70336</v>
      </c>
      <c r="E25" s="4" t="s">
        <v>7</v>
      </c>
      <c r="F25" s="4">
        <f>MATCH($D25,'VO Salaristabel'!$C$2:$C$14)</f>
        <v>4</v>
      </c>
      <c r="G25" s="4">
        <f>INDEX('VO Salaristabel'!$C$3:$C$14,$F25)</f>
        <v>3332</v>
      </c>
      <c r="H25" s="6">
        <f t="shared" si="1"/>
        <v>3.4461347407637399E-2</v>
      </c>
      <c r="I25" t="str">
        <f t="shared" si="3"/>
        <v>| L11 | 5 | 3221 | 3312 | LC | 4 | 3332 | 3,4% |</v>
      </c>
    </row>
    <row r="26" spans="1:9">
      <c r="A26" s="4" t="s">
        <v>11</v>
      </c>
      <c r="B26" s="4">
        <v>6</v>
      </c>
      <c r="C26" s="4">
        <v>3331</v>
      </c>
      <c r="D26" s="5">
        <f t="shared" si="2"/>
        <v>3424.80096</v>
      </c>
      <c r="E26" s="4" t="s">
        <v>7</v>
      </c>
      <c r="F26" s="4">
        <f>MATCH($D26,'VO Salaristabel'!$C$2:$C$14)</f>
        <v>5</v>
      </c>
      <c r="G26" s="4">
        <f>INDEX('VO Salaristabel'!$C$3:$C$14,$F26)</f>
        <v>3488</v>
      </c>
      <c r="H26" s="6">
        <f t="shared" si="1"/>
        <v>4.713299309516672E-2</v>
      </c>
      <c r="I26" t="str">
        <f t="shared" si="3"/>
        <v>| L11 | 6 | 3331 | 3425 | LC | 5 | 3488 | 4,7% |</v>
      </c>
    </row>
    <row r="27" spans="1:9">
      <c r="A27" s="4" t="s">
        <v>11</v>
      </c>
      <c r="B27" s="4">
        <v>7</v>
      </c>
      <c r="C27" s="4">
        <v>3442</v>
      </c>
      <c r="D27" s="5">
        <f t="shared" si="2"/>
        <v>3538.9267199999999</v>
      </c>
      <c r="E27" s="4" t="s">
        <v>7</v>
      </c>
      <c r="F27" s="4">
        <f>MATCH($D27,'VO Salaristabel'!$C$2:$C$14)</f>
        <v>6</v>
      </c>
      <c r="G27" s="4">
        <f>INDEX('VO Salaristabel'!$C$3:$C$14,$F27)</f>
        <v>3662</v>
      </c>
      <c r="H27" s="6">
        <f t="shared" si="1"/>
        <v>6.3916327716443844E-2</v>
      </c>
      <c r="I27" t="str">
        <f t="shared" si="3"/>
        <v>| L11 | 7 | 3442 | 3539 | LC | 6 | 3662 | 6,4% |</v>
      </c>
    </row>
    <row r="28" spans="1:9">
      <c r="A28" s="4" t="s">
        <v>11</v>
      </c>
      <c r="B28" s="4">
        <v>8</v>
      </c>
      <c r="C28" s="4">
        <v>3559</v>
      </c>
      <c r="D28" s="5">
        <f t="shared" si="2"/>
        <v>3659.2214400000003</v>
      </c>
      <c r="E28" s="4" t="s">
        <v>7</v>
      </c>
      <c r="F28" s="4">
        <f>MATCH($D28,'VO Salaristabel'!$C$2:$C$14)</f>
        <v>6</v>
      </c>
      <c r="G28" s="4">
        <f>INDEX('VO Salaristabel'!$C$3:$C$14,$F28)</f>
        <v>3662</v>
      </c>
      <c r="H28" s="6">
        <f t="shared" si="1"/>
        <v>2.8940713683619057E-2</v>
      </c>
      <c r="I28" t="str">
        <f t="shared" si="3"/>
        <v>| L11 | 8 | 3559 | 3659 | LC | 6 | 3662 | 2,9% |</v>
      </c>
    </row>
    <row r="29" spans="1:9">
      <c r="A29" s="4" t="s">
        <v>11</v>
      </c>
      <c r="B29" s="4">
        <v>9</v>
      </c>
      <c r="C29" s="4">
        <v>3679</v>
      </c>
      <c r="D29" s="5">
        <f t="shared" si="2"/>
        <v>3782.6006400000001</v>
      </c>
      <c r="E29" s="4" t="s">
        <v>7</v>
      </c>
      <c r="F29" s="4">
        <f>MATCH($D29,'VO Salaristabel'!$C$2:$C$14)</f>
        <v>7</v>
      </c>
      <c r="G29" s="4">
        <f>INDEX('VO Salaristabel'!$C$3:$C$14,$F29)</f>
        <v>3854</v>
      </c>
      <c r="H29" s="6">
        <f t="shared" si="1"/>
        <v>4.7567273715683589E-2</v>
      </c>
      <c r="I29" t="str">
        <f t="shared" si="3"/>
        <v>| L11 | 9 | 3679 | 3783 | LC | 7 | 3854 | 4,8% |</v>
      </c>
    </row>
    <row r="30" spans="1:9">
      <c r="A30" s="4" t="s">
        <v>11</v>
      </c>
      <c r="B30" s="4">
        <v>10</v>
      </c>
      <c r="C30" s="4">
        <v>3804</v>
      </c>
      <c r="D30" s="5">
        <f t="shared" si="2"/>
        <v>3911.1206400000001</v>
      </c>
      <c r="E30" s="4" t="s">
        <v>7</v>
      </c>
      <c r="F30" s="4">
        <f>MATCH($D30,'VO Salaristabel'!$C$2:$C$14)</f>
        <v>8</v>
      </c>
      <c r="G30" s="4">
        <f>INDEX('VO Salaristabel'!$C$3:$C$14,$F30)</f>
        <v>4064</v>
      </c>
      <c r="H30" s="6">
        <f t="shared" si="1"/>
        <v>6.8349106203995813E-2</v>
      </c>
      <c r="I30" t="str">
        <f t="shared" si="3"/>
        <v>| L11 | 10 | 3804 | 3911 | LC | 8 | 4064 | 6,8% |</v>
      </c>
    </row>
    <row r="31" spans="1:9">
      <c r="A31" s="4" t="s">
        <v>11</v>
      </c>
      <c r="B31" s="4">
        <v>11</v>
      </c>
      <c r="C31" s="4">
        <v>3932</v>
      </c>
      <c r="D31" s="5">
        <f t="shared" si="2"/>
        <v>4042.7251200000001</v>
      </c>
      <c r="E31" s="4" t="s">
        <v>7</v>
      </c>
      <c r="F31" s="4">
        <f>MATCH($D31,'VO Salaristabel'!$C$2:$C$14)</f>
        <v>8</v>
      </c>
      <c r="G31" s="4">
        <f>INDEX('VO Salaristabel'!$C$3:$C$14,$F31)</f>
        <v>4064</v>
      </c>
      <c r="H31" s="6">
        <f t="shared" si="1"/>
        <v>3.3570701932858604E-2</v>
      </c>
      <c r="I31" t="str">
        <f t="shared" si="3"/>
        <v>| L11 | 11 | 3932 | 4043 | LC | 8 | 4064 | 3,4% |</v>
      </c>
    </row>
    <row r="32" spans="1:9">
      <c r="A32" s="4" t="s">
        <v>11</v>
      </c>
      <c r="B32" s="4">
        <v>12</v>
      </c>
      <c r="C32" s="4">
        <v>4065</v>
      </c>
      <c r="D32" s="5">
        <f t="shared" si="2"/>
        <v>4179.4704000000002</v>
      </c>
      <c r="E32" s="4" t="s">
        <v>7</v>
      </c>
      <c r="F32" s="4">
        <f>MATCH($D32,'VO Salaristabel'!$C$2:$C$14)</f>
        <v>9</v>
      </c>
      <c r="G32" s="4">
        <f>INDEX('VO Salaristabel'!$C$3:$C$14,$F32)</f>
        <v>4293</v>
      </c>
      <c r="H32" s="6">
        <f t="shared" si="1"/>
        <v>5.6088560885608763E-2</v>
      </c>
      <c r="I32" t="str">
        <f t="shared" si="3"/>
        <v>| L11 | 12 | 4065 | 4179 | LC | 9 | 4293 | 5,6% |</v>
      </c>
    </row>
    <row r="33" spans="1:9">
      <c r="A33" s="4" t="s">
        <v>11</v>
      </c>
      <c r="B33" s="4">
        <v>13</v>
      </c>
      <c r="C33" s="4">
        <v>4202</v>
      </c>
      <c r="D33" s="5">
        <f t="shared" si="2"/>
        <v>4320.3283199999996</v>
      </c>
      <c r="E33" s="4" t="s">
        <v>7</v>
      </c>
      <c r="F33" s="4">
        <f>MATCH($D33,'VO Salaristabel'!$C$2:$C$14)</f>
        <v>10</v>
      </c>
      <c r="G33" s="4">
        <f>INDEX('VO Salaristabel'!$C$3:$C$14,$F33)</f>
        <v>4540</v>
      </c>
      <c r="H33" s="6">
        <f t="shared" si="1"/>
        <v>8.0437886720609253E-2</v>
      </c>
      <c r="I33" t="str">
        <f t="shared" si="3"/>
        <v>| L11 | 13 | 4202 | 4320 | LC | 10 | 4540 | 8,0% |</v>
      </c>
    </row>
    <row r="34" spans="1:9">
      <c r="A34" s="4" t="s">
        <v>11</v>
      </c>
      <c r="B34" s="4">
        <v>14</v>
      </c>
      <c r="C34" s="4">
        <v>4345</v>
      </c>
      <c r="D34" s="5">
        <f t="shared" si="2"/>
        <v>4467.3552</v>
      </c>
      <c r="E34" s="4" t="s">
        <v>7</v>
      </c>
      <c r="F34" s="4">
        <f>MATCH($D34,'VO Salaristabel'!$C$2:$C$14)</f>
        <v>10</v>
      </c>
      <c r="G34" s="4">
        <f>INDEX('VO Salaristabel'!$C$3:$C$14,$F34)</f>
        <v>4540</v>
      </c>
      <c r="H34" s="6">
        <f t="shared" si="1"/>
        <v>4.487917146145004E-2</v>
      </c>
      <c r="I34" t="str">
        <f t="shared" si="3"/>
        <v>| L11 | 14 | 4345 | 4467 | LC | 10 | 4540 | 4,5% |</v>
      </c>
    </row>
    <row r="35" spans="1:9">
      <c r="A35" s="4" t="s">
        <v>11</v>
      </c>
      <c r="B35" s="4">
        <v>15</v>
      </c>
      <c r="C35" s="4">
        <v>4534</v>
      </c>
      <c r="D35" s="5">
        <f t="shared" si="2"/>
        <v>4661.6774400000004</v>
      </c>
      <c r="E35" s="4" t="s">
        <v>7</v>
      </c>
      <c r="F35" s="4">
        <f>MATCH($D35,'VO Salaristabel'!$C$2:$C$14)</f>
        <v>11</v>
      </c>
      <c r="G35" s="4">
        <f>INDEX('VO Salaristabel'!$C$3:$C$14,$F35)</f>
        <v>4804</v>
      </c>
      <c r="H35" s="6">
        <f t="shared" si="1"/>
        <v>5.9550066166740079E-2</v>
      </c>
      <c r="I35" t="str">
        <f>_xlfn.CONCAT("| ",A35," | ",B35," | ",C35," | ",ROUND(D35,0)," | ",E35," | ",F35," | ",G35," | ",TEXT(ROUND(H35*100,1),"#0,0"),"% |")</f>
        <v>| L11 | 15 | 4534 | 4662 | LC | 11 | 4804 | 6,0% |</v>
      </c>
    </row>
    <row r="37" spans="1:9">
      <c r="A37" s="2" t="s">
        <v>0</v>
      </c>
      <c r="B37" s="2" t="s">
        <v>1</v>
      </c>
      <c r="C37" s="2" t="s">
        <v>3</v>
      </c>
      <c r="D37" s="3" t="s">
        <v>4</v>
      </c>
      <c r="E37" s="2" t="s">
        <v>5</v>
      </c>
      <c r="F37" s="2" t="s">
        <v>1</v>
      </c>
      <c r="G37" s="2" t="s">
        <v>3</v>
      </c>
      <c r="H37" s="2" t="s">
        <v>10</v>
      </c>
      <c r="I37" t="str">
        <f>_xlfn.CONCAT("| ",A37," | ",B37," | ",C37," | ",D37," | ",E37," | ",F37," | ",G37," | ",H37," |")</f>
        <v>| PO Schaal | Trede | Salaris | +0,8% + 2% | VO Schaal | Trede | Salaris | Verhoging |</v>
      </c>
    </row>
    <row r="38" spans="1:9">
      <c r="A38" s="2"/>
      <c r="B38" s="2"/>
      <c r="C38" s="2"/>
      <c r="D38" s="3"/>
      <c r="E38" s="2"/>
      <c r="F38" s="2"/>
      <c r="G38" s="2"/>
      <c r="H38" s="2"/>
      <c r="I38" s="8" t="s">
        <v>14</v>
      </c>
    </row>
    <row r="39" spans="1:9">
      <c r="A39" s="4" t="s">
        <v>12</v>
      </c>
      <c r="B39" s="4">
        <v>1</v>
      </c>
      <c r="C39" s="4">
        <v>2875</v>
      </c>
      <c r="D39" s="5">
        <f t="shared" si="2"/>
        <v>2955.96</v>
      </c>
      <c r="E39" s="4" t="s">
        <v>8</v>
      </c>
      <c r="F39" s="4">
        <f>MATCH($D39,'VO Salaristabel'!$D$2:$D$14)</f>
        <v>2</v>
      </c>
      <c r="G39" s="4">
        <f>INDEX('VO Salaristabel'!$D$3:$D$14,$F39)</f>
        <v>3064</v>
      </c>
      <c r="H39" s="6">
        <f t="shared" ref="H39:H53" si="4">(G39/C39)-1</f>
        <v>6.5739130434782522E-2</v>
      </c>
      <c r="I39" t="str">
        <f t="shared" ref="I39:I52" si="5">_xlfn.CONCAT("| ",A39," | ",B39," | ",C39," | ",ROUND(D39,0)," | ",E39," | ",F39," | ",G39," | ",TEXT(ROUND(H39*100,1),"#0,0"),"% |")</f>
        <v>| L12 | 1 | 2875 | 2956 | LD | 2 | 3064 | 6,6% |</v>
      </c>
    </row>
    <row r="40" spans="1:9">
      <c r="A40" s="4" t="s">
        <v>12</v>
      </c>
      <c r="B40" s="4">
        <v>2</v>
      </c>
      <c r="C40" s="4">
        <v>2999</v>
      </c>
      <c r="D40" s="5">
        <f t="shared" si="2"/>
        <v>3083.4518400000002</v>
      </c>
      <c r="E40" s="4" t="s">
        <v>8</v>
      </c>
      <c r="F40" s="4">
        <f>MATCH($D40,'VO Salaristabel'!$D$2:$D$14)</f>
        <v>3</v>
      </c>
      <c r="G40" s="4">
        <f>INDEX('VO Salaristabel'!$D$3:$D$14,$F40)</f>
        <v>3263</v>
      </c>
      <c r="H40" s="6">
        <f t="shared" si="4"/>
        <v>8.8029343114371494E-2</v>
      </c>
      <c r="I40" t="str">
        <f t="shared" si="5"/>
        <v>| L12 | 2 | 2999 | 3083 | LD | 3 | 3263 | 8,8% |</v>
      </c>
    </row>
    <row r="41" spans="1:9">
      <c r="A41" s="4" t="s">
        <v>12</v>
      </c>
      <c r="B41" s="4">
        <v>3</v>
      </c>
      <c r="C41" s="4">
        <v>3128</v>
      </c>
      <c r="D41" s="5">
        <f t="shared" si="2"/>
        <v>3216.08448</v>
      </c>
      <c r="E41" s="4" t="s">
        <v>8</v>
      </c>
      <c r="F41" s="4">
        <f>MATCH($D41,'VO Salaristabel'!$D$2:$D$14)</f>
        <v>3</v>
      </c>
      <c r="G41" s="4">
        <f>INDEX('VO Salaristabel'!$D$3:$D$14,$F41)</f>
        <v>3263</v>
      </c>
      <c r="H41" s="6">
        <f t="shared" si="4"/>
        <v>4.3158567774935985E-2</v>
      </c>
      <c r="I41" t="str">
        <f t="shared" si="5"/>
        <v>| L12 | 3 | 3128 | 3216 | LD | 3 | 3263 | 4,3% |</v>
      </c>
    </row>
    <row r="42" spans="1:9">
      <c r="A42" s="4" t="s">
        <v>12</v>
      </c>
      <c r="B42" s="4">
        <v>4</v>
      </c>
      <c r="C42" s="4">
        <v>3262</v>
      </c>
      <c r="D42" s="5">
        <f t="shared" si="2"/>
        <v>3353.8579199999999</v>
      </c>
      <c r="E42" s="4" t="s">
        <v>8</v>
      </c>
      <c r="F42" s="4">
        <f>MATCH($D42,'VO Salaristabel'!$D$2:$D$14)</f>
        <v>4</v>
      </c>
      <c r="G42" s="4">
        <f>INDEX('VO Salaristabel'!$D$3:$D$14,$F42)</f>
        <v>3461</v>
      </c>
      <c r="H42" s="6">
        <f t="shared" si="4"/>
        <v>6.1005518087063226E-2</v>
      </c>
      <c r="I42" t="str">
        <f t="shared" si="5"/>
        <v>| L12 | 4 | 3262 | 3354 | LD | 4 | 3461 | 6,1% |</v>
      </c>
    </row>
    <row r="43" spans="1:9">
      <c r="A43" s="4" t="s">
        <v>12</v>
      </c>
      <c r="B43" s="4">
        <v>5</v>
      </c>
      <c r="C43" s="4">
        <v>3402</v>
      </c>
      <c r="D43" s="5">
        <f t="shared" si="2"/>
        <v>3497.8003199999998</v>
      </c>
      <c r="E43" s="4" t="s">
        <v>8</v>
      </c>
      <c r="F43" s="4">
        <f>MATCH($D43,'VO Salaristabel'!$D$2:$D$14)</f>
        <v>5</v>
      </c>
      <c r="G43" s="4">
        <f>INDEX('VO Salaristabel'!$D$3:$D$14,$F43)</f>
        <v>3659</v>
      </c>
      <c r="H43" s="6">
        <f t="shared" si="4"/>
        <v>7.5543797766020049E-2</v>
      </c>
      <c r="I43" t="str">
        <f t="shared" si="5"/>
        <v>| L12 | 5 | 3402 | 3498 | LD | 5 | 3659 | 7,6% |</v>
      </c>
    </row>
    <row r="44" spans="1:9">
      <c r="A44" s="4" t="s">
        <v>12</v>
      </c>
      <c r="B44" s="4">
        <v>6</v>
      </c>
      <c r="C44" s="4">
        <v>3549</v>
      </c>
      <c r="D44" s="5">
        <f t="shared" si="2"/>
        <v>3648.93984</v>
      </c>
      <c r="E44" s="4" t="s">
        <v>8</v>
      </c>
      <c r="F44" s="4">
        <f>MATCH($D44,'VO Salaristabel'!$D$2:$D$14)</f>
        <v>5</v>
      </c>
      <c r="G44" s="4">
        <f>INDEX('VO Salaristabel'!$D$3:$D$14,$F44)</f>
        <v>3659</v>
      </c>
      <c r="H44" s="6">
        <f t="shared" si="4"/>
        <v>3.0994646379261859E-2</v>
      </c>
      <c r="I44" t="str">
        <f t="shared" si="5"/>
        <v>| L12 | 6 | 3549 | 3649 | LD | 5 | 3659 | 3,1% |</v>
      </c>
    </row>
    <row r="45" spans="1:9">
      <c r="A45" s="4" t="s">
        <v>12</v>
      </c>
      <c r="B45" s="4">
        <v>7</v>
      </c>
      <c r="C45" s="4">
        <v>3701</v>
      </c>
      <c r="D45" s="5">
        <f t="shared" si="2"/>
        <v>3805.2201600000003</v>
      </c>
      <c r="E45" s="4" t="s">
        <v>8</v>
      </c>
      <c r="F45" s="4">
        <f>MATCH($D45,'VO Salaristabel'!$D$2:$D$14)</f>
        <v>6</v>
      </c>
      <c r="G45" s="4">
        <f>INDEX('VO Salaristabel'!$D$3:$D$14,$F45)</f>
        <v>3883</v>
      </c>
      <c r="H45" s="6">
        <f t="shared" si="4"/>
        <v>4.917589840583636E-2</v>
      </c>
      <c r="I45" t="str">
        <f t="shared" si="5"/>
        <v>| L12 | 7 | 3701 | 3805 | LD | 6 | 3883 | 4,9% |</v>
      </c>
    </row>
    <row r="46" spans="1:9">
      <c r="A46" s="4" t="s">
        <v>12</v>
      </c>
      <c r="B46" s="4">
        <v>8</v>
      </c>
      <c r="C46" s="4">
        <v>3861</v>
      </c>
      <c r="D46" s="5">
        <f t="shared" si="2"/>
        <v>3969.7257599999998</v>
      </c>
      <c r="E46" s="4" t="s">
        <v>8</v>
      </c>
      <c r="F46" s="4">
        <f>MATCH($D46,'VO Salaristabel'!$D$2:$D$14)</f>
        <v>7</v>
      </c>
      <c r="G46" s="4">
        <f>INDEX('VO Salaristabel'!$D$3:$D$14,$F46)</f>
        <v>4133</v>
      </c>
      <c r="H46" s="6">
        <f t="shared" si="4"/>
        <v>7.0448070448070554E-2</v>
      </c>
      <c r="I46" t="str">
        <f t="shared" si="5"/>
        <v>| L12 | 8 | 3861 | 3970 | LD | 7 | 4133 | 7,0% |</v>
      </c>
    </row>
    <row r="47" spans="1:9">
      <c r="A47" s="4" t="s">
        <v>12</v>
      </c>
      <c r="B47" s="4">
        <v>9</v>
      </c>
      <c r="C47" s="4">
        <v>4026</v>
      </c>
      <c r="D47" s="5">
        <f t="shared" si="2"/>
        <v>4139.3721599999999</v>
      </c>
      <c r="E47" s="4" t="s">
        <v>8</v>
      </c>
      <c r="F47" s="4">
        <f>MATCH($D47,'VO Salaristabel'!$D$2:$D$14)</f>
        <v>8</v>
      </c>
      <c r="G47" s="4">
        <f>INDEX('VO Salaristabel'!$D$3:$D$14,$F47)</f>
        <v>4411</v>
      </c>
      <c r="H47" s="6">
        <f t="shared" si="4"/>
        <v>9.5628415300546443E-2</v>
      </c>
      <c r="I47" t="str">
        <f t="shared" si="5"/>
        <v>| L12 | 9 | 4026 | 4139 | LD | 8 | 4411 | 9,6% |</v>
      </c>
    </row>
    <row r="48" spans="1:9">
      <c r="A48" s="4" t="s">
        <v>12</v>
      </c>
      <c r="B48" s="4">
        <v>10</v>
      </c>
      <c r="C48" s="4">
        <v>4199</v>
      </c>
      <c r="D48" s="5">
        <f t="shared" si="2"/>
        <v>4317.2438400000001</v>
      </c>
      <c r="E48" s="4" t="s">
        <v>8</v>
      </c>
      <c r="F48" s="4">
        <f>MATCH($D48,'VO Salaristabel'!$D$2:$D$14)</f>
        <v>8</v>
      </c>
      <c r="G48" s="4">
        <f>INDEX('VO Salaristabel'!$D$3:$D$14,$F48)</f>
        <v>4411</v>
      </c>
      <c r="H48" s="6">
        <f t="shared" si="4"/>
        <v>5.0488211478923573E-2</v>
      </c>
      <c r="I48" t="str">
        <f t="shared" si="5"/>
        <v>| L12 | 10 | 4199 | 4317 | LD | 8 | 4411 | 5,0% |</v>
      </c>
    </row>
    <row r="49" spans="1:9">
      <c r="A49" s="4" t="s">
        <v>12</v>
      </c>
      <c r="B49" s="4">
        <v>11</v>
      </c>
      <c r="C49" s="4">
        <v>4380</v>
      </c>
      <c r="D49" s="5">
        <f t="shared" si="2"/>
        <v>4503.3407999999999</v>
      </c>
      <c r="E49" s="4" t="s">
        <v>8</v>
      </c>
      <c r="F49" s="4">
        <f>MATCH($D49,'VO Salaristabel'!$D$2:$D$14)</f>
        <v>9</v>
      </c>
      <c r="G49" s="4">
        <f>INDEX('VO Salaristabel'!$D$3:$D$14,$F49)</f>
        <v>4714</v>
      </c>
      <c r="H49" s="6">
        <f t="shared" si="4"/>
        <v>7.6255707762556968E-2</v>
      </c>
      <c r="I49" t="str">
        <f t="shared" si="5"/>
        <v>| L12 | 11 | 4380 | 4503 | LD | 9 | 4714 | 7,6% |</v>
      </c>
    </row>
    <row r="50" spans="1:9">
      <c r="A50" s="4" t="s">
        <v>12</v>
      </c>
      <c r="B50" s="4">
        <v>12</v>
      </c>
      <c r="C50" s="4">
        <v>4568</v>
      </c>
      <c r="D50" s="5">
        <f t="shared" si="2"/>
        <v>4696.6348799999996</v>
      </c>
      <c r="E50" s="4" t="s">
        <v>8</v>
      </c>
      <c r="F50" s="4">
        <f>MATCH($D50,'VO Salaristabel'!$D$2:$D$14)</f>
        <v>9</v>
      </c>
      <c r="G50" s="4">
        <f>INDEX('VO Salaristabel'!$D$3:$D$14,$F50)</f>
        <v>4714</v>
      </c>
      <c r="H50" s="6">
        <f t="shared" si="4"/>
        <v>3.1961471103327588E-2</v>
      </c>
      <c r="I50" t="str">
        <f t="shared" si="5"/>
        <v>| L12 | 12 | 4568 | 4697 | LD | 9 | 4714 | 3,2% |</v>
      </c>
    </row>
    <row r="51" spans="1:9">
      <c r="A51" s="4" t="s">
        <v>12</v>
      </c>
      <c r="B51" s="4">
        <v>13</v>
      </c>
      <c r="C51" s="4">
        <v>4765</v>
      </c>
      <c r="D51" s="5">
        <f t="shared" si="2"/>
        <v>4899.1823999999997</v>
      </c>
      <c r="E51" s="4" t="s">
        <v>8</v>
      </c>
      <c r="F51" s="4">
        <f>MATCH($D51,'VO Salaristabel'!$D$2:$D$14)</f>
        <v>10</v>
      </c>
      <c r="G51" s="4">
        <f>INDEX('VO Salaristabel'!$D$3:$D$14,$F51)</f>
        <v>5044</v>
      </c>
      <c r="H51" s="6">
        <f t="shared" si="4"/>
        <v>5.8551941238195182E-2</v>
      </c>
      <c r="I51" t="str">
        <f t="shared" si="5"/>
        <v>| L12 | 13 | 4765 | 4899 | LD | 10 | 5044 | 5,9% |</v>
      </c>
    </row>
    <row r="52" spans="1:9">
      <c r="A52" s="4" t="s">
        <v>12</v>
      </c>
      <c r="B52" s="4">
        <v>14</v>
      </c>
      <c r="C52" s="4">
        <v>4970</v>
      </c>
      <c r="D52" s="5">
        <f t="shared" si="2"/>
        <v>5109.9552000000003</v>
      </c>
      <c r="E52" s="4" t="s">
        <v>8</v>
      </c>
      <c r="F52" s="4">
        <f>MATCH($D52,'VO Salaristabel'!$D$2:$D$14)</f>
        <v>11</v>
      </c>
      <c r="G52" s="4">
        <f>INDEX('VO Salaristabel'!$D$3:$D$14,$F52)</f>
        <v>5400</v>
      </c>
      <c r="H52" s="6">
        <f t="shared" si="4"/>
        <v>8.6519114688128784E-2</v>
      </c>
      <c r="I52" t="str">
        <f t="shared" si="5"/>
        <v>| L12 | 14 | 4970 | 5110 | LD | 11 | 5400 | 8,7% |</v>
      </c>
    </row>
    <row r="53" spans="1:9">
      <c r="A53" s="4" t="s">
        <v>12</v>
      </c>
      <c r="B53" s="4">
        <v>15</v>
      </c>
      <c r="C53" s="4">
        <v>5184</v>
      </c>
      <c r="D53" s="5">
        <f t="shared" si="2"/>
        <v>5329.9814399999996</v>
      </c>
      <c r="E53" s="4" t="s">
        <v>8</v>
      </c>
      <c r="F53" s="4">
        <f>MATCH($D53,'VO Salaristabel'!$D$2:$D$14)</f>
        <v>11</v>
      </c>
      <c r="G53" s="4">
        <f>INDEX('VO Salaristabel'!$D$3:$D$14,$F53)</f>
        <v>5400</v>
      </c>
      <c r="H53" s="6">
        <f t="shared" si="4"/>
        <v>4.1666666666666741E-2</v>
      </c>
      <c r="I53" t="str">
        <f>_xlfn.CONCAT("| ",A53," | ",B53," | ",C53," | ",ROUND(D53,0)," | ",E53," | ",F53," | ",G53," | ",TEXT(ROUND(H53*100,1),"#0,0"),"% |")</f>
        <v>| L12 | 15 | 5184 | 5330 | LD | 11 | 5400 | 4,2% |</v>
      </c>
    </row>
    <row r="55" spans="1:9">
      <c r="A55" s="2" t="s">
        <v>0</v>
      </c>
      <c r="B55" s="2" t="s">
        <v>1</v>
      </c>
      <c r="C55" s="2" t="s">
        <v>3</v>
      </c>
      <c r="D55" s="3" t="s">
        <v>4</v>
      </c>
      <c r="E55" s="2" t="s">
        <v>5</v>
      </c>
      <c r="F55" s="2" t="s">
        <v>1</v>
      </c>
      <c r="G55" s="2" t="s">
        <v>3</v>
      </c>
      <c r="H55" s="2" t="s">
        <v>10</v>
      </c>
      <c r="I55" t="str">
        <f>_xlfn.CONCAT("| ",A55," | ",B55," | ",C55," | ",D55," | ",E55," | ",F55," | ",G55," | ",H55," |")</f>
        <v>| PO Schaal | Trede | Salaris | +0,8% + 2% | VO Schaal | Trede | Salaris | Verhoging |</v>
      </c>
    </row>
    <row r="56" spans="1:9">
      <c r="A56" s="2"/>
      <c r="B56" s="2"/>
      <c r="C56" s="2"/>
      <c r="D56" s="3"/>
      <c r="E56" s="2"/>
      <c r="F56" s="2"/>
      <c r="G56" s="2"/>
      <c r="H56" s="2"/>
      <c r="I56" s="8" t="s">
        <v>14</v>
      </c>
    </row>
    <row r="57" spans="1:9">
      <c r="A57" s="4" t="s">
        <v>13</v>
      </c>
      <c r="B57" s="4">
        <v>1</v>
      </c>
      <c r="C57" s="4">
        <v>2875</v>
      </c>
      <c r="D57" s="5">
        <f t="shared" si="2"/>
        <v>2955.96</v>
      </c>
      <c r="E57" s="4" t="s">
        <v>9</v>
      </c>
      <c r="F57" s="4">
        <f>MATCH($D57,'VO Salaristabel'!$E$2:$E$14)</f>
        <v>1</v>
      </c>
      <c r="G57" s="4">
        <f>INDEX('VO Salaristabel'!$E$3:$E$14,$F57)</f>
        <v>3714</v>
      </c>
      <c r="H57" s="6">
        <f t="shared" ref="H57:H71" si="6">(G57/C57)-1</f>
        <v>0.29182608695652168</v>
      </c>
      <c r="I57" t="str">
        <f t="shared" ref="I57:I70" si="7">_xlfn.CONCAT("| ",A57," | ",B57," | ",C57," | ",ROUND(D57,0)," | ",E57," | ",F57," | ",G57," | ",TEXT(ROUND(H57*100,1),"#0,0"),"% |")</f>
        <v>| L13 | 1 | 2875 | 2956 | LE | 1 | 3714 | 29,2% |</v>
      </c>
    </row>
    <row r="58" spans="1:9">
      <c r="A58" s="4" t="s">
        <v>13</v>
      </c>
      <c r="B58" s="4">
        <v>2</v>
      </c>
      <c r="C58" s="4">
        <v>2999</v>
      </c>
      <c r="D58" s="5">
        <f t="shared" si="2"/>
        <v>3083.4518400000002</v>
      </c>
      <c r="E58" s="4" t="s">
        <v>9</v>
      </c>
      <c r="F58" s="4">
        <f>MATCH($D58,'VO Salaristabel'!$E$2:$E$14)</f>
        <v>1</v>
      </c>
      <c r="G58" s="4">
        <f>INDEX('VO Salaristabel'!$E$3:$E$14,$F58)</f>
        <v>3714</v>
      </c>
      <c r="H58" s="6">
        <f t="shared" si="6"/>
        <v>0.23841280426808931</v>
      </c>
      <c r="I58" t="str">
        <f t="shared" si="7"/>
        <v>| L13 | 2 | 2999 | 3083 | LE | 1 | 3714 | 23,8% |</v>
      </c>
    </row>
    <row r="59" spans="1:9">
      <c r="A59" s="4" t="s">
        <v>13</v>
      </c>
      <c r="B59" s="4">
        <v>3</v>
      </c>
      <c r="C59" s="4">
        <v>3164</v>
      </c>
      <c r="D59" s="5">
        <f t="shared" si="2"/>
        <v>3253.0982399999998</v>
      </c>
      <c r="E59" s="4" t="s">
        <v>9</v>
      </c>
      <c r="F59" s="4">
        <f>MATCH($D59,'VO Salaristabel'!$E$2:$E$14)</f>
        <v>1</v>
      </c>
      <c r="G59" s="4">
        <f>INDEX('VO Salaristabel'!$E$3:$E$14,$F59)</f>
        <v>3714</v>
      </c>
      <c r="H59" s="6">
        <f t="shared" si="6"/>
        <v>0.17383059418457658</v>
      </c>
      <c r="I59" t="str">
        <f t="shared" si="7"/>
        <v>| L13 | 3 | 3164 | 3253 | LE | 1 | 3714 | 17,4% |</v>
      </c>
    </row>
    <row r="60" spans="1:9">
      <c r="A60" s="4" t="s">
        <v>13</v>
      </c>
      <c r="B60" s="4">
        <v>4</v>
      </c>
      <c r="C60" s="4">
        <v>3338</v>
      </c>
      <c r="D60" s="5">
        <f t="shared" si="2"/>
        <v>3431.9980800000003</v>
      </c>
      <c r="E60" s="4" t="s">
        <v>9</v>
      </c>
      <c r="F60" s="4">
        <f>MATCH($D60,'VO Salaristabel'!$E$2:$E$14)</f>
        <v>1</v>
      </c>
      <c r="G60" s="4">
        <f>INDEX('VO Salaristabel'!$E$3:$E$14,$F60)</f>
        <v>3714</v>
      </c>
      <c r="H60" s="6">
        <f t="shared" si="6"/>
        <v>0.11264230077890947</v>
      </c>
      <c r="I60" t="str">
        <f t="shared" si="7"/>
        <v>| L13 | 4 | 3338 | 3432 | LE | 1 | 3714 | 11,3% |</v>
      </c>
    </row>
    <row r="61" spans="1:9">
      <c r="A61" s="4" t="s">
        <v>13</v>
      </c>
      <c r="B61" s="4">
        <v>5</v>
      </c>
      <c r="C61" s="4">
        <v>3513</v>
      </c>
      <c r="D61" s="5">
        <f t="shared" si="2"/>
        <v>3611.9260799999997</v>
      </c>
      <c r="E61" s="4" t="s">
        <v>9</v>
      </c>
      <c r="F61" s="4">
        <f>MATCH($D61,'VO Salaristabel'!$E$2:$E$14)</f>
        <v>1</v>
      </c>
      <c r="G61" s="4">
        <f>INDEX('VO Salaristabel'!$E$3:$E$14,$F61)</f>
        <v>3714</v>
      </c>
      <c r="H61" s="6">
        <f t="shared" si="6"/>
        <v>5.7216054654141812E-2</v>
      </c>
      <c r="I61" t="str">
        <f t="shared" si="7"/>
        <v>| L13 | 5 | 3513 | 3612 | LE | 1 | 3714 | 5,7% |</v>
      </c>
    </row>
    <row r="62" spans="1:9">
      <c r="A62" s="4" t="s">
        <v>13</v>
      </c>
      <c r="B62" s="4">
        <v>6</v>
      </c>
      <c r="C62" s="4">
        <v>3696</v>
      </c>
      <c r="D62" s="5">
        <f t="shared" si="2"/>
        <v>3800.0793600000002</v>
      </c>
      <c r="E62" s="4" t="s">
        <v>9</v>
      </c>
      <c r="F62" s="4">
        <f>MATCH($D62,'VO Salaristabel'!$E$2:$E$14)</f>
        <v>2</v>
      </c>
      <c r="G62" s="4">
        <f>INDEX('VO Salaristabel'!$E$3:$E$14,$F62)</f>
        <v>3852</v>
      </c>
      <c r="H62" s="6">
        <f t="shared" si="6"/>
        <v>4.2207792207792139E-2</v>
      </c>
      <c r="I62" t="str">
        <f t="shared" si="7"/>
        <v>| L13 | 6 | 3696 | 3800 | LE | 2 | 3852 | 4,2% |</v>
      </c>
    </row>
    <row r="63" spans="1:9">
      <c r="A63" s="4" t="s">
        <v>13</v>
      </c>
      <c r="B63" s="4">
        <v>7</v>
      </c>
      <c r="C63" s="4">
        <v>3886</v>
      </c>
      <c r="D63" s="5">
        <f t="shared" si="2"/>
        <v>3995.4297600000004</v>
      </c>
      <c r="E63" s="4" t="s">
        <v>9</v>
      </c>
      <c r="F63" s="4">
        <f>MATCH($D63,'VO Salaristabel'!$E$2:$E$14)</f>
        <v>4</v>
      </c>
      <c r="G63" s="4">
        <f>INDEX('VO Salaristabel'!$E$3:$E$14,$F63)</f>
        <v>4224</v>
      </c>
      <c r="H63" s="6">
        <f t="shared" si="6"/>
        <v>8.6978898610396316E-2</v>
      </c>
      <c r="I63" t="str">
        <f t="shared" si="7"/>
        <v>| L13 | 7 | 3886 | 3995 | LE | 4 | 4224 | 8,7% |</v>
      </c>
    </row>
    <row r="64" spans="1:9">
      <c r="A64" s="4" t="s">
        <v>13</v>
      </c>
      <c r="B64" s="4">
        <v>8</v>
      </c>
      <c r="C64" s="4">
        <v>4079</v>
      </c>
      <c r="D64" s="5">
        <f t="shared" si="2"/>
        <v>4193.8646399999998</v>
      </c>
      <c r="E64" s="4" t="s">
        <v>9</v>
      </c>
      <c r="F64" s="4">
        <f>MATCH($D64,'VO Salaristabel'!$E$2:$E$14)</f>
        <v>4</v>
      </c>
      <c r="G64" s="4">
        <f>INDEX('VO Salaristabel'!$E$3:$E$14,$F64)</f>
        <v>4224</v>
      </c>
      <c r="H64" s="6">
        <f t="shared" si="6"/>
        <v>3.5547928413826924E-2</v>
      </c>
      <c r="I64" t="str">
        <f t="shared" si="7"/>
        <v>| L13 | 8 | 4079 | 4194 | LE | 4 | 4224 | 3,6% |</v>
      </c>
    </row>
    <row r="65" spans="1:9">
      <c r="A65" s="4" t="s">
        <v>13</v>
      </c>
      <c r="B65" s="4">
        <v>9</v>
      </c>
      <c r="C65" s="4">
        <v>4281</v>
      </c>
      <c r="D65" s="5">
        <f t="shared" si="2"/>
        <v>4401.55296</v>
      </c>
      <c r="E65" s="4" t="s">
        <v>9</v>
      </c>
      <c r="F65" s="4">
        <f>MATCH($D65,'VO Salaristabel'!$E$2:$E$14)</f>
        <v>5</v>
      </c>
      <c r="G65" s="4">
        <f>INDEX('VO Salaristabel'!$E$3:$E$14,$F65)</f>
        <v>4501</v>
      </c>
      <c r="H65" s="6">
        <f t="shared" si="6"/>
        <v>5.1389862181733248E-2</v>
      </c>
      <c r="I65" t="str">
        <f t="shared" si="7"/>
        <v>| L13 | 9 | 4281 | 4402 | LE | 5 | 4501 | 5,1% |</v>
      </c>
    </row>
    <row r="66" spans="1:9">
      <c r="A66" s="4" t="s">
        <v>13</v>
      </c>
      <c r="B66" s="4">
        <v>10</v>
      </c>
      <c r="C66" s="4">
        <v>4492</v>
      </c>
      <c r="D66" s="5">
        <f t="shared" si="2"/>
        <v>4618.4947199999997</v>
      </c>
      <c r="E66" s="4" t="s">
        <v>9</v>
      </c>
      <c r="F66" s="4">
        <f>MATCH($D66,'VO Salaristabel'!$E$2:$E$14)</f>
        <v>6</v>
      </c>
      <c r="G66" s="4">
        <f>INDEX('VO Salaristabel'!$E$3:$E$14,$F66)</f>
        <v>4754</v>
      </c>
      <c r="H66" s="6">
        <f t="shared" si="6"/>
        <v>5.8325912733748986E-2</v>
      </c>
      <c r="I66" t="str">
        <f t="shared" si="7"/>
        <v>| L13 | 10 | 4492 | 4618 | LE | 6 | 4754 | 5,8% |</v>
      </c>
    </row>
    <row r="67" spans="1:9">
      <c r="A67" s="4" t="s">
        <v>13</v>
      </c>
      <c r="B67" s="4">
        <v>11</v>
      </c>
      <c r="C67" s="4">
        <v>4708</v>
      </c>
      <c r="D67" s="5">
        <f t="shared" si="2"/>
        <v>4840.5772799999995</v>
      </c>
      <c r="E67" s="4" t="s">
        <v>9</v>
      </c>
      <c r="F67" s="4">
        <f>MATCH($D67,'VO Salaristabel'!$E$2:$E$14)</f>
        <v>7</v>
      </c>
      <c r="G67" s="4">
        <f>INDEX('VO Salaristabel'!$E$3:$E$14,$F67)</f>
        <v>5006</v>
      </c>
      <c r="H67" s="6">
        <f t="shared" si="6"/>
        <v>6.3296516567544536E-2</v>
      </c>
      <c r="I67" t="str">
        <f t="shared" si="7"/>
        <v>| L13 | 11 | 4708 | 4841 | LE | 7 | 5006 | 6,3% |</v>
      </c>
    </row>
    <row r="68" spans="1:9">
      <c r="A68" s="4" t="s">
        <v>13</v>
      </c>
      <c r="B68" s="4">
        <v>12</v>
      </c>
      <c r="C68" s="4">
        <v>4932</v>
      </c>
      <c r="D68" s="5">
        <f t="shared" si="2"/>
        <v>5070.8851199999999</v>
      </c>
      <c r="E68" s="4" t="s">
        <v>9</v>
      </c>
      <c r="F68" s="4">
        <f>MATCH($D68,'VO Salaristabel'!$E$2:$E$14)</f>
        <v>8</v>
      </c>
      <c r="G68" s="4">
        <f>INDEX('VO Salaristabel'!$E$3:$E$14,$F68)</f>
        <v>5259</v>
      </c>
      <c r="H68" s="6">
        <f t="shared" si="6"/>
        <v>6.6301703163017089E-2</v>
      </c>
      <c r="I68" t="str">
        <f t="shared" si="7"/>
        <v>| L13 | 12 | 4932 | 5071 | LE | 8 | 5259 | 6,6% |</v>
      </c>
    </row>
    <row r="69" spans="1:9">
      <c r="A69" s="4" t="s">
        <v>13</v>
      </c>
      <c r="B69" s="4">
        <v>13</v>
      </c>
      <c r="C69" s="4">
        <v>5164</v>
      </c>
      <c r="D69" s="5">
        <f t="shared" si="2"/>
        <v>5309.41824</v>
      </c>
      <c r="E69" s="4" t="s">
        <v>9</v>
      </c>
      <c r="F69" s="4">
        <f>MATCH($D69,'VO Salaristabel'!$E$2:$E$14)</f>
        <v>9</v>
      </c>
      <c r="G69" s="4">
        <f>INDEX('VO Salaristabel'!$E$3:$E$14,$F69)</f>
        <v>5512</v>
      </c>
      <c r="H69" s="6">
        <f t="shared" si="6"/>
        <v>6.7389620449264109E-2</v>
      </c>
      <c r="I69" t="str">
        <f t="shared" si="7"/>
        <v>| L13 | 13 | 5164 | 5309 | LE | 9 | 5512 | 6,7% |</v>
      </c>
    </row>
    <row r="70" spans="1:9">
      <c r="A70" s="4" t="s">
        <v>13</v>
      </c>
      <c r="B70" s="4">
        <v>14</v>
      </c>
      <c r="C70" s="4">
        <v>5402</v>
      </c>
      <c r="D70" s="5">
        <f t="shared" si="2"/>
        <v>5554.1203200000009</v>
      </c>
      <c r="E70" s="4" t="s">
        <v>9</v>
      </c>
      <c r="F70" s="4">
        <f>MATCH($D70,'VO Salaristabel'!$E$2:$E$14)</f>
        <v>10</v>
      </c>
      <c r="G70" s="4">
        <f>INDEX('VO Salaristabel'!$E$3:$E$14,$F70)</f>
        <v>5764</v>
      </c>
      <c r="H70" s="6">
        <f t="shared" si="6"/>
        <v>6.7012217697149268E-2</v>
      </c>
      <c r="I70" t="str">
        <f t="shared" si="7"/>
        <v>| L13 | 14 | 5402 | 5554 | LE | 10 | 5764 | 6,7% |</v>
      </c>
    </row>
    <row r="71" spans="1:9">
      <c r="A71" s="4" t="s">
        <v>13</v>
      </c>
      <c r="B71" s="4">
        <v>15</v>
      </c>
      <c r="C71" s="4">
        <v>5657</v>
      </c>
      <c r="D71" s="5">
        <f t="shared" si="2"/>
        <v>5816.3011200000001</v>
      </c>
      <c r="E71" s="4" t="s">
        <v>9</v>
      </c>
      <c r="F71" s="4">
        <f>MATCH($D71,'VO Salaristabel'!$E$2:$E$14)</f>
        <v>11</v>
      </c>
      <c r="G71" s="4">
        <f>INDEX('VO Salaristabel'!$E$3:$E$14,$F71)</f>
        <v>6015</v>
      </c>
      <c r="H71" s="6">
        <f t="shared" si="6"/>
        <v>6.3284426374403457E-2</v>
      </c>
      <c r="I71" t="str">
        <f>_xlfn.CONCAT("| ",A71," | ",B71," | ",C71," | ",ROUND(D71,0)," | ",E71," | ",F71," | ",G71," | ",TEXT(ROUND(H71*100,1),"#0,0"),"% |")</f>
        <v>| L13 | 15 | 5657 | 5816 | LE | 11 | 6015 | 6,3% 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9284-EDD4-C949-B135-D7B609B5658B}">
  <dimension ref="A1:E14"/>
  <sheetViews>
    <sheetView workbookViewId="0">
      <selection activeCell="D8" sqref="D8"/>
    </sheetView>
  </sheetViews>
  <sheetFormatPr baseColWidth="10" defaultRowHeight="16"/>
  <sheetData>
    <row r="1" spans="1:5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>
      <c r="A2" s="1"/>
      <c r="B2" s="1">
        <v>0</v>
      </c>
      <c r="C2" s="1">
        <v>0</v>
      </c>
      <c r="D2" s="1">
        <v>0</v>
      </c>
      <c r="E2" s="1">
        <v>0</v>
      </c>
    </row>
    <row r="3" spans="1:5">
      <c r="A3">
        <v>1</v>
      </c>
      <c r="B3">
        <v>2865</v>
      </c>
      <c r="C3">
        <v>2882</v>
      </c>
      <c r="D3">
        <v>2894</v>
      </c>
      <c r="E3">
        <v>3714</v>
      </c>
    </row>
    <row r="4" spans="1:5">
      <c r="A4">
        <v>2</v>
      </c>
      <c r="B4">
        <v>2934</v>
      </c>
      <c r="C4">
        <v>3019</v>
      </c>
      <c r="D4">
        <v>3064</v>
      </c>
      <c r="E4">
        <v>3852</v>
      </c>
    </row>
    <row r="5" spans="1:5">
      <c r="A5">
        <v>3</v>
      </c>
      <c r="B5">
        <v>3023</v>
      </c>
      <c r="C5">
        <v>3176</v>
      </c>
      <c r="D5">
        <v>3263</v>
      </c>
      <c r="E5">
        <v>3975</v>
      </c>
    </row>
    <row r="6" spans="1:5">
      <c r="A6">
        <v>4</v>
      </c>
      <c r="B6">
        <v>3111</v>
      </c>
      <c r="C6">
        <v>3332</v>
      </c>
      <c r="D6">
        <v>3461</v>
      </c>
      <c r="E6">
        <v>4224</v>
      </c>
    </row>
    <row r="7" spans="1:5">
      <c r="A7">
        <v>5</v>
      </c>
      <c r="B7">
        <v>3200</v>
      </c>
      <c r="C7">
        <v>3488</v>
      </c>
      <c r="D7">
        <v>3659</v>
      </c>
      <c r="E7">
        <v>4501</v>
      </c>
    </row>
    <row r="8" spans="1:5">
      <c r="A8">
        <v>6</v>
      </c>
      <c r="B8">
        <v>3310</v>
      </c>
      <c r="C8">
        <v>3662</v>
      </c>
      <c r="D8">
        <v>3883</v>
      </c>
      <c r="E8">
        <v>4754</v>
      </c>
    </row>
    <row r="9" spans="1:5">
      <c r="A9">
        <v>7</v>
      </c>
      <c r="B9">
        <v>3439</v>
      </c>
      <c r="C9">
        <v>3854</v>
      </c>
      <c r="D9">
        <v>4133</v>
      </c>
      <c r="E9">
        <v>5006</v>
      </c>
    </row>
    <row r="10" spans="1:5">
      <c r="A10">
        <v>8</v>
      </c>
      <c r="B10">
        <v>3585</v>
      </c>
      <c r="C10">
        <v>4064</v>
      </c>
      <c r="D10">
        <v>4411</v>
      </c>
      <c r="E10">
        <v>5259</v>
      </c>
    </row>
    <row r="11" spans="1:5">
      <c r="A11">
        <v>9</v>
      </c>
      <c r="B11">
        <v>3751</v>
      </c>
      <c r="C11">
        <v>4293</v>
      </c>
      <c r="D11">
        <v>4714</v>
      </c>
      <c r="E11">
        <v>5512</v>
      </c>
    </row>
    <row r="12" spans="1:5">
      <c r="A12">
        <v>10</v>
      </c>
      <c r="B12">
        <v>3935</v>
      </c>
      <c r="C12">
        <v>4540</v>
      </c>
      <c r="D12">
        <v>5044</v>
      </c>
      <c r="E12">
        <v>5764</v>
      </c>
    </row>
    <row r="13" spans="1:5">
      <c r="A13">
        <v>11</v>
      </c>
      <c r="B13">
        <v>4140</v>
      </c>
      <c r="C13">
        <v>4804</v>
      </c>
      <c r="D13">
        <v>5400</v>
      </c>
      <c r="E13">
        <v>6015</v>
      </c>
    </row>
    <row r="14" spans="1:5">
      <c r="A14">
        <v>12</v>
      </c>
      <c r="B14">
        <v>4366</v>
      </c>
      <c r="C14">
        <v>5087</v>
      </c>
      <c r="D14">
        <v>5784</v>
      </c>
      <c r="E14">
        <v>6270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salarisverhoging</vt:lpstr>
      <vt:lpstr>VO Salaristabel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Heller</dc:creator>
  <cp:lastModifiedBy>R Heller</cp:lastModifiedBy>
  <dcterms:created xsi:type="dcterms:W3CDTF">2022-04-24T12:21:39Z</dcterms:created>
  <dcterms:modified xsi:type="dcterms:W3CDTF">2022-04-24T18:42:06Z</dcterms:modified>
</cp:coreProperties>
</file>