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CAM\Archive\paper-LandBasedCDR-DisplayItems\output\FigSourceData\"/>
    </mc:Choice>
  </mc:AlternateContent>
  <xr:revisionPtr revIDLastSave="0" documentId="13_ncr:1_{3FED8A1D-DF57-4584-9337-9070B1E55BFB}" xr6:coauthVersionLast="47" xr6:coauthVersionMax="47" xr10:uidLastSave="{00000000-0000-0000-0000-000000000000}"/>
  <bookViews>
    <workbookView xWindow="-113" yWindow="-113" windowWidth="32281" windowHeight="17656" activeTab="2" xr2:uid="{00000000-000D-0000-FFFF-FFFF00000000}"/>
  </bookViews>
  <sheets>
    <sheet name="MainTab_connection" sheetId="1" r:id="rId1"/>
    <sheet name="Sheet1" sheetId="2" r:id="rId2"/>
    <sheet name="Ma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9" i="3" l="1"/>
  <c r="T99" i="3"/>
  <c r="S99" i="3"/>
  <c r="R99" i="3"/>
  <c r="P99" i="3"/>
  <c r="O99" i="3"/>
  <c r="N99" i="3"/>
  <c r="M99" i="3"/>
  <c r="K99" i="3"/>
  <c r="J99" i="3"/>
  <c r="I99" i="3"/>
  <c r="G99" i="3"/>
  <c r="F99" i="3"/>
  <c r="E99" i="3"/>
  <c r="D99" i="3"/>
  <c r="U41" i="3"/>
  <c r="T41" i="3"/>
  <c r="S41" i="3"/>
  <c r="R41" i="3"/>
  <c r="P41" i="3"/>
  <c r="O41" i="3"/>
  <c r="N41" i="3"/>
  <c r="M41" i="3"/>
  <c r="K41" i="3"/>
  <c r="J41" i="3"/>
  <c r="I41" i="3"/>
  <c r="G41" i="3"/>
  <c r="F41" i="3"/>
  <c r="E41" i="3"/>
  <c r="D41" i="3"/>
  <c r="U98" i="3"/>
  <c r="T98" i="3"/>
  <c r="S98" i="3"/>
  <c r="R98" i="3"/>
  <c r="P98" i="3"/>
  <c r="O98" i="3"/>
  <c r="N98" i="3"/>
  <c r="M98" i="3"/>
  <c r="K98" i="3"/>
  <c r="J98" i="3"/>
  <c r="I98" i="3"/>
  <c r="G98" i="3"/>
  <c r="F98" i="3"/>
  <c r="E98" i="3"/>
  <c r="D98" i="3"/>
  <c r="U40" i="3"/>
  <c r="T40" i="3"/>
  <c r="S40" i="3"/>
  <c r="R40" i="3"/>
  <c r="P40" i="3"/>
  <c r="O40" i="3"/>
  <c r="N40" i="3"/>
  <c r="M40" i="3"/>
  <c r="K40" i="3"/>
  <c r="J40" i="3"/>
  <c r="I40" i="3"/>
  <c r="G40" i="3"/>
  <c r="F40" i="3"/>
  <c r="E40" i="3"/>
  <c r="D40" i="3"/>
  <c r="U96" i="3"/>
  <c r="T96" i="3"/>
  <c r="S96" i="3"/>
  <c r="R96" i="3"/>
  <c r="P96" i="3"/>
  <c r="O96" i="3"/>
  <c r="N96" i="3"/>
  <c r="M96" i="3"/>
  <c r="K96" i="3"/>
  <c r="J96" i="3"/>
  <c r="I96" i="3"/>
  <c r="G96" i="3"/>
  <c r="F96" i="3"/>
  <c r="E96" i="3"/>
  <c r="D96" i="3"/>
  <c r="U38" i="3"/>
  <c r="T38" i="3"/>
  <c r="S38" i="3"/>
  <c r="R38" i="3"/>
  <c r="P38" i="3"/>
  <c r="O38" i="3"/>
  <c r="N38" i="3"/>
  <c r="M38" i="3"/>
  <c r="K38" i="3"/>
  <c r="J38" i="3"/>
  <c r="I38" i="3"/>
  <c r="G38" i="3"/>
  <c r="F38" i="3"/>
  <c r="E38" i="3"/>
  <c r="D38" i="3"/>
  <c r="U95" i="3"/>
  <c r="T95" i="3"/>
  <c r="S95" i="3"/>
  <c r="R95" i="3"/>
  <c r="P95" i="3"/>
  <c r="O95" i="3"/>
  <c r="N95" i="3"/>
  <c r="M95" i="3"/>
  <c r="K95" i="3"/>
  <c r="J95" i="3"/>
  <c r="I95" i="3"/>
  <c r="G95" i="3"/>
  <c r="F95" i="3"/>
  <c r="E95" i="3"/>
  <c r="D95" i="3"/>
  <c r="U37" i="3"/>
  <c r="T37" i="3"/>
  <c r="S37" i="3"/>
  <c r="R37" i="3"/>
  <c r="P37" i="3"/>
  <c r="O37" i="3"/>
  <c r="N37" i="3"/>
  <c r="M37" i="3"/>
  <c r="K37" i="3"/>
  <c r="J37" i="3"/>
  <c r="I37" i="3"/>
  <c r="G37" i="3"/>
  <c r="F37" i="3"/>
  <c r="E37" i="3"/>
  <c r="D37" i="3"/>
  <c r="U94" i="3"/>
  <c r="T94" i="3"/>
  <c r="S94" i="3"/>
  <c r="R94" i="3"/>
  <c r="P94" i="3"/>
  <c r="O94" i="3"/>
  <c r="N94" i="3"/>
  <c r="M94" i="3"/>
  <c r="K94" i="3"/>
  <c r="J94" i="3"/>
  <c r="I94" i="3"/>
  <c r="G94" i="3"/>
  <c r="F94" i="3"/>
  <c r="E94" i="3"/>
  <c r="D94" i="3"/>
  <c r="U36" i="3"/>
  <c r="T36" i="3"/>
  <c r="S36" i="3"/>
  <c r="R36" i="3"/>
  <c r="P36" i="3"/>
  <c r="O36" i="3"/>
  <c r="N36" i="3"/>
  <c r="M36" i="3"/>
  <c r="K36" i="3"/>
  <c r="J36" i="3"/>
  <c r="I36" i="3"/>
  <c r="G36" i="3"/>
  <c r="F36" i="3"/>
  <c r="E36" i="3"/>
  <c r="D36" i="3"/>
  <c r="U92" i="3"/>
  <c r="T92" i="3"/>
  <c r="S92" i="3"/>
  <c r="R92" i="3"/>
  <c r="P92" i="3"/>
  <c r="O92" i="3"/>
  <c r="N92" i="3"/>
  <c r="M92" i="3"/>
  <c r="K92" i="3"/>
  <c r="J92" i="3"/>
  <c r="I92" i="3"/>
  <c r="G92" i="3"/>
  <c r="F92" i="3"/>
  <c r="E92" i="3"/>
  <c r="D92" i="3"/>
  <c r="U33" i="3"/>
  <c r="T33" i="3"/>
  <c r="S33" i="3"/>
  <c r="R33" i="3"/>
  <c r="P33" i="3"/>
  <c r="O33" i="3"/>
  <c r="N33" i="3"/>
  <c r="M33" i="3"/>
  <c r="K33" i="3"/>
  <c r="J33" i="3"/>
  <c r="I33" i="3"/>
  <c r="G33" i="3"/>
  <c r="F33" i="3"/>
  <c r="E33" i="3"/>
  <c r="D33" i="3"/>
  <c r="U91" i="3"/>
  <c r="T91" i="3"/>
  <c r="S91" i="3"/>
  <c r="R91" i="3"/>
  <c r="P91" i="3"/>
  <c r="O91" i="3"/>
  <c r="N91" i="3"/>
  <c r="M91" i="3"/>
  <c r="K91" i="3"/>
  <c r="J91" i="3"/>
  <c r="I91" i="3"/>
  <c r="G91" i="3"/>
  <c r="F91" i="3"/>
  <c r="E91" i="3"/>
  <c r="D91" i="3"/>
  <c r="U32" i="3"/>
  <c r="T32" i="3"/>
  <c r="S32" i="3"/>
  <c r="R32" i="3"/>
  <c r="P32" i="3"/>
  <c r="O32" i="3"/>
  <c r="N32" i="3"/>
  <c r="M32" i="3"/>
  <c r="K32" i="3"/>
  <c r="J32" i="3"/>
  <c r="I32" i="3"/>
  <c r="G32" i="3"/>
  <c r="F32" i="3"/>
  <c r="E32" i="3"/>
  <c r="D32" i="3"/>
  <c r="U90" i="3"/>
  <c r="T90" i="3"/>
  <c r="S90" i="3"/>
  <c r="R90" i="3"/>
  <c r="P90" i="3"/>
  <c r="O90" i="3"/>
  <c r="N90" i="3"/>
  <c r="M90" i="3"/>
  <c r="K90" i="3"/>
  <c r="J90" i="3"/>
  <c r="I90" i="3"/>
  <c r="G90" i="3"/>
  <c r="F90" i="3"/>
  <c r="E90" i="3"/>
  <c r="D90" i="3"/>
  <c r="U31" i="3"/>
  <c r="T31" i="3"/>
  <c r="S31" i="3"/>
  <c r="R31" i="3"/>
  <c r="P31" i="3"/>
  <c r="O31" i="3"/>
  <c r="N31" i="3"/>
  <c r="M31" i="3"/>
  <c r="K31" i="3"/>
  <c r="J31" i="3"/>
  <c r="I31" i="3"/>
  <c r="G31" i="3"/>
  <c r="F31" i="3"/>
  <c r="E31" i="3"/>
  <c r="D31" i="3"/>
  <c r="U89" i="3"/>
  <c r="T89" i="3"/>
  <c r="S89" i="3"/>
  <c r="R89" i="3"/>
  <c r="P89" i="3"/>
  <c r="O89" i="3"/>
  <c r="N89" i="3"/>
  <c r="M89" i="3"/>
  <c r="K89" i="3"/>
  <c r="J89" i="3"/>
  <c r="I89" i="3"/>
  <c r="G89" i="3"/>
  <c r="F89" i="3"/>
  <c r="E89" i="3"/>
  <c r="D89" i="3"/>
  <c r="U30" i="3"/>
  <c r="T30" i="3"/>
  <c r="S30" i="3"/>
  <c r="R30" i="3"/>
  <c r="P30" i="3"/>
  <c r="O30" i="3"/>
  <c r="N30" i="3"/>
  <c r="M30" i="3"/>
  <c r="K30" i="3"/>
  <c r="J30" i="3"/>
  <c r="I30" i="3"/>
  <c r="G30" i="3"/>
  <c r="F30" i="3"/>
  <c r="E30" i="3"/>
  <c r="D30" i="3"/>
  <c r="U87" i="3"/>
  <c r="T87" i="3"/>
  <c r="S87" i="3"/>
  <c r="R87" i="3"/>
  <c r="P87" i="3"/>
  <c r="O87" i="3"/>
  <c r="N87" i="3"/>
  <c r="M87" i="3"/>
  <c r="K87" i="3"/>
  <c r="J87" i="3"/>
  <c r="I87" i="3"/>
  <c r="G87" i="3"/>
  <c r="F87" i="3"/>
  <c r="E87" i="3"/>
  <c r="D87" i="3"/>
  <c r="U28" i="3"/>
  <c r="T28" i="3"/>
  <c r="S28" i="3"/>
  <c r="R28" i="3"/>
  <c r="P28" i="3"/>
  <c r="O28" i="3"/>
  <c r="N28" i="3"/>
  <c r="M28" i="3"/>
  <c r="K28" i="3"/>
  <c r="J28" i="3"/>
  <c r="I28" i="3"/>
  <c r="G28" i="3"/>
  <c r="F28" i="3"/>
  <c r="E28" i="3"/>
  <c r="D28" i="3"/>
  <c r="U86" i="3"/>
  <c r="T86" i="3"/>
  <c r="S86" i="3"/>
  <c r="R86" i="3"/>
  <c r="P86" i="3"/>
  <c r="O86" i="3"/>
  <c r="N86" i="3"/>
  <c r="M86" i="3"/>
  <c r="K86" i="3"/>
  <c r="J86" i="3"/>
  <c r="I86" i="3"/>
  <c r="G86" i="3"/>
  <c r="F86" i="3"/>
  <c r="E86" i="3"/>
  <c r="D86" i="3"/>
  <c r="U27" i="3"/>
  <c r="T27" i="3"/>
  <c r="S27" i="3"/>
  <c r="R27" i="3"/>
  <c r="P27" i="3"/>
  <c r="O27" i="3"/>
  <c r="N27" i="3"/>
  <c r="M27" i="3"/>
  <c r="K27" i="3"/>
  <c r="J27" i="3"/>
  <c r="I27" i="3"/>
  <c r="G27" i="3"/>
  <c r="F27" i="3"/>
  <c r="E27" i="3"/>
  <c r="D27" i="3"/>
  <c r="U84" i="3"/>
  <c r="T84" i="3"/>
  <c r="S84" i="3"/>
  <c r="R84" i="3"/>
  <c r="P84" i="3"/>
  <c r="O84" i="3"/>
  <c r="N84" i="3"/>
  <c r="M84" i="3"/>
  <c r="K84" i="3"/>
  <c r="J84" i="3"/>
  <c r="I84" i="3"/>
  <c r="G84" i="3"/>
  <c r="F84" i="3"/>
  <c r="E84" i="3"/>
  <c r="D84" i="3"/>
  <c r="U25" i="3"/>
  <c r="T25" i="3"/>
  <c r="S25" i="3"/>
  <c r="R25" i="3"/>
  <c r="P25" i="3"/>
  <c r="O25" i="3"/>
  <c r="N25" i="3"/>
  <c r="M25" i="3"/>
  <c r="K25" i="3"/>
  <c r="J25" i="3"/>
  <c r="I25" i="3"/>
  <c r="G25" i="3"/>
  <c r="F25" i="3"/>
  <c r="E25" i="3"/>
  <c r="D25" i="3"/>
  <c r="U83" i="3"/>
  <c r="T83" i="3"/>
  <c r="S83" i="3"/>
  <c r="R83" i="3"/>
  <c r="P83" i="3"/>
  <c r="O83" i="3"/>
  <c r="N83" i="3"/>
  <c r="M83" i="3"/>
  <c r="K83" i="3"/>
  <c r="J83" i="3"/>
  <c r="I83" i="3"/>
  <c r="G83" i="3"/>
  <c r="F83" i="3"/>
  <c r="E83" i="3"/>
  <c r="D83" i="3"/>
  <c r="U24" i="3"/>
  <c r="T24" i="3"/>
  <c r="S24" i="3"/>
  <c r="R24" i="3"/>
  <c r="P24" i="3"/>
  <c r="O24" i="3"/>
  <c r="N24" i="3"/>
  <c r="M24" i="3"/>
  <c r="K24" i="3"/>
  <c r="J24" i="3"/>
  <c r="I24" i="3"/>
  <c r="G24" i="3"/>
  <c r="F24" i="3"/>
  <c r="E24" i="3"/>
  <c r="D24" i="3"/>
  <c r="U80" i="3"/>
  <c r="T80" i="3"/>
  <c r="S80" i="3"/>
  <c r="R80" i="3"/>
  <c r="P80" i="3"/>
  <c r="O80" i="3"/>
  <c r="N80" i="3"/>
  <c r="M80" i="3"/>
  <c r="K80" i="3"/>
  <c r="J80" i="3"/>
  <c r="I80" i="3"/>
  <c r="G80" i="3"/>
  <c r="F80" i="3"/>
  <c r="E80" i="3"/>
  <c r="D80" i="3"/>
  <c r="U20" i="3"/>
  <c r="T20" i="3"/>
  <c r="S20" i="3"/>
  <c r="R20" i="3"/>
  <c r="P20" i="3"/>
  <c r="O20" i="3"/>
  <c r="N20" i="3"/>
  <c r="M20" i="3"/>
  <c r="K20" i="3"/>
  <c r="K21" i="3" s="1"/>
  <c r="J20" i="3"/>
  <c r="I20" i="3"/>
  <c r="G20" i="3"/>
  <c r="F20" i="3"/>
  <c r="E20" i="3"/>
  <c r="D20" i="3"/>
  <c r="U79" i="3"/>
  <c r="T79" i="3"/>
  <c r="S79" i="3"/>
  <c r="R79" i="3"/>
  <c r="P79" i="3"/>
  <c r="O79" i="3"/>
  <c r="N79" i="3"/>
  <c r="M79" i="3"/>
  <c r="K79" i="3"/>
  <c r="J79" i="3"/>
  <c r="I79" i="3"/>
  <c r="G79" i="3"/>
  <c r="F79" i="3"/>
  <c r="E79" i="3"/>
  <c r="D79" i="3"/>
  <c r="U19" i="3"/>
  <c r="T19" i="3"/>
  <c r="S19" i="3"/>
  <c r="R19" i="3"/>
  <c r="P19" i="3"/>
  <c r="O19" i="3"/>
  <c r="N19" i="3"/>
  <c r="M19" i="3"/>
  <c r="K19" i="3"/>
  <c r="J19" i="3"/>
  <c r="I19" i="3"/>
  <c r="G19" i="3"/>
  <c r="F19" i="3"/>
  <c r="E19" i="3"/>
  <c r="D19" i="3"/>
  <c r="U78" i="3"/>
  <c r="T78" i="3"/>
  <c r="S78" i="3"/>
  <c r="R78" i="3"/>
  <c r="P78" i="3"/>
  <c r="O78" i="3"/>
  <c r="N78" i="3"/>
  <c r="M78" i="3"/>
  <c r="K78" i="3"/>
  <c r="J78" i="3"/>
  <c r="I78" i="3"/>
  <c r="G78" i="3"/>
  <c r="F78" i="3"/>
  <c r="E78" i="3"/>
  <c r="D78" i="3"/>
  <c r="U18" i="3"/>
  <c r="T18" i="3"/>
  <c r="S18" i="3"/>
  <c r="R18" i="3"/>
  <c r="P18" i="3"/>
  <c r="O18" i="3"/>
  <c r="N18" i="3"/>
  <c r="M18" i="3"/>
  <c r="K18" i="3"/>
  <c r="J18" i="3"/>
  <c r="I18" i="3"/>
  <c r="G18" i="3"/>
  <c r="F18" i="3"/>
  <c r="E18" i="3"/>
  <c r="D18" i="3"/>
  <c r="U77" i="3"/>
  <c r="T77" i="3"/>
  <c r="S77" i="3"/>
  <c r="R77" i="3"/>
  <c r="P77" i="3"/>
  <c r="O77" i="3"/>
  <c r="N77" i="3"/>
  <c r="M77" i="3"/>
  <c r="K77" i="3"/>
  <c r="J77" i="3"/>
  <c r="I77" i="3"/>
  <c r="G77" i="3"/>
  <c r="F77" i="3"/>
  <c r="E77" i="3"/>
  <c r="D77" i="3"/>
  <c r="U17" i="3"/>
  <c r="U21" i="3" s="1"/>
  <c r="T17" i="3"/>
  <c r="T21" i="3" s="1"/>
  <c r="S17" i="3"/>
  <c r="S21" i="3" s="1"/>
  <c r="R17" i="3"/>
  <c r="R21" i="3" s="1"/>
  <c r="P17" i="3"/>
  <c r="P21" i="3" s="1"/>
  <c r="O17" i="3"/>
  <c r="O21" i="3" s="1"/>
  <c r="N17" i="3"/>
  <c r="N21" i="3" s="1"/>
  <c r="M17" i="3"/>
  <c r="M21" i="3" s="1"/>
  <c r="K17" i="3"/>
  <c r="J17" i="3"/>
  <c r="J21" i="3" s="1"/>
  <c r="I17" i="3"/>
  <c r="I21" i="3" s="1"/>
  <c r="G17" i="3"/>
  <c r="G21" i="3" s="1"/>
  <c r="F17" i="3"/>
  <c r="F21" i="3" s="1"/>
  <c r="E17" i="3"/>
  <c r="E21" i="3" s="1"/>
  <c r="D17" i="3"/>
  <c r="D21" i="3" s="1"/>
  <c r="U76" i="3"/>
  <c r="T76" i="3"/>
  <c r="S76" i="3"/>
  <c r="R76" i="3"/>
  <c r="P76" i="3"/>
  <c r="O76" i="3"/>
  <c r="N76" i="3"/>
  <c r="M76" i="3"/>
  <c r="K76" i="3"/>
  <c r="J76" i="3"/>
  <c r="I76" i="3"/>
  <c r="G76" i="3"/>
  <c r="F76" i="3"/>
  <c r="E76" i="3"/>
  <c r="D76" i="3"/>
  <c r="U16" i="3"/>
  <c r="T16" i="3"/>
  <c r="S16" i="3"/>
  <c r="R16" i="3"/>
  <c r="P16" i="3"/>
  <c r="O16" i="3"/>
  <c r="N16" i="3"/>
  <c r="M16" i="3"/>
  <c r="K16" i="3"/>
  <c r="J16" i="3"/>
  <c r="I16" i="3"/>
  <c r="G16" i="3"/>
  <c r="F16" i="3"/>
  <c r="E16" i="3"/>
  <c r="D16" i="3"/>
  <c r="U75" i="3"/>
  <c r="T75" i="3"/>
  <c r="S75" i="3"/>
  <c r="R75" i="3"/>
  <c r="P75" i="3"/>
  <c r="O75" i="3"/>
  <c r="N75" i="3"/>
  <c r="M75" i="3"/>
  <c r="K75" i="3"/>
  <c r="J75" i="3"/>
  <c r="I75" i="3"/>
  <c r="G75" i="3"/>
  <c r="F75" i="3"/>
  <c r="E75" i="3"/>
  <c r="D75" i="3"/>
  <c r="U15" i="3"/>
  <c r="T15" i="3"/>
  <c r="S15" i="3"/>
  <c r="R15" i="3"/>
  <c r="P15" i="3"/>
  <c r="O15" i="3"/>
  <c r="N15" i="3"/>
  <c r="M15" i="3"/>
  <c r="K15" i="3"/>
  <c r="J15" i="3"/>
  <c r="I15" i="3"/>
  <c r="G15" i="3"/>
  <c r="F15" i="3"/>
  <c r="E15" i="3"/>
  <c r="D15" i="3"/>
  <c r="U71" i="3"/>
  <c r="T71" i="3"/>
  <c r="S71" i="3"/>
  <c r="R71" i="3"/>
  <c r="P71" i="3"/>
  <c r="O71" i="3"/>
  <c r="N71" i="3"/>
  <c r="M71" i="3"/>
  <c r="K71" i="3"/>
  <c r="J71" i="3"/>
  <c r="I71" i="3"/>
  <c r="G71" i="3"/>
  <c r="F71" i="3"/>
  <c r="E71" i="3"/>
  <c r="D71" i="3"/>
  <c r="U11" i="3"/>
  <c r="T11" i="3"/>
  <c r="S11" i="3"/>
  <c r="R11" i="3"/>
  <c r="P11" i="3"/>
  <c r="O11" i="3"/>
  <c r="N11" i="3"/>
  <c r="M11" i="3"/>
  <c r="K11" i="3"/>
  <c r="J11" i="3"/>
  <c r="I11" i="3"/>
  <c r="G11" i="3"/>
  <c r="F11" i="3"/>
  <c r="E11" i="3"/>
  <c r="D11" i="3"/>
  <c r="U70" i="3"/>
  <c r="T70" i="3"/>
  <c r="S70" i="3"/>
  <c r="R70" i="3"/>
  <c r="P70" i="3"/>
  <c r="O70" i="3"/>
  <c r="N70" i="3"/>
  <c r="M70" i="3"/>
  <c r="K70" i="3"/>
  <c r="J70" i="3"/>
  <c r="I70" i="3"/>
  <c r="G70" i="3"/>
  <c r="F70" i="3"/>
  <c r="E70" i="3"/>
  <c r="D70" i="3"/>
  <c r="U10" i="3"/>
  <c r="T10" i="3"/>
  <c r="S10" i="3"/>
  <c r="R10" i="3"/>
  <c r="P10" i="3"/>
  <c r="O10" i="3"/>
  <c r="N10" i="3"/>
  <c r="M10" i="3"/>
  <c r="K10" i="3"/>
  <c r="J10" i="3"/>
  <c r="I10" i="3"/>
  <c r="G10" i="3"/>
  <c r="F10" i="3"/>
  <c r="E10" i="3"/>
  <c r="D10" i="3"/>
  <c r="U69" i="3"/>
  <c r="U68" i="3" s="1"/>
  <c r="T69" i="3"/>
  <c r="T68" i="3" s="1"/>
  <c r="S69" i="3"/>
  <c r="R69" i="3"/>
  <c r="P69" i="3"/>
  <c r="P108" i="3" s="1"/>
  <c r="O69" i="3"/>
  <c r="N69" i="3"/>
  <c r="N108" i="3" s="1"/>
  <c r="M69" i="3"/>
  <c r="M108" i="3" s="1"/>
  <c r="K69" i="3"/>
  <c r="J69" i="3"/>
  <c r="I69" i="3"/>
  <c r="G69" i="3"/>
  <c r="F69" i="3"/>
  <c r="E69" i="3"/>
  <c r="D69" i="3"/>
  <c r="D68" i="3" s="1"/>
  <c r="U9" i="3"/>
  <c r="T9" i="3"/>
  <c r="S9" i="3"/>
  <c r="R9" i="3"/>
  <c r="R51" i="3" s="1"/>
  <c r="P9" i="3"/>
  <c r="O9" i="3"/>
  <c r="N9" i="3"/>
  <c r="M9" i="3"/>
  <c r="K9" i="3"/>
  <c r="J9" i="3"/>
  <c r="I9" i="3"/>
  <c r="G9" i="3"/>
  <c r="F9" i="3"/>
  <c r="E9" i="3"/>
  <c r="D9" i="3"/>
  <c r="R6" i="3"/>
  <c r="M6" i="3"/>
  <c r="I6" i="3"/>
  <c r="D6" i="3"/>
  <c r="AJ8" i="2"/>
  <c r="AK8" i="2"/>
  <c r="AL8" i="2"/>
  <c r="AJ9" i="2"/>
  <c r="AK9" i="2"/>
  <c r="AL9" i="2"/>
  <c r="AJ10" i="2"/>
  <c r="AK10" i="2"/>
  <c r="AL10" i="2"/>
  <c r="AJ14" i="2"/>
  <c r="AK14" i="2"/>
  <c r="AL14" i="2"/>
  <c r="AJ15" i="2"/>
  <c r="AK15" i="2"/>
  <c r="AL15" i="2"/>
  <c r="AJ16" i="2"/>
  <c r="AK16" i="2"/>
  <c r="AL16" i="2"/>
  <c r="AJ17" i="2"/>
  <c r="AK17" i="2"/>
  <c r="AL17" i="2"/>
  <c r="AJ18" i="2"/>
  <c r="AK18" i="2"/>
  <c r="AL18" i="2"/>
  <c r="AJ19" i="2"/>
  <c r="AK19" i="2"/>
  <c r="AL19" i="2"/>
  <c r="AJ22" i="2"/>
  <c r="AK22" i="2"/>
  <c r="AL22" i="2"/>
  <c r="AJ23" i="2"/>
  <c r="AK23" i="2"/>
  <c r="AL23" i="2"/>
  <c r="AJ25" i="2"/>
  <c r="AK25" i="2"/>
  <c r="AL25" i="2"/>
  <c r="AL24" i="2" s="1"/>
  <c r="AJ26" i="2"/>
  <c r="AK26" i="2"/>
  <c r="AL26" i="2"/>
  <c r="AJ28" i="2"/>
  <c r="AK28" i="2"/>
  <c r="AL28" i="2"/>
  <c r="AJ29" i="2"/>
  <c r="AK29" i="2"/>
  <c r="AL29" i="2"/>
  <c r="AL47" i="2" s="1"/>
  <c r="AJ30" i="2"/>
  <c r="AK30" i="2"/>
  <c r="AL30" i="2"/>
  <c r="AJ31" i="2"/>
  <c r="AK31" i="2"/>
  <c r="AL31" i="2"/>
  <c r="AJ33" i="2"/>
  <c r="AK33" i="2"/>
  <c r="AL33" i="2"/>
  <c r="AJ34" i="2"/>
  <c r="AK34" i="2"/>
  <c r="AL34" i="2"/>
  <c r="AJ35" i="2"/>
  <c r="AK35" i="2"/>
  <c r="AL35" i="2"/>
  <c r="AJ37" i="2"/>
  <c r="AK37" i="2"/>
  <c r="AL37" i="2"/>
  <c r="AJ38" i="2"/>
  <c r="AK38" i="2"/>
  <c r="AL38" i="2"/>
  <c r="AL46" i="2"/>
  <c r="X8" i="2"/>
  <c r="Y8" i="2"/>
  <c r="Z8" i="2"/>
  <c r="AA8" i="2"/>
  <c r="AB8" i="2"/>
  <c r="AC8" i="2"/>
  <c r="AD8" i="2"/>
  <c r="AE8" i="2"/>
  <c r="AF8" i="2"/>
  <c r="AG8" i="2"/>
  <c r="AH8" i="2"/>
  <c r="AI8" i="2"/>
  <c r="X9" i="2"/>
  <c r="Y9" i="2"/>
  <c r="Z9" i="2"/>
  <c r="AA9" i="2"/>
  <c r="AB9" i="2"/>
  <c r="AC9" i="2"/>
  <c r="AD9" i="2"/>
  <c r="AE9" i="2"/>
  <c r="AF9" i="2"/>
  <c r="AG9" i="2"/>
  <c r="AH9" i="2"/>
  <c r="AI9" i="2"/>
  <c r="X10" i="2"/>
  <c r="Y10" i="2"/>
  <c r="Z10" i="2"/>
  <c r="AA10" i="2"/>
  <c r="AB10" i="2"/>
  <c r="AC10" i="2"/>
  <c r="AD10" i="2"/>
  <c r="AE10" i="2"/>
  <c r="AF10" i="2"/>
  <c r="AG10" i="2"/>
  <c r="AH10" i="2"/>
  <c r="AI10" i="2"/>
  <c r="X14" i="2"/>
  <c r="Y14" i="2"/>
  <c r="Z14" i="2"/>
  <c r="AA14" i="2"/>
  <c r="AB14" i="2"/>
  <c r="AC14" i="2"/>
  <c r="AD14" i="2"/>
  <c r="AE14" i="2"/>
  <c r="AF14" i="2"/>
  <c r="AG14" i="2"/>
  <c r="AH14" i="2"/>
  <c r="AI14" i="2"/>
  <c r="X15" i="2"/>
  <c r="Y15" i="2"/>
  <c r="Z15" i="2"/>
  <c r="AA15" i="2"/>
  <c r="AB15" i="2"/>
  <c r="AC15" i="2"/>
  <c r="AD15" i="2"/>
  <c r="AE15" i="2"/>
  <c r="AF15" i="2"/>
  <c r="AG15" i="2"/>
  <c r="AH15" i="2"/>
  <c r="AI15" i="2"/>
  <c r="X16" i="2"/>
  <c r="Y16" i="2"/>
  <c r="Z16" i="2"/>
  <c r="AA16" i="2"/>
  <c r="AB16" i="2"/>
  <c r="AC16" i="2"/>
  <c r="AD16" i="2"/>
  <c r="AE16" i="2"/>
  <c r="AF16" i="2"/>
  <c r="AG16" i="2"/>
  <c r="AH16" i="2"/>
  <c r="AI16" i="2"/>
  <c r="X17" i="2"/>
  <c r="Y17" i="2"/>
  <c r="Z17" i="2"/>
  <c r="AA17" i="2"/>
  <c r="AB17" i="2"/>
  <c r="AC17" i="2"/>
  <c r="AD17" i="2"/>
  <c r="AE17" i="2"/>
  <c r="AF17" i="2"/>
  <c r="AG17" i="2"/>
  <c r="AH17" i="2"/>
  <c r="AI17" i="2"/>
  <c r="X18" i="2"/>
  <c r="Y18" i="2"/>
  <c r="Z18" i="2"/>
  <c r="AA18" i="2"/>
  <c r="AB18" i="2"/>
  <c r="AC18" i="2"/>
  <c r="AD18" i="2"/>
  <c r="AE18" i="2"/>
  <c r="AF18" i="2"/>
  <c r="AG18" i="2"/>
  <c r="AH18" i="2"/>
  <c r="AI18" i="2"/>
  <c r="X19" i="2"/>
  <c r="Y19" i="2"/>
  <c r="Z19" i="2"/>
  <c r="AA19" i="2"/>
  <c r="AB19" i="2"/>
  <c r="AC19" i="2"/>
  <c r="AD19" i="2"/>
  <c r="AE19" i="2"/>
  <c r="AF19" i="2"/>
  <c r="AG19" i="2"/>
  <c r="AH19" i="2"/>
  <c r="AI19" i="2"/>
  <c r="X22" i="2"/>
  <c r="Y22" i="2"/>
  <c r="Z22" i="2"/>
  <c r="AA22" i="2"/>
  <c r="AB22" i="2"/>
  <c r="AC22" i="2"/>
  <c r="AD22" i="2"/>
  <c r="AE22" i="2"/>
  <c r="AF22" i="2"/>
  <c r="AG22" i="2"/>
  <c r="AH22" i="2"/>
  <c r="AI22" i="2"/>
  <c r="X23" i="2"/>
  <c r="Y23" i="2"/>
  <c r="Z23" i="2"/>
  <c r="AA23" i="2"/>
  <c r="AB23" i="2"/>
  <c r="AC23" i="2"/>
  <c r="AD23" i="2"/>
  <c r="AE23" i="2"/>
  <c r="AF23" i="2"/>
  <c r="AG23" i="2"/>
  <c r="AH23" i="2"/>
  <c r="AI23" i="2"/>
  <c r="X25" i="2"/>
  <c r="Y25" i="2"/>
  <c r="Z25" i="2"/>
  <c r="AA25" i="2"/>
  <c r="AB25" i="2"/>
  <c r="AC25" i="2"/>
  <c r="AD25" i="2"/>
  <c r="AE25" i="2"/>
  <c r="AF25" i="2"/>
  <c r="AG25" i="2"/>
  <c r="AH25" i="2"/>
  <c r="AI25" i="2"/>
  <c r="X26" i="2"/>
  <c r="Y26" i="2"/>
  <c r="Z26" i="2"/>
  <c r="AA26" i="2"/>
  <c r="AB26" i="2"/>
  <c r="AC26" i="2"/>
  <c r="AD26" i="2"/>
  <c r="AE26" i="2"/>
  <c r="AF26" i="2"/>
  <c r="AG26" i="2"/>
  <c r="AH26" i="2"/>
  <c r="AI26" i="2"/>
  <c r="X28" i="2"/>
  <c r="Y28" i="2"/>
  <c r="Z28" i="2"/>
  <c r="Z46" i="2" s="1"/>
  <c r="AA28" i="2"/>
  <c r="AB28" i="2"/>
  <c r="AC28" i="2"/>
  <c r="AD28" i="2"/>
  <c r="AD46" i="2" s="1"/>
  <c r="AE28" i="2"/>
  <c r="AF28" i="2"/>
  <c r="AF46" i="2" s="1"/>
  <c r="AG28" i="2"/>
  <c r="AG46" i="2" s="1"/>
  <c r="AH28" i="2"/>
  <c r="AI28" i="2"/>
  <c r="X29" i="2"/>
  <c r="Y29" i="2"/>
  <c r="Y47" i="2" s="1"/>
  <c r="Z29" i="2"/>
  <c r="Z47" i="2" s="1"/>
  <c r="AA29" i="2"/>
  <c r="AB29" i="2"/>
  <c r="AC29" i="2"/>
  <c r="AD29" i="2"/>
  <c r="AD47" i="2" s="1"/>
  <c r="AE29" i="2"/>
  <c r="AF29" i="2"/>
  <c r="AG29" i="2"/>
  <c r="AG47" i="2" s="1"/>
  <c r="AH29" i="2"/>
  <c r="AI29" i="2"/>
  <c r="X30" i="2"/>
  <c r="Y30" i="2"/>
  <c r="Z30" i="2"/>
  <c r="AA30" i="2"/>
  <c r="AB30" i="2"/>
  <c r="AC30" i="2"/>
  <c r="AD30" i="2"/>
  <c r="AE30" i="2"/>
  <c r="AF30" i="2"/>
  <c r="AG30" i="2"/>
  <c r="AH30" i="2"/>
  <c r="AI30" i="2"/>
  <c r="X31" i="2"/>
  <c r="Y31" i="2"/>
  <c r="Z31" i="2"/>
  <c r="AA31" i="2"/>
  <c r="AB31" i="2"/>
  <c r="AC31" i="2"/>
  <c r="AD31" i="2"/>
  <c r="AE31" i="2"/>
  <c r="AF31" i="2"/>
  <c r="AG31" i="2"/>
  <c r="AH31" i="2"/>
  <c r="AI31" i="2"/>
  <c r="X33" i="2"/>
  <c r="Y33" i="2"/>
  <c r="Z33" i="2"/>
  <c r="AA33" i="2"/>
  <c r="AB33" i="2"/>
  <c r="AC33" i="2"/>
  <c r="AD33" i="2"/>
  <c r="AE33" i="2"/>
  <c r="AF33" i="2"/>
  <c r="AG33" i="2"/>
  <c r="AH33" i="2"/>
  <c r="AI33" i="2"/>
  <c r="X34" i="2"/>
  <c r="Y34" i="2"/>
  <c r="Z34" i="2"/>
  <c r="AA34" i="2"/>
  <c r="AB34" i="2"/>
  <c r="AC34" i="2"/>
  <c r="AD34" i="2"/>
  <c r="AE34" i="2"/>
  <c r="AF34" i="2"/>
  <c r="AG34" i="2"/>
  <c r="AH34" i="2"/>
  <c r="AI34" i="2"/>
  <c r="X35" i="2"/>
  <c r="Y35" i="2"/>
  <c r="Z35" i="2"/>
  <c r="AA35" i="2"/>
  <c r="AB35" i="2"/>
  <c r="AC35" i="2"/>
  <c r="AD35" i="2"/>
  <c r="AE35" i="2"/>
  <c r="AF35" i="2"/>
  <c r="AG35" i="2"/>
  <c r="AH35" i="2"/>
  <c r="AI35" i="2"/>
  <c r="X37" i="2"/>
  <c r="Y37" i="2"/>
  <c r="Z37" i="2"/>
  <c r="Z39" i="2" s="1"/>
  <c r="AA37" i="2"/>
  <c r="AB37" i="2"/>
  <c r="AC37" i="2"/>
  <c r="AD37" i="2"/>
  <c r="AD39" i="2" s="1"/>
  <c r="AE37" i="2"/>
  <c r="AF37" i="2"/>
  <c r="AG37" i="2"/>
  <c r="AH37" i="2"/>
  <c r="AI37" i="2"/>
  <c r="X38" i="2"/>
  <c r="Y38" i="2"/>
  <c r="Y41" i="2" s="1"/>
  <c r="Z38" i="2"/>
  <c r="Z41" i="2" s="1"/>
  <c r="AA38" i="2"/>
  <c r="AA41" i="2" s="1"/>
  <c r="AB38" i="2"/>
  <c r="AB41" i="2" s="1"/>
  <c r="AC38" i="2"/>
  <c r="AC41" i="2" s="1"/>
  <c r="AD38" i="2"/>
  <c r="AD41" i="2" s="1"/>
  <c r="AE38" i="2"/>
  <c r="AF38" i="2"/>
  <c r="AF41" i="2" s="1"/>
  <c r="AG38" i="2"/>
  <c r="AG41" i="2" s="1"/>
  <c r="AH38" i="2"/>
  <c r="AH41" i="2" s="1"/>
  <c r="AI38" i="2"/>
  <c r="AI41" i="2" s="1"/>
  <c r="AE39" i="2"/>
  <c r="AF39" i="2"/>
  <c r="AE41" i="2"/>
  <c r="AE46" i="2"/>
  <c r="AB47" i="2"/>
  <c r="AE47" i="2"/>
  <c r="AF4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D34" i="2"/>
  <c r="D35" i="2"/>
  <c r="D33" i="2"/>
  <c r="D31" i="2"/>
  <c r="D28" i="2"/>
  <c r="D30" i="2"/>
  <c r="D29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D26" i="2"/>
  <c r="D25" i="2"/>
  <c r="D23" i="2"/>
  <c r="D22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E14" i="2"/>
  <c r="E15" i="2"/>
  <c r="E16" i="2"/>
  <c r="E17" i="2"/>
  <c r="E18" i="2"/>
  <c r="E19" i="2"/>
  <c r="D19" i="2"/>
  <c r="D17" i="2"/>
  <c r="D18" i="2"/>
  <c r="D16" i="2"/>
  <c r="D15" i="2"/>
  <c r="D14" i="2"/>
  <c r="E8" i="2"/>
  <c r="F8" i="2"/>
  <c r="G8" i="2"/>
  <c r="H8" i="2"/>
  <c r="I8" i="2"/>
  <c r="J8" i="2"/>
  <c r="K8" i="2"/>
  <c r="L8" i="2"/>
  <c r="L46" i="2" s="1"/>
  <c r="M8" i="2"/>
  <c r="N8" i="2"/>
  <c r="O8" i="2"/>
  <c r="P8" i="2"/>
  <c r="Q8" i="2"/>
  <c r="R8" i="2"/>
  <c r="R46" i="2" s="1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D9" i="2"/>
  <c r="F46" i="2"/>
  <c r="D10" i="2"/>
  <c r="D8" i="2"/>
  <c r="D38" i="2"/>
  <c r="E38" i="2"/>
  <c r="F38" i="2"/>
  <c r="F41" i="2" s="1"/>
  <c r="G38" i="2"/>
  <c r="H38" i="2"/>
  <c r="I38" i="2"/>
  <c r="I41" i="2" s="1"/>
  <c r="J38" i="2"/>
  <c r="K38" i="2"/>
  <c r="L38" i="2"/>
  <c r="M38" i="2"/>
  <c r="N38" i="2"/>
  <c r="O38" i="2"/>
  <c r="P38" i="2"/>
  <c r="Q38" i="2"/>
  <c r="R38" i="2"/>
  <c r="R41" i="2" s="1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D37" i="2"/>
  <c r="O6" i="2"/>
  <c r="K6" i="2"/>
  <c r="H6" i="2"/>
  <c r="D6" i="2"/>
  <c r="M48" i="3" l="1"/>
  <c r="P48" i="3"/>
  <c r="AK46" i="2"/>
  <c r="AJ47" i="2"/>
  <c r="AB39" i="2"/>
  <c r="AB46" i="2"/>
  <c r="AL13" i="2"/>
  <c r="AA46" i="2"/>
  <c r="AK24" i="2"/>
  <c r="AK13" i="2"/>
  <c r="AJ24" i="2"/>
  <c r="AJ13" i="2"/>
  <c r="Y39" i="2"/>
  <c r="AL39" i="2"/>
  <c r="G14" i="3"/>
  <c r="G55" i="3" s="1"/>
  <c r="D74" i="3"/>
  <c r="D112" i="3" s="1"/>
  <c r="S74" i="3"/>
  <c r="G26" i="3"/>
  <c r="D85" i="3"/>
  <c r="D116" i="3" s="1"/>
  <c r="S85" i="3"/>
  <c r="S116" i="3" s="1"/>
  <c r="I14" i="3"/>
  <c r="I55" i="3" s="1"/>
  <c r="K35" i="3"/>
  <c r="K34" i="3" s="1"/>
  <c r="G93" i="3"/>
  <c r="G109" i="3" s="1"/>
  <c r="D35" i="3"/>
  <c r="D48" i="3" s="1"/>
  <c r="S35" i="3"/>
  <c r="S48" i="3" s="1"/>
  <c r="O93" i="3"/>
  <c r="O109" i="3" s="1"/>
  <c r="M74" i="3"/>
  <c r="M112" i="3" s="1"/>
  <c r="P35" i="3"/>
  <c r="P52" i="3" s="1"/>
  <c r="M93" i="3"/>
  <c r="M101" i="3" s="1"/>
  <c r="E93" i="3"/>
  <c r="E109" i="3" s="1"/>
  <c r="R35" i="3"/>
  <c r="R48" i="3" s="1"/>
  <c r="O35" i="3"/>
  <c r="D93" i="3"/>
  <c r="D105" i="3" s="1"/>
  <c r="T93" i="3"/>
  <c r="T110" i="3" s="1"/>
  <c r="I23" i="3"/>
  <c r="E82" i="3"/>
  <c r="E115" i="3" s="1"/>
  <c r="T82" i="3"/>
  <c r="J23" i="3"/>
  <c r="J58" i="3" s="1"/>
  <c r="F82" i="3"/>
  <c r="F115" i="3" s="1"/>
  <c r="U82" i="3"/>
  <c r="T14" i="3"/>
  <c r="T55" i="3" s="1"/>
  <c r="P74" i="3"/>
  <c r="P112" i="3" s="1"/>
  <c r="T26" i="3"/>
  <c r="T59" i="3" s="1"/>
  <c r="F14" i="3"/>
  <c r="F55" i="3" s="1"/>
  <c r="U14" i="3"/>
  <c r="U55" i="3" s="1"/>
  <c r="R74" i="3"/>
  <c r="R112" i="3" s="1"/>
  <c r="U26" i="3"/>
  <c r="U59" i="3" s="1"/>
  <c r="K85" i="3"/>
  <c r="J8" i="3"/>
  <c r="F68" i="3"/>
  <c r="F117" i="3" s="1"/>
  <c r="R23" i="3"/>
  <c r="U85" i="3"/>
  <c r="U116" i="3" s="1"/>
  <c r="I102" i="3"/>
  <c r="J102" i="3"/>
  <c r="D50" i="3"/>
  <c r="O107" i="3"/>
  <c r="N23" i="3"/>
  <c r="K82" i="3"/>
  <c r="K115" i="3" s="1"/>
  <c r="J50" i="3"/>
  <c r="F107" i="3"/>
  <c r="U107" i="3"/>
  <c r="P14" i="3"/>
  <c r="P55" i="3" s="1"/>
  <c r="K51" i="3"/>
  <c r="G108" i="3"/>
  <c r="N82" i="3"/>
  <c r="N115" i="3" s="1"/>
  <c r="S50" i="3"/>
  <c r="M23" i="3"/>
  <c r="M58" i="3" s="1"/>
  <c r="J82" i="3"/>
  <c r="S14" i="3"/>
  <c r="S55" i="3" s="1"/>
  <c r="J35" i="3"/>
  <c r="J48" i="3" s="1"/>
  <c r="F93" i="3"/>
  <c r="F101" i="3" s="1"/>
  <c r="U93" i="3"/>
  <c r="U109" i="3" s="1"/>
  <c r="O68" i="3"/>
  <c r="O106" i="3" s="1"/>
  <c r="O51" i="3"/>
  <c r="K108" i="3"/>
  <c r="E50" i="3"/>
  <c r="T50" i="3"/>
  <c r="D8" i="3"/>
  <c r="F50" i="3"/>
  <c r="U50" i="3"/>
  <c r="R107" i="3"/>
  <c r="N8" i="3"/>
  <c r="G50" i="3"/>
  <c r="D107" i="3"/>
  <c r="S107" i="3"/>
  <c r="K68" i="3"/>
  <c r="K117" i="3" s="1"/>
  <c r="E74" i="3"/>
  <c r="E73" i="3" s="1"/>
  <c r="T74" i="3"/>
  <c r="T112" i="3" s="1"/>
  <c r="K26" i="3"/>
  <c r="R8" i="3"/>
  <c r="F74" i="3"/>
  <c r="F112" i="3" s="1"/>
  <c r="U74" i="3"/>
  <c r="U112" i="3" s="1"/>
  <c r="I85" i="3"/>
  <c r="I116" i="3" s="1"/>
  <c r="E35" i="3"/>
  <c r="E48" i="3" s="1"/>
  <c r="T35" i="3"/>
  <c r="T48" i="3" s="1"/>
  <c r="P93" i="3"/>
  <c r="P101" i="3" s="1"/>
  <c r="M35" i="3"/>
  <c r="M53" i="3" s="1"/>
  <c r="S8" i="3"/>
  <c r="S7" i="3" s="1"/>
  <c r="K14" i="3"/>
  <c r="K55" i="3" s="1"/>
  <c r="G74" i="3"/>
  <c r="G112" i="3" s="1"/>
  <c r="D14" i="3"/>
  <c r="D55" i="3" s="1"/>
  <c r="O74" i="3"/>
  <c r="O112" i="3" s="1"/>
  <c r="O26" i="3"/>
  <c r="O59" i="3" s="1"/>
  <c r="G35" i="3"/>
  <c r="G48" i="3" s="1"/>
  <c r="M51" i="3"/>
  <c r="I108" i="3"/>
  <c r="P26" i="3"/>
  <c r="P59" i="3" s="1"/>
  <c r="N68" i="3"/>
  <c r="N117" i="3" s="1"/>
  <c r="N51" i="3"/>
  <c r="J108" i="3"/>
  <c r="J26" i="3"/>
  <c r="F85" i="3"/>
  <c r="N44" i="3"/>
  <c r="G68" i="3"/>
  <c r="G117" i="3" s="1"/>
  <c r="I51" i="3"/>
  <c r="E108" i="3"/>
  <c r="T108" i="3"/>
  <c r="M14" i="3"/>
  <c r="M55" i="3" s="1"/>
  <c r="I74" i="3"/>
  <c r="I73" i="3" s="1"/>
  <c r="G85" i="3"/>
  <c r="G116" i="3" s="1"/>
  <c r="N93" i="3"/>
  <c r="N110" i="3" s="1"/>
  <c r="I68" i="3"/>
  <c r="I117" i="3" s="1"/>
  <c r="G8" i="3"/>
  <c r="I93" i="3"/>
  <c r="I110" i="3" s="1"/>
  <c r="F35" i="3"/>
  <c r="F48" i="3" s="1"/>
  <c r="U35" i="3"/>
  <c r="U48" i="3" s="1"/>
  <c r="R93" i="3"/>
  <c r="R101" i="3" s="1"/>
  <c r="N35" i="3"/>
  <c r="N48" i="3" s="1"/>
  <c r="J93" i="3"/>
  <c r="J110" i="3" s="1"/>
  <c r="F44" i="3"/>
  <c r="U44" i="3"/>
  <c r="R102" i="3"/>
  <c r="K8" i="3"/>
  <c r="K49" i="3" s="1"/>
  <c r="R14" i="3"/>
  <c r="R55" i="3" s="1"/>
  <c r="N74" i="3"/>
  <c r="N112" i="3" s="1"/>
  <c r="J14" i="3"/>
  <c r="J55" i="3" s="1"/>
  <c r="S93" i="3"/>
  <c r="S110" i="3" s="1"/>
  <c r="K93" i="3"/>
  <c r="K101" i="3" s="1"/>
  <c r="M8" i="3"/>
  <c r="S68" i="3"/>
  <c r="D82" i="3"/>
  <c r="S82" i="3"/>
  <c r="I35" i="3"/>
  <c r="I48" i="3" s="1"/>
  <c r="I44" i="3"/>
  <c r="E102" i="3"/>
  <c r="T102" i="3"/>
  <c r="P50" i="3"/>
  <c r="R26" i="3"/>
  <c r="O8" i="3"/>
  <c r="R53" i="3"/>
  <c r="O14" i="3"/>
  <c r="O55" i="3" s="1"/>
  <c r="K74" i="3"/>
  <c r="K112" i="3" s="1"/>
  <c r="D23" i="3"/>
  <c r="S23" i="3"/>
  <c r="S58" i="3" s="1"/>
  <c r="O82" i="3"/>
  <c r="O115" i="3" s="1"/>
  <c r="N26" i="3"/>
  <c r="N59" i="3" s="1"/>
  <c r="J85" i="3"/>
  <c r="J113" i="3" s="1"/>
  <c r="M44" i="3"/>
  <c r="S112" i="3"/>
  <c r="S73" i="3"/>
  <c r="E44" i="3"/>
  <c r="T44" i="3"/>
  <c r="P102" i="3"/>
  <c r="J115" i="3"/>
  <c r="O43" i="3"/>
  <c r="G44" i="3"/>
  <c r="D102" i="3"/>
  <c r="S102" i="3"/>
  <c r="I8" i="3"/>
  <c r="O23" i="3"/>
  <c r="J44" i="3"/>
  <c r="F102" i="3"/>
  <c r="U102" i="3"/>
  <c r="E14" i="3"/>
  <c r="E55" i="3" s="1"/>
  <c r="G59" i="3"/>
  <c r="K44" i="3"/>
  <c r="G102" i="3"/>
  <c r="E68" i="3"/>
  <c r="E105" i="3" s="1"/>
  <c r="N14" i="3"/>
  <c r="N55" i="3" s="1"/>
  <c r="J74" i="3"/>
  <c r="J112" i="3" s="1"/>
  <c r="E26" i="3"/>
  <c r="E59" i="3" s="1"/>
  <c r="I50" i="3"/>
  <c r="E107" i="3"/>
  <c r="T107" i="3"/>
  <c r="F26" i="3"/>
  <c r="F59" i="3" s="1"/>
  <c r="M85" i="3"/>
  <c r="M116" i="3" s="1"/>
  <c r="K59" i="3"/>
  <c r="O44" i="3"/>
  <c r="K102" i="3"/>
  <c r="N85" i="3"/>
  <c r="M50" i="3"/>
  <c r="I107" i="3"/>
  <c r="T109" i="3"/>
  <c r="E100" i="3"/>
  <c r="E103" i="3" s="1"/>
  <c r="P44" i="3"/>
  <c r="M102" i="3"/>
  <c r="J68" i="3"/>
  <c r="J117" i="3" s="1"/>
  <c r="J52" i="3"/>
  <c r="I82" i="3"/>
  <c r="I115" i="3" s="1"/>
  <c r="P85" i="3"/>
  <c r="P116" i="3" s="1"/>
  <c r="R44" i="3"/>
  <c r="N102" i="3"/>
  <c r="G23" i="3"/>
  <c r="G22" i="3" s="1"/>
  <c r="R85" i="3"/>
  <c r="R116" i="3" s="1"/>
  <c r="D44" i="3"/>
  <c r="S44" i="3"/>
  <c r="O102" i="3"/>
  <c r="E110" i="3"/>
  <c r="D101" i="3"/>
  <c r="T115" i="3"/>
  <c r="T73" i="3"/>
  <c r="I42" i="3"/>
  <c r="T100" i="3"/>
  <c r="T105" i="3"/>
  <c r="P51" i="3"/>
  <c r="K23" i="3"/>
  <c r="G82" i="3"/>
  <c r="D26" i="3"/>
  <c r="S26" i="3"/>
  <c r="S56" i="3" s="1"/>
  <c r="O85" i="3"/>
  <c r="K42" i="3"/>
  <c r="G100" i="3"/>
  <c r="K50" i="3"/>
  <c r="G107" i="3"/>
  <c r="D51" i="3"/>
  <c r="S51" i="3"/>
  <c r="O108" i="3"/>
  <c r="M42" i="3"/>
  <c r="M45" i="3" s="1"/>
  <c r="T51" i="3"/>
  <c r="N42" i="3"/>
  <c r="J100" i="3"/>
  <c r="N50" i="3"/>
  <c r="J107" i="3"/>
  <c r="F51" i="3"/>
  <c r="U51" i="3"/>
  <c r="R108" i="3"/>
  <c r="I100" i="3"/>
  <c r="O42" i="3"/>
  <c r="K100" i="3"/>
  <c r="D106" i="3"/>
  <c r="O50" i="3"/>
  <c r="K107" i="3"/>
  <c r="G51" i="3"/>
  <c r="D108" i="3"/>
  <c r="S108" i="3"/>
  <c r="O52" i="3"/>
  <c r="D110" i="3"/>
  <c r="D117" i="3"/>
  <c r="P8" i="3"/>
  <c r="P7" i="3" s="1"/>
  <c r="M68" i="3"/>
  <c r="M73" i="3"/>
  <c r="P23" i="3"/>
  <c r="P57" i="3" s="1"/>
  <c r="M82" i="3"/>
  <c r="I26" i="3"/>
  <c r="E85" i="3"/>
  <c r="T85" i="3"/>
  <c r="T113" i="3" s="1"/>
  <c r="P42" i="3"/>
  <c r="M100" i="3"/>
  <c r="E101" i="3"/>
  <c r="T106" i="3"/>
  <c r="M107" i="3"/>
  <c r="T117" i="3"/>
  <c r="R42" i="3"/>
  <c r="N100" i="3"/>
  <c r="J49" i="3"/>
  <c r="U106" i="3"/>
  <c r="R50" i="3"/>
  <c r="N107" i="3"/>
  <c r="J51" i="3"/>
  <c r="F108" i="3"/>
  <c r="U108" i="3"/>
  <c r="U115" i="3"/>
  <c r="U117" i="3"/>
  <c r="D42" i="3"/>
  <c r="S42" i="3"/>
  <c r="O100" i="3"/>
  <c r="E51" i="3"/>
  <c r="E8" i="3"/>
  <c r="T8" i="3"/>
  <c r="T7" i="3" s="1"/>
  <c r="P68" i="3"/>
  <c r="T13" i="3"/>
  <c r="E23" i="3"/>
  <c r="T23" i="3"/>
  <c r="P82" i="3"/>
  <c r="M26" i="3"/>
  <c r="E42" i="3"/>
  <c r="T42" i="3"/>
  <c r="T45" i="3" s="1"/>
  <c r="P100" i="3"/>
  <c r="P107" i="3"/>
  <c r="F8" i="3"/>
  <c r="U8" i="3"/>
  <c r="U7" i="3" s="1"/>
  <c r="R68" i="3"/>
  <c r="U13" i="3"/>
  <c r="R73" i="3"/>
  <c r="F23" i="3"/>
  <c r="F22" i="3" s="1"/>
  <c r="U23" i="3"/>
  <c r="R82" i="3"/>
  <c r="F42" i="3"/>
  <c r="F45" i="3" s="1"/>
  <c r="U42" i="3"/>
  <c r="R100" i="3"/>
  <c r="G42" i="3"/>
  <c r="D100" i="3"/>
  <c r="D103" i="3" s="1"/>
  <c r="S100" i="3"/>
  <c r="S103" i="3" s="1"/>
  <c r="J42" i="3"/>
  <c r="F100" i="3"/>
  <c r="U100" i="3"/>
  <c r="U105" i="3"/>
  <c r="AA47" i="2"/>
  <c r="AJ39" i="2"/>
  <c r="AJ46" i="2"/>
  <c r="AC39" i="2"/>
  <c r="AA39" i="2"/>
  <c r="F7" i="2"/>
  <c r="F56" i="2" s="1"/>
  <c r="Y46" i="2"/>
  <c r="X39" i="2"/>
  <c r="X47" i="2"/>
  <c r="X46" i="2"/>
  <c r="AI39" i="2"/>
  <c r="AI42" i="2" s="1"/>
  <c r="AI47" i="2"/>
  <c r="X41" i="2"/>
  <c r="AH46" i="2"/>
  <c r="AI46" i="2"/>
  <c r="AK47" i="2"/>
  <c r="AJ32" i="2"/>
  <c r="AJ48" i="2" s="1"/>
  <c r="AL41" i="2"/>
  <c r="AC47" i="2"/>
  <c r="AK41" i="2"/>
  <c r="AK32" i="2"/>
  <c r="AK40" i="2" s="1"/>
  <c r="AJ21" i="2"/>
  <c r="AJ53" i="2" s="1"/>
  <c r="AH47" i="2"/>
  <c r="AC46" i="2"/>
  <c r="AI7" i="2"/>
  <c r="AI56" i="2" s="1"/>
  <c r="AG39" i="2"/>
  <c r="AG24" i="2"/>
  <c r="AG21" i="2"/>
  <c r="AG13" i="2"/>
  <c r="AG51" i="2" s="1"/>
  <c r="H46" i="2"/>
  <c r="H41" i="2"/>
  <c r="AJ41" i="2"/>
  <c r="AK39" i="2"/>
  <c r="AK42" i="2" s="1"/>
  <c r="AH13" i="2"/>
  <c r="AH12" i="2" s="1"/>
  <c r="AH39" i="2"/>
  <c r="AH32" i="2"/>
  <c r="AH49" i="2" s="1"/>
  <c r="AH24" i="2"/>
  <c r="AH55" i="2" s="1"/>
  <c r="AH21" i="2"/>
  <c r="AH54" i="2" s="1"/>
  <c r="X7" i="2"/>
  <c r="X56" i="2" s="1"/>
  <c r="AF32" i="2"/>
  <c r="AF40" i="2" s="1"/>
  <c r="AF24" i="2"/>
  <c r="AF21" i="2"/>
  <c r="AF54" i="2" s="1"/>
  <c r="AF13" i="2"/>
  <c r="AF12" i="2" s="1"/>
  <c r="AH7" i="2"/>
  <c r="AH56" i="2" s="1"/>
  <c r="AE32" i="2"/>
  <c r="AE40" i="2" s="1"/>
  <c r="AE24" i="2"/>
  <c r="AE21" i="2"/>
  <c r="AE54" i="2" s="1"/>
  <c r="AE13" i="2"/>
  <c r="AE51" i="2" s="1"/>
  <c r="AG7" i="2"/>
  <c r="AD32" i="2"/>
  <c r="AD42" i="2" s="1"/>
  <c r="AD24" i="2"/>
  <c r="AD21" i="2"/>
  <c r="AD13" i="2"/>
  <c r="AD12" i="2" s="1"/>
  <c r="AF7" i="2"/>
  <c r="AF56" i="2" s="1"/>
  <c r="AL32" i="2"/>
  <c r="AL40" i="2" s="1"/>
  <c r="AC32" i="2"/>
  <c r="AC48" i="2" s="1"/>
  <c r="AC24" i="2"/>
  <c r="AC55" i="2" s="1"/>
  <c r="AC21" i="2"/>
  <c r="AC13" i="2"/>
  <c r="AC12" i="2" s="1"/>
  <c r="AE7" i="2"/>
  <c r="AE45" i="2" s="1"/>
  <c r="AB32" i="2"/>
  <c r="AB40" i="2" s="1"/>
  <c r="AB24" i="2"/>
  <c r="AB21" i="2"/>
  <c r="AB54" i="2" s="1"/>
  <c r="AB13" i="2"/>
  <c r="AB12" i="2" s="1"/>
  <c r="AD7" i="2"/>
  <c r="AD56" i="2" s="1"/>
  <c r="AL21" i="2"/>
  <c r="AL54" i="2" s="1"/>
  <c r="AA32" i="2"/>
  <c r="AA24" i="2"/>
  <c r="AA55" i="2" s="1"/>
  <c r="AA21" i="2"/>
  <c r="AA13" i="2"/>
  <c r="AA12" i="2" s="1"/>
  <c r="AC7" i="2"/>
  <c r="AK21" i="2"/>
  <c r="AK52" i="2" s="1"/>
  <c r="AG32" i="2"/>
  <c r="AG44" i="2" s="1"/>
  <c r="Z32" i="2"/>
  <c r="Z40" i="2" s="1"/>
  <c r="Z24" i="2"/>
  <c r="Z21" i="2"/>
  <c r="Z13" i="2"/>
  <c r="Z51" i="2" s="1"/>
  <c r="AB7" i="2"/>
  <c r="Y32" i="2"/>
  <c r="Y40" i="2" s="1"/>
  <c r="Y24" i="2"/>
  <c r="Y55" i="2" s="1"/>
  <c r="Y21" i="2"/>
  <c r="Y54" i="2" s="1"/>
  <c r="Y13" i="2"/>
  <c r="Y12" i="2" s="1"/>
  <c r="AA7" i="2"/>
  <c r="AA45" i="2" s="1"/>
  <c r="AL7" i="2"/>
  <c r="AL45" i="2" s="1"/>
  <c r="X32" i="2"/>
  <c r="X40" i="2" s="1"/>
  <c r="X24" i="2"/>
  <c r="X55" i="2" s="1"/>
  <c r="X21" i="2"/>
  <c r="X13" i="2"/>
  <c r="X12" i="2" s="1"/>
  <c r="Z7" i="2"/>
  <c r="Z45" i="2" s="1"/>
  <c r="AK7" i="2"/>
  <c r="AK45" i="2" s="1"/>
  <c r="Q41" i="2"/>
  <c r="E41" i="2"/>
  <c r="AI32" i="2"/>
  <c r="AI40" i="2" s="1"/>
  <c r="AI24" i="2"/>
  <c r="AI55" i="2" s="1"/>
  <c r="AI21" i="2"/>
  <c r="AI13" i="2"/>
  <c r="AI51" i="2" s="1"/>
  <c r="Y7" i="2"/>
  <c r="AJ7" i="2"/>
  <c r="AJ56" i="2" s="1"/>
  <c r="AK55" i="2"/>
  <c r="AK51" i="2"/>
  <c r="AK12" i="2"/>
  <c r="AJ55" i="2"/>
  <c r="AJ51" i="2"/>
  <c r="AJ12" i="2"/>
  <c r="AL48" i="2"/>
  <c r="AL51" i="2"/>
  <c r="AL12" i="2"/>
  <c r="AL55" i="2"/>
  <c r="AF51" i="2"/>
  <c r="AG54" i="2"/>
  <c r="AI45" i="2"/>
  <c r="AG45" i="2"/>
  <c r="AG56" i="2"/>
  <c r="AC49" i="2"/>
  <c r="AB48" i="2"/>
  <c r="AB49" i="2"/>
  <c r="AF53" i="2"/>
  <c r="AI12" i="2"/>
  <c r="X45" i="2"/>
  <c r="G32" i="2"/>
  <c r="G49" i="2" s="1"/>
  <c r="J24" i="2"/>
  <c r="J55" i="2" s="1"/>
  <c r="O32" i="2"/>
  <c r="O40" i="2" s="1"/>
  <c r="G46" i="2"/>
  <c r="G41" i="2"/>
  <c r="M46" i="2"/>
  <c r="H13" i="2"/>
  <c r="H51" i="2" s="1"/>
  <c r="J41" i="2"/>
  <c r="P32" i="2"/>
  <c r="P40" i="2" s="1"/>
  <c r="D32" i="2"/>
  <c r="D40" i="2" s="1"/>
  <c r="D41" i="2"/>
  <c r="D13" i="2"/>
  <c r="D51" i="2" s="1"/>
  <c r="J13" i="2"/>
  <c r="J51" i="2" s="1"/>
  <c r="Q32" i="2"/>
  <c r="Q40" i="2" s="1"/>
  <c r="E32" i="2"/>
  <c r="E49" i="2" s="1"/>
  <c r="N13" i="2"/>
  <c r="N51" i="2" s="1"/>
  <c r="I24" i="2"/>
  <c r="I55" i="2" s="1"/>
  <c r="H24" i="2"/>
  <c r="H55" i="2" s="1"/>
  <c r="D21" i="2"/>
  <c r="D54" i="2" s="1"/>
  <c r="G47" i="2"/>
  <c r="L41" i="2"/>
  <c r="G24" i="2"/>
  <c r="G55" i="2" s="1"/>
  <c r="N32" i="2"/>
  <c r="N40" i="2" s="1"/>
  <c r="D46" i="2"/>
  <c r="M32" i="2"/>
  <c r="M48" i="2" s="1"/>
  <c r="N7" i="2"/>
  <c r="L32" i="2"/>
  <c r="L40" i="2" s="1"/>
  <c r="K32" i="2"/>
  <c r="K40" i="2" s="1"/>
  <c r="H39" i="2"/>
  <c r="J32" i="2"/>
  <c r="J49" i="2" s="1"/>
  <c r="K41" i="2"/>
  <c r="K46" i="2"/>
  <c r="I32" i="2"/>
  <c r="I40" i="2" s="1"/>
  <c r="R39" i="2"/>
  <c r="F39" i="2"/>
  <c r="P13" i="2"/>
  <c r="P12" i="2" s="1"/>
  <c r="H32" i="2"/>
  <c r="H40" i="2" s="1"/>
  <c r="Q39" i="2"/>
  <c r="E39" i="2"/>
  <c r="O41" i="2"/>
  <c r="P39" i="2"/>
  <c r="P21" i="2"/>
  <c r="P54" i="2" s="1"/>
  <c r="N41" i="2"/>
  <c r="R32" i="2"/>
  <c r="R48" i="2" s="1"/>
  <c r="F32" i="2"/>
  <c r="F48" i="2" s="1"/>
  <c r="D24" i="2"/>
  <c r="D55" i="2" s="1"/>
  <c r="O21" i="2"/>
  <c r="O54" i="2" s="1"/>
  <c r="M41" i="2"/>
  <c r="R24" i="2"/>
  <c r="R55" i="2" s="1"/>
  <c r="L21" i="2"/>
  <c r="L54" i="2" s="1"/>
  <c r="E24" i="2"/>
  <c r="E55" i="2" s="1"/>
  <c r="O24" i="2"/>
  <c r="O55" i="2" s="1"/>
  <c r="I21" i="2"/>
  <c r="I54" i="2" s="1"/>
  <c r="P41" i="2"/>
  <c r="J7" i="2"/>
  <c r="F24" i="2"/>
  <c r="K47" i="2"/>
  <c r="K21" i="2"/>
  <c r="K54" i="2" s="1"/>
  <c r="H47" i="2"/>
  <c r="R7" i="2"/>
  <c r="N24" i="2"/>
  <c r="N55" i="2" s="1"/>
  <c r="H21" i="2"/>
  <c r="H54" i="2" s="1"/>
  <c r="I7" i="2"/>
  <c r="J21" i="2"/>
  <c r="J54" i="2" s="1"/>
  <c r="M13" i="2"/>
  <c r="M12" i="2" s="1"/>
  <c r="M24" i="2"/>
  <c r="M55" i="2" s="1"/>
  <c r="G21" i="2"/>
  <c r="G54" i="2" s="1"/>
  <c r="L13" i="2"/>
  <c r="L12" i="2" s="1"/>
  <c r="L24" i="2"/>
  <c r="R21" i="2"/>
  <c r="R54" i="2" s="1"/>
  <c r="F21" i="2"/>
  <c r="F54" i="2" s="1"/>
  <c r="D39" i="2"/>
  <c r="K24" i="2"/>
  <c r="Q21" i="2"/>
  <c r="Q54" i="2" s="1"/>
  <c r="E21" i="2"/>
  <c r="E54" i="2" s="1"/>
  <c r="J39" i="2"/>
  <c r="Q24" i="2"/>
  <c r="Q55" i="2" s="1"/>
  <c r="P24" i="2"/>
  <c r="P55" i="2" s="1"/>
  <c r="O47" i="2"/>
  <c r="P47" i="2"/>
  <c r="N21" i="2"/>
  <c r="N54" i="2" s="1"/>
  <c r="M21" i="2"/>
  <c r="M54" i="2" s="1"/>
  <c r="J46" i="2"/>
  <c r="D7" i="2"/>
  <c r="N39" i="2"/>
  <c r="E13" i="2"/>
  <c r="D47" i="2"/>
  <c r="H7" i="2"/>
  <c r="M39" i="2"/>
  <c r="K13" i="2"/>
  <c r="L39" i="2"/>
  <c r="N47" i="2"/>
  <c r="K39" i="2"/>
  <c r="I13" i="2"/>
  <c r="J47" i="2"/>
  <c r="I47" i="2"/>
  <c r="O7" i="2"/>
  <c r="Q7" i="2"/>
  <c r="E7" i="2"/>
  <c r="O39" i="2"/>
  <c r="I39" i="2"/>
  <c r="R13" i="2"/>
  <c r="F13" i="2"/>
  <c r="G13" i="2"/>
  <c r="G7" i="2"/>
  <c r="G39" i="2"/>
  <c r="Q13" i="2"/>
  <c r="K7" i="2"/>
  <c r="M7" i="2"/>
  <c r="L7" i="2"/>
  <c r="O13" i="2"/>
  <c r="E47" i="2"/>
  <c r="P46" i="2"/>
  <c r="P7" i="2"/>
  <c r="M47" i="2"/>
  <c r="L47" i="2"/>
  <c r="E46" i="2"/>
  <c r="Q46" i="2"/>
  <c r="Q47" i="2"/>
  <c r="I46" i="2"/>
  <c r="F47" i="2"/>
  <c r="R47" i="2"/>
  <c r="N46" i="2"/>
  <c r="O46" i="2"/>
  <c r="F45" i="2"/>
  <c r="U110" i="3" l="1"/>
  <c r="O34" i="3"/>
  <c r="O48" i="3"/>
  <c r="K48" i="3"/>
  <c r="T103" i="3"/>
  <c r="D73" i="3"/>
  <c r="P45" i="3"/>
  <c r="G110" i="3"/>
  <c r="F7" i="3"/>
  <c r="F47" i="3"/>
  <c r="S49" i="3"/>
  <c r="G13" i="3"/>
  <c r="R57" i="3"/>
  <c r="D47" i="3"/>
  <c r="P53" i="3"/>
  <c r="E7" i="3"/>
  <c r="E47" i="3"/>
  <c r="F106" i="3"/>
  <c r="G103" i="3"/>
  <c r="G101" i="3"/>
  <c r="G47" i="3"/>
  <c r="N106" i="3"/>
  <c r="N118" i="3"/>
  <c r="J56" i="3"/>
  <c r="T101" i="3"/>
  <c r="M43" i="3"/>
  <c r="D109" i="3"/>
  <c r="S60" i="3"/>
  <c r="K106" i="3"/>
  <c r="K113" i="3"/>
  <c r="O113" i="3"/>
  <c r="AA42" i="2"/>
  <c r="D114" i="3"/>
  <c r="F114" i="3"/>
  <c r="M109" i="3"/>
  <c r="Z53" i="2"/>
  <c r="AD53" i="2"/>
  <c r="M110" i="3"/>
  <c r="M103" i="3"/>
  <c r="AH48" i="2"/>
  <c r="AJ49" i="2"/>
  <c r="K52" i="3"/>
  <c r="U43" i="3"/>
  <c r="U34" i="3"/>
  <c r="J43" i="3"/>
  <c r="J34" i="3"/>
  <c r="S52" i="3"/>
  <c r="S34" i="3"/>
  <c r="D52" i="3"/>
  <c r="D34" i="3"/>
  <c r="F43" i="3"/>
  <c r="F34" i="3"/>
  <c r="D45" i="3"/>
  <c r="D43" i="3"/>
  <c r="K53" i="3"/>
  <c r="I52" i="3"/>
  <c r="I34" i="3"/>
  <c r="R43" i="3"/>
  <c r="R34" i="3"/>
  <c r="F13" i="3"/>
  <c r="F52" i="3"/>
  <c r="K45" i="3"/>
  <c r="K43" i="3"/>
  <c r="O22" i="3"/>
  <c r="M52" i="3"/>
  <c r="M34" i="3"/>
  <c r="O45" i="3"/>
  <c r="O53" i="3"/>
  <c r="P43" i="3"/>
  <c r="P34" i="3"/>
  <c r="D53" i="3"/>
  <c r="N53" i="3"/>
  <c r="N34" i="3"/>
  <c r="T43" i="3"/>
  <c r="T34" i="3"/>
  <c r="F53" i="3"/>
  <c r="G43" i="3"/>
  <c r="G34" i="3"/>
  <c r="E43" i="3"/>
  <c r="E34" i="3"/>
  <c r="I43" i="3"/>
  <c r="O60" i="3"/>
  <c r="O7" i="3"/>
  <c r="J45" i="3"/>
  <c r="K118" i="3"/>
  <c r="K47" i="3"/>
  <c r="I45" i="3"/>
  <c r="M56" i="3"/>
  <c r="N60" i="3"/>
  <c r="N7" i="3"/>
  <c r="J73" i="3"/>
  <c r="M47" i="3"/>
  <c r="M7" i="3"/>
  <c r="K116" i="3"/>
  <c r="K114" i="3"/>
  <c r="O110" i="3"/>
  <c r="G60" i="3"/>
  <c r="G7" i="3"/>
  <c r="R49" i="3"/>
  <c r="R7" i="3"/>
  <c r="D49" i="3"/>
  <c r="D7" i="3"/>
  <c r="E113" i="3"/>
  <c r="E112" i="3"/>
  <c r="I60" i="3"/>
  <c r="I7" i="3"/>
  <c r="S114" i="3"/>
  <c r="F110" i="3"/>
  <c r="R45" i="3"/>
  <c r="G73" i="3"/>
  <c r="D113" i="3"/>
  <c r="K60" i="3"/>
  <c r="K7" i="3"/>
  <c r="O105" i="3"/>
  <c r="J53" i="3"/>
  <c r="I13" i="3"/>
  <c r="O101" i="3"/>
  <c r="J47" i="3"/>
  <c r="O103" i="3"/>
  <c r="R52" i="3"/>
  <c r="J60" i="3"/>
  <c r="J7" i="3"/>
  <c r="S53" i="3"/>
  <c r="N58" i="3"/>
  <c r="N22" i="3"/>
  <c r="M22" i="3"/>
  <c r="I58" i="3"/>
  <c r="I22" i="3"/>
  <c r="S47" i="3"/>
  <c r="P56" i="3"/>
  <c r="P22" i="3"/>
  <c r="K58" i="3"/>
  <c r="K22" i="3"/>
  <c r="S22" i="3"/>
  <c r="U22" i="3"/>
  <c r="D58" i="3"/>
  <c r="D22" i="3"/>
  <c r="S45" i="3"/>
  <c r="T57" i="3"/>
  <c r="T22" i="3"/>
  <c r="E56" i="3"/>
  <c r="E22" i="3"/>
  <c r="S43" i="3"/>
  <c r="R58" i="3"/>
  <c r="R22" i="3"/>
  <c r="S109" i="3"/>
  <c r="J22" i="3"/>
  <c r="S115" i="3"/>
  <c r="N105" i="3"/>
  <c r="N103" i="3"/>
  <c r="I56" i="3"/>
  <c r="U57" i="3"/>
  <c r="N109" i="3"/>
  <c r="J57" i="3"/>
  <c r="K13" i="3"/>
  <c r="P73" i="3"/>
  <c r="N57" i="3"/>
  <c r="G105" i="3"/>
  <c r="N113" i="3"/>
  <c r="N73" i="3"/>
  <c r="P103" i="3"/>
  <c r="G49" i="3"/>
  <c r="G106" i="3"/>
  <c r="T53" i="3"/>
  <c r="G61" i="3"/>
  <c r="S105" i="3"/>
  <c r="J116" i="3"/>
  <c r="P110" i="3"/>
  <c r="J114" i="3"/>
  <c r="N101" i="3"/>
  <c r="T52" i="3"/>
  <c r="N47" i="3"/>
  <c r="U73" i="3"/>
  <c r="F116" i="3"/>
  <c r="R56" i="3"/>
  <c r="U113" i="3"/>
  <c r="N49" i="3"/>
  <c r="J103" i="3"/>
  <c r="I112" i="3"/>
  <c r="S101" i="3"/>
  <c r="F73" i="3"/>
  <c r="J59" i="3"/>
  <c r="F113" i="3"/>
  <c r="G45" i="3"/>
  <c r="U103" i="3"/>
  <c r="R103" i="3"/>
  <c r="M60" i="3"/>
  <c r="S106" i="3"/>
  <c r="R110" i="3"/>
  <c r="N45" i="3"/>
  <c r="O61" i="3"/>
  <c r="F105" i="3"/>
  <c r="F103" i="3"/>
  <c r="U45" i="3"/>
  <c r="E117" i="3"/>
  <c r="M114" i="3"/>
  <c r="U53" i="3"/>
  <c r="E53" i="3"/>
  <c r="M13" i="3"/>
  <c r="U118" i="3"/>
  <c r="F118" i="3"/>
  <c r="J101" i="3"/>
  <c r="M49" i="3"/>
  <c r="G114" i="3"/>
  <c r="U114" i="3"/>
  <c r="S13" i="3"/>
  <c r="R114" i="3"/>
  <c r="K105" i="3"/>
  <c r="J109" i="3"/>
  <c r="R109" i="3"/>
  <c r="G52" i="3"/>
  <c r="O49" i="3"/>
  <c r="P13" i="3"/>
  <c r="G53" i="3"/>
  <c r="O47" i="3"/>
  <c r="N52" i="3"/>
  <c r="O117" i="3"/>
  <c r="U52" i="3"/>
  <c r="U101" i="3"/>
  <c r="F109" i="3"/>
  <c r="S117" i="3"/>
  <c r="E45" i="3"/>
  <c r="K109" i="3"/>
  <c r="K103" i="3"/>
  <c r="N43" i="3"/>
  <c r="E106" i="3"/>
  <c r="D13" i="3"/>
  <c r="P113" i="3"/>
  <c r="S113" i="3"/>
  <c r="J61" i="3"/>
  <c r="P109" i="3"/>
  <c r="K61" i="3"/>
  <c r="D56" i="3"/>
  <c r="R60" i="3"/>
  <c r="J106" i="3"/>
  <c r="J13" i="3"/>
  <c r="D60" i="3"/>
  <c r="O73" i="3"/>
  <c r="R47" i="3"/>
  <c r="I106" i="3"/>
  <c r="E52" i="3"/>
  <c r="R61" i="3"/>
  <c r="P58" i="3"/>
  <c r="I47" i="3"/>
  <c r="I49" i="3"/>
  <c r="K110" i="3"/>
  <c r="S118" i="3"/>
  <c r="R59" i="3"/>
  <c r="I118" i="3"/>
  <c r="I101" i="3"/>
  <c r="D118" i="3"/>
  <c r="I103" i="3"/>
  <c r="I105" i="3"/>
  <c r="K73" i="3"/>
  <c r="F56" i="3"/>
  <c r="I114" i="3"/>
  <c r="J118" i="3"/>
  <c r="D57" i="3"/>
  <c r="N61" i="3"/>
  <c r="G118" i="3"/>
  <c r="G56" i="3"/>
  <c r="O13" i="3"/>
  <c r="R13" i="3"/>
  <c r="D115" i="3"/>
  <c r="N56" i="3"/>
  <c r="G58" i="3"/>
  <c r="J105" i="3"/>
  <c r="I109" i="3"/>
  <c r="N114" i="3"/>
  <c r="I53" i="3"/>
  <c r="I113" i="3"/>
  <c r="O57" i="3"/>
  <c r="N13" i="3"/>
  <c r="G115" i="3"/>
  <c r="N116" i="3"/>
  <c r="E13" i="3"/>
  <c r="G57" i="3"/>
  <c r="O58" i="3"/>
  <c r="M115" i="3"/>
  <c r="D59" i="3"/>
  <c r="O56" i="3"/>
  <c r="T56" i="3"/>
  <c r="T58" i="3"/>
  <c r="O116" i="3"/>
  <c r="O118" i="3"/>
  <c r="M113" i="3"/>
  <c r="P115" i="3"/>
  <c r="P114" i="3"/>
  <c r="G113" i="3"/>
  <c r="O114" i="3"/>
  <c r="R118" i="3"/>
  <c r="R105" i="3"/>
  <c r="R117" i="3"/>
  <c r="R106" i="3"/>
  <c r="U61" i="3"/>
  <c r="U47" i="3"/>
  <c r="U60" i="3"/>
  <c r="U49" i="3"/>
  <c r="E58" i="3"/>
  <c r="R113" i="3"/>
  <c r="E57" i="3"/>
  <c r="F61" i="3"/>
  <c r="F60" i="3"/>
  <c r="F49" i="3"/>
  <c r="T118" i="3"/>
  <c r="M57" i="3"/>
  <c r="E118" i="3"/>
  <c r="T116" i="3"/>
  <c r="D61" i="3"/>
  <c r="U56" i="3"/>
  <c r="M117" i="3"/>
  <c r="M118" i="3"/>
  <c r="M105" i="3"/>
  <c r="M106" i="3"/>
  <c r="K57" i="3"/>
  <c r="E116" i="3"/>
  <c r="K56" i="3"/>
  <c r="E114" i="3"/>
  <c r="P106" i="3"/>
  <c r="P118" i="3"/>
  <c r="P105" i="3"/>
  <c r="P117" i="3"/>
  <c r="P49" i="3"/>
  <c r="P61" i="3"/>
  <c r="P47" i="3"/>
  <c r="P60" i="3"/>
  <c r="R115" i="3"/>
  <c r="M59" i="3"/>
  <c r="I59" i="3"/>
  <c r="I61" i="3"/>
  <c r="T49" i="3"/>
  <c r="T61" i="3"/>
  <c r="T47" i="3"/>
  <c r="T60" i="3"/>
  <c r="U58" i="3"/>
  <c r="T114" i="3"/>
  <c r="S61" i="3"/>
  <c r="E61" i="3"/>
  <c r="E49" i="3"/>
  <c r="E60" i="3"/>
  <c r="F58" i="3"/>
  <c r="I57" i="3"/>
  <c r="F57" i="3"/>
  <c r="S57" i="3"/>
  <c r="S59" i="3"/>
  <c r="M61" i="3"/>
  <c r="AC40" i="2"/>
  <c r="AI48" i="2"/>
  <c r="F44" i="2"/>
  <c r="AF52" i="2"/>
  <c r="AA56" i="2"/>
  <c r="Y53" i="2"/>
  <c r="AG52" i="2"/>
  <c r="Y42" i="2"/>
  <c r="AA49" i="2"/>
  <c r="AG12" i="2"/>
  <c r="AC42" i="2"/>
  <c r="AJ40" i="2"/>
  <c r="X53" i="2"/>
  <c r="AD52" i="2"/>
  <c r="AJ42" i="2"/>
  <c r="Z49" i="2"/>
  <c r="AG57" i="2"/>
  <c r="Z42" i="2"/>
  <c r="AJ44" i="2"/>
  <c r="AC44" i="2"/>
  <c r="G48" i="2"/>
  <c r="AH45" i="2"/>
  <c r="AK49" i="2"/>
  <c r="AA52" i="2"/>
  <c r="AE12" i="2"/>
  <c r="AE49" i="2"/>
  <c r="AB44" i="2"/>
  <c r="AI49" i="2"/>
  <c r="Y52" i="2"/>
  <c r="AB56" i="2"/>
  <c r="G40" i="2"/>
  <c r="AB45" i="2"/>
  <c r="AD45" i="2"/>
  <c r="AF45" i="2"/>
  <c r="AF55" i="2"/>
  <c r="AF44" i="2"/>
  <c r="Z12" i="2"/>
  <c r="AD51" i="2"/>
  <c r="X52" i="2"/>
  <c r="Z44" i="2"/>
  <c r="AL53" i="2"/>
  <c r="AE44" i="2"/>
  <c r="AL42" i="2"/>
  <c r="AC52" i="2"/>
  <c r="AE52" i="2"/>
  <c r="AK48" i="2"/>
  <c r="AA40" i="2"/>
  <c r="AE42" i="2"/>
  <c r="AH57" i="2"/>
  <c r="AA48" i="2"/>
  <c r="AE57" i="2"/>
  <c r="AI44" i="2"/>
  <c r="AA44" i="2"/>
  <c r="AE56" i="2"/>
  <c r="AG53" i="2"/>
  <c r="Y51" i="2"/>
  <c r="AE53" i="2"/>
  <c r="AG55" i="2"/>
  <c r="AL57" i="2"/>
  <c r="AJ52" i="2"/>
  <c r="AF57" i="2"/>
  <c r="AC54" i="2"/>
  <c r="AJ54" i="2"/>
  <c r="AH53" i="2"/>
  <c r="AE55" i="2"/>
  <c r="AC57" i="2"/>
  <c r="AC53" i="2"/>
  <c r="AH52" i="2"/>
  <c r="AC56" i="2"/>
  <c r="AE48" i="2"/>
  <c r="Z52" i="2"/>
  <c r="Y49" i="2"/>
  <c r="AA51" i="2"/>
  <c r="Y48" i="2"/>
  <c r="Y44" i="2"/>
  <c r="AL49" i="2"/>
  <c r="AI53" i="2"/>
  <c r="AH44" i="2"/>
  <c r="AC45" i="2"/>
  <c r="AB52" i="2"/>
  <c r="AD57" i="2"/>
  <c r="AD54" i="2"/>
  <c r="AJ45" i="2"/>
  <c r="Z54" i="2"/>
  <c r="AJ57" i="2"/>
  <c r="AD55" i="2"/>
  <c r="AH40" i="2"/>
  <c r="AI54" i="2"/>
  <c r="X51" i="2"/>
  <c r="Z55" i="2"/>
  <c r="AD44" i="2"/>
  <c r="AC51" i="2"/>
  <c r="AF49" i="2"/>
  <c r="L42" i="2"/>
  <c r="X57" i="2"/>
  <c r="AB51" i="2"/>
  <c r="AF48" i="2"/>
  <c r="AK56" i="2"/>
  <c r="AA57" i="2"/>
  <c r="L48" i="2"/>
  <c r="O49" i="2"/>
  <c r="AI52" i="2"/>
  <c r="X54" i="2"/>
  <c r="AF42" i="2"/>
  <c r="AK44" i="2"/>
  <c r="O48" i="2"/>
  <c r="E48" i="2"/>
  <c r="Z48" i="2"/>
  <c r="AL56" i="2"/>
  <c r="AH51" i="2"/>
  <c r="AB57" i="2"/>
  <c r="AG48" i="2"/>
  <c r="AG42" i="2"/>
  <c r="G45" i="2"/>
  <c r="G56" i="2"/>
  <c r="G57" i="2"/>
  <c r="R45" i="2"/>
  <c r="R56" i="2"/>
  <c r="R57" i="2"/>
  <c r="AG40" i="2"/>
  <c r="AL52" i="2"/>
  <c r="AL44" i="2"/>
  <c r="Y57" i="2"/>
  <c r="AG49" i="2"/>
  <c r="Y56" i="2"/>
  <c r="AB53" i="2"/>
  <c r="P45" i="2"/>
  <c r="P56" i="2"/>
  <c r="P57" i="2"/>
  <c r="Y45" i="2"/>
  <c r="AB55" i="2"/>
  <c r="AI57" i="2"/>
  <c r="AK54" i="2"/>
  <c r="AH42" i="2"/>
  <c r="AK53" i="2"/>
  <c r="G53" i="2"/>
  <c r="H56" i="2"/>
  <c r="H57" i="2"/>
  <c r="J56" i="2"/>
  <c r="J57" i="2"/>
  <c r="X49" i="2"/>
  <c r="F57" i="2"/>
  <c r="AD40" i="2"/>
  <c r="E45" i="2"/>
  <c r="E56" i="2"/>
  <c r="E57" i="2"/>
  <c r="X44" i="2"/>
  <c r="X48" i="2"/>
  <c r="N45" i="2"/>
  <c r="N57" i="2"/>
  <c r="N56" i="2"/>
  <c r="L45" i="2"/>
  <c r="L57" i="2"/>
  <c r="L56" i="2"/>
  <c r="Q45" i="2"/>
  <c r="Q56" i="2"/>
  <c r="Q57" i="2"/>
  <c r="Z57" i="2"/>
  <c r="X42" i="2"/>
  <c r="AA54" i="2"/>
  <c r="AB42" i="2"/>
  <c r="AD49" i="2"/>
  <c r="AK57" i="2"/>
  <c r="M45" i="2"/>
  <c r="M56" i="2"/>
  <c r="M57" i="2"/>
  <c r="O45" i="2"/>
  <c r="O57" i="2"/>
  <c r="O56" i="2"/>
  <c r="H12" i="2"/>
  <c r="Z56" i="2"/>
  <c r="AA53" i="2"/>
  <c r="AD48" i="2"/>
  <c r="K56" i="2"/>
  <c r="K57" i="2"/>
  <c r="D57" i="2"/>
  <c r="D56" i="2"/>
  <c r="I56" i="2"/>
  <c r="I57" i="2"/>
  <c r="F52" i="2"/>
  <c r="N48" i="2"/>
  <c r="R44" i="2"/>
  <c r="L49" i="2"/>
  <c r="R49" i="2"/>
  <c r="D12" i="2"/>
  <c r="H48" i="2"/>
  <c r="Q48" i="2"/>
  <c r="J48" i="2"/>
  <c r="J40" i="2"/>
  <c r="H49" i="2"/>
  <c r="Q49" i="2"/>
  <c r="O52" i="2"/>
  <c r="I42" i="2"/>
  <c r="M42" i="2"/>
  <c r="H42" i="2"/>
  <c r="G42" i="2"/>
  <c r="P49" i="2"/>
  <c r="J52" i="2"/>
  <c r="I52" i="2"/>
  <c r="K42" i="2"/>
  <c r="D49" i="2"/>
  <c r="J12" i="2"/>
  <c r="J42" i="2"/>
  <c r="F42" i="2"/>
  <c r="Q44" i="2"/>
  <c r="F49" i="2"/>
  <c r="P42" i="2"/>
  <c r="R42" i="2"/>
  <c r="F40" i="2"/>
  <c r="D48" i="2"/>
  <c r="O42" i="2"/>
  <c r="H44" i="2"/>
  <c r="K52" i="2"/>
  <c r="P48" i="2"/>
  <c r="D53" i="2"/>
  <c r="M49" i="2"/>
  <c r="D42" i="2"/>
  <c r="E42" i="2"/>
  <c r="Q42" i="2"/>
  <c r="E40" i="2"/>
  <c r="N42" i="2"/>
  <c r="K45" i="2"/>
  <c r="I44" i="2"/>
  <c r="I49" i="2"/>
  <c r="N49" i="2"/>
  <c r="R40" i="2"/>
  <c r="L44" i="2"/>
  <c r="K48" i="2"/>
  <c r="I48" i="2"/>
  <c r="P52" i="2"/>
  <c r="L51" i="2"/>
  <c r="N12" i="2"/>
  <c r="I53" i="2"/>
  <c r="D52" i="2"/>
  <c r="M51" i="2"/>
  <c r="K49" i="2"/>
  <c r="G44" i="2"/>
  <c r="K55" i="2"/>
  <c r="N53" i="2"/>
  <c r="H53" i="2"/>
  <c r="E53" i="2"/>
  <c r="K53" i="2"/>
  <c r="N52" i="2"/>
  <c r="R53" i="2"/>
  <c r="H52" i="2"/>
  <c r="M40" i="2"/>
  <c r="N44" i="2"/>
  <c r="O53" i="2"/>
  <c r="L53" i="2"/>
  <c r="R52" i="2"/>
  <c r="F53" i="2"/>
  <c r="I45" i="2"/>
  <c r="M53" i="2"/>
  <c r="P51" i="2"/>
  <c r="Q53" i="2"/>
  <c r="M52" i="2"/>
  <c r="O51" i="2"/>
  <c r="O12" i="2"/>
  <c r="L52" i="2"/>
  <c r="L55" i="2"/>
  <c r="E51" i="2"/>
  <c r="E12" i="2"/>
  <c r="Q51" i="2"/>
  <c r="Q12" i="2"/>
  <c r="D45" i="2"/>
  <c r="D44" i="2"/>
  <c r="F55" i="2"/>
  <c r="I51" i="2"/>
  <c r="I12" i="2"/>
  <c r="H45" i="2"/>
  <c r="Q52" i="2"/>
  <c r="G51" i="2"/>
  <c r="G12" i="2"/>
  <c r="J45" i="2"/>
  <c r="E52" i="2"/>
  <c r="J53" i="2"/>
  <c r="F51" i="2"/>
  <c r="F12" i="2"/>
  <c r="G52" i="2"/>
  <c r="R51" i="2"/>
  <c r="R12" i="2"/>
  <c r="K51" i="2"/>
  <c r="K12" i="2"/>
  <c r="P53" i="2"/>
  <c r="J44" i="2"/>
  <c r="O44" i="2"/>
  <c r="E44" i="2"/>
  <c r="K44" i="2"/>
  <c r="M44" i="2"/>
  <c r="P44" i="2"/>
</calcChain>
</file>

<file path=xl/sharedStrings.xml><?xml version="1.0" encoding="utf-8"?>
<sst xmlns="http://schemas.openxmlformats.org/spreadsheetml/2006/main" count="437" uniqueCount="101">
  <si>
    <t>year</t>
  </si>
  <si>
    <t>variable</t>
  </si>
  <si>
    <t>sector</t>
  </si>
  <si>
    <t>unit</t>
  </si>
  <si>
    <t>2C Main_No-LCP</t>
  </si>
  <si>
    <t>2C Main_10%-LCP</t>
  </si>
  <si>
    <t>2C Main_50%-LCP</t>
  </si>
  <si>
    <t>2C Main_100%-LCP</t>
  </si>
  <si>
    <t>A/R-Focused_10%-LCP</t>
  </si>
  <si>
    <t>A/R-Focused_50%-LCP</t>
  </si>
  <si>
    <t>A/R-Focused_100%-LCP</t>
  </si>
  <si>
    <t>Low-Bioenergy_No-LCP</t>
  </si>
  <si>
    <t>Low-Bioenergy_10%-LCP</t>
  </si>
  <si>
    <t>Low-Bioenergy_50%-LCP</t>
  </si>
  <si>
    <t>Low-Bioenergy_100%-LCP</t>
  </si>
  <si>
    <t>1.5C_No-LCP</t>
  </si>
  <si>
    <t>1.5C_10%-LCP</t>
  </si>
  <si>
    <t>1.5C_50%-LCP</t>
  </si>
  <si>
    <t>1.5C_100%-LCP</t>
  </si>
  <si>
    <t>LandCDR</t>
  </si>
  <si>
    <t>Land-based (CCS) BECCS</t>
  </si>
  <si>
    <t>GtCO2 /yr</t>
  </si>
  <si>
    <t>Land-based (NonCCS) BECCS</t>
  </si>
  <si>
    <t>LULUCF</t>
  </si>
  <si>
    <t>NonLand-based BECCS</t>
  </si>
  <si>
    <t>BiomassEJ</t>
  </si>
  <si>
    <t>MSW</t>
  </si>
  <si>
    <t>EJ per yr (mean)</t>
  </si>
  <si>
    <t>Purpose-grown | CCS</t>
  </si>
  <si>
    <t>Purpose-grown | NoCCS</t>
  </si>
  <si>
    <t>Residue</t>
  </si>
  <si>
    <t>Residue | Crop</t>
  </si>
  <si>
    <t>Residue | Forestry</t>
  </si>
  <si>
    <t>Biogenic Carbon</t>
  </si>
  <si>
    <t>Residue &amp; MSW | CCS</t>
  </si>
  <si>
    <t>Residue &amp; MSW | NoCCS</t>
  </si>
  <si>
    <t>Land</t>
  </si>
  <si>
    <t>Cropland | Energy</t>
  </si>
  <si>
    <t>Mha</t>
  </si>
  <si>
    <t>Cropland | NonEnergy</t>
  </si>
  <si>
    <t>Forest | Managed</t>
  </si>
  <si>
    <t>Forest | Unmanaged</t>
  </si>
  <si>
    <t>Other Natural Land</t>
  </si>
  <si>
    <t>Pasture</t>
  </si>
  <si>
    <t>Cropland | Energy | CCS</t>
  </si>
  <si>
    <t>Cropland | Energy | NonCCS</t>
  </si>
  <si>
    <t>Land Carbon Stock Change</t>
  </si>
  <si>
    <t>Forest</t>
  </si>
  <si>
    <t>aaa</t>
  </si>
  <si>
    <t>2C Main</t>
  </si>
  <si>
    <t>A/R-Focused</t>
  </si>
  <si>
    <t>Low-Bioenergy</t>
  </si>
  <si>
    <t>1.5C</t>
  </si>
  <si>
    <t>No-LCP</t>
  </si>
  <si>
    <t>10%-LCP</t>
  </si>
  <si>
    <t>50%-LCP</t>
  </si>
  <si>
    <t>100%-LCP</t>
  </si>
  <si>
    <t>Land-based CDR 
(GtCO2 / yr)</t>
  </si>
  <si>
    <t>Carbon Budget</t>
  </si>
  <si>
    <t>BECCS</t>
  </si>
  <si>
    <t>BECCS | Purpose-grown</t>
  </si>
  <si>
    <t>BECCS | Residue &amp; MSW</t>
  </si>
  <si>
    <t>a</t>
  </si>
  <si>
    <t>Primary bioenergy 
(EJ /yr)</t>
  </si>
  <si>
    <t>Purpose-grown</t>
  </si>
  <si>
    <t>Purpose-grown | NonCCS</t>
  </si>
  <si>
    <t>Residue &amp; MSW</t>
  </si>
  <si>
    <t>Residue &amp; MSW | NonCCS</t>
  </si>
  <si>
    <t xml:space="preserve">Land 
(Mha) </t>
  </si>
  <si>
    <t>Cropland | NonEnegy</t>
  </si>
  <si>
    <t>BECCS &amp; LULUCF</t>
  </si>
  <si>
    <t>BECCS | Purpose-grown | CCS Land</t>
  </si>
  <si>
    <t>LULUCF vs. Forest</t>
  </si>
  <si>
    <t>LULUCF vs. Forest &amp; Other Natural</t>
  </si>
  <si>
    <t>Key metrics</t>
  </si>
  <si>
    <t>Purpose-grown | Yield (GJ per ha)</t>
  </si>
  <si>
    <t>Residue &amp; MSW share in biogenic carbon</t>
  </si>
  <si>
    <t>CCS sector share</t>
  </si>
  <si>
    <t>CCS sector share | Purpose-grown</t>
  </si>
  <si>
    <t>CCS sector share | Residue &amp; MSW</t>
  </si>
  <si>
    <t>Capture rate in CCS sectors</t>
  </si>
  <si>
    <t>Others</t>
  </si>
  <si>
    <t>Total</t>
  </si>
  <si>
    <r>
      <t>Biogenic carbon  
(GtCO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/ yr)</t>
    </r>
  </si>
  <si>
    <r>
      <t>Land carbon stock change
(GtCO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/ yr)</t>
    </r>
  </si>
  <si>
    <r>
      <t>Land removal efficiency 
(tCO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/ ha /yr)</t>
    </r>
  </si>
  <si>
    <t>Effective land carbon density
(tCO2 / ha /yr)</t>
  </si>
  <si>
    <t>Share of biogenic carbon captured</t>
  </si>
  <si>
    <t>Variable</t>
  </si>
  <si>
    <t>Variable &amp; metric</t>
  </si>
  <si>
    <t>Variable &amp; Metric</t>
  </si>
  <si>
    <t xml:space="preserve">Land use change
(Mha) </t>
  </si>
  <si>
    <r>
      <t>Effective land carbon density
(tCO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/ ha /yr)</t>
    </r>
  </si>
  <si>
    <t>Other natural land</t>
  </si>
  <si>
    <t>Forest &amp; Other natural land</t>
  </si>
  <si>
    <t>LULUCF vs. Forest &amp; Other natural</t>
  </si>
  <si>
    <r>
      <t>Land mitigation intensity 
(tCO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/ ha /yr)</t>
    </r>
  </si>
  <si>
    <r>
      <t>(Marginal) Land carbon density
(tCO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/ ha /yr)</t>
    </r>
  </si>
  <si>
    <t>BECCS (Purpose-grown) &amp; LULUCF</t>
  </si>
  <si>
    <t xml:space="preserve">Land use change w.r.t. 2020
(Mha) </t>
  </si>
  <si>
    <r>
      <t>Land-based CDR 
(GtCO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/ yr)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</si>
</sst>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vertAlign val="subscript"/>
      <sz val="10"/>
      <color rgb="FF00000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DEDED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18" fillId="33" borderId="10" xfId="0" applyFont="1" applyFill="1" applyBorder="1"/>
    <xf numFmtId="0" fontId="18" fillId="33" borderId="12" xfId="0" applyFont="1" applyFill="1" applyBorder="1"/>
    <xf numFmtId="0" fontId="18" fillId="33" borderId="12" xfId="0" applyFont="1" applyFill="1" applyBorder="1" applyAlignment="1">
      <alignment horizontal="center" vertical="center" textRotation="90"/>
    </xf>
    <xf numFmtId="0" fontId="18" fillId="34" borderId="10" xfId="0" applyFont="1" applyFill="1" applyBorder="1" applyAlignment="1">
      <alignment horizontal="left" vertical="center"/>
    </xf>
    <xf numFmtId="164" fontId="19" fillId="34" borderId="10" xfId="0" applyNumberFormat="1" applyFont="1" applyFill="1" applyBorder="1" applyAlignment="1">
      <alignment horizontal="center" vertical="center"/>
    </xf>
    <xf numFmtId="0" fontId="18" fillId="34" borderId="0" xfId="0" applyFont="1" applyFill="1" applyAlignment="1">
      <alignment horizontal="left" vertical="center"/>
    </xf>
    <xf numFmtId="164" fontId="19" fillId="34" borderId="0" xfId="0" applyNumberFormat="1" applyFont="1" applyFill="1" applyAlignment="1">
      <alignment horizontal="center" vertical="center"/>
    </xf>
    <xf numFmtId="1" fontId="19" fillId="35" borderId="0" xfId="0" applyNumberFormat="1" applyFont="1" applyFill="1" applyAlignment="1">
      <alignment horizontal="center" vertical="center"/>
    </xf>
    <xf numFmtId="164" fontId="19" fillId="36" borderId="0" xfId="0" applyNumberFormat="1" applyFont="1" applyFill="1" applyAlignment="1">
      <alignment horizontal="center" vertical="center"/>
    </xf>
    <xf numFmtId="9" fontId="19" fillId="39" borderId="0" xfId="42" applyFont="1" applyFill="1" applyBorder="1" applyAlignment="1">
      <alignment horizontal="center" vertical="center"/>
    </xf>
    <xf numFmtId="9" fontId="19" fillId="39" borderId="12" xfId="42" applyFont="1" applyFill="1" applyBorder="1" applyAlignment="1">
      <alignment horizontal="center" vertical="center"/>
    </xf>
    <xf numFmtId="2" fontId="18" fillId="0" borderId="0" xfId="0" applyNumberFormat="1" applyFont="1"/>
    <xf numFmtId="0" fontId="18" fillId="34" borderId="13" xfId="0" applyFont="1" applyFill="1" applyBorder="1" applyAlignment="1">
      <alignment horizontal="left" vertical="center"/>
    </xf>
    <xf numFmtId="164" fontId="19" fillId="34" borderId="13" xfId="0" applyNumberFormat="1" applyFont="1" applyFill="1" applyBorder="1" applyAlignment="1">
      <alignment horizontal="center" vertical="center"/>
    </xf>
    <xf numFmtId="1" fontId="19" fillId="35" borderId="0" xfId="0" applyNumberFormat="1" applyFont="1" applyFill="1" applyBorder="1" applyAlignment="1">
      <alignment horizontal="center" vertical="center"/>
    </xf>
    <xf numFmtId="0" fontId="18" fillId="0" borderId="0" xfId="0" applyFont="1" applyBorder="1"/>
    <xf numFmtId="0" fontId="18" fillId="37" borderId="0" xfId="0" applyFont="1" applyFill="1" applyBorder="1" applyAlignment="1">
      <alignment horizontal="left" vertical="center"/>
    </xf>
    <xf numFmtId="1" fontId="19" fillId="37" borderId="0" xfId="0" applyNumberFormat="1" applyFont="1" applyFill="1" applyBorder="1" applyAlignment="1">
      <alignment horizontal="center" vertical="center"/>
    </xf>
    <xf numFmtId="164" fontId="19" fillId="38" borderId="0" xfId="0" applyNumberFormat="1" applyFont="1" applyFill="1" applyBorder="1" applyAlignment="1">
      <alignment horizontal="center" vertical="center"/>
    </xf>
    <xf numFmtId="0" fontId="18" fillId="38" borderId="0" xfId="0" applyFont="1" applyFill="1" applyBorder="1" applyAlignment="1">
      <alignment vertical="center"/>
    </xf>
    <xf numFmtId="0" fontId="18" fillId="38" borderId="0" xfId="0" applyFont="1" applyFill="1" applyBorder="1" applyAlignment="1">
      <alignment horizontal="left" vertical="center"/>
    </xf>
    <xf numFmtId="1" fontId="19" fillId="39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19" fillId="40" borderId="15" xfId="0" applyNumberFormat="1" applyFont="1" applyFill="1" applyBorder="1" applyAlignment="1">
      <alignment horizontal="center" vertical="center"/>
    </xf>
    <xf numFmtId="164" fontId="19" fillId="40" borderId="0" xfId="0" applyNumberFormat="1" applyFont="1" applyFill="1" applyBorder="1" applyAlignment="1">
      <alignment horizontal="center" vertical="center"/>
    </xf>
    <xf numFmtId="164" fontId="19" fillId="40" borderId="13" xfId="0" applyNumberFormat="1" applyFont="1" applyFill="1" applyBorder="1" applyAlignment="1">
      <alignment horizontal="center" vertical="center"/>
    </xf>
    <xf numFmtId="0" fontId="18" fillId="41" borderId="14" xfId="0" applyFont="1" applyFill="1" applyBorder="1"/>
    <xf numFmtId="0" fontId="19" fillId="41" borderId="14" xfId="0" applyFont="1" applyFill="1" applyBorder="1" applyAlignment="1">
      <alignment horizontal="center" vertical="center"/>
    </xf>
    <xf numFmtId="0" fontId="18" fillId="41" borderId="0" xfId="0" applyFont="1" applyFill="1" applyBorder="1"/>
    <xf numFmtId="0" fontId="19" fillId="41" borderId="0" xfId="0" applyFont="1" applyFill="1" applyBorder="1" applyAlignment="1">
      <alignment horizontal="center" vertical="center"/>
    </xf>
    <xf numFmtId="164" fontId="19" fillId="38" borderId="15" xfId="0" applyNumberFormat="1" applyFont="1" applyFill="1" applyBorder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0" fontId="18" fillId="41" borderId="14" xfId="0" applyFont="1" applyFill="1" applyBorder="1" applyAlignment="1">
      <alignment vertical="center"/>
    </xf>
    <xf numFmtId="0" fontId="18" fillId="35" borderId="0" xfId="0" applyFont="1" applyFill="1" applyBorder="1" applyAlignment="1">
      <alignment vertical="center"/>
    </xf>
    <xf numFmtId="0" fontId="18" fillId="35" borderId="0" xfId="0" applyFont="1" applyFill="1" applyAlignment="1">
      <alignment vertical="center"/>
    </xf>
    <xf numFmtId="0" fontId="18" fillId="36" borderId="0" xfId="0" applyFont="1" applyFill="1" applyBorder="1" applyAlignment="1">
      <alignment vertical="center"/>
    </xf>
    <xf numFmtId="0" fontId="18" fillId="36" borderId="0" xfId="0" applyFont="1" applyFill="1" applyAlignment="1">
      <alignment vertical="center"/>
    </xf>
    <xf numFmtId="0" fontId="18" fillId="40" borderId="15" xfId="0" applyFont="1" applyFill="1" applyBorder="1" applyAlignment="1">
      <alignment vertical="center"/>
    </xf>
    <xf numFmtId="0" fontId="18" fillId="40" borderId="0" xfId="0" applyFont="1" applyFill="1" applyBorder="1" applyAlignment="1">
      <alignment vertical="center"/>
    </xf>
    <xf numFmtId="0" fontId="18" fillId="40" borderId="13" xfId="0" applyFont="1" applyFill="1" applyBorder="1" applyAlignment="1">
      <alignment vertical="center"/>
    </xf>
    <xf numFmtId="0" fontId="18" fillId="41" borderId="0" xfId="0" applyFont="1" applyFill="1" applyBorder="1" applyAlignment="1">
      <alignment vertical="center"/>
    </xf>
    <xf numFmtId="0" fontId="18" fillId="38" borderId="15" xfId="0" applyFont="1" applyFill="1" applyBorder="1" applyAlignment="1">
      <alignment vertical="center"/>
    </xf>
    <xf numFmtId="0" fontId="18" fillId="39" borderId="0" xfId="0" applyFont="1" applyFill="1" applyBorder="1" applyAlignment="1">
      <alignment vertical="center"/>
    </xf>
    <xf numFmtId="0" fontId="18" fillId="39" borderId="0" xfId="0" applyFont="1" applyFill="1" applyAlignment="1">
      <alignment vertical="center"/>
    </xf>
    <xf numFmtId="0" fontId="18" fillId="39" borderId="12" xfId="0" applyFont="1" applyFill="1" applyBorder="1" applyAlignment="1">
      <alignment vertical="center"/>
    </xf>
    <xf numFmtId="1" fontId="19" fillId="40" borderId="13" xfId="0" applyNumberFormat="1" applyFont="1" applyFill="1" applyBorder="1" applyAlignment="1">
      <alignment horizontal="center" vertical="center"/>
    </xf>
    <xf numFmtId="9" fontId="18" fillId="0" borderId="0" xfId="0" applyNumberFormat="1" applyFont="1"/>
    <xf numFmtId="2" fontId="18" fillId="0" borderId="0" xfId="0" applyNumberFormat="1" applyFont="1" applyAlignment="1">
      <alignment horizontal="center" vertical="center"/>
    </xf>
    <xf numFmtId="0" fontId="18" fillId="33" borderId="0" xfId="0" applyFont="1" applyFill="1" applyBorder="1" applyAlignment="1">
      <alignment horizontal="center" vertical="center"/>
    </xf>
    <xf numFmtId="0" fontId="18" fillId="33" borderId="0" xfId="0" applyFont="1" applyFill="1" applyBorder="1" applyAlignment="1">
      <alignment horizontal="center" vertical="center" textRotation="90"/>
    </xf>
    <xf numFmtId="164" fontId="19" fillId="34" borderId="0" xfId="0" applyNumberFormat="1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vertical="center"/>
    </xf>
    <xf numFmtId="0" fontId="18" fillId="33" borderId="12" xfId="0" applyFont="1" applyFill="1" applyBorder="1" applyAlignment="1">
      <alignment vertical="center"/>
    </xf>
    <xf numFmtId="1" fontId="19" fillId="38" borderId="0" xfId="0" applyNumberFormat="1" applyFont="1" applyFill="1" applyBorder="1" applyAlignment="1">
      <alignment horizontal="center" vertical="center"/>
    </xf>
    <xf numFmtId="1" fontId="19" fillId="40" borderId="15" xfId="0" applyNumberFormat="1" applyFont="1" applyFill="1" applyBorder="1" applyAlignment="1">
      <alignment horizontal="center" vertical="center"/>
    </xf>
    <xf numFmtId="1" fontId="19" fillId="40" borderId="0" xfId="0" applyNumberFormat="1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39" borderId="15" xfId="0" applyFont="1" applyFill="1" applyBorder="1" applyAlignment="1">
      <alignment vertical="center"/>
    </xf>
    <xf numFmtId="1" fontId="19" fillId="39" borderId="15" xfId="0" applyNumberFormat="1" applyFont="1" applyFill="1" applyBorder="1" applyAlignment="1">
      <alignment horizontal="center" vertical="center"/>
    </xf>
    <xf numFmtId="0" fontId="18" fillId="34" borderId="0" xfId="0" applyFont="1" applyFill="1" applyBorder="1" applyAlignment="1">
      <alignment horizontal="left" vertical="center"/>
    </xf>
    <xf numFmtId="164" fontId="18" fillId="0" borderId="0" xfId="0" applyNumberFormat="1" applyFont="1"/>
    <xf numFmtId="9" fontId="18" fillId="0" borderId="0" xfId="42" applyFont="1"/>
    <xf numFmtId="1" fontId="18" fillId="0" borderId="0" xfId="0" applyNumberFormat="1" applyFont="1"/>
    <xf numFmtId="1" fontId="19" fillId="41" borderId="14" xfId="0" applyNumberFormat="1" applyFont="1" applyFill="1" applyBorder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9" fontId="18" fillId="0" borderId="0" xfId="42" applyFont="1" applyAlignment="1">
      <alignment horizontal="center" vertical="center"/>
    </xf>
    <xf numFmtId="0" fontId="18" fillId="38" borderId="15" xfId="0" applyFont="1" applyFill="1" applyBorder="1" applyAlignment="1">
      <alignment horizontal="center" vertical="center" wrapText="1"/>
    </xf>
    <xf numFmtId="0" fontId="18" fillId="38" borderId="0" xfId="0" applyFont="1" applyFill="1" applyBorder="1" applyAlignment="1">
      <alignment horizontal="center" vertical="center" wrapText="1"/>
    </xf>
    <xf numFmtId="0" fontId="18" fillId="39" borderId="15" xfId="0" applyFont="1" applyFill="1" applyBorder="1" applyAlignment="1">
      <alignment horizontal="center" vertical="center"/>
    </xf>
    <xf numFmtId="0" fontId="18" fillId="39" borderId="0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37" borderId="0" xfId="0" applyFont="1" applyFill="1" applyBorder="1" applyAlignment="1">
      <alignment horizontal="center" vertical="center" wrapText="1"/>
    </xf>
    <xf numFmtId="0" fontId="18" fillId="40" borderId="15" xfId="0" applyFont="1" applyFill="1" applyBorder="1" applyAlignment="1">
      <alignment horizontal="center" wrapText="1"/>
    </xf>
    <xf numFmtId="0" fontId="18" fillId="40" borderId="0" xfId="0" applyFont="1" applyFill="1" applyBorder="1" applyAlignment="1">
      <alignment horizontal="center" wrapText="1"/>
    </xf>
    <xf numFmtId="0" fontId="18" fillId="40" borderId="13" xfId="0" applyFont="1" applyFill="1" applyBorder="1" applyAlignment="1">
      <alignment horizontal="center" wrapText="1"/>
    </xf>
    <xf numFmtId="0" fontId="18" fillId="33" borderId="10" xfId="0" applyFont="1" applyFill="1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 wrapText="1"/>
    </xf>
    <xf numFmtId="0" fontId="18" fillId="34" borderId="0" xfId="0" applyFont="1" applyFill="1" applyBorder="1" applyAlignment="1">
      <alignment horizontal="center" vertical="center" wrapText="1"/>
    </xf>
    <xf numFmtId="0" fontId="18" fillId="34" borderId="13" xfId="0" applyFont="1" applyFill="1" applyBorder="1" applyAlignment="1">
      <alignment horizontal="center" vertical="center" wrapText="1"/>
    </xf>
    <xf numFmtId="0" fontId="18" fillId="35" borderId="15" xfId="0" applyFont="1" applyFill="1" applyBorder="1" applyAlignment="1">
      <alignment horizontal="center" vertical="center" wrapText="1"/>
    </xf>
    <xf numFmtId="0" fontId="18" fillId="35" borderId="0" xfId="0" applyFont="1" applyFill="1" applyBorder="1" applyAlignment="1">
      <alignment horizontal="center" vertical="center" wrapText="1"/>
    </xf>
    <xf numFmtId="0" fontId="18" fillId="35" borderId="13" xfId="0" applyFont="1" applyFill="1" applyBorder="1" applyAlignment="1">
      <alignment horizontal="center" vertical="center" wrapText="1"/>
    </xf>
    <xf numFmtId="0" fontId="18" fillId="36" borderId="0" xfId="0" applyFont="1" applyFill="1" applyBorder="1" applyAlignment="1">
      <alignment horizontal="center" vertical="center" wrapText="1"/>
    </xf>
    <xf numFmtId="0" fontId="18" fillId="36" borderId="0" xfId="0" applyFont="1" applyFill="1" applyAlignment="1">
      <alignment horizontal="center" vertical="center" wrapText="1"/>
    </xf>
    <xf numFmtId="164" fontId="19" fillId="34" borderId="10" xfId="0" applyNumberFormat="1" applyFont="1" applyFill="1" applyBorder="1" applyAlignment="1">
      <alignment horizontal="center" vertical="center"/>
    </xf>
    <xf numFmtId="0" fontId="18" fillId="39" borderId="12" xfId="0" applyFont="1" applyFill="1" applyBorder="1" applyAlignment="1">
      <alignment horizontal="center" vertical="center"/>
    </xf>
    <xf numFmtId="0" fontId="18" fillId="36" borderId="15" xfId="0" applyFont="1" applyFill="1" applyBorder="1" applyAlignment="1">
      <alignment horizontal="center" vertical="center" wrapText="1"/>
    </xf>
    <xf numFmtId="0" fontId="18" fillId="36" borderId="13" xfId="0" applyFont="1" applyFill="1" applyBorder="1" applyAlignment="1">
      <alignment horizontal="center" vertical="center" wrapText="1"/>
    </xf>
    <xf numFmtId="0" fontId="18" fillId="40" borderId="15" xfId="0" applyFont="1" applyFill="1" applyBorder="1" applyAlignment="1">
      <alignment horizontal="center" vertical="center" wrapText="1"/>
    </xf>
    <xf numFmtId="0" fontId="18" fillId="40" borderId="0" xfId="0" applyFont="1" applyFill="1" applyBorder="1" applyAlignment="1">
      <alignment horizontal="center" vertical="center" wrapText="1"/>
    </xf>
    <xf numFmtId="0" fontId="18" fillId="40" borderId="13" xfId="0" applyFont="1" applyFill="1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5"/>
  <sheetViews>
    <sheetView topLeftCell="M1" workbookViewId="0">
      <selection activeCell="T2" sqref="T2:AH25"/>
    </sheetView>
  </sheetViews>
  <sheetFormatPr defaultRowHeight="15.05" x14ac:dyDescent="0.3"/>
  <cols>
    <col min="2" max="2" width="18.44140625" customWidth="1"/>
    <col min="3" max="3" width="23.21875" customWidth="1"/>
    <col min="5" max="26" width="9.21875" bestFit="1" customWidth="1"/>
    <col min="27" max="27" width="9" bestFit="1" customWidth="1"/>
    <col min="28" max="34" width="9.21875" bestFit="1" customWidth="1"/>
  </cols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>
        <v>2050</v>
      </c>
    </row>
    <row r="2" spans="1:34" x14ac:dyDescent="0.3">
      <c r="A2">
        <v>2100</v>
      </c>
      <c r="B2" t="s">
        <v>19</v>
      </c>
      <c r="C2" t="s">
        <v>20</v>
      </c>
      <c r="D2" t="s">
        <v>21</v>
      </c>
      <c r="E2" s="25">
        <v>-4.4050488539356802</v>
      </c>
      <c r="F2" s="25">
        <v>-3.9605594340221901</v>
      </c>
      <c r="G2" s="25">
        <v>-3.13303470309397</v>
      </c>
      <c r="H2" s="25">
        <v>-2.6245073737140898</v>
      </c>
      <c r="I2" s="25">
        <v>-4.0036456830152796</v>
      </c>
      <c r="J2" s="25">
        <v>-3.2478709757243598</v>
      </c>
      <c r="K2" s="25">
        <v>-2.7825698102593401</v>
      </c>
      <c r="L2" s="25">
        <v>-1.33568465047389</v>
      </c>
      <c r="M2" s="25">
        <v>-1.10379565577106</v>
      </c>
      <c r="N2" s="25">
        <v>-0.87722797847497502</v>
      </c>
      <c r="O2" s="25">
        <v>-0.80889078303722095</v>
      </c>
      <c r="P2" s="25">
        <v>-6.0550685609015398</v>
      </c>
      <c r="Q2" s="25">
        <v>-5.5468378853614997</v>
      </c>
      <c r="R2" s="25">
        <v>-4.5387981166162898</v>
      </c>
      <c r="S2" s="25">
        <v>-3.9138890544995202</v>
      </c>
      <c r="T2" s="25">
        <v>-0.57993777936782998</v>
      </c>
      <c r="U2" s="25">
        <v>-0.47091147287014001</v>
      </c>
      <c r="V2" s="25">
        <v>-0.31280148994057699</v>
      </c>
      <c r="W2" s="25">
        <v>-0.24877876004094199</v>
      </c>
      <c r="X2" s="25">
        <v>-0.46279231774968199</v>
      </c>
      <c r="Y2" s="25">
        <v>-0.29063578245781702</v>
      </c>
      <c r="Z2" s="25">
        <v>-0.22024728511261699</v>
      </c>
      <c r="AA2" s="25">
        <v>-0.355809817473074</v>
      </c>
      <c r="AB2" s="25">
        <v>-0.26471843896147501</v>
      </c>
      <c r="AC2" s="25">
        <v>-0.18381332081044899</v>
      </c>
      <c r="AD2" s="25">
        <v>-0.15338990123854801</v>
      </c>
      <c r="AE2" s="25">
        <v>-2.2097349243714501</v>
      </c>
      <c r="AF2" s="25">
        <v>-1.76928910750238</v>
      </c>
      <c r="AG2" s="25">
        <v>-1.1647300654111801</v>
      </c>
      <c r="AH2" s="25">
        <v>-0.91228855159000299</v>
      </c>
    </row>
    <row r="3" spans="1:34" x14ac:dyDescent="0.3">
      <c r="A3">
        <v>2100</v>
      </c>
      <c r="B3" t="s">
        <v>19</v>
      </c>
      <c r="C3" t="s">
        <v>22</v>
      </c>
      <c r="D3" t="s">
        <v>21</v>
      </c>
      <c r="E3" s="25">
        <v>0</v>
      </c>
      <c r="F3" s="25">
        <v>0</v>
      </c>
      <c r="G3" s="25">
        <v>0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0</v>
      </c>
      <c r="O3" s="25">
        <v>0</v>
      </c>
      <c r="P3" s="25">
        <v>0</v>
      </c>
      <c r="Q3" s="25">
        <v>0</v>
      </c>
      <c r="R3" s="25">
        <v>0</v>
      </c>
      <c r="S3" s="25">
        <v>0</v>
      </c>
      <c r="T3" s="25">
        <v>0</v>
      </c>
      <c r="U3" s="25">
        <v>0</v>
      </c>
      <c r="V3" s="25">
        <v>0</v>
      </c>
      <c r="W3" s="25">
        <v>0</v>
      </c>
      <c r="X3" s="25">
        <v>0</v>
      </c>
      <c r="Y3" s="25">
        <v>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E3" s="25">
        <v>0</v>
      </c>
      <c r="AF3" s="25">
        <v>0</v>
      </c>
      <c r="AG3" s="25">
        <v>0</v>
      </c>
      <c r="AH3" s="25">
        <v>0</v>
      </c>
    </row>
    <row r="4" spans="1:34" x14ac:dyDescent="0.3">
      <c r="A4">
        <v>2100</v>
      </c>
      <c r="B4" t="s">
        <v>19</v>
      </c>
      <c r="C4" t="s">
        <v>23</v>
      </c>
      <c r="D4" t="s">
        <v>21</v>
      </c>
      <c r="E4" s="25">
        <v>2.8099409040204</v>
      </c>
      <c r="F4" s="25">
        <v>1.5071600029766501</v>
      </c>
      <c r="G4" s="25">
        <v>-0.717981899978689</v>
      </c>
      <c r="H4" s="25">
        <v>-1.8948553171245499</v>
      </c>
      <c r="I4" s="25">
        <v>1.4165110699135399</v>
      </c>
      <c r="J4" s="25">
        <v>-1.19155739309984</v>
      </c>
      <c r="K4" s="25">
        <v>-2.7096210373931302</v>
      </c>
      <c r="L4" s="25">
        <v>1.5825194919675101</v>
      </c>
      <c r="M4" s="25">
        <v>-0.234963888036757</v>
      </c>
      <c r="N4" s="25">
        <v>-2.0816021005807102</v>
      </c>
      <c r="O4" s="25">
        <v>-2.8748663828538699</v>
      </c>
      <c r="P4" s="25">
        <v>2.6458733309921998</v>
      </c>
      <c r="Q4" s="25">
        <v>1.30515602802671</v>
      </c>
      <c r="R4" s="25">
        <v>-0.88718227203361</v>
      </c>
      <c r="S4" s="25">
        <v>-2.03012390511135</v>
      </c>
      <c r="T4" s="25">
        <v>3.3022305095698399</v>
      </c>
      <c r="U4" s="25">
        <v>1.9175238381148301</v>
      </c>
      <c r="V4" s="25">
        <v>-0.84707022348153005</v>
      </c>
      <c r="W4" s="25">
        <v>-2.6216215905811202</v>
      </c>
      <c r="X4" s="25">
        <v>1.8807501471995001</v>
      </c>
      <c r="Y4" s="25">
        <v>-0.73551850878177905</v>
      </c>
      <c r="Z4" s="25">
        <v>-2.4526591541958198</v>
      </c>
      <c r="AA4" s="25">
        <v>2.1408285584003601</v>
      </c>
      <c r="AB4" s="25">
        <v>0.56812516785612299</v>
      </c>
      <c r="AC4" s="25">
        <v>-2.0075668953433601</v>
      </c>
      <c r="AD4" s="25">
        <v>-3.6210473234667999</v>
      </c>
      <c r="AE4" s="25">
        <v>4.2149834953666003</v>
      </c>
      <c r="AF4" s="25">
        <v>1.94558348213493</v>
      </c>
      <c r="AG4" s="25">
        <v>-1.6759221878125401</v>
      </c>
      <c r="AH4" s="25">
        <v>-3.7911645327248298</v>
      </c>
    </row>
    <row r="5" spans="1:34" x14ac:dyDescent="0.3">
      <c r="A5">
        <v>2100</v>
      </c>
      <c r="B5" t="s">
        <v>19</v>
      </c>
      <c r="C5" t="s">
        <v>24</v>
      </c>
      <c r="D5" t="s">
        <v>21</v>
      </c>
      <c r="E5" s="25">
        <v>-2.2408130795174501</v>
      </c>
      <c r="F5" s="25">
        <v>-2.1087291332382798</v>
      </c>
      <c r="G5" s="25">
        <v>-1.8990611512914</v>
      </c>
      <c r="H5" s="25">
        <v>-1.7954937702068201</v>
      </c>
      <c r="I5" s="25">
        <v>-2.0898395827884899</v>
      </c>
      <c r="J5" s="25">
        <v>-1.83571335081867</v>
      </c>
      <c r="K5" s="25">
        <v>-1.7053021771722301</v>
      </c>
      <c r="L5" s="25">
        <v>-1.5402961034588201</v>
      </c>
      <c r="M5" s="25">
        <v>-1.5461613519847199</v>
      </c>
      <c r="N5" s="25">
        <v>-1.55805191478146</v>
      </c>
      <c r="O5" s="25">
        <v>-1.5463612865518701</v>
      </c>
      <c r="P5" s="25">
        <v>-3.2636867881336702</v>
      </c>
      <c r="Q5" s="25">
        <v>-3.1309894651348702</v>
      </c>
      <c r="R5" s="25">
        <v>-2.9122095707371001</v>
      </c>
      <c r="S5" s="25">
        <v>-2.7853082958301298</v>
      </c>
      <c r="T5" s="25">
        <v>-0.47963291406575298</v>
      </c>
      <c r="U5" s="25">
        <v>-0.41840592825433498</v>
      </c>
      <c r="V5" s="25">
        <v>-0.34712815629735799</v>
      </c>
      <c r="W5" s="25">
        <v>-0.324034877489913</v>
      </c>
      <c r="X5" s="25">
        <v>-0.40685100079181102</v>
      </c>
      <c r="Y5" s="25">
        <v>-0.30961700387038699</v>
      </c>
      <c r="Z5" s="25">
        <v>-0.26949808808701597</v>
      </c>
      <c r="AA5" s="25">
        <v>-0.48785688000994698</v>
      </c>
      <c r="AB5" s="25">
        <v>-0.39225212423377598</v>
      </c>
      <c r="AC5" s="25">
        <v>-0.32614301317918898</v>
      </c>
      <c r="AD5" s="25">
        <v>-0.310252455095198</v>
      </c>
      <c r="AE5" s="25">
        <v>-1.4514730457855001</v>
      </c>
      <c r="AF5" s="25">
        <v>-1.2648036299238199</v>
      </c>
      <c r="AG5" s="25">
        <v>-1.0270894399913599</v>
      </c>
      <c r="AH5" s="25">
        <v>-0.95546887049809204</v>
      </c>
    </row>
    <row r="6" spans="1:34" x14ac:dyDescent="0.3">
      <c r="A6">
        <v>2100</v>
      </c>
      <c r="B6" t="s">
        <v>25</v>
      </c>
      <c r="C6" t="s">
        <v>26</v>
      </c>
      <c r="D6" t="s">
        <v>27</v>
      </c>
      <c r="E6" s="25">
        <v>7.5114366273588704</v>
      </c>
      <c r="F6" s="25">
        <v>7.5125916448364496</v>
      </c>
      <c r="G6" s="25">
        <v>7.5165171528958803</v>
      </c>
      <c r="H6" s="25">
        <v>7.5192294967679798</v>
      </c>
      <c r="I6" s="25">
        <v>7.5116150105079997</v>
      </c>
      <c r="J6" s="25">
        <v>7.5131071644145004</v>
      </c>
      <c r="K6" s="25">
        <v>7.5142748612405299</v>
      </c>
      <c r="L6" s="25">
        <v>7.4031385958415497</v>
      </c>
      <c r="M6" s="25">
        <v>7.4516834915951096</v>
      </c>
      <c r="N6" s="25">
        <v>7.48248196233172</v>
      </c>
      <c r="O6" s="25">
        <v>7.4929881742129396</v>
      </c>
      <c r="P6" s="25">
        <v>7.5189123795799802</v>
      </c>
      <c r="Q6" s="25">
        <v>7.5208719801267598</v>
      </c>
      <c r="R6" s="25">
        <v>7.52561530207866</v>
      </c>
      <c r="S6" s="25">
        <v>7.5294651781006099</v>
      </c>
      <c r="T6" s="25">
        <v>5.5515255044730196</v>
      </c>
      <c r="U6" s="25">
        <v>5.5534530358064798</v>
      </c>
      <c r="V6" s="25">
        <v>5.5602011556606703</v>
      </c>
      <c r="W6" s="25">
        <v>5.5638820784918197</v>
      </c>
      <c r="X6" s="25">
        <v>5.5523640626914199</v>
      </c>
      <c r="Y6" s="25">
        <v>5.5573532289726497</v>
      </c>
      <c r="Z6" s="25">
        <v>5.5611665766126199</v>
      </c>
      <c r="AA6" s="25">
        <v>5.4768825097904097</v>
      </c>
      <c r="AB6" s="25">
        <v>5.5098810540306902</v>
      </c>
      <c r="AC6" s="25">
        <v>5.5386366693339504</v>
      </c>
      <c r="AD6" s="25">
        <v>5.5534483658563101</v>
      </c>
      <c r="AE6" s="25">
        <v>5.5694731513903903</v>
      </c>
      <c r="AF6" s="25">
        <v>5.5693517264027896</v>
      </c>
      <c r="AG6" s="25">
        <v>5.5707499772736497</v>
      </c>
      <c r="AH6" s="25">
        <v>5.5716902389183298</v>
      </c>
    </row>
    <row r="7" spans="1:34" x14ac:dyDescent="0.3">
      <c r="A7">
        <v>2100</v>
      </c>
      <c r="B7" t="s">
        <v>25</v>
      </c>
      <c r="C7" t="s">
        <v>28</v>
      </c>
      <c r="D7" t="s">
        <v>27</v>
      </c>
      <c r="E7" s="25">
        <v>77.593474558249397</v>
      </c>
      <c r="F7" s="25">
        <v>70.769376473656294</v>
      </c>
      <c r="G7" s="25">
        <v>56.9415137336334</v>
      </c>
      <c r="H7" s="25">
        <v>48.022390757963599</v>
      </c>
      <c r="I7" s="25">
        <v>71.574303620734199</v>
      </c>
      <c r="J7" s="25">
        <v>59.124335856189298</v>
      </c>
      <c r="K7" s="25">
        <v>51.069590859986398</v>
      </c>
      <c r="L7" s="25">
        <v>22.756016760518499</v>
      </c>
      <c r="M7" s="25">
        <v>19.173159508096202</v>
      </c>
      <c r="N7" s="25">
        <v>15.542313100474701</v>
      </c>
      <c r="O7" s="25">
        <v>14.4548210379661</v>
      </c>
      <c r="P7" s="25">
        <v>95.627628630233204</v>
      </c>
      <c r="Q7" s="25">
        <v>89.247296060770907</v>
      </c>
      <c r="R7" s="25">
        <v>75.058625072390598</v>
      </c>
      <c r="S7" s="25">
        <v>65.522627476022706</v>
      </c>
      <c r="T7" s="25">
        <v>10.165802368348</v>
      </c>
      <c r="U7" s="25">
        <v>8.3296682872599703</v>
      </c>
      <c r="V7" s="25">
        <v>5.5590034632419396</v>
      </c>
      <c r="W7" s="25">
        <v>4.4211742064852402</v>
      </c>
      <c r="X7" s="25">
        <v>8.1989527138512308</v>
      </c>
      <c r="Y7" s="25">
        <v>5.1989149202242402</v>
      </c>
      <c r="Z7" s="25">
        <v>3.9466006590261502</v>
      </c>
      <c r="AA7" s="25">
        <v>5.52026774716379</v>
      </c>
      <c r="AB7" s="25">
        <v>4.1428566814144396</v>
      </c>
      <c r="AC7" s="25">
        <v>2.92021364352177</v>
      </c>
      <c r="AD7" s="25">
        <v>2.4616889650662301</v>
      </c>
      <c r="AE7" s="25">
        <v>35.840985187553798</v>
      </c>
      <c r="AF7" s="25">
        <v>28.998769335098899</v>
      </c>
      <c r="AG7" s="25">
        <v>19.441892162484699</v>
      </c>
      <c r="AH7" s="25">
        <v>15.2938911473227</v>
      </c>
    </row>
    <row r="8" spans="1:34" x14ac:dyDescent="0.3">
      <c r="A8">
        <v>2100</v>
      </c>
      <c r="B8" t="s">
        <v>25</v>
      </c>
      <c r="C8" t="s">
        <v>29</v>
      </c>
      <c r="D8" t="s">
        <v>27</v>
      </c>
      <c r="E8" s="25">
        <v>19.2367881126379</v>
      </c>
      <c r="F8" s="25">
        <v>19.536012610610701</v>
      </c>
      <c r="G8" s="25">
        <v>18.641453504450698</v>
      </c>
      <c r="H8" s="25">
        <v>17.107899926695801</v>
      </c>
      <c r="I8" s="25">
        <v>20.042192271162499</v>
      </c>
      <c r="J8" s="25">
        <v>20.5814802297588</v>
      </c>
      <c r="K8" s="25">
        <v>20.1559068947744</v>
      </c>
      <c r="L8" s="25">
        <v>6.6078675693937603</v>
      </c>
      <c r="M8" s="25">
        <v>7.4352280882075403</v>
      </c>
      <c r="N8" s="25">
        <v>7.6249421471309304</v>
      </c>
      <c r="O8" s="25">
        <v>7.3749330803534701</v>
      </c>
      <c r="P8" s="25">
        <v>9.7430922081967406</v>
      </c>
      <c r="Q8" s="25">
        <v>10.483213176720399</v>
      </c>
      <c r="R8" s="25">
        <v>10.463292029386899</v>
      </c>
      <c r="S8" s="25">
        <v>9.6230535523449792</v>
      </c>
      <c r="T8" s="25">
        <v>22.481755450291001</v>
      </c>
      <c r="U8" s="25">
        <v>21.574854447043101</v>
      </c>
      <c r="V8" s="25">
        <v>18.6608107433977</v>
      </c>
      <c r="W8" s="25">
        <v>16.492252950947101</v>
      </c>
      <c r="X8" s="25">
        <v>21.892495999970201</v>
      </c>
      <c r="Y8" s="25">
        <v>19.675628779105299</v>
      </c>
      <c r="Z8" s="25">
        <v>17.941002917544498</v>
      </c>
      <c r="AA8" s="25">
        <v>10.9288534346136</v>
      </c>
      <c r="AB8" s="25">
        <v>11.503871873877699</v>
      </c>
      <c r="AC8" s="25">
        <v>11.0250653464393</v>
      </c>
      <c r="AD8" s="25">
        <v>10.276409283006901</v>
      </c>
      <c r="AE8" s="25">
        <v>17.188904341378301</v>
      </c>
      <c r="AF8" s="25">
        <v>17.488579888761102</v>
      </c>
      <c r="AG8" s="25">
        <v>15.925968387807901</v>
      </c>
      <c r="AH8" s="25">
        <v>13.9940981947341</v>
      </c>
    </row>
    <row r="9" spans="1:34" x14ac:dyDescent="0.3">
      <c r="A9">
        <v>2100</v>
      </c>
      <c r="B9" t="s">
        <v>25</v>
      </c>
      <c r="C9" t="s">
        <v>30</v>
      </c>
      <c r="D9" t="s">
        <v>27</v>
      </c>
      <c r="E9" s="25">
        <v>49.153127799095699</v>
      </c>
      <c r="F9" s="25">
        <v>48.399741924347403</v>
      </c>
      <c r="G9" s="25">
        <v>46.882746668669</v>
      </c>
      <c r="H9" s="25">
        <v>45.9715189638098</v>
      </c>
      <c r="I9" s="25">
        <v>48.277632534810003</v>
      </c>
      <c r="J9" s="25">
        <v>46.676738522345097</v>
      </c>
      <c r="K9" s="25">
        <v>45.950543639026598</v>
      </c>
      <c r="L9" s="25">
        <v>29.744241627105399</v>
      </c>
      <c r="M9" s="25">
        <v>32.435457669902</v>
      </c>
      <c r="N9" s="25">
        <v>35.846619610883103</v>
      </c>
      <c r="O9" s="25">
        <v>37.143391184458501</v>
      </c>
      <c r="P9" s="25">
        <v>53.390630411376797</v>
      </c>
      <c r="Q9" s="25">
        <v>53.324892110155702</v>
      </c>
      <c r="R9" s="25">
        <v>52.7365358726205</v>
      </c>
      <c r="S9" s="25">
        <v>51.747778087736599</v>
      </c>
      <c r="T9" s="25">
        <v>31.609667650187301</v>
      </c>
      <c r="U9" s="25">
        <v>31.421575214262699</v>
      </c>
      <c r="V9" s="25">
        <v>31.588664579600099</v>
      </c>
      <c r="W9" s="25">
        <v>31.908452635781501</v>
      </c>
      <c r="X9" s="25">
        <v>31.301359401319601</v>
      </c>
      <c r="Y9" s="25">
        <v>31.205402993265601</v>
      </c>
      <c r="Z9" s="25">
        <v>31.396042440194599</v>
      </c>
      <c r="AA9" s="25">
        <v>23.425588192541898</v>
      </c>
      <c r="AB9" s="25">
        <v>24.194927209984399</v>
      </c>
      <c r="AC9" s="25">
        <v>25.8676751917532</v>
      </c>
      <c r="AD9" s="25">
        <v>26.9825485502985</v>
      </c>
      <c r="AE9" s="25">
        <v>37.722300479229702</v>
      </c>
      <c r="AF9" s="25">
        <v>36.799459742189804</v>
      </c>
      <c r="AG9" s="25">
        <v>35.807481119620697</v>
      </c>
      <c r="AH9" s="25">
        <v>35.671758922846699</v>
      </c>
    </row>
    <row r="10" spans="1:34" x14ac:dyDescent="0.3">
      <c r="A10">
        <v>2100</v>
      </c>
      <c r="B10" t="s">
        <v>25</v>
      </c>
      <c r="C10" t="s">
        <v>31</v>
      </c>
      <c r="D10" t="s">
        <v>27</v>
      </c>
      <c r="E10" s="25">
        <v>39.270817367853802</v>
      </c>
      <c r="F10" s="25">
        <v>38.716756973947398</v>
      </c>
      <c r="G10" s="25">
        <v>37.613542766618401</v>
      </c>
      <c r="H10" s="25">
        <v>36.961718489507099</v>
      </c>
      <c r="I10" s="25">
        <v>38.433824353865802</v>
      </c>
      <c r="J10" s="25">
        <v>36.779402893483699</v>
      </c>
      <c r="K10" s="25">
        <v>35.897763113078597</v>
      </c>
      <c r="L10" s="25">
        <v>20.595978918865299</v>
      </c>
      <c r="M10" s="25">
        <v>23.3640844158103</v>
      </c>
      <c r="N10" s="25">
        <v>26.968549125726302</v>
      </c>
      <c r="O10" s="25">
        <v>28.429433621783399</v>
      </c>
      <c r="P10" s="25">
        <v>43.435768912736499</v>
      </c>
      <c r="Q10" s="25">
        <v>43.6030225022484</v>
      </c>
      <c r="R10" s="25">
        <v>43.493506889275601</v>
      </c>
      <c r="S10" s="25">
        <v>42.8193924530147</v>
      </c>
      <c r="T10" s="25">
        <v>22.9633870907935</v>
      </c>
      <c r="U10" s="25">
        <v>22.831804418636501</v>
      </c>
      <c r="V10" s="25">
        <v>23.1089535923836</v>
      </c>
      <c r="W10" s="25">
        <v>23.506822366365402</v>
      </c>
      <c r="X10" s="25">
        <v>22.658210216425001</v>
      </c>
      <c r="Y10" s="25">
        <v>22.502753297130099</v>
      </c>
      <c r="Z10" s="25">
        <v>22.5964753152466</v>
      </c>
      <c r="AA10" s="25">
        <v>15.234209217768599</v>
      </c>
      <c r="AB10" s="25">
        <v>15.9769189876266</v>
      </c>
      <c r="AC10" s="25">
        <v>17.661528394237699</v>
      </c>
      <c r="AD10" s="25">
        <v>18.816244965609901</v>
      </c>
      <c r="AE10" s="25">
        <v>28.904446184307499</v>
      </c>
      <c r="AF10" s="25">
        <v>28.098518920257799</v>
      </c>
      <c r="AG10" s="25">
        <v>27.305472348557501</v>
      </c>
      <c r="AH10" s="25">
        <v>27.284311746967202</v>
      </c>
    </row>
    <row r="11" spans="1:34" x14ac:dyDescent="0.3">
      <c r="A11">
        <v>2100</v>
      </c>
      <c r="B11" t="s">
        <v>25</v>
      </c>
      <c r="C11" t="s">
        <v>32</v>
      </c>
      <c r="D11" t="s">
        <v>27</v>
      </c>
      <c r="E11" s="25">
        <v>9.8823097547814793</v>
      </c>
      <c r="F11" s="25">
        <v>9.6829782577394994</v>
      </c>
      <c r="G11" s="25">
        <v>9.2691274689666603</v>
      </c>
      <c r="H11" s="25">
        <v>9.0098903118407403</v>
      </c>
      <c r="I11" s="25">
        <v>9.8438125290999992</v>
      </c>
      <c r="J11" s="25">
        <v>9.8972865245271606</v>
      </c>
      <c r="K11" s="25">
        <v>10.052730987853</v>
      </c>
      <c r="L11" s="25">
        <v>9.1365288461716005</v>
      </c>
      <c r="M11" s="25">
        <v>9.0715846151036992</v>
      </c>
      <c r="N11" s="25">
        <v>8.8780057613629602</v>
      </c>
      <c r="O11" s="25">
        <v>8.7143059433533292</v>
      </c>
      <c r="P11" s="25">
        <v>9.9567264793888892</v>
      </c>
      <c r="Q11" s="25">
        <v>9.7220058647061691</v>
      </c>
      <c r="R11" s="25">
        <v>9.2429878943765402</v>
      </c>
      <c r="S11" s="25">
        <v>8.9282231378098693</v>
      </c>
      <c r="T11" s="25">
        <v>8.6462819516419298</v>
      </c>
      <c r="U11" s="25">
        <v>8.5897574164645096</v>
      </c>
      <c r="V11" s="25">
        <v>8.4796931258580592</v>
      </c>
      <c r="W11" s="25">
        <v>8.4016283338741893</v>
      </c>
      <c r="X11" s="25">
        <v>8.6431504648419306</v>
      </c>
      <c r="Y11" s="25">
        <v>8.7026433088000008</v>
      </c>
      <c r="Z11" s="25">
        <v>8.7995452614258003</v>
      </c>
      <c r="AA11" s="25">
        <v>8.1913677840129004</v>
      </c>
      <c r="AB11" s="25">
        <v>8.2180295827387102</v>
      </c>
      <c r="AC11" s="25">
        <v>8.2060527178161191</v>
      </c>
      <c r="AD11" s="25">
        <v>8.1663268786648295</v>
      </c>
      <c r="AE11" s="25">
        <v>8.8178544003741894</v>
      </c>
      <c r="AF11" s="25">
        <v>8.7009348389612899</v>
      </c>
      <c r="AG11" s="25">
        <v>8.5020070656645093</v>
      </c>
      <c r="AH11" s="25">
        <v>8.3872364233935492</v>
      </c>
    </row>
    <row r="12" spans="1:34" x14ac:dyDescent="0.3">
      <c r="A12">
        <v>2100</v>
      </c>
      <c r="B12" t="s">
        <v>33</v>
      </c>
      <c r="C12" t="s">
        <v>28</v>
      </c>
      <c r="D12" t="s">
        <v>21</v>
      </c>
      <c r="E12" s="25">
        <v>6.5437163544123704</v>
      </c>
      <c r="F12" s="25">
        <v>5.9682174159450101</v>
      </c>
      <c r="G12" s="25">
        <v>4.8020676582030797</v>
      </c>
      <c r="H12" s="25">
        <v>4.0498882872549302</v>
      </c>
      <c r="I12" s="25">
        <v>6.0360996053485803</v>
      </c>
      <c r="J12" s="25">
        <v>4.9861523238719698</v>
      </c>
      <c r="K12" s="25">
        <v>4.3068688291921902</v>
      </c>
      <c r="L12" s="25">
        <v>1.9190907468037199</v>
      </c>
      <c r="M12" s="25">
        <v>1.61693645184944</v>
      </c>
      <c r="N12" s="25">
        <v>1.3107350714733701</v>
      </c>
      <c r="O12" s="25">
        <v>1.21902324086847</v>
      </c>
      <c r="P12" s="25">
        <v>8.0645966811496699</v>
      </c>
      <c r="Q12" s="25">
        <v>7.5265219677916804</v>
      </c>
      <c r="R12" s="25">
        <v>6.3299440477716002</v>
      </c>
      <c r="S12" s="25">
        <v>5.52574158381125</v>
      </c>
      <c r="T12" s="25">
        <v>0.85731599973068895</v>
      </c>
      <c r="U12" s="25">
        <v>0.70246869222559005</v>
      </c>
      <c r="V12" s="25">
        <v>0.46880929206673699</v>
      </c>
      <c r="W12" s="25">
        <v>0.37285235808025502</v>
      </c>
      <c r="X12" s="25">
        <v>0.69144501220145405</v>
      </c>
      <c r="Y12" s="25">
        <v>0.43844182493890999</v>
      </c>
      <c r="Z12" s="25">
        <v>0.33282998891120502</v>
      </c>
      <c r="AA12" s="25">
        <v>0.465542580010813</v>
      </c>
      <c r="AB12" s="25">
        <v>0.34938091346595102</v>
      </c>
      <c r="AC12" s="25">
        <v>0.24627135060367</v>
      </c>
      <c r="AD12" s="25">
        <v>0.20760243605391801</v>
      </c>
      <c r="AE12" s="25">
        <v>3.0225897508170299</v>
      </c>
      <c r="AF12" s="25">
        <v>2.4455628805933398</v>
      </c>
      <c r="AG12" s="25">
        <v>1.63959957236954</v>
      </c>
      <c r="AH12" s="25">
        <v>1.2897848200908799</v>
      </c>
    </row>
    <row r="13" spans="1:34" x14ac:dyDescent="0.3">
      <c r="A13">
        <v>2100</v>
      </c>
      <c r="B13" t="s">
        <v>33</v>
      </c>
      <c r="C13" t="s">
        <v>29</v>
      </c>
      <c r="D13" t="s">
        <v>21</v>
      </c>
      <c r="E13" s="25">
        <v>1.6223024641657899</v>
      </c>
      <c r="F13" s="25">
        <v>1.6475370634948401</v>
      </c>
      <c r="G13" s="25">
        <v>1.5720959122086799</v>
      </c>
      <c r="H13" s="25">
        <v>1.4427662271513499</v>
      </c>
      <c r="I13" s="25">
        <v>1.6902248815347101</v>
      </c>
      <c r="J13" s="25">
        <v>1.73570483270966</v>
      </c>
      <c r="K13" s="25">
        <v>1.69981481479264</v>
      </c>
      <c r="L13" s="25">
        <v>0.55726349835220701</v>
      </c>
      <c r="M13" s="25">
        <v>0.62703756877216899</v>
      </c>
      <c r="N13" s="25">
        <v>0.64303678774137496</v>
      </c>
      <c r="O13" s="25">
        <v>0.621952689776476</v>
      </c>
      <c r="P13" s="25">
        <v>0.82166744289125804</v>
      </c>
      <c r="Q13" s="25">
        <v>0.88408431123676001</v>
      </c>
      <c r="R13" s="25">
        <v>0.88240429447830204</v>
      </c>
      <c r="S13" s="25">
        <v>0.81154418291442598</v>
      </c>
      <c r="T13" s="25">
        <v>1.89596137630787</v>
      </c>
      <c r="U13" s="25">
        <v>1.81947939170063</v>
      </c>
      <c r="V13" s="25">
        <v>1.5737283726932001</v>
      </c>
      <c r="W13" s="25">
        <v>1.3908466655298699</v>
      </c>
      <c r="X13" s="25">
        <v>1.84626716266415</v>
      </c>
      <c r="Y13" s="25">
        <v>1.65931136037121</v>
      </c>
      <c r="Z13" s="25">
        <v>1.51302457937958</v>
      </c>
      <c r="AA13" s="25">
        <v>0.92166663965241502</v>
      </c>
      <c r="AB13" s="25">
        <v>0.97015986136368604</v>
      </c>
      <c r="AC13" s="25">
        <v>0.92978051088305502</v>
      </c>
      <c r="AD13" s="25">
        <v>0.86664384953358997</v>
      </c>
      <c r="AE13" s="25">
        <v>1.44959759945623</v>
      </c>
      <c r="AF13" s="25">
        <v>1.47487023728552</v>
      </c>
      <c r="AG13" s="25">
        <v>1.3430900007051301</v>
      </c>
      <c r="AH13" s="25">
        <v>1.1801689477559001</v>
      </c>
    </row>
    <row r="14" spans="1:34" x14ac:dyDescent="0.3">
      <c r="A14">
        <v>2100</v>
      </c>
      <c r="B14" t="s">
        <v>33</v>
      </c>
      <c r="C14" t="s">
        <v>34</v>
      </c>
      <c r="D14" t="s">
        <v>21</v>
      </c>
      <c r="E14" s="25">
        <v>3.2091179096167299</v>
      </c>
      <c r="F14" s="25">
        <v>3.06005389543874</v>
      </c>
      <c r="G14" s="25">
        <v>2.7961494068386599</v>
      </c>
      <c r="H14" s="25">
        <v>2.6534633423104501</v>
      </c>
      <c r="I14" s="25">
        <v>3.0371189260384699</v>
      </c>
      <c r="J14" s="25">
        <v>2.7232093440580298</v>
      </c>
      <c r="K14" s="25">
        <v>2.5557065673643899</v>
      </c>
      <c r="L14" s="25">
        <v>2.1323824615248799</v>
      </c>
      <c r="M14" s="25">
        <v>2.18070774312132</v>
      </c>
      <c r="N14" s="25">
        <v>2.2326807112418399</v>
      </c>
      <c r="O14" s="25">
        <v>2.2268746914970801</v>
      </c>
      <c r="P14" s="25">
        <v>4.2486742030382798</v>
      </c>
      <c r="Q14" s="25">
        <v>4.1457505866564501</v>
      </c>
      <c r="R14" s="25">
        <v>3.9521932644126401</v>
      </c>
      <c r="S14" s="25">
        <v>3.8186113851096199</v>
      </c>
      <c r="T14" s="25">
        <v>0.69935356117070202</v>
      </c>
      <c r="U14" s="25">
        <v>0.62018271672918501</v>
      </c>
      <c r="V14" s="25">
        <v>0.52444257921397197</v>
      </c>
      <c r="W14" s="25">
        <v>0.49077749659784498</v>
      </c>
      <c r="X14" s="25">
        <v>0.60611205247989597</v>
      </c>
      <c r="Y14" s="25">
        <v>0.47879602255429998</v>
      </c>
      <c r="Z14" s="25">
        <v>0.42519432187803502</v>
      </c>
      <c r="AA14" s="25">
        <v>0.63900204212910405</v>
      </c>
      <c r="AB14" s="25">
        <v>0.527867328683432</v>
      </c>
      <c r="AC14" s="25">
        <v>0.450438389768609</v>
      </c>
      <c r="AD14" s="25">
        <v>0.43178059233141602</v>
      </c>
      <c r="AE14" s="25">
        <v>1.88918471905329</v>
      </c>
      <c r="AF14" s="25">
        <v>1.66709963490283</v>
      </c>
      <c r="AG14" s="25">
        <v>1.3777523309676101</v>
      </c>
      <c r="AH14" s="25">
        <v>1.2863646248444001</v>
      </c>
    </row>
    <row r="15" spans="1:34" x14ac:dyDescent="0.3">
      <c r="A15">
        <v>2100</v>
      </c>
      <c r="B15" t="s">
        <v>33</v>
      </c>
      <c r="C15" t="s">
        <v>35</v>
      </c>
      <c r="D15" t="s">
        <v>21</v>
      </c>
      <c r="E15" s="25">
        <v>1.56959369034759</v>
      </c>
      <c r="F15" s="25">
        <v>1.6552195688957601</v>
      </c>
      <c r="G15" s="25">
        <v>1.7915218421132999</v>
      </c>
      <c r="H15" s="25">
        <v>1.85758977786494</v>
      </c>
      <c r="I15" s="25">
        <v>1.66777428361667</v>
      </c>
      <c r="J15" s="25">
        <v>1.84680097552536</v>
      </c>
      <c r="K15" s="25">
        <v>1.9531597928247999</v>
      </c>
      <c r="L15" s="25">
        <v>1.0003799372769699</v>
      </c>
      <c r="M15" s="25">
        <v>1.1831078281649301</v>
      </c>
      <c r="N15" s="25">
        <v>1.42140685476594</v>
      </c>
      <c r="O15" s="25">
        <v>1.53745996775087</v>
      </c>
      <c r="P15" s="25">
        <v>0.88803057233240301</v>
      </c>
      <c r="Q15" s="25">
        <v>0.985575518290705</v>
      </c>
      <c r="R15" s="25">
        <v>1.12991481798699</v>
      </c>
      <c r="S15" s="25">
        <v>1.18043613030932</v>
      </c>
      <c r="T15" s="25">
        <v>2.4345737282056499</v>
      </c>
      <c r="U15" s="25">
        <v>2.4980446656933202</v>
      </c>
      <c r="V15" s="25">
        <v>2.60844509779302</v>
      </c>
      <c r="W15" s="25">
        <v>2.6693893976392</v>
      </c>
      <c r="X15" s="25">
        <v>2.5018852929850302</v>
      </c>
      <c r="Y15" s="25">
        <v>2.6215297521877901</v>
      </c>
      <c r="Z15" s="25">
        <v>2.6915303052060402</v>
      </c>
      <c r="AA15" s="25">
        <v>1.79843965376758</v>
      </c>
      <c r="AB15" s="25">
        <v>1.9772381682485101</v>
      </c>
      <c r="AC15" s="25">
        <v>2.1981605771830699</v>
      </c>
      <c r="AD15" s="25">
        <v>2.3120884809309699</v>
      </c>
      <c r="AE15" s="25">
        <v>1.761754857129</v>
      </c>
      <c r="AF15" s="25">
        <v>1.9060034656151399</v>
      </c>
      <c r="AG15" s="25">
        <v>2.11181182487047</v>
      </c>
      <c r="AH15" s="25">
        <v>2.19183292113112</v>
      </c>
    </row>
    <row r="16" spans="1:34" x14ac:dyDescent="0.3">
      <c r="A16">
        <v>2100</v>
      </c>
      <c r="B16" t="s">
        <v>36</v>
      </c>
      <c r="C16" t="s">
        <v>37</v>
      </c>
      <c r="D16" t="s">
        <v>38</v>
      </c>
      <c r="E16" s="25">
        <v>475.58947798198199</v>
      </c>
      <c r="F16" s="25">
        <v>434.41171841657001</v>
      </c>
      <c r="G16" s="25">
        <v>354.448608991117</v>
      </c>
      <c r="H16" s="25">
        <v>302.37901585019603</v>
      </c>
      <c r="I16" s="25">
        <v>444.10053799944302</v>
      </c>
      <c r="J16" s="25">
        <v>383.48724773895299</v>
      </c>
      <c r="K16" s="25">
        <v>344.27110551011702</v>
      </c>
      <c r="L16" s="25">
        <v>147.44065430980501</v>
      </c>
      <c r="M16" s="25">
        <v>133.85730174782699</v>
      </c>
      <c r="N16" s="25">
        <v>117.090309307596</v>
      </c>
      <c r="O16" s="25">
        <v>109.90035907154</v>
      </c>
      <c r="P16" s="25">
        <v>518.92565904595097</v>
      </c>
      <c r="Q16" s="25">
        <v>478.912641248878</v>
      </c>
      <c r="R16" s="25">
        <v>397.57980251262501</v>
      </c>
      <c r="S16" s="25">
        <v>344.41633518340598</v>
      </c>
      <c r="T16" s="25">
        <v>176.342392260357</v>
      </c>
      <c r="U16" s="25">
        <v>161.01992823538799</v>
      </c>
      <c r="V16" s="25">
        <v>130.83816771660599</v>
      </c>
      <c r="W16" s="25">
        <v>113.471670806791</v>
      </c>
      <c r="X16" s="25">
        <v>162.30098093899099</v>
      </c>
      <c r="Y16" s="25">
        <v>135.49628328512901</v>
      </c>
      <c r="Z16" s="25">
        <v>120.75516620093001</v>
      </c>
      <c r="AA16" s="25">
        <v>89.459885627046702</v>
      </c>
      <c r="AB16" s="25">
        <v>86.022588640368596</v>
      </c>
      <c r="AC16" s="25">
        <v>78.102702174062699</v>
      </c>
      <c r="AD16" s="25">
        <v>72.117260096300598</v>
      </c>
      <c r="AE16" s="25">
        <v>281.693171581814</v>
      </c>
      <c r="AF16" s="25">
        <v>243.72441945794699</v>
      </c>
      <c r="AG16" s="25">
        <v>183.221556557447</v>
      </c>
      <c r="AH16" s="25">
        <v>151.31860299377701</v>
      </c>
    </row>
    <row r="17" spans="1:34" x14ac:dyDescent="0.3">
      <c r="A17">
        <v>2100</v>
      </c>
      <c r="B17" t="s">
        <v>36</v>
      </c>
      <c r="C17" t="s">
        <v>39</v>
      </c>
      <c r="D17" t="s">
        <v>38</v>
      </c>
      <c r="E17" s="25">
        <v>39.550850836860299</v>
      </c>
      <c r="F17" s="25">
        <v>-6.2921968714732301</v>
      </c>
      <c r="G17" s="25">
        <v>-92.415825602399394</v>
      </c>
      <c r="H17" s="25">
        <v>-141.528912190531</v>
      </c>
      <c r="I17" s="25">
        <v>11.9352527243887</v>
      </c>
      <c r="J17" s="25">
        <v>-49.331111564262002</v>
      </c>
      <c r="K17" s="25">
        <v>-89.2039098247661</v>
      </c>
      <c r="L17" s="25">
        <v>131.33375844272501</v>
      </c>
      <c r="M17" s="25">
        <v>56.557041990126997</v>
      </c>
      <c r="N17" s="25">
        <v>-47.844456150258402</v>
      </c>
      <c r="O17" s="25">
        <v>-105.88083405169</v>
      </c>
      <c r="P17" s="25">
        <v>35.716255057449303</v>
      </c>
      <c r="Q17" s="25">
        <v>-21.924463867798</v>
      </c>
      <c r="R17" s="25">
        <v>-124.087763098873</v>
      </c>
      <c r="S17" s="25">
        <v>-178.73530125152601</v>
      </c>
      <c r="T17" s="25">
        <v>20.5254857058592</v>
      </c>
      <c r="U17" s="25">
        <v>0.246045338207243</v>
      </c>
      <c r="V17" s="25">
        <v>-49.535988570204204</v>
      </c>
      <c r="W17" s="25">
        <v>-87.690317970073806</v>
      </c>
      <c r="X17" s="25">
        <v>9.4944907843440394</v>
      </c>
      <c r="Y17" s="25">
        <v>-20.3250955472834</v>
      </c>
      <c r="Z17" s="25">
        <v>-45.563826804884002</v>
      </c>
      <c r="AA17" s="25">
        <v>44.193318926775703</v>
      </c>
      <c r="AB17" s="25">
        <v>12.048881079313199</v>
      </c>
      <c r="AC17" s="25">
        <v>-50.420618548162203</v>
      </c>
      <c r="AD17" s="25">
        <v>-92.6721385521206</v>
      </c>
      <c r="AE17" s="25">
        <v>-1.8977981430063999</v>
      </c>
      <c r="AF17" s="25">
        <v>-34.377346193114199</v>
      </c>
      <c r="AG17" s="25">
        <v>-98.8944724281004</v>
      </c>
      <c r="AH17" s="25">
        <v>-143.12960217217099</v>
      </c>
    </row>
    <row r="18" spans="1:34" x14ac:dyDescent="0.3">
      <c r="A18">
        <v>2100</v>
      </c>
      <c r="B18" t="s">
        <v>36</v>
      </c>
      <c r="C18" t="s">
        <v>40</v>
      </c>
      <c r="D18" t="s">
        <v>38</v>
      </c>
      <c r="E18" s="25">
        <v>84.497094292831605</v>
      </c>
      <c r="F18" s="25">
        <v>72.232585751732799</v>
      </c>
      <c r="G18" s="25">
        <v>51.839227667629103</v>
      </c>
      <c r="H18" s="25">
        <v>41.176391224537703</v>
      </c>
      <c r="I18" s="25">
        <v>85.334656268003201</v>
      </c>
      <c r="J18" s="25">
        <v>101.01665995655</v>
      </c>
      <c r="K18" s="25">
        <v>121.52712112247001</v>
      </c>
      <c r="L18" s="25">
        <v>107.742459768971</v>
      </c>
      <c r="M18" s="25">
        <v>88.334305230156303</v>
      </c>
      <c r="N18" s="25">
        <v>65.188552205173494</v>
      </c>
      <c r="O18" s="25">
        <v>52.947567631124201</v>
      </c>
      <c r="P18" s="25">
        <v>81.276727338294506</v>
      </c>
      <c r="Q18" s="25">
        <v>65.874763296167401</v>
      </c>
      <c r="R18" s="25">
        <v>41.697274905817999</v>
      </c>
      <c r="S18" s="25">
        <v>29.107062732745799</v>
      </c>
      <c r="T18" s="25">
        <v>49.6308404909825</v>
      </c>
      <c r="U18" s="25">
        <v>45.784074865505097</v>
      </c>
      <c r="V18" s="25">
        <v>38.267141230140602</v>
      </c>
      <c r="W18" s="25">
        <v>33.601368634514799</v>
      </c>
      <c r="X18" s="25">
        <v>51.2381048423793</v>
      </c>
      <c r="Y18" s="25">
        <v>59.880424139392197</v>
      </c>
      <c r="Z18" s="25">
        <v>70.718545182243801</v>
      </c>
      <c r="AA18" s="25">
        <v>56.356731820918</v>
      </c>
      <c r="AB18" s="25">
        <v>50.229133655692202</v>
      </c>
      <c r="AC18" s="25">
        <v>40.552326431143797</v>
      </c>
      <c r="AD18" s="25">
        <v>35.194179849121198</v>
      </c>
      <c r="AE18" s="25">
        <v>42.340681628947003</v>
      </c>
      <c r="AF18" s="25">
        <v>36.632502003485797</v>
      </c>
      <c r="AG18" s="25">
        <v>28.422782342095399</v>
      </c>
      <c r="AH18" s="25">
        <v>24.3077028266793</v>
      </c>
    </row>
    <row r="19" spans="1:34" x14ac:dyDescent="0.3">
      <c r="A19">
        <v>2100</v>
      </c>
      <c r="B19" t="s">
        <v>36</v>
      </c>
      <c r="C19" t="s">
        <v>41</v>
      </c>
      <c r="D19" t="s">
        <v>38</v>
      </c>
      <c r="E19" s="25">
        <v>-218.32126710779301</v>
      </c>
      <c r="F19" s="25">
        <v>-122.901490435515</v>
      </c>
      <c r="G19" s="25">
        <v>46.133677775568401</v>
      </c>
      <c r="H19" s="25">
        <v>140.242644478827</v>
      </c>
      <c r="I19" s="25">
        <v>-49.755477118627802</v>
      </c>
      <c r="J19" s="25">
        <v>298.751322277643</v>
      </c>
      <c r="K19" s="25">
        <v>526.75869924953997</v>
      </c>
      <c r="L19" s="25">
        <v>-145.49695579012899</v>
      </c>
      <c r="M19" s="25">
        <v>-24.489949267526601</v>
      </c>
      <c r="N19" s="25">
        <v>127.55767450778799</v>
      </c>
      <c r="O19" s="25">
        <v>203.53661500157199</v>
      </c>
      <c r="P19" s="25">
        <v>-231.440234350683</v>
      </c>
      <c r="Q19" s="25">
        <v>-116.7890085399</v>
      </c>
      <c r="R19" s="25">
        <v>76.789535137432594</v>
      </c>
      <c r="S19" s="25">
        <v>178.07812274876099</v>
      </c>
      <c r="T19" s="25">
        <v>-95.933159578243803</v>
      </c>
      <c r="U19" s="25">
        <v>-52.732708616446999</v>
      </c>
      <c r="V19" s="25">
        <v>43.130454840007701</v>
      </c>
      <c r="W19" s="25">
        <v>109.266527740949</v>
      </c>
      <c r="X19" s="25">
        <v>-16.637081228663099</v>
      </c>
      <c r="Y19" s="25">
        <v>175.98588615632701</v>
      </c>
      <c r="Z19" s="25">
        <v>323.98844252174001</v>
      </c>
      <c r="AA19" s="25">
        <v>-75.738254057937297</v>
      </c>
      <c r="AB19" s="25">
        <v>-22.7014120936051</v>
      </c>
      <c r="AC19" s="25">
        <v>76.507702792504503</v>
      </c>
      <c r="AD19" s="25">
        <v>140.47801733491099</v>
      </c>
      <c r="AE19" s="25">
        <v>-122.316874923247</v>
      </c>
      <c r="AF19" s="25">
        <v>-46.194728577340598</v>
      </c>
      <c r="AG19" s="25">
        <v>86.620942952101302</v>
      </c>
      <c r="AH19" s="25">
        <v>165.25023080372301</v>
      </c>
    </row>
    <row r="20" spans="1:34" x14ac:dyDescent="0.3">
      <c r="A20">
        <v>2100</v>
      </c>
      <c r="B20" t="s">
        <v>36</v>
      </c>
      <c r="C20" t="s">
        <v>42</v>
      </c>
      <c r="D20" t="s">
        <v>38</v>
      </c>
      <c r="E20" s="25">
        <v>-113.595024821945</v>
      </c>
      <c r="F20" s="25">
        <v>-78.883486255073095</v>
      </c>
      <c r="G20" s="25">
        <v>-15.222747756527401</v>
      </c>
      <c r="H20" s="25">
        <v>16.362015972877501</v>
      </c>
      <c r="I20" s="25">
        <v>-150.43717901192099</v>
      </c>
      <c r="J20" s="25">
        <v>-236.90668706350101</v>
      </c>
      <c r="K20" s="25">
        <v>-300.28418729999902</v>
      </c>
      <c r="L20" s="25">
        <v>-85.237614953186593</v>
      </c>
      <c r="M20" s="25">
        <v>-39.245519423317504</v>
      </c>
      <c r="N20" s="25">
        <v>16.462412035067601</v>
      </c>
      <c r="O20" s="25">
        <v>42.870763025921903</v>
      </c>
      <c r="P20" s="25">
        <v>-117.95017643972</v>
      </c>
      <c r="Q20" s="25">
        <v>-76.829942757660703</v>
      </c>
      <c r="R20" s="25">
        <v>-6.4960426994200002</v>
      </c>
      <c r="S20" s="25">
        <v>24.770027692147899</v>
      </c>
      <c r="T20" s="25">
        <v>-45.912744212258701</v>
      </c>
      <c r="U20" s="25">
        <v>-30.6856923162748</v>
      </c>
      <c r="V20" s="25">
        <v>4.8517778711638799</v>
      </c>
      <c r="W20" s="25">
        <v>29.9086257990412</v>
      </c>
      <c r="X20" s="25">
        <v>-63.3697649317103</v>
      </c>
      <c r="Y20" s="25">
        <v>-109.93744095344201</v>
      </c>
      <c r="Z20" s="25">
        <v>-149.61275583414499</v>
      </c>
      <c r="AA20" s="25">
        <v>-39.014407425029603</v>
      </c>
      <c r="AB20" s="25">
        <v>-19.8131084029812</v>
      </c>
      <c r="AC20" s="25">
        <v>17.665297669670299</v>
      </c>
      <c r="AD20" s="25">
        <v>41.111896860050898</v>
      </c>
      <c r="AE20" s="25">
        <v>-55.288390836084503</v>
      </c>
      <c r="AF20" s="25">
        <v>-28.554512081681199</v>
      </c>
      <c r="AG20" s="25">
        <v>20.791972268586399</v>
      </c>
      <c r="AH20" s="25">
        <v>44.317374505828397</v>
      </c>
    </row>
    <row r="21" spans="1:34" x14ac:dyDescent="0.3">
      <c r="A21">
        <v>2100</v>
      </c>
      <c r="B21" t="s">
        <v>36</v>
      </c>
      <c r="C21" t="s">
        <v>43</v>
      </c>
      <c r="D21" t="s">
        <v>38</v>
      </c>
      <c r="E21" s="25">
        <v>-267.72094091932797</v>
      </c>
      <c r="F21" s="25">
        <v>-298.567091812473</v>
      </c>
      <c r="G21" s="25">
        <v>-344.78297574377501</v>
      </c>
      <c r="H21" s="25">
        <v>-358.63113857081697</v>
      </c>
      <c r="I21" s="25">
        <v>-341.17783668149298</v>
      </c>
      <c r="J21" s="25">
        <v>-497.01732847969402</v>
      </c>
      <c r="K21" s="25">
        <v>-603.06864794887395</v>
      </c>
      <c r="L21" s="25">
        <v>-155.78188712682899</v>
      </c>
      <c r="M21" s="25">
        <v>-215.01324346761601</v>
      </c>
      <c r="N21" s="25">
        <v>-278.45432592303598</v>
      </c>
      <c r="O21" s="25">
        <v>-303.37446093436199</v>
      </c>
      <c r="P21" s="25">
        <v>-286.52799146028798</v>
      </c>
      <c r="Q21" s="25">
        <v>-329.24386242579499</v>
      </c>
      <c r="R21" s="25">
        <v>-385.48282496314698</v>
      </c>
      <c r="S21" s="25">
        <v>-397.63601279187702</v>
      </c>
      <c r="T21" s="25">
        <v>-104.65259757947901</v>
      </c>
      <c r="U21" s="25">
        <v>-123.631678495934</v>
      </c>
      <c r="V21" s="25">
        <v>-167.55135915186</v>
      </c>
      <c r="W21" s="25">
        <v>-198.55768022988701</v>
      </c>
      <c r="X21" s="25">
        <v>-143.02679148079599</v>
      </c>
      <c r="Y21" s="25">
        <v>-241.09979116049101</v>
      </c>
      <c r="Z21" s="25">
        <v>-320.285432384167</v>
      </c>
      <c r="AA21" s="25">
        <v>-75.256762061015294</v>
      </c>
      <c r="AB21" s="25">
        <v>-105.78597687983201</v>
      </c>
      <c r="AC21" s="25">
        <v>-162.40713242265201</v>
      </c>
      <c r="AD21" s="25">
        <v>-196.22924031130501</v>
      </c>
      <c r="AE21" s="25">
        <v>-144.53045153202899</v>
      </c>
      <c r="AF21" s="25">
        <v>-171.23026026250199</v>
      </c>
      <c r="AG21" s="25">
        <v>-220.16288134067099</v>
      </c>
      <c r="AH21" s="25">
        <v>-242.06426818043499</v>
      </c>
    </row>
    <row r="22" spans="1:34" x14ac:dyDescent="0.3">
      <c r="A22">
        <v>2100</v>
      </c>
      <c r="B22" t="s">
        <v>36</v>
      </c>
      <c r="C22" t="s">
        <v>44</v>
      </c>
      <c r="D22" t="s">
        <v>38</v>
      </c>
      <c r="E22" s="25">
        <v>381.10647479490001</v>
      </c>
      <c r="F22" s="25">
        <v>340.43423938412798</v>
      </c>
      <c r="G22" s="25">
        <v>267.02894943459398</v>
      </c>
      <c r="H22" s="25">
        <v>222.95253258537599</v>
      </c>
      <c r="I22" s="25">
        <v>346.94829174005702</v>
      </c>
      <c r="J22" s="25">
        <v>284.46391926323599</v>
      </c>
      <c r="K22" s="25">
        <v>246.846776190367</v>
      </c>
      <c r="L22" s="25">
        <v>114.261518093432</v>
      </c>
      <c r="M22" s="25">
        <v>96.453322789501996</v>
      </c>
      <c r="N22" s="25">
        <v>78.552863895181304</v>
      </c>
      <c r="O22" s="25">
        <v>72.771778086780401</v>
      </c>
      <c r="P22" s="25">
        <v>470.943254588108</v>
      </c>
      <c r="Q22" s="25">
        <v>428.57154352839399</v>
      </c>
      <c r="R22" s="25">
        <v>348.93737587332402</v>
      </c>
      <c r="S22" s="25">
        <v>300.31084844863102</v>
      </c>
      <c r="T22" s="25">
        <v>54.909525509961703</v>
      </c>
      <c r="U22" s="25">
        <v>44.850827473687502</v>
      </c>
      <c r="V22" s="25">
        <v>30.0303636210989</v>
      </c>
      <c r="W22" s="25">
        <v>23.988321969480602</v>
      </c>
      <c r="X22" s="25">
        <v>44.221801375726102</v>
      </c>
      <c r="Y22" s="25">
        <v>28.319460140488001</v>
      </c>
      <c r="Z22" s="25">
        <v>21.773622536710501</v>
      </c>
      <c r="AA22" s="25">
        <v>30.0224258691117</v>
      </c>
      <c r="AB22" s="25">
        <v>22.776598625198201</v>
      </c>
      <c r="AC22" s="25">
        <v>16.355110331517999</v>
      </c>
      <c r="AD22" s="25">
        <v>13.9369519619404</v>
      </c>
      <c r="AE22" s="25">
        <v>190.38623085553601</v>
      </c>
      <c r="AF22" s="25">
        <v>152.035087807595</v>
      </c>
      <c r="AG22" s="25">
        <v>100.71781807008399</v>
      </c>
      <c r="AH22" s="25">
        <v>79.017040593789304</v>
      </c>
    </row>
    <row r="23" spans="1:34" x14ac:dyDescent="0.3">
      <c r="A23">
        <v>2100</v>
      </c>
      <c r="B23" t="s">
        <v>36</v>
      </c>
      <c r="C23" t="s">
        <v>45</v>
      </c>
      <c r="D23" t="s">
        <v>38</v>
      </c>
      <c r="E23" s="25">
        <v>94.483003187082403</v>
      </c>
      <c r="F23" s="25">
        <v>93.977479032441806</v>
      </c>
      <c r="G23" s="25">
        <v>87.4196595565233</v>
      </c>
      <c r="H23" s="25">
        <v>79.426483264819396</v>
      </c>
      <c r="I23" s="25">
        <v>97.152246259386104</v>
      </c>
      <c r="J23" s="25">
        <v>99.023328475716397</v>
      </c>
      <c r="K23" s="25">
        <v>97.424329319750797</v>
      </c>
      <c r="L23" s="25">
        <v>33.1791362163722</v>
      </c>
      <c r="M23" s="25">
        <v>37.403978958325702</v>
      </c>
      <c r="N23" s="25">
        <v>38.537445412414897</v>
      </c>
      <c r="O23" s="25">
        <v>37.128580984760099</v>
      </c>
      <c r="P23" s="25">
        <v>47.982404457842499</v>
      </c>
      <c r="Q23" s="25">
        <v>50.341097720484598</v>
      </c>
      <c r="R23" s="25">
        <v>48.642426639301</v>
      </c>
      <c r="S23" s="25">
        <v>44.105486734775198</v>
      </c>
      <c r="T23" s="25">
        <v>121.432866750396</v>
      </c>
      <c r="U23" s="25">
        <v>116.169100761701</v>
      </c>
      <c r="V23" s="25">
        <v>100.807804095507</v>
      </c>
      <c r="W23" s="25">
        <v>89.483348837310402</v>
      </c>
      <c r="X23" s="25">
        <v>118.079179563265</v>
      </c>
      <c r="Y23" s="25">
        <v>107.17682314464101</v>
      </c>
      <c r="Z23" s="25">
        <v>98.981543664219899</v>
      </c>
      <c r="AA23" s="25">
        <v>59.437459757935002</v>
      </c>
      <c r="AB23" s="25">
        <v>63.2459900151703</v>
      </c>
      <c r="AC23" s="25">
        <v>61.747591842544601</v>
      </c>
      <c r="AD23" s="25">
        <v>58.180308134360097</v>
      </c>
      <c r="AE23" s="25">
        <v>91.306940726278</v>
      </c>
      <c r="AF23" s="25">
        <v>91.689331650351903</v>
      </c>
      <c r="AG23" s="25">
        <v>82.503738487363194</v>
      </c>
      <c r="AH23" s="25">
        <v>72.301562399987702</v>
      </c>
    </row>
    <row r="24" spans="1:34" x14ac:dyDescent="0.3">
      <c r="A24">
        <v>2100</v>
      </c>
      <c r="B24" t="s">
        <v>46</v>
      </c>
      <c r="C24" t="s">
        <v>47</v>
      </c>
      <c r="D24" t="s">
        <v>21</v>
      </c>
      <c r="E24" s="25">
        <v>3.2707202855200999</v>
      </c>
      <c r="F24" s="25">
        <v>1.56570173221192</v>
      </c>
      <c r="G24" s="25">
        <v>-1.1012223859888699</v>
      </c>
      <c r="H24" s="25">
        <v>-2.37890104411666</v>
      </c>
      <c r="I24" s="25">
        <v>4.6885512296063803E-2</v>
      </c>
      <c r="J24" s="25">
        <v>-6.0833130120436802</v>
      </c>
      <c r="K24" s="25">
        <v>-9.7341232378259495</v>
      </c>
      <c r="L24" s="25">
        <v>1.27521949262751</v>
      </c>
      <c r="M24" s="25">
        <v>-0.95498741433381495</v>
      </c>
      <c r="N24" s="25">
        <v>-2.9294317802210501</v>
      </c>
      <c r="O24" s="25">
        <v>-3.6757299648936601</v>
      </c>
      <c r="P24" s="25">
        <v>3.00184336617466</v>
      </c>
      <c r="Q24" s="25">
        <v>1.27670429015982</v>
      </c>
      <c r="R24" s="25">
        <v>-1.3038201700834</v>
      </c>
      <c r="S24" s="25">
        <v>-2.5278054840647401</v>
      </c>
      <c r="T24" s="25">
        <v>3.30598599893171</v>
      </c>
      <c r="U24" s="25">
        <v>1.5186556419779</v>
      </c>
      <c r="V24" s="25">
        <v>-1.96338652192355</v>
      </c>
      <c r="W24" s="25">
        <v>-4.0679821866224097</v>
      </c>
      <c r="X24" s="25">
        <v>-9.4141195367054398E-2</v>
      </c>
      <c r="Y24" s="25">
        <v>-7.2908579211555997</v>
      </c>
      <c r="Z24" s="25">
        <v>-12.3264452431116</v>
      </c>
      <c r="AA24" s="25">
        <v>1.62378683467192</v>
      </c>
      <c r="AB24" s="25">
        <v>-0.35972100422448899</v>
      </c>
      <c r="AC24" s="25">
        <v>-3.49763971786144</v>
      </c>
      <c r="AD24" s="25">
        <v>-5.3354542487927201</v>
      </c>
      <c r="AE24" s="25">
        <v>4.7590107515693099</v>
      </c>
      <c r="AF24" s="25">
        <v>1.77436256625245</v>
      </c>
      <c r="AG24" s="25">
        <v>-2.75217782012311</v>
      </c>
      <c r="AH24" s="25">
        <v>-5.1884655193790001</v>
      </c>
    </row>
    <row r="25" spans="1:34" x14ac:dyDescent="0.3">
      <c r="A25">
        <v>2100</v>
      </c>
      <c r="B25" t="s">
        <v>46</v>
      </c>
      <c r="C25" t="s">
        <v>42</v>
      </c>
      <c r="D25" t="s">
        <v>21</v>
      </c>
      <c r="E25" s="25">
        <v>1.27779985616853</v>
      </c>
      <c r="F25" s="25">
        <v>0.81500087270092203</v>
      </c>
      <c r="G25" s="25">
        <v>8.1210588981657006E-2</v>
      </c>
      <c r="H25" s="25">
        <v>-0.28403226291875</v>
      </c>
      <c r="I25" s="25">
        <v>1.8008986413783701</v>
      </c>
      <c r="J25" s="25">
        <v>2.9090254173652901</v>
      </c>
      <c r="K25" s="25">
        <v>3.6345116929274299</v>
      </c>
      <c r="L25" s="25">
        <v>0.87939678595397797</v>
      </c>
      <c r="M25" s="25">
        <v>0.190763879512167</v>
      </c>
      <c r="N25" s="25">
        <v>-0.373555106031011</v>
      </c>
      <c r="O25" s="25">
        <v>-0.614659576867994</v>
      </c>
      <c r="P25" s="25">
        <v>1.2176195973089301</v>
      </c>
      <c r="Q25" s="25">
        <v>0.74171626199978402</v>
      </c>
      <c r="R25" s="25">
        <v>3.6760367256456497E-2</v>
      </c>
      <c r="S25" s="25">
        <v>-0.30845898077515899</v>
      </c>
      <c r="T25" s="25">
        <v>1.4803316581624599</v>
      </c>
      <c r="U25" s="25">
        <v>1.0110268829856801</v>
      </c>
      <c r="V25" s="25">
        <v>2.78787922327287E-2</v>
      </c>
      <c r="W25" s="25">
        <v>-0.59479505635308705</v>
      </c>
      <c r="X25" s="25">
        <v>2.0136705293846702</v>
      </c>
      <c r="Y25" s="25">
        <v>3.3403427830824999</v>
      </c>
      <c r="Z25" s="25">
        <v>4.3972114063726098</v>
      </c>
      <c r="AA25" s="25">
        <v>1.2033123188503401</v>
      </c>
      <c r="AB25" s="25">
        <v>0.62425939015098197</v>
      </c>
      <c r="AC25" s="25">
        <v>-0.35201145805894501</v>
      </c>
      <c r="AD25" s="25">
        <v>-0.87654604056988705</v>
      </c>
      <c r="AE25" s="25">
        <v>1.7475157429988899</v>
      </c>
      <c r="AF25" s="25">
        <v>0.97307096868190901</v>
      </c>
      <c r="AG25" s="25">
        <v>-0.297708994588891</v>
      </c>
      <c r="AH25" s="25">
        <v>-0.84644307415041697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293BE-B9EE-4E4B-9343-DFC457051BC5}">
  <dimension ref="A1:AL63"/>
  <sheetViews>
    <sheetView zoomScale="70" zoomScaleNormal="70" workbookViewId="0">
      <selection activeCell="AU12" sqref="AU12"/>
    </sheetView>
  </sheetViews>
  <sheetFormatPr defaultRowHeight="12.55" x14ac:dyDescent="0.2"/>
  <cols>
    <col min="1" max="1" width="8.88671875" style="1"/>
    <col min="2" max="2" width="12.77734375" style="1" customWidth="1"/>
    <col min="3" max="3" width="34" style="1" bestFit="1" customWidth="1"/>
    <col min="4" max="4" width="5.77734375" style="2" bestFit="1" customWidth="1"/>
    <col min="5" max="11" width="4.88671875" style="2" bestFit="1" customWidth="1"/>
    <col min="12" max="13" width="4.44140625" style="2" bestFit="1" customWidth="1"/>
    <col min="14" max="14" width="4.6640625" style="2" bestFit="1" customWidth="1"/>
    <col min="15" max="15" width="5.21875" style="2" bestFit="1" customWidth="1"/>
    <col min="16" max="18" width="4.88671875" style="2" bestFit="1" customWidth="1"/>
    <col min="19" max="21" width="4.88671875" style="2" customWidth="1"/>
    <col min="22" max="22" width="12.77734375" style="1" customWidth="1"/>
    <col min="23" max="23" width="34" style="1" bestFit="1" customWidth="1"/>
    <col min="24" max="24" width="5.21875" style="1" bestFit="1" customWidth="1"/>
    <col min="25" max="25" width="6.109375" style="1" bestFit="1" customWidth="1"/>
    <col min="26" max="27" width="4.88671875" style="1" bestFit="1" customWidth="1"/>
    <col min="28" max="28" width="5.21875" style="1" bestFit="1" customWidth="1"/>
    <col min="29" max="30" width="4.88671875" style="1" bestFit="1" customWidth="1"/>
    <col min="31" max="31" width="5.5546875" style="1" bestFit="1" customWidth="1"/>
    <col min="32" max="32" width="4.5546875" style="1" bestFit="1" customWidth="1"/>
    <col min="33" max="33" width="4.88671875" style="1" bestFit="1" customWidth="1"/>
    <col min="34" max="35" width="5.21875" style="1" bestFit="1" customWidth="1"/>
    <col min="36" max="36" width="6.109375" style="1" bestFit="1" customWidth="1"/>
    <col min="37" max="37" width="4.88671875" style="1" bestFit="1" customWidth="1"/>
    <col min="38" max="38" width="5.21875" style="1" bestFit="1" customWidth="1"/>
    <col min="39" max="16384" width="8.88671875" style="1"/>
  </cols>
  <sheetData>
    <row r="1" spans="2:38" x14ac:dyDescent="0.2">
      <c r="D1" s="2" t="s">
        <v>48</v>
      </c>
      <c r="E1" s="2" t="s">
        <v>48</v>
      </c>
      <c r="F1" s="2" t="s">
        <v>48</v>
      </c>
      <c r="G1" s="2" t="s">
        <v>48</v>
      </c>
      <c r="H1" s="2" t="s">
        <v>48</v>
      </c>
      <c r="I1" s="2" t="s">
        <v>48</v>
      </c>
      <c r="J1" s="2" t="s">
        <v>48</v>
      </c>
      <c r="K1" s="2" t="s">
        <v>48</v>
      </c>
      <c r="L1" s="2" t="s">
        <v>48</v>
      </c>
      <c r="M1" s="2" t="s">
        <v>48</v>
      </c>
      <c r="N1" s="2" t="s">
        <v>48</v>
      </c>
      <c r="O1" s="2" t="s">
        <v>48</v>
      </c>
      <c r="P1" s="2" t="s">
        <v>48</v>
      </c>
      <c r="Q1" s="2" t="s">
        <v>48</v>
      </c>
      <c r="R1" s="2" t="s">
        <v>48</v>
      </c>
      <c r="X1" s="2" t="s">
        <v>48</v>
      </c>
      <c r="Y1" s="2" t="s">
        <v>48</v>
      </c>
      <c r="Z1" s="2" t="s">
        <v>48</v>
      </c>
      <c r="AA1" s="2" t="s">
        <v>48</v>
      </c>
      <c r="AB1" s="2" t="s">
        <v>48</v>
      </c>
      <c r="AC1" s="2" t="s">
        <v>48</v>
      </c>
      <c r="AD1" s="2" t="s">
        <v>48</v>
      </c>
      <c r="AE1" s="2" t="s">
        <v>48</v>
      </c>
      <c r="AF1" s="2" t="s">
        <v>48</v>
      </c>
      <c r="AG1" s="2" t="s">
        <v>48</v>
      </c>
      <c r="AH1" s="2" t="s">
        <v>48</v>
      </c>
      <c r="AI1" s="2" t="s">
        <v>48</v>
      </c>
      <c r="AJ1" s="2" t="s">
        <v>48</v>
      </c>
      <c r="AK1" s="2" t="s">
        <v>48</v>
      </c>
      <c r="AL1" s="2" t="s">
        <v>48</v>
      </c>
    </row>
    <row r="4" spans="2:38" x14ac:dyDescent="0.2">
      <c r="B4" s="3"/>
      <c r="C4" s="54" t="s">
        <v>88</v>
      </c>
      <c r="D4" s="73" t="s">
        <v>49</v>
      </c>
      <c r="E4" s="73"/>
      <c r="F4" s="73"/>
      <c r="G4" s="73"/>
      <c r="H4" s="73" t="s">
        <v>50</v>
      </c>
      <c r="I4" s="73"/>
      <c r="J4" s="73"/>
      <c r="K4" s="73" t="s">
        <v>51</v>
      </c>
      <c r="L4" s="73"/>
      <c r="M4" s="73"/>
      <c r="N4" s="73"/>
      <c r="O4" s="73" t="s">
        <v>52</v>
      </c>
      <c r="P4" s="73"/>
      <c r="Q4" s="73"/>
      <c r="R4" s="73"/>
      <c r="S4" s="51"/>
      <c r="T4" s="51"/>
      <c r="U4" s="51"/>
      <c r="V4" s="78" t="s">
        <v>89</v>
      </c>
      <c r="W4" s="78"/>
      <c r="X4" s="73" t="s">
        <v>49</v>
      </c>
      <c r="Y4" s="73"/>
      <c r="Z4" s="73"/>
      <c r="AA4" s="73"/>
      <c r="AB4" s="73" t="s">
        <v>50</v>
      </c>
      <c r="AC4" s="73"/>
      <c r="AD4" s="73"/>
      <c r="AE4" s="73" t="s">
        <v>51</v>
      </c>
      <c r="AF4" s="73"/>
      <c r="AG4" s="73"/>
      <c r="AH4" s="73"/>
      <c r="AI4" s="73" t="s">
        <v>52</v>
      </c>
      <c r="AJ4" s="73"/>
      <c r="AK4" s="73"/>
      <c r="AL4" s="73"/>
    </row>
    <row r="5" spans="2:38" ht="54.5" x14ac:dyDescent="0.2">
      <c r="B5" s="4"/>
      <c r="C5" s="55"/>
      <c r="D5" s="5" t="s">
        <v>53</v>
      </c>
      <c r="E5" s="5" t="s">
        <v>54</v>
      </c>
      <c r="F5" s="5" t="s">
        <v>55</v>
      </c>
      <c r="G5" s="5" t="s">
        <v>56</v>
      </c>
      <c r="H5" s="5" t="s">
        <v>54</v>
      </c>
      <c r="I5" s="5" t="s">
        <v>55</v>
      </c>
      <c r="J5" s="5" t="s">
        <v>56</v>
      </c>
      <c r="K5" s="5" t="s">
        <v>53</v>
      </c>
      <c r="L5" s="5" t="s">
        <v>54</v>
      </c>
      <c r="M5" s="5" t="s">
        <v>55</v>
      </c>
      <c r="N5" s="5" t="s">
        <v>56</v>
      </c>
      <c r="O5" s="5" t="s">
        <v>53</v>
      </c>
      <c r="P5" s="5" t="s">
        <v>54</v>
      </c>
      <c r="Q5" s="5" t="s">
        <v>55</v>
      </c>
      <c r="R5" s="5" t="s">
        <v>56</v>
      </c>
      <c r="S5" s="52"/>
      <c r="T5" s="52"/>
      <c r="U5" s="52"/>
      <c r="V5" s="79"/>
      <c r="W5" s="79"/>
      <c r="X5" s="5" t="s">
        <v>53</v>
      </c>
      <c r="Y5" s="5" t="s">
        <v>54</v>
      </c>
      <c r="Z5" s="5" t="s">
        <v>55</v>
      </c>
      <c r="AA5" s="5" t="s">
        <v>56</v>
      </c>
      <c r="AB5" s="5" t="s">
        <v>54</v>
      </c>
      <c r="AC5" s="5" t="s">
        <v>55</v>
      </c>
      <c r="AD5" s="5" t="s">
        <v>56</v>
      </c>
      <c r="AE5" s="5" t="s">
        <v>53</v>
      </c>
      <c r="AF5" s="5" t="s">
        <v>54</v>
      </c>
      <c r="AG5" s="5" t="s">
        <v>55</v>
      </c>
      <c r="AH5" s="5" t="s">
        <v>56</v>
      </c>
      <c r="AI5" s="5" t="s">
        <v>53</v>
      </c>
      <c r="AJ5" s="5" t="s">
        <v>54</v>
      </c>
      <c r="AK5" s="5" t="s">
        <v>55</v>
      </c>
      <c r="AL5" s="5" t="s">
        <v>56</v>
      </c>
    </row>
    <row r="6" spans="2:38" x14ac:dyDescent="0.2">
      <c r="B6" s="80" t="s">
        <v>57</v>
      </c>
      <c r="C6" s="6" t="s">
        <v>58</v>
      </c>
      <c r="D6" s="88">
        <f>1150/81</f>
        <v>14.197530864197532</v>
      </c>
      <c r="E6" s="88"/>
      <c r="F6" s="88"/>
      <c r="G6" s="88"/>
      <c r="H6" s="88">
        <f>1150/81</f>
        <v>14.197530864197532</v>
      </c>
      <c r="I6" s="88"/>
      <c r="J6" s="88"/>
      <c r="K6" s="88">
        <f>1150/81</f>
        <v>14.197530864197532</v>
      </c>
      <c r="L6" s="88"/>
      <c r="M6" s="88"/>
      <c r="N6" s="88"/>
      <c r="O6" s="88">
        <f>500/81</f>
        <v>6.1728395061728394</v>
      </c>
      <c r="P6" s="88"/>
      <c r="Q6" s="88"/>
      <c r="R6" s="88"/>
      <c r="S6" s="53"/>
      <c r="T6" s="53"/>
      <c r="U6" s="53"/>
      <c r="V6" s="80" t="s">
        <v>57</v>
      </c>
      <c r="W6" s="6" t="s">
        <v>58</v>
      </c>
    </row>
    <row r="7" spans="2:38" x14ac:dyDescent="0.2">
      <c r="B7" s="81"/>
      <c r="C7" s="8" t="s">
        <v>59</v>
      </c>
      <c r="D7" s="9">
        <f>D8+D9</f>
        <v>-6.6458619334531299</v>
      </c>
      <c r="E7" s="9">
        <f t="shared" ref="E7:R7" si="0">E8+E9</f>
        <v>-6.0692885672604699</v>
      </c>
      <c r="F7" s="9">
        <f t="shared" si="0"/>
        <v>-5.0320958543853695</v>
      </c>
      <c r="G7" s="9">
        <f t="shared" si="0"/>
        <v>-4.4200011439209099</v>
      </c>
      <c r="H7" s="9">
        <f t="shared" si="0"/>
        <v>-6.0934852658037695</v>
      </c>
      <c r="I7" s="9">
        <f t="shared" si="0"/>
        <v>-5.0835843265430301</v>
      </c>
      <c r="J7" s="9">
        <f t="shared" si="0"/>
        <v>-4.4878719874315705</v>
      </c>
      <c r="K7" s="9">
        <f t="shared" si="0"/>
        <v>-2.8759807539327102</v>
      </c>
      <c r="L7" s="9">
        <f t="shared" si="0"/>
        <v>-2.6499570077557797</v>
      </c>
      <c r="M7" s="9">
        <f t="shared" si="0"/>
        <v>-2.435279893256435</v>
      </c>
      <c r="N7" s="9">
        <f t="shared" si="0"/>
        <v>-2.3552520695890911</v>
      </c>
      <c r="O7" s="9">
        <f t="shared" si="0"/>
        <v>-9.3187553490352109</v>
      </c>
      <c r="P7" s="9">
        <f t="shared" si="0"/>
        <v>-8.6778273504963703</v>
      </c>
      <c r="Q7" s="9">
        <f t="shared" si="0"/>
        <v>-7.4510076873533899</v>
      </c>
      <c r="R7" s="9">
        <f t="shared" si="0"/>
        <v>-6.6991973503296496</v>
      </c>
      <c r="S7" s="9"/>
      <c r="T7" s="9"/>
      <c r="U7" s="9"/>
      <c r="V7" s="81"/>
      <c r="W7" s="8" t="s">
        <v>59</v>
      </c>
      <c r="X7" s="9">
        <f t="shared" ref="X7" si="1">X8+X9</f>
        <v>-1.0595706934335829</v>
      </c>
      <c r="Y7" s="9">
        <f t="shared" ref="Y7" si="2">Y8+Y9</f>
        <v>-0.88931740112447499</v>
      </c>
      <c r="Z7" s="9">
        <f t="shared" ref="Z7" si="3">Z8+Z9</f>
        <v>-0.65992964623793493</v>
      </c>
      <c r="AA7" s="9">
        <f t="shared" ref="AA7" si="4">AA8+AA9</f>
        <v>-0.57281363753085501</v>
      </c>
      <c r="AB7" s="9">
        <f t="shared" ref="AB7" si="5">AB8+AB9</f>
        <v>-0.86964331854149302</v>
      </c>
      <c r="AC7" s="9">
        <f t="shared" ref="AC7" si="6">AC8+AC9</f>
        <v>-0.600252786328204</v>
      </c>
      <c r="AD7" s="9">
        <f t="shared" ref="AD7" si="7">AD8+AD9</f>
        <v>-0.48974537319963296</v>
      </c>
      <c r="AE7" s="9">
        <f t="shared" ref="AE7" si="8">AE8+AE9</f>
        <v>-0.84366669748302092</v>
      </c>
      <c r="AF7" s="9">
        <f t="shared" ref="AF7" si="9">AF8+AF9</f>
        <v>-0.65697056319525093</v>
      </c>
      <c r="AG7" s="9">
        <f t="shared" ref="AG7" si="10">AG8+AG9</f>
        <v>-0.50995633398963802</v>
      </c>
      <c r="AH7" s="9">
        <f t="shared" ref="AH7" si="11">AH8+AH9</f>
        <v>-0.46364235633374601</v>
      </c>
      <c r="AI7" s="9">
        <f t="shared" ref="AI7" si="12">AI8+AI9</f>
        <v>-3.6612079701569504</v>
      </c>
      <c r="AJ7" s="9">
        <f t="shared" ref="AJ7" si="13">AJ8+AJ9</f>
        <v>-3.0340927374261999</v>
      </c>
      <c r="AK7" s="9">
        <f t="shared" ref="AK7" si="14">AK8+AK9</f>
        <v>-2.19181950540254</v>
      </c>
      <c r="AL7" s="9">
        <f t="shared" ref="AL7" si="15">AL8+AL9</f>
        <v>-1.867757422088095</v>
      </c>
    </row>
    <row r="8" spans="2:38" x14ac:dyDescent="0.2">
      <c r="B8" s="81"/>
      <c r="C8" s="8" t="s">
        <v>60</v>
      </c>
      <c r="D8" s="9">
        <f>MainTab_connection!E2</f>
        <v>-4.4050488539356802</v>
      </c>
      <c r="E8" s="9">
        <f>MainTab_connection!F2</f>
        <v>-3.9605594340221901</v>
      </c>
      <c r="F8" s="9">
        <f>MainTab_connection!G2</f>
        <v>-3.13303470309397</v>
      </c>
      <c r="G8" s="9">
        <f>MainTab_connection!H2</f>
        <v>-2.6245073737140898</v>
      </c>
      <c r="H8" s="9">
        <f>MainTab_connection!I2</f>
        <v>-4.0036456830152796</v>
      </c>
      <c r="I8" s="9">
        <f>MainTab_connection!J2</f>
        <v>-3.2478709757243598</v>
      </c>
      <c r="J8" s="9">
        <f>MainTab_connection!K2</f>
        <v>-2.7825698102593401</v>
      </c>
      <c r="K8" s="9">
        <f>MainTab_connection!L2</f>
        <v>-1.33568465047389</v>
      </c>
      <c r="L8" s="9">
        <f>MainTab_connection!M2</f>
        <v>-1.10379565577106</v>
      </c>
      <c r="M8" s="9">
        <f>MainTab_connection!N2</f>
        <v>-0.87722797847497502</v>
      </c>
      <c r="N8" s="9">
        <f>MainTab_connection!O2</f>
        <v>-0.80889078303722095</v>
      </c>
      <c r="O8" s="9">
        <f>MainTab_connection!P2</f>
        <v>-6.0550685609015398</v>
      </c>
      <c r="P8" s="9">
        <f>MainTab_connection!Q2</f>
        <v>-5.5468378853614997</v>
      </c>
      <c r="Q8" s="9">
        <f>MainTab_connection!R2</f>
        <v>-4.5387981166162898</v>
      </c>
      <c r="R8" s="9">
        <f>MainTab_connection!S2</f>
        <v>-3.9138890544995202</v>
      </c>
      <c r="S8" s="9"/>
      <c r="T8" s="9"/>
      <c r="U8" s="9"/>
      <c r="V8" s="81"/>
      <c r="W8" s="8" t="s">
        <v>60</v>
      </c>
      <c r="X8" s="9">
        <f>MainTab_connection!T2</f>
        <v>-0.57993777936782998</v>
      </c>
      <c r="Y8" s="9">
        <f>MainTab_connection!U2</f>
        <v>-0.47091147287014001</v>
      </c>
      <c r="Z8" s="9">
        <f>MainTab_connection!V2</f>
        <v>-0.31280148994057699</v>
      </c>
      <c r="AA8" s="9">
        <f>MainTab_connection!W2</f>
        <v>-0.24877876004094199</v>
      </c>
      <c r="AB8" s="9">
        <f>MainTab_connection!X2</f>
        <v>-0.46279231774968199</v>
      </c>
      <c r="AC8" s="9">
        <f>MainTab_connection!Y2</f>
        <v>-0.29063578245781702</v>
      </c>
      <c r="AD8" s="9">
        <f>MainTab_connection!Z2</f>
        <v>-0.22024728511261699</v>
      </c>
      <c r="AE8" s="9">
        <f>MainTab_connection!AA2</f>
        <v>-0.355809817473074</v>
      </c>
      <c r="AF8" s="9">
        <f>MainTab_connection!AB2</f>
        <v>-0.26471843896147501</v>
      </c>
      <c r="AG8" s="9">
        <f>MainTab_connection!AC2</f>
        <v>-0.18381332081044899</v>
      </c>
      <c r="AH8" s="9">
        <f>MainTab_connection!AD2</f>
        <v>-0.15338990123854801</v>
      </c>
      <c r="AI8" s="9">
        <f>MainTab_connection!AE2</f>
        <v>-2.2097349243714501</v>
      </c>
      <c r="AJ8" s="9">
        <f>MainTab_connection!AF2</f>
        <v>-1.76928910750238</v>
      </c>
      <c r="AK8" s="9">
        <f>MainTab_connection!AG2</f>
        <v>-1.1647300654111801</v>
      </c>
      <c r="AL8" s="9">
        <f>MainTab_connection!AH2</f>
        <v>-0.91228855159000299</v>
      </c>
    </row>
    <row r="9" spans="2:38" x14ac:dyDescent="0.2">
      <c r="B9" s="81"/>
      <c r="C9" s="8" t="s">
        <v>61</v>
      </c>
      <c r="D9" s="9">
        <f>MainTab_connection!E5</f>
        <v>-2.2408130795174501</v>
      </c>
      <c r="E9" s="9">
        <f>MainTab_connection!F5</f>
        <v>-2.1087291332382798</v>
      </c>
      <c r="F9" s="9">
        <f>MainTab_connection!G5</f>
        <v>-1.8990611512914</v>
      </c>
      <c r="G9" s="9">
        <f>MainTab_connection!H5</f>
        <v>-1.7954937702068201</v>
      </c>
      <c r="H9" s="9">
        <f>MainTab_connection!I5</f>
        <v>-2.0898395827884899</v>
      </c>
      <c r="I9" s="9">
        <f>MainTab_connection!J5</f>
        <v>-1.83571335081867</v>
      </c>
      <c r="J9" s="9">
        <f>MainTab_connection!K5</f>
        <v>-1.7053021771722301</v>
      </c>
      <c r="K9" s="9">
        <f>MainTab_connection!L5</f>
        <v>-1.5402961034588201</v>
      </c>
      <c r="L9" s="9">
        <f>MainTab_connection!M5</f>
        <v>-1.5461613519847199</v>
      </c>
      <c r="M9" s="9">
        <f>MainTab_connection!N5</f>
        <v>-1.55805191478146</v>
      </c>
      <c r="N9" s="9">
        <f>MainTab_connection!O5</f>
        <v>-1.5463612865518701</v>
      </c>
      <c r="O9" s="9">
        <f>MainTab_connection!P5</f>
        <v>-3.2636867881336702</v>
      </c>
      <c r="P9" s="9">
        <f>MainTab_connection!Q5</f>
        <v>-3.1309894651348702</v>
      </c>
      <c r="Q9" s="9">
        <f>MainTab_connection!R5</f>
        <v>-2.9122095707371001</v>
      </c>
      <c r="R9" s="9">
        <f>MainTab_connection!S5</f>
        <v>-2.7853082958301298</v>
      </c>
      <c r="S9" s="9"/>
      <c r="T9" s="9"/>
      <c r="U9" s="9"/>
      <c r="V9" s="81"/>
      <c r="W9" s="8" t="s">
        <v>61</v>
      </c>
      <c r="X9" s="9">
        <f>MainTab_connection!T5</f>
        <v>-0.47963291406575298</v>
      </c>
      <c r="Y9" s="9">
        <f>MainTab_connection!U5</f>
        <v>-0.41840592825433498</v>
      </c>
      <c r="Z9" s="9">
        <f>MainTab_connection!V5</f>
        <v>-0.34712815629735799</v>
      </c>
      <c r="AA9" s="9">
        <f>MainTab_connection!W5</f>
        <v>-0.324034877489913</v>
      </c>
      <c r="AB9" s="9">
        <f>MainTab_connection!X5</f>
        <v>-0.40685100079181102</v>
      </c>
      <c r="AC9" s="9">
        <f>MainTab_connection!Y5</f>
        <v>-0.30961700387038699</v>
      </c>
      <c r="AD9" s="9">
        <f>MainTab_connection!Z5</f>
        <v>-0.26949808808701597</v>
      </c>
      <c r="AE9" s="9">
        <f>MainTab_connection!AA5</f>
        <v>-0.48785688000994698</v>
      </c>
      <c r="AF9" s="9">
        <f>MainTab_connection!AB5</f>
        <v>-0.39225212423377598</v>
      </c>
      <c r="AG9" s="9">
        <f>MainTab_connection!AC5</f>
        <v>-0.32614301317918898</v>
      </c>
      <c r="AH9" s="9">
        <f>MainTab_connection!AD5</f>
        <v>-0.310252455095198</v>
      </c>
      <c r="AI9" s="9">
        <f>MainTab_connection!AE5</f>
        <v>-1.4514730457855001</v>
      </c>
      <c r="AJ9" s="9">
        <f>MainTab_connection!AF5</f>
        <v>-1.2648036299238199</v>
      </c>
      <c r="AK9" s="9">
        <f>MainTab_connection!AG5</f>
        <v>-1.0270894399913599</v>
      </c>
      <c r="AL9" s="9">
        <f>MainTab_connection!AH5</f>
        <v>-0.95546887049809204</v>
      </c>
    </row>
    <row r="10" spans="2:38" x14ac:dyDescent="0.2">
      <c r="B10" s="82"/>
      <c r="C10" s="15" t="s">
        <v>23</v>
      </c>
      <c r="D10" s="16">
        <f>MainTab_connection!E4</f>
        <v>2.8099409040204</v>
      </c>
      <c r="E10" s="16">
        <f>MainTab_connection!F4</f>
        <v>1.5071600029766501</v>
      </c>
      <c r="F10" s="16">
        <f>MainTab_connection!G4</f>
        <v>-0.717981899978689</v>
      </c>
      <c r="G10" s="16">
        <f>MainTab_connection!H4</f>
        <v>-1.8948553171245499</v>
      </c>
      <c r="H10" s="16">
        <f>MainTab_connection!I4</f>
        <v>1.4165110699135399</v>
      </c>
      <c r="I10" s="16">
        <f>MainTab_connection!J4</f>
        <v>-1.19155739309984</v>
      </c>
      <c r="J10" s="16">
        <f>MainTab_connection!K4</f>
        <v>-2.7096210373931302</v>
      </c>
      <c r="K10" s="16">
        <f>MainTab_connection!L4</f>
        <v>1.5825194919675101</v>
      </c>
      <c r="L10" s="16">
        <f>MainTab_connection!M4</f>
        <v>-0.234963888036757</v>
      </c>
      <c r="M10" s="16">
        <f>MainTab_connection!N4</f>
        <v>-2.0816021005807102</v>
      </c>
      <c r="N10" s="16">
        <f>MainTab_connection!O4</f>
        <v>-2.8748663828538699</v>
      </c>
      <c r="O10" s="16">
        <f>MainTab_connection!P4</f>
        <v>2.6458733309921998</v>
      </c>
      <c r="P10" s="16">
        <f>MainTab_connection!Q4</f>
        <v>1.30515602802671</v>
      </c>
      <c r="Q10" s="16">
        <f>MainTab_connection!R4</f>
        <v>-0.88718227203361</v>
      </c>
      <c r="R10" s="16">
        <f>MainTab_connection!S4</f>
        <v>-2.03012390511135</v>
      </c>
      <c r="S10" s="16"/>
      <c r="T10" s="16"/>
      <c r="U10" s="16"/>
      <c r="V10" s="82"/>
      <c r="W10" s="15" t="s">
        <v>23</v>
      </c>
      <c r="X10" s="16">
        <f>MainTab_connection!T4</f>
        <v>3.3022305095698399</v>
      </c>
      <c r="Y10" s="16">
        <f>MainTab_connection!U4</f>
        <v>1.9175238381148301</v>
      </c>
      <c r="Z10" s="16">
        <f>MainTab_connection!V4</f>
        <v>-0.84707022348153005</v>
      </c>
      <c r="AA10" s="16">
        <f>MainTab_connection!W4</f>
        <v>-2.6216215905811202</v>
      </c>
      <c r="AB10" s="16">
        <f>MainTab_connection!X4</f>
        <v>1.8807501471995001</v>
      </c>
      <c r="AC10" s="16">
        <f>MainTab_connection!Y4</f>
        <v>-0.73551850878177905</v>
      </c>
      <c r="AD10" s="16">
        <f>MainTab_connection!Z4</f>
        <v>-2.4526591541958198</v>
      </c>
      <c r="AE10" s="16">
        <f>MainTab_connection!AA4</f>
        <v>2.1408285584003601</v>
      </c>
      <c r="AF10" s="16">
        <f>MainTab_connection!AB4</f>
        <v>0.56812516785612299</v>
      </c>
      <c r="AG10" s="16">
        <f>MainTab_connection!AC4</f>
        <v>-2.0075668953433601</v>
      </c>
      <c r="AH10" s="16">
        <f>MainTab_connection!AD4</f>
        <v>-3.6210473234667999</v>
      </c>
      <c r="AI10" s="16">
        <f>MainTab_connection!AE4</f>
        <v>4.2149834953666003</v>
      </c>
      <c r="AJ10" s="16">
        <f>MainTab_connection!AF4</f>
        <v>1.94558348213493</v>
      </c>
      <c r="AK10" s="16">
        <f>MainTab_connection!AG4</f>
        <v>-1.6759221878125401</v>
      </c>
      <c r="AL10" s="16">
        <f>MainTab_connection!AH4</f>
        <v>-3.7911645327248298</v>
      </c>
    </row>
    <row r="11" spans="2:38" x14ac:dyDescent="0.2">
      <c r="B11" s="29"/>
      <c r="C11" s="35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29"/>
      <c r="W11" s="35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</row>
    <row r="12" spans="2:38" x14ac:dyDescent="0.2">
      <c r="B12" s="83" t="s">
        <v>63</v>
      </c>
      <c r="C12" s="36" t="s">
        <v>82</v>
      </c>
      <c r="D12" s="17">
        <f>SUM(D13,D16,D19)</f>
        <v>153.49482709734187</v>
      </c>
      <c r="E12" s="17">
        <f t="shared" ref="E12:R12" si="16">SUM(E13,E16,E19)</f>
        <v>146.21772265345083</v>
      </c>
      <c r="F12" s="17">
        <f t="shared" si="16"/>
        <v>129.98223105964897</v>
      </c>
      <c r="G12" s="17">
        <f t="shared" si="16"/>
        <v>118.62103914523718</v>
      </c>
      <c r="H12" s="17">
        <f t="shared" si="16"/>
        <v>147.40574343721471</v>
      </c>
      <c r="I12" s="17">
        <f t="shared" si="16"/>
        <v>133.89566177270768</v>
      </c>
      <c r="J12" s="17">
        <f t="shared" si="16"/>
        <v>124.69031625502791</v>
      </c>
      <c r="K12" s="17">
        <f t="shared" si="16"/>
        <v>66.511264552859217</v>
      </c>
      <c r="L12" s="17">
        <f t="shared" si="16"/>
        <v>66.495528757800855</v>
      </c>
      <c r="M12" s="17">
        <f t="shared" si="16"/>
        <v>66.496356820820452</v>
      </c>
      <c r="N12" s="17">
        <f t="shared" si="16"/>
        <v>66.466133476991018</v>
      </c>
      <c r="O12" s="17">
        <f t="shared" si="16"/>
        <v>166.28026362938672</v>
      </c>
      <c r="P12" s="17">
        <f t="shared" si="16"/>
        <v>160.57627332777378</v>
      </c>
      <c r="Q12" s="17">
        <f t="shared" si="16"/>
        <v>145.78406827647663</v>
      </c>
      <c r="R12" s="17">
        <f t="shared" si="16"/>
        <v>134.4229242942049</v>
      </c>
      <c r="S12" s="17"/>
      <c r="T12" s="17"/>
      <c r="U12" s="17"/>
      <c r="V12" s="83" t="s">
        <v>63</v>
      </c>
      <c r="W12" s="36" t="s">
        <v>82</v>
      </c>
      <c r="X12" s="17">
        <f t="shared" ref="X12" si="17">SUM(X13,X16,X19)</f>
        <v>69.808750973299325</v>
      </c>
      <c r="Y12" s="17">
        <f t="shared" ref="Y12" si="18">SUM(Y13,Y16,Y19)</f>
        <v>66.879550984372258</v>
      </c>
      <c r="Z12" s="17">
        <f t="shared" ref="Z12" si="19">SUM(Z13,Z16,Z19)</f>
        <v>61.36867994190041</v>
      </c>
      <c r="AA12" s="17">
        <f t="shared" ref="AA12" si="20">SUM(AA13,AA16,AA19)</f>
        <v>58.385761871705661</v>
      </c>
      <c r="AB12" s="17">
        <f t="shared" ref="AB12" si="21">SUM(AB13,AB16,AB19)</f>
        <v>66.945172177832461</v>
      </c>
      <c r="AC12" s="17">
        <f t="shared" ref="AC12" si="22">SUM(AC13,AC16,AC19)</f>
        <v>61.637299921567795</v>
      </c>
      <c r="AD12" s="17">
        <f t="shared" ref="AD12" si="23">SUM(AD13,AD16,AD19)</f>
        <v>58.844812593377867</v>
      </c>
      <c r="AE12" s="17">
        <f t="shared" ref="AE12" si="24">SUM(AE13,AE16,AE19)</f>
        <v>45.351591884109695</v>
      </c>
      <c r="AF12" s="17">
        <f t="shared" ref="AF12" si="25">SUM(AF13,AF16,AF19)</f>
        <v>45.351536819307235</v>
      </c>
      <c r="AG12" s="17">
        <f t="shared" ref="AG12" si="26">SUM(AG13,AG16,AG19)</f>
        <v>45.351590851048215</v>
      </c>
      <c r="AH12" s="17">
        <f t="shared" ref="AH12" si="27">SUM(AH13,AH16,AH19)</f>
        <v>45.274095164227944</v>
      </c>
      <c r="AI12" s="17">
        <f t="shared" ref="AI12" si="28">SUM(AI13,AI16,AI19)</f>
        <v>96.321663159552202</v>
      </c>
      <c r="AJ12" s="17">
        <f t="shared" ref="AJ12" si="29">SUM(AJ13,AJ16,AJ19)</f>
        <v>88.85616069245259</v>
      </c>
      <c r="AK12" s="17">
        <f t="shared" ref="AK12" si="30">SUM(AK13,AK16,AK19)</f>
        <v>76.746091647186944</v>
      </c>
      <c r="AL12" s="17">
        <f t="shared" ref="AL12" si="31">SUM(AL13,AL16,AL19)</f>
        <v>70.531438503821832</v>
      </c>
    </row>
    <row r="13" spans="2:38" x14ac:dyDescent="0.2">
      <c r="B13" s="84"/>
      <c r="C13" s="36" t="s">
        <v>64</v>
      </c>
      <c r="D13" s="17">
        <f>D14+D15</f>
        <v>96.830262670887294</v>
      </c>
      <c r="E13" s="17">
        <f>E14+E15</f>
        <v>90.305389084266992</v>
      </c>
      <c r="F13" s="17">
        <f t="shared" ref="F13:R13" si="32">F14+F15</f>
        <v>75.582967238084095</v>
      </c>
      <c r="G13" s="17">
        <f t="shared" si="32"/>
        <v>65.1302906846594</v>
      </c>
      <c r="H13" s="17">
        <f t="shared" si="32"/>
        <v>91.616495891896705</v>
      </c>
      <c r="I13" s="17">
        <f t="shared" si="32"/>
        <v>79.705816085948101</v>
      </c>
      <c r="J13" s="17">
        <f t="shared" si="32"/>
        <v>71.225497754760795</v>
      </c>
      <c r="K13" s="17">
        <f t="shared" si="32"/>
        <v>29.36388432991226</v>
      </c>
      <c r="L13" s="17">
        <f t="shared" si="32"/>
        <v>26.608387596303743</v>
      </c>
      <c r="M13" s="17">
        <f t="shared" si="32"/>
        <v>23.167255247605631</v>
      </c>
      <c r="N13" s="17">
        <f t="shared" si="32"/>
        <v>21.82975411831957</v>
      </c>
      <c r="O13" s="17">
        <f t="shared" si="32"/>
        <v>105.37072083842995</v>
      </c>
      <c r="P13" s="17">
        <f t="shared" si="32"/>
        <v>99.730509237491304</v>
      </c>
      <c r="Q13" s="17">
        <f t="shared" si="32"/>
        <v>85.52191710177749</v>
      </c>
      <c r="R13" s="17">
        <f t="shared" si="32"/>
        <v>75.14568102836769</v>
      </c>
      <c r="S13" s="17"/>
      <c r="T13" s="17"/>
      <c r="U13" s="17"/>
      <c r="V13" s="84"/>
      <c r="W13" s="36" t="s">
        <v>64</v>
      </c>
      <c r="X13" s="17">
        <f t="shared" ref="X13" si="33">X14+X15</f>
        <v>32.647557818639001</v>
      </c>
      <c r="Y13" s="17">
        <f t="shared" ref="Y13" si="34">Y14+Y15</f>
        <v>29.904522734303072</v>
      </c>
      <c r="Z13" s="17">
        <f t="shared" ref="Z13" si="35">Z14+Z15</f>
        <v>24.21981420663964</v>
      </c>
      <c r="AA13" s="17">
        <f t="shared" ref="AA13" si="36">AA14+AA15</f>
        <v>20.913427157432341</v>
      </c>
      <c r="AB13" s="17">
        <f t="shared" ref="AB13" si="37">AB14+AB15</f>
        <v>30.091448713821432</v>
      </c>
      <c r="AC13" s="17">
        <f t="shared" ref="AC13" si="38">AC14+AC15</f>
        <v>24.874543699329539</v>
      </c>
      <c r="AD13" s="17">
        <f t="shared" ref="AD13" si="39">AD14+AD15</f>
        <v>21.887603576570648</v>
      </c>
      <c r="AE13" s="17">
        <f t="shared" ref="AE13" si="40">AE14+AE15</f>
        <v>16.449121181777389</v>
      </c>
      <c r="AF13" s="17">
        <f t="shared" ref="AF13" si="41">AF14+AF15</f>
        <v>15.646728555292139</v>
      </c>
      <c r="AG13" s="17">
        <f t="shared" ref="AG13" si="42">AG14+AG15</f>
        <v>13.94527898996107</v>
      </c>
      <c r="AH13" s="17">
        <f t="shared" ref="AH13" si="43">AH14+AH15</f>
        <v>12.738098248073131</v>
      </c>
      <c r="AI13" s="17">
        <f t="shared" ref="AI13" si="44">AI14+AI15</f>
        <v>53.029889528932102</v>
      </c>
      <c r="AJ13" s="17">
        <f t="shared" ref="AJ13" si="45">AJ14+AJ15</f>
        <v>46.487349223860001</v>
      </c>
      <c r="AK13" s="17">
        <f t="shared" ref="AK13" si="46">AK14+AK15</f>
        <v>35.367860550292598</v>
      </c>
      <c r="AL13" s="17">
        <f t="shared" ref="AL13" si="47">AL14+AL15</f>
        <v>29.2879893420568</v>
      </c>
    </row>
    <row r="14" spans="2:38" x14ac:dyDescent="0.2">
      <c r="B14" s="84"/>
      <c r="C14" s="37" t="s">
        <v>28</v>
      </c>
      <c r="D14" s="10">
        <f>MainTab_connection!E7</f>
        <v>77.593474558249397</v>
      </c>
      <c r="E14" s="10">
        <f>MainTab_connection!F7</f>
        <v>70.769376473656294</v>
      </c>
      <c r="F14" s="10">
        <f>MainTab_connection!G7</f>
        <v>56.9415137336334</v>
      </c>
      <c r="G14" s="10">
        <f>MainTab_connection!H7</f>
        <v>48.022390757963599</v>
      </c>
      <c r="H14" s="10">
        <f>MainTab_connection!I7</f>
        <v>71.574303620734199</v>
      </c>
      <c r="I14" s="10">
        <f>MainTab_connection!J7</f>
        <v>59.124335856189298</v>
      </c>
      <c r="J14" s="10">
        <f>MainTab_connection!K7</f>
        <v>51.069590859986398</v>
      </c>
      <c r="K14" s="10">
        <f>MainTab_connection!L7</f>
        <v>22.756016760518499</v>
      </c>
      <c r="L14" s="10">
        <f>MainTab_connection!M7</f>
        <v>19.173159508096202</v>
      </c>
      <c r="M14" s="10">
        <f>MainTab_connection!N7</f>
        <v>15.542313100474701</v>
      </c>
      <c r="N14" s="10">
        <f>MainTab_connection!O7</f>
        <v>14.4548210379661</v>
      </c>
      <c r="O14" s="10">
        <f>MainTab_connection!P7</f>
        <v>95.627628630233204</v>
      </c>
      <c r="P14" s="10">
        <f>MainTab_connection!Q7</f>
        <v>89.247296060770907</v>
      </c>
      <c r="Q14" s="10">
        <f>MainTab_connection!R7</f>
        <v>75.058625072390598</v>
      </c>
      <c r="R14" s="10">
        <f>MainTab_connection!S7</f>
        <v>65.522627476022706</v>
      </c>
      <c r="S14" s="10"/>
      <c r="T14" s="10"/>
      <c r="U14" s="10"/>
      <c r="V14" s="84"/>
      <c r="W14" s="37" t="s">
        <v>28</v>
      </c>
      <c r="X14" s="10">
        <f>MainTab_connection!T7</f>
        <v>10.165802368348</v>
      </c>
      <c r="Y14" s="10">
        <f>MainTab_connection!U7</f>
        <v>8.3296682872599703</v>
      </c>
      <c r="Z14" s="10">
        <f>MainTab_connection!V7</f>
        <v>5.5590034632419396</v>
      </c>
      <c r="AA14" s="10">
        <f>MainTab_connection!W7</f>
        <v>4.4211742064852402</v>
      </c>
      <c r="AB14" s="10">
        <f>MainTab_connection!X7</f>
        <v>8.1989527138512308</v>
      </c>
      <c r="AC14" s="10">
        <f>MainTab_connection!Y7</f>
        <v>5.1989149202242402</v>
      </c>
      <c r="AD14" s="10">
        <f>MainTab_connection!Z7</f>
        <v>3.9466006590261502</v>
      </c>
      <c r="AE14" s="10">
        <f>MainTab_connection!AA7</f>
        <v>5.52026774716379</v>
      </c>
      <c r="AF14" s="10">
        <f>MainTab_connection!AB7</f>
        <v>4.1428566814144396</v>
      </c>
      <c r="AG14" s="10">
        <f>MainTab_connection!AC7</f>
        <v>2.92021364352177</v>
      </c>
      <c r="AH14" s="10">
        <f>MainTab_connection!AD7</f>
        <v>2.4616889650662301</v>
      </c>
      <c r="AI14" s="10">
        <f>MainTab_connection!AE7</f>
        <v>35.840985187553798</v>
      </c>
      <c r="AJ14" s="10">
        <f>MainTab_connection!AF7</f>
        <v>28.998769335098899</v>
      </c>
      <c r="AK14" s="10">
        <f>MainTab_connection!AG7</f>
        <v>19.441892162484699</v>
      </c>
      <c r="AL14" s="10">
        <f>MainTab_connection!AH7</f>
        <v>15.2938911473227</v>
      </c>
    </row>
    <row r="15" spans="2:38" x14ac:dyDescent="0.2">
      <c r="B15" s="84"/>
      <c r="C15" s="37" t="s">
        <v>65</v>
      </c>
      <c r="D15" s="10">
        <f>MainTab_connection!E8</f>
        <v>19.2367881126379</v>
      </c>
      <c r="E15" s="10">
        <f>MainTab_connection!F8</f>
        <v>19.536012610610701</v>
      </c>
      <c r="F15" s="10">
        <f>MainTab_connection!G8</f>
        <v>18.641453504450698</v>
      </c>
      <c r="G15" s="10">
        <f>MainTab_connection!H8</f>
        <v>17.107899926695801</v>
      </c>
      <c r="H15" s="10">
        <f>MainTab_connection!I8</f>
        <v>20.042192271162499</v>
      </c>
      <c r="I15" s="10">
        <f>MainTab_connection!J8</f>
        <v>20.5814802297588</v>
      </c>
      <c r="J15" s="10">
        <f>MainTab_connection!K8</f>
        <v>20.1559068947744</v>
      </c>
      <c r="K15" s="10">
        <f>MainTab_connection!L8</f>
        <v>6.6078675693937603</v>
      </c>
      <c r="L15" s="10">
        <f>MainTab_connection!M8</f>
        <v>7.4352280882075403</v>
      </c>
      <c r="M15" s="10">
        <f>MainTab_connection!N8</f>
        <v>7.6249421471309304</v>
      </c>
      <c r="N15" s="10">
        <f>MainTab_connection!O8</f>
        <v>7.3749330803534701</v>
      </c>
      <c r="O15" s="10">
        <f>MainTab_connection!P8</f>
        <v>9.7430922081967406</v>
      </c>
      <c r="P15" s="10">
        <f>MainTab_connection!Q8</f>
        <v>10.483213176720399</v>
      </c>
      <c r="Q15" s="10">
        <f>MainTab_connection!R8</f>
        <v>10.463292029386899</v>
      </c>
      <c r="R15" s="10">
        <f>MainTab_connection!S8</f>
        <v>9.6230535523449792</v>
      </c>
      <c r="S15" s="10"/>
      <c r="T15" s="10"/>
      <c r="U15" s="10"/>
      <c r="V15" s="84"/>
      <c r="W15" s="37" t="s">
        <v>65</v>
      </c>
      <c r="X15" s="10">
        <f>MainTab_connection!T8</f>
        <v>22.481755450291001</v>
      </c>
      <c r="Y15" s="10">
        <f>MainTab_connection!U8</f>
        <v>21.574854447043101</v>
      </c>
      <c r="Z15" s="10">
        <f>MainTab_connection!V8</f>
        <v>18.6608107433977</v>
      </c>
      <c r="AA15" s="10">
        <f>MainTab_connection!W8</f>
        <v>16.492252950947101</v>
      </c>
      <c r="AB15" s="10">
        <f>MainTab_connection!X8</f>
        <v>21.892495999970201</v>
      </c>
      <c r="AC15" s="10">
        <f>MainTab_connection!Y8</f>
        <v>19.675628779105299</v>
      </c>
      <c r="AD15" s="10">
        <f>MainTab_connection!Z8</f>
        <v>17.941002917544498</v>
      </c>
      <c r="AE15" s="10">
        <f>MainTab_connection!AA8</f>
        <v>10.9288534346136</v>
      </c>
      <c r="AF15" s="10">
        <f>MainTab_connection!AB8</f>
        <v>11.503871873877699</v>
      </c>
      <c r="AG15" s="10">
        <f>MainTab_connection!AC8</f>
        <v>11.0250653464393</v>
      </c>
      <c r="AH15" s="10">
        <f>MainTab_connection!AD8</f>
        <v>10.276409283006901</v>
      </c>
      <c r="AI15" s="10">
        <f>MainTab_connection!AE8</f>
        <v>17.188904341378301</v>
      </c>
      <c r="AJ15" s="10">
        <f>MainTab_connection!AF8</f>
        <v>17.488579888761102</v>
      </c>
      <c r="AK15" s="10">
        <f>MainTab_connection!AG8</f>
        <v>15.925968387807901</v>
      </c>
      <c r="AL15" s="10">
        <f>MainTab_connection!AH8</f>
        <v>13.9940981947341</v>
      </c>
    </row>
    <row r="16" spans="2:38" x14ac:dyDescent="0.2">
      <c r="B16" s="84"/>
      <c r="C16" s="37" t="s">
        <v>30</v>
      </c>
      <c r="D16" s="10">
        <f>MainTab_connection!E9</f>
        <v>49.153127799095699</v>
      </c>
      <c r="E16" s="10">
        <f>MainTab_connection!F9</f>
        <v>48.399741924347403</v>
      </c>
      <c r="F16" s="10">
        <f>MainTab_connection!G9</f>
        <v>46.882746668669</v>
      </c>
      <c r="G16" s="10">
        <f>MainTab_connection!H9</f>
        <v>45.9715189638098</v>
      </c>
      <c r="H16" s="10">
        <f>MainTab_connection!I9</f>
        <v>48.277632534810003</v>
      </c>
      <c r="I16" s="10">
        <f>MainTab_connection!J9</f>
        <v>46.676738522345097</v>
      </c>
      <c r="J16" s="10">
        <f>MainTab_connection!K9</f>
        <v>45.950543639026598</v>
      </c>
      <c r="K16" s="10">
        <f>MainTab_connection!L9</f>
        <v>29.744241627105399</v>
      </c>
      <c r="L16" s="10">
        <f>MainTab_connection!M9</f>
        <v>32.435457669902</v>
      </c>
      <c r="M16" s="10">
        <f>MainTab_connection!N9</f>
        <v>35.846619610883103</v>
      </c>
      <c r="N16" s="10">
        <f>MainTab_connection!O9</f>
        <v>37.143391184458501</v>
      </c>
      <c r="O16" s="10">
        <f>MainTab_connection!P9</f>
        <v>53.390630411376797</v>
      </c>
      <c r="P16" s="10">
        <f>MainTab_connection!Q9</f>
        <v>53.324892110155702</v>
      </c>
      <c r="Q16" s="10">
        <f>MainTab_connection!R9</f>
        <v>52.7365358726205</v>
      </c>
      <c r="R16" s="10">
        <f>MainTab_connection!S9</f>
        <v>51.747778087736599</v>
      </c>
      <c r="S16" s="10"/>
      <c r="T16" s="10"/>
      <c r="U16" s="10"/>
      <c r="V16" s="84"/>
      <c r="W16" s="37" t="s">
        <v>30</v>
      </c>
      <c r="X16" s="10">
        <f>MainTab_connection!T9</f>
        <v>31.609667650187301</v>
      </c>
      <c r="Y16" s="10">
        <f>MainTab_connection!U9</f>
        <v>31.421575214262699</v>
      </c>
      <c r="Z16" s="10">
        <f>MainTab_connection!V9</f>
        <v>31.588664579600099</v>
      </c>
      <c r="AA16" s="10">
        <f>MainTab_connection!W9</f>
        <v>31.908452635781501</v>
      </c>
      <c r="AB16" s="10">
        <f>MainTab_connection!X9</f>
        <v>31.301359401319601</v>
      </c>
      <c r="AC16" s="10">
        <f>MainTab_connection!Y9</f>
        <v>31.205402993265601</v>
      </c>
      <c r="AD16" s="10">
        <f>MainTab_connection!Z9</f>
        <v>31.396042440194599</v>
      </c>
      <c r="AE16" s="10">
        <f>MainTab_connection!AA9</f>
        <v>23.425588192541898</v>
      </c>
      <c r="AF16" s="10">
        <f>MainTab_connection!AB9</f>
        <v>24.194927209984399</v>
      </c>
      <c r="AG16" s="10">
        <f>MainTab_connection!AC9</f>
        <v>25.8676751917532</v>
      </c>
      <c r="AH16" s="10">
        <f>MainTab_connection!AD9</f>
        <v>26.9825485502985</v>
      </c>
      <c r="AI16" s="10">
        <f>MainTab_connection!AE9</f>
        <v>37.722300479229702</v>
      </c>
      <c r="AJ16" s="10">
        <f>MainTab_connection!AF9</f>
        <v>36.799459742189804</v>
      </c>
      <c r="AK16" s="10">
        <f>MainTab_connection!AG9</f>
        <v>35.807481119620697</v>
      </c>
      <c r="AL16" s="10">
        <f>MainTab_connection!AH9</f>
        <v>35.671758922846699</v>
      </c>
    </row>
    <row r="17" spans="1:38" x14ac:dyDescent="0.2">
      <c r="B17" s="84"/>
      <c r="C17" s="37" t="s">
        <v>31</v>
      </c>
      <c r="D17" s="10">
        <f>MainTab_connection!E10</f>
        <v>39.270817367853802</v>
      </c>
      <c r="E17" s="10">
        <f>MainTab_connection!F10</f>
        <v>38.716756973947398</v>
      </c>
      <c r="F17" s="10">
        <f>MainTab_connection!G10</f>
        <v>37.613542766618401</v>
      </c>
      <c r="G17" s="10">
        <f>MainTab_connection!H10</f>
        <v>36.961718489507099</v>
      </c>
      <c r="H17" s="10">
        <f>MainTab_connection!I10</f>
        <v>38.433824353865802</v>
      </c>
      <c r="I17" s="10">
        <f>MainTab_connection!J10</f>
        <v>36.779402893483699</v>
      </c>
      <c r="J17" s="10">
        <f>MainTab_connection!K10</f>
        <v>35.897763113078597</v>
      </c>
      <c r="K17" s="10">
        <f>MainTab_connection!L10</f>
        <v>20.595978918865299</v>
      </c>
      <c r="L17" s="10">
        <f>MainTab_connection!M10</f>
        <v>23.3640844158103</v>
      </c>
      <c r="M17" s="10">
        <f>MainTab_connection!N10</f>
        <v>26.968549125726302</v>
      </c>
      <c r="N17" s="10">
        <f>MainTab_connection!O10</f>
        <v>28.429433621783399</v>
      </c>
      <c r="O17" s="10">
        <f>MainTab_connection!P10</f>
        <v>43.435768912736499</v>
      </c>
      <c r="P17" s="10">
        <f>MainTab_connection!Q10</f>
        <v>43.6030225022484</v>
      </c>
      <c r="Q17" s="10">
        <f>MainTab_connection!R10</f>
        <v>43.493506889275601</v>
      </c>
      <c r="R17" s="10">
        <f>MainTab_connection!S10</f>
        <v>42.8193924530147</v>
      </c>
      <c r="S17" s="10"/>
      <c r="T17" s="10"/>
      <c r="U17" s="10"/>
      <c r="V17" s="84"/>
      <c r="W17" s="37" t="s">
        <v>31</v>
      </c>
      <c r="X17" s="10">
        <f>MainTab_connection!T10</f>
        <v>22.9633870907935</v>
      </c>
      <c r="Y17" s="10">
        <f>MainTab_connection!U10</f>
        <v>22.831804418636501</v>
      </c>
      <c r="Z17" s="10">
        <f>MainTab_connection!V10</f>
        <v>23.1089535923836</v>
      </c>
      <c r="AA17" s="10">
        <f>MainTab_connection!W10</f>
        <v>23.506822366365402</v>
      </c>
      <c r="AB17" s="10">
        <f>MainTab_connection!X10</f>
        <v>22.658210216425001</v>
      </c>
      <c r="AC17" s="10">
        <f>MainTab_connection!Y10</f>
        <v>22.502753297130099</v>
      </c>
      <c r="AD17" s="10">
        <f>MainTab_connection!Z10</f>
        <v>22.5964753152466</v>
      </c>
      <c r="AE17" s="10">
        <f>MainTab_connection!AA10</f>
        <v>15.234209217768599</v>
      </c>
      <c r="AF17" s="10">
        <f>MainTab_connection!AB10</f>
        <v>15.9769189876266</v>
      </c>
      <c r="AG17" s="10">
        <f>MainTab_connection!AC10</f>
        <v>17.661528394237699</v>
      </c>
      <c r="AH17" s="10">
        <f>MainTab_connection!AD10</f>
        <v>18.816244965609901</v>
      </c>
      <c r="AI17" s="10">
        <f>MainTab_connection!AE10</f>
        <v>28.904446184307499</v>
      </c>
      <c r="AJ17" s="10">
        <f>MainTab_connection!AF10</f>
        <v>28.098518920257799</v>
      </c>
      <c r="AK17" s="10">
        <f>MainTab_connection!AG10</f>
        <v>27.305472348557501</v>
      </c>
      <c r="AL17" s="10">
        <f>MainTab_connection!AH10</f>
        <v>27.284311746967202</v>
      </c>
    </row>
    <row r="18" spans="1:38" x14ac:dyDescent="0.2">
      <c r="B18" s="84"/>
      <c r="C18" s="37" t="s">
        <v>32</v>
      </c>
      <c r="D18" s="10">
        <f>MainTab_connection!E11</f>
        <v>9.8823097547814793</v>
      </c>
      <c r="E18" s="10">
        <f>MainTab_connection!F11</f>
        <v>9.6829782577394994</v>
      </c>
      <c r="F18" s="10">
        <f>MainTab_connection!G11</f>
        <v>9.2691274689666603</v>
      </c>
      <c r="G18" s="10">
        <f>MainTab_connection!H11</f>
        <v>9.0098903118407403</v>
      </c>
      <c r="H18" s="10">
        <f>MainTab_connection!I11</f>
        <v>9.8438125290999992</v>
      </c>
      <c r="I18" s="10">
        <f>MainTab_connection!J11</f>
        <v>9.8972865245271606</v>
      </c>
      <c r="J18" s="10">
        <f>MainTab_connection!K11</f>
        <v>10.052730987853</v>
      </c>
      <c r="K18" s="10">
        <f>MainTab_connection!L11</f>
        <v>9.1365288461716005</v>
      </c>
      <c r="L18" s="10">
        <f>MainTab_connection!M11</f>
        <v>9.0715846151036992</v>
      </c>
      <c r="M18" s="10">
        <f>MainTab_connection!N11</f>
        <v>8.8780057613629602</v>
      </c>
      <c r="N18" s="10">
        <f>MainTab_connection!O11</f>
        <v>8.7143059433533292</v>
      </c>
      <c r="O18" s="10">
        <f>MainTab_connection!P11</f>
        <v>9.9567264793888892</v>
      </c>
      <c r="P18" s="10">
        <f>MainTab_connection!Q11</f>
        <v>9.7220058647061691</v>
      </c>
      <c r="Q18" s="10">
        <f>MainTab_connection!R11</f>
        <v>9.2429878943765402</v>
      </c>
      <c r="R18" s="10">
        <f>MainTab_connection!S11</f>
        <v>8.9282231378098693</v>
      </c>
      <c r="S18" s="10"/>
      <c r="T18" s="10"/>
      <c r="U18" s="10"/>
      <c r="V18" s="84"/>
      <c r="W18" s="37" t="s">
        <v>32</v>
      </c>
      <c r="X18" s="10">
        <f>MainTab_connection!T11</f>
        <v>8.6462819516419298</v>
      </c>
      <c r="Y18" s="10">
        <f>MainTab_connection!U11</f>
        <v>8.5897574164645096</v>
      </c>
      <c r="Z18" s="10">
        <f>MainTab_connection!V11</f>
        <v>8.4796931258580592</v>
      </c>
      <c r="AA18" s="10">
        <f>MainTab_connection!W11</f>
        <v>8.4016283338741893</v>
      </c>
      <c r="AB18" s="10">
        <f>MainTab_connection!X11</f>
        <v>8.6431504648419306</v>
      </c>
      <c r="AC18" s="10">
        <f>MainTab_connection!Y11</f>
        <v>8.7026433088000008</v>
      </c>
      <c r="AD18" s="10">
        <f>MainTab_connection!Z11</f>
        <v>8.7995452614258003</v>
      </c>
      <c r="AE18" s="10">
        <f>MainTab_connection!AA11</f>
        <v>8.1913677840129004</v>
      </c>
      <c r="AF18" s="10">
        <f>MainTab_connection!AB11</f>
        <v>8.2180295827387102</v>
      </c>
      <c r="AG18" s="10">
        <f>MainTab_connection!AC11</f>
        <v>8.2060527178161191</v>
      </c>
      <c r="AH18" s="10">
        <f>MainTab_connection!AD11</f>
        <v>8.1663268786648295</v>
      </c>
      <c r="AI18" s="10">
        <f>MainTab_connection!AE11</f>
        <v>8.8178544003741894</v>
      </c>
      <c r="AJ18" s="10">
        <f>MainTab_connection!AF11</f>
        <v>8.7009348389612899</v>
      </c>
      <c r="AK18" s="10">
        <f>MainTab_connection!AG11</f>
        <v>8.5020070656645093</v>
      </c>
      <c r="AL18" s="10">
        <f>MainTab_connection!AH11</f>
        <v>8.3872364233935492</v>
      </c>
    </row>
    <row r="19" spans="1:38" x14ac:dyDescent="0.2">
      <c r="B19" s="85"/>
      <c r="C19" s="36" t="s">
        <v>26</v>
      </c>
      <c r="D19" s="17">
        <f>MainTab_connection!E6</f>
        <v>7.5114366273588704</v>
      </c>
      <c r="E19" s="17">
        <f>MainTab_connection!F6</f>
        <v>7.5125916448364496</v>
      </c>
      <c r="F19" s="17">
        <f>MainTab_connection!G6</f>
        <v>7.5165171528958803</v>
      </c>
      <c r="G19" s="17">
        <f>MainTab_connection!H6</f>
        <v>7.5192294967679798</v>
      </c>
      <c r="H19" s="17">
        <f>MainTab_connection!I6</f>
        <v>7.5116150105079997</v>
      </c>
      <c r="I19" s="17">
        <f>MainTab_connection!J6</f>
        <v>7.5131071644145004</v>
      </c>
      <c r="J19" s="17">
        <f>MainTab_connection!K6</f>
        <v>7.5142748612405299</v>
      </c>
      <c r="K19" s="17">
        <f>MainTab_connection!L6</f>
        <v>7.4031385958415497</v>
      </c>
      <c r="L19" s="17">
        <f>MainTab_connection!M6</f>
        <v>7.4516834915951096</v>
      </c>
      <c r="M19" s="17">
        <f>MainTab_connection!N6</f>
        <v>7.48248196233172</v>
      </c>
      <c r="N19" s="17">
        <f>MainTab_connection!O6</f>
        <v>7.4929881742129396</v>
      </c>
      <c r="O19" s="17">
        <f>MainTab_connection!P6</f>
        <v>7.5189123795799802</v>
      </c>
      <c r="P19" s="17">
        <f>MainTab_connection!Q6</f>
        <v>7.5208719801267598</v>
      </c>
      <c r="Q19" s="17">
        <f>MainTab_connection!R6</f>
        <v>7.52561530207866</v>
      </c>
      <c r="R19" s="17">
        <f>MainTab_connection!S6</f>
        <v>7.5294651781006099</v>
      </c>
      <c r="S19" s="17"/>
      <c r="T19" s="17"/>
      <c r="U19" s="17"/>
      <c r="V19" s="85"/>
      <c r="W19" s="36" t="s">
        <v>26</v>
      </c>
      <c r="X19" s="17">
        <f>MainTab_connection!T6</f>
        <v>5.5515255044730196</v>
      </c>
      <c r="Y19" s="17">
        <f>MainTab_connection!U6</f>
        <v>5.5534530358064798</v>
      </c>
      <c r="Z19" s="17">
        <f>MainTab_connection!V6</f>
        <v>5.5602011556606703</v>
      </c>
      <c r="AA19" s="17">
        <f>MainTab_connection!W6</f>
        <v>5.5638820784918197</v>
      </c>
      <c r="AB19" s="17">
        <f>MainTab_connection!X6</f>
        <v>5.5523640626914199</v>
      </c>
      <c r="AC19" s="17">
        <f>MainTab_connection!Y6</f>
        <v>5.5573532289726497</v>
      </c>
      <c r="AD19" s="17">
        <f>MainTab_connection!Z6</f>
        <v>5.5611665766126199</v>
      </c>
      <c r="AE19" s="17">
        <f>MainTab_connection!AA6</f>
        <v>5.4768825097904097</v>
      </c>
      <c r="AF19" s="17">
        <f>MainTab_connection!AB6</f>
        <v>5.5098810540306902</v>
      </c>
      <c r="AG19" s="17">
        <f>MainTab_connection!AC6</f>
        <v>5.5386366693339504</v>
      </c>
      <c r="AH19" s="17">
        <f>MainTab_connection!AD6</f>
        <v>5.5534483658563101</v>
      </c>
      <c r="AI19" s="17">
        <f>MainTab_connection!AE6</f>
        <v>5.5694731513903903</v>
      </c>
      <c r="AJ19" s="17">
        <f>MainTab_connection!AF6</f>
        <v>5.5693517264027896</v>
      </c>
      <c r="AK19" s="17">
        <f>MainTab_connection!AG6</f>
        <v>5.5707499772736497</v>
      </c>
      <c r="AL19" s="17">
        <f>MainTab_connection!AH6</f>
        <v>5.5716902389183298</v>
      </c>
    </row>
    <row r="20" spans="1:38" x14ac:dyDescent="0.2">
      <c r="A20" s="18"/>
      <c r="B20" s="29"/>
      <c r="C20" s="35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29"/>
      <c r="W20" s="35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</row>
    <row r="21" spans="1:38" x14ac:dyDescent="0.2">
      <c r="B21" s="86" t="s">
        <v>83</v>
      </c>
      <c r="C21" s="38" t="s">
        <v>64</v>
      </c>
      <c r="D21" s="11">
        <f>D22+D23</f>
        <v>8.166018818578161</v>
      </c>
      <c r="E21" s="11">
        <f t="shared" ref="E21:R21" si="48">E22+E23</f>
        <v>7.6157544794398504</v>
      </c>
      <c r="F21" s="11">
        <f t="shared" si="48"/>
        <v>6.3741635704117598</v>
      </c>
      <c r="G21" s="11">
        <f t="shared" si="48"/>
        <v>5.4926545144062802</v>
      </c>
      <c r="H21" s="11">
        <f t="shared" si="48"/>
        <v>7.7263244868832901</v>
      </c>
      <c r="I21" s="11">
        <f t="shared" si="48"/>
        <v>6.7218571565816294</v>
      </c>
      <c r="J21" s="11">
        <f t="shared" si="48"/>
        <v>6.0066836439848306</v>
      </c>
      <c r="K21" s="11">
        <f t="shared" si="48"/>
        <v>2.4763542451559268</v>
      </c>
      <c r="L21" s="11">
        <f t="shared" si="48"/>
        <v>2.243974020621609</v>
      </c>
      <c r="M21" s="11">
        <f t="shared" si="48"/>
        <v>1.9537718592147451</v>
      </c>
      <c r="N21" s="11">
        <f t="shared" si="48"/>
        <v>1.840975930644946</v>
      </c>
      <c r="O21" s="11">
        <f t="shared" si="48"/>
        <v>8.8862641240409275</v>
      </c>
      <c r="P21" s="11">
        <f t="shared" si="48"/>
        <v>8.4106062790284408</v>
      </c>
      <c r="Q21" s="11">
        <f t="shared" si="48"/>
        <v>7.2123483422499026</v>
      </c>
      <c r="R21" s="11">
        <f t="shared" si="48"/>
        <v>6.3372857667256763</v>
      </c>
      <c r="S21" s="11"/>
      <c r="T21" s="11"/>
      <c r="U21" s="11"/>
      <c r="V21" s="86" t="s">
        <v>83</v>
      </c>
      <c r="W21" s="38" t="s">
        <v>64</v>
      </c>
      <c r="X21" s="11">
        <f t="shared" ref="X21" si="49">X22+X23</f>
        <v>2.7532773760385592</v>
      </c>
      <c r="Y21" s="11">
        <f t="shared" ref="Y21" si="50">Y22+Y23</f>
        <v>2.5219480839262198</v>
      </c>
      <c r="Z21" s="11">
        <f t="shared" ref="Z21" si="51">Z22+Z23</f>
        <v>2.0425376647599371</v>
      </c>
      <c r="AA21" s="11">
        <f t="shared" ref="AA21" si="52">AA22+AA23</f>
        <v>1.7636990236101249</v>
      </c>
      <c r="AB21" s="11">
        <f t="shared" ref="AB21" si="53">AB22+AB23</f>
        <v>2.5377121748656042</v>
      </c>
      <c r="AC21" s="11">
        <f t="shared" ref="AC21" si="54">AC22+AC23</f>
        <v>2.0977531853101201</v>
      </c>
      <c r="AD21" s="11">
        <f t="shared" ref="AD21" si="55">AD22+AD23</f>
        <v>1.845854568290785</v>
      </c>
      <c r="AE21" s="11">
        <f t="shared" ref="AE21" si="56">AE22+AE23</f>
        <v>1.387209219663228</v>
      </c>
      <c r="AF21" s="11">
        <f t="shared" ref="AF21" si="57">AF22+AF23</f>
        <v>1.3195407748296371</v>
      </c>
      <c r="AG21" s="11">
        <f t="shared" ref="AG21" si="58">AG22+AG23</f>
        <v>1.176051861486725</v>
      </c>
      <c r="AH21" s="11">
        <f t="shared" ref="AH21" si="59">AH22+AH23</f>
        <v>1.0742462855875079</v>
      </c>
      <c r="AI21" s="11">
        <f t="shared" ref="AI21" si="60">AI22+AI23</f>
        <v>4.4721873502732601</v>
      </c>
      <c r="AJ21" s="11">
        <f t="shared" ref="AJ21" si="61">AJ22+AJ23</f>
        <v>3.9204331178788596</v>
      </c>
      <c r="AK21" s="11">
        <f t="shared" ref="AK21" si="62">AK22+AK23</f>
        <v>2.9826895730746701</v>
      </c>
      <c r="AL21" s="11">
        <f t="shared" ref="AL21" si="63">AL22+AL23</f>
        <v>2.4699537678467802</v>
      </c>
    </row>
    <row r="22" spans="1:38" x14ac:dyDescent="0.2">
      <c r="B22" s="87"/>
      <c r="C22" s="39" t="s">
        <v>28</v>
      </c>
      <c r="D22" s="11">
        <f>MainTab_connection!E12</f>
        <v>6.5437163544123704</v>
      </c>
      <c r="E22" s="11">
        <f>MainTab_connection!F12</f>
        <v>5.9682174159450101</v>
      </c>
      <c r="F22" s="11">
        <f>MainTab_connection!G12</f>
        <v>4.8020676582030797</v>
      </c>
      <c r="G22" s="11">
        <f>MainTab_connection!H12</f>
        <v>4.0498882872549302</v>
      </c>
      <c r="H22" s="11">
        <f>MainTab_connection!I12</f>
        <v>6.0360996053485803</v>
      </c>
      <c r="I22" s="11">
        <f>MainTab_connection!J12</f>
        <v>4.9861523238719698</v>
      </c>
      <c r="J22" s="11">
        <f>MainTab_connection!K12</f>
        <v>4.3068688291921902</v>
      </c>
      <c r="K22" s="11">
        <f>MainTab_connection!L12</f>
        <v>1.9190907468037199</v>
      </c>
      <c r="L22" s="11">
        <f>MainTab_connection!M12</f>
        <v>1.61693645184944</v>
      </c>
      <c r="M22" s="11">
        <f>MainTab_connection!N12</f>
        <v>1.3107350714733701</v>
      </c>
      <c r="N22" s="11">
        <f>MainTab_connection!O12</f>
        <v>1.21902324086847</v>
      </c>
      <c r="O22" s="11">
        <f>MainTab_connection!P12</f>
        <v>8.0645966811496699</v>
      </c>
      <c r="P22" s="11">
        <f>MainTab_connection!Q12</f>
        <v>7.5265219677916804</v>
      </c>
      <c r="Q22" s="11">
        <f>MainTab_connection!R12</f>
        <v>6.3299440477716002</v>
      </c>
      <c r="R22" s="11">
        <f>MainTab_connection!S12</f>
        <v>5.52574158381125</v>
      </c>
      <c r="S22" s="11"/>
      <c r="T22" s="11"/>
      <c r="U22" s="11"/>
      <c r="V22" s="87"/>
      <c r="W22" s="39" t="s">
        <v>28</v>
      </c>
      <c r="X22" s="11">
        <f>MainTab_connection!T12</f>
        <v>0.85731599973068895</v>
      </c>
      <c r="Y22" s="11">
        <f>MainTab_connection!U12</f>
        <v>0.70246869222559005</v>
      </c>
      <c r="Z22" s="11">
        <f>MainTab_connection!V12</f>
        <v>0.46880929206673699</v>
      </c>
      <c r="AA22" s="11">
        <f>MainTab_connection!W12</f>
        <v>0.37285235808025502</v>
      </c>
      <c r="AB22" s="11">
        <f>MainTab_connection!X12</f>
        <v>0.69144501220145405</v>
      </c>
      <c r="AC22" s="11">
        <f>MainTab_connection!Y12</f>
        <v>0.43844182493890999</v>
      </c>
      <c r="AD22" s="11">
        <f>MainTab_connection!Z12</f>
        <v>0.33282998891120502</v>
      </c>
      <c r="AE22" s="11">
        <f>MainTab_connection!AA12</f>
        <v>0.465542580010813</v>
      </c>
      <c r="AF22" s="11">
        <f>MainTab_connection!AB12</f>
        <v>0.34938091346595102</v>
      </c>
      <c r="AG22" s="11">
        <f>MainTab_connection!AC12</f>
        <v>0.24627135060367</v>
      </c>
      <c r="AH22" s="11">
        <f>MainTab_connection!AD12</f>
        <v>0.20760243605391801</v>
      </c>
      <c r="AI22" s="11">
        <f>MainTab_connection!AE12</f>
        <v>3.0225897508170299</v>
      </c>
      <c r="AJ22" s="11">
        <f>MainTab_connection!AF12</f>
        <v>2.4455628805933398</v>
      </c>
      <c r="AK22" s="11">
        <f>MainTab_connection!AG12</f>
        <v>1.63959957236954</v>
      </c>
      <c r="AL22" s="11">
        <f>MainTab_connection!AH12</f>
        <v>1.2897848200908799</v>
      </c>
    </row>
    <row r="23" spans="1:38" x14ac:dyDescent="0.2">
      <c r="B23" s="87"/>
      <c r="C23" s="39" t="s">
        <v>65</v>
      </c>
      <c r="D23" s="11">
        <f>MainTab_connection!E13</f>
        <v>1.6223024641657899</v>
      </c>
      <c r="E23" s="11">
        <f>MainTab_connection!F13</f>
        <v>1.6475370634948401</v>
      </c>
      <c r="F23" s="11">
        <f>MainTab_connection!G13</f>
        <v>1.5720959122086799</v>
      </c>
      <c r="G23" s="11">
        <f>MainTab_connection!H13</f>
        <v>1.4427662271513499</v>
      </c>
      <c r="H23" s="11">
        <f>MainTab_connection!I13</f>
        <v>1.6902248815347101</v>
      </c>
      <c r="I23" s="11">
        <f>MainTab_connection!J13</f>
        <v>1.73570483270966</v>
      </c>
      <c r="J23" s="11">
        <f>MainTab_connection!K13</f>
        <v>1.69981481479264</v>
      </c>
      <c r="K23" s="11">
        <f>MainTab_connection!L13</f>
        <v>0.55726349835220701</v>
      </c>
      <c r="L23" s="11">
        <f>MainTab_connection!M13</f>
        <v>0.62703756877216899</v>
      </c>
      <c r="M23" s="11">
        <f>MainTab_connection!N13</f>
        <v>0.64303678774137496</v>
      </c>
      <c r="N23" s="11">
        <f>MainTab_connection!O13</f>
        <v>0.621952689776476</v>
      </c>
      <c r="O23" s="11">
        <f>MainTab_connection!P13</f>
        <v>0.82166744289125804</v>
      </c>
      <c r="P23" s="11">
        <f>MainTab_connection!Q13</f>
        <v>0.88408431123676001</v>
      </c>
      <c r="Q23" s="11">
        <f>MainTab_connection!R13</f>
        <v>0.88240429447830204</v>
      </c>
      <c r="R23" s="11">
        <f>MainTab_connection!S13</f>
        <v>0.81154418291442598</v>
      </c>
      <c r="S23" s="11"/>
      <c r="T23" s="11"/>
      <c r="U23" s="11"/>
      <c r="V23" s="87"/>
      <c r="W23" s="39" t="s">
        <v>65</v>
      </c>
      <c r="X23" s="11">
        <f>MainTab_connection!T13</f>
        <v>1.89596137630787</v>
      </c>
      <c r="Y23" s="11">
        <f>MainTab_connection!U13</f>
        <v>1.81947939170063</v>
      </c>
      <c r="Z23" s="11">
        <f>MainTab_connection!V13</f>
        <v>1.5737283726932001</v>
      </c>
      <c r="AA23" s="11">
        <f>MainTab_connection!W13</f>
        <v>1.3908466655298699</v>
      </c>
      <c r="AB23" s="11">
        <f>MainTab_connection!X13</f>
        <v>1.84626716266415</v>
      </c>
      <c r="AC23" s="11">
        <f>MainTab_connection!Y13</f>
        <v>1.65931136037121</v>
      </c>
      <c r="AD23" s="11">
        <f>MainTab_connection!Z13</f>
        <v>1.51302457937958</v>
      </c>
      <c r="AE23" s="11">
        <f>MainTab_connection!AA13</f>
        <v>0.92166663965241502</v>
      </c>
      <c r="AF23" s="11">
        <f>MainTab_connection!AB13</f>
        <v>0.97015986136368604</v>
      </c>
      <c r="AG23" s="11">
        <f>MainTab_connection!AC13</f>
        <v>0.92978051088305502</v>
      </c>
      <c r="AH23" s="11">
        <f>MainTab_connection!AD13</f>
        <v>0.86664384953358997</v>
      </c>
      <c r="AI23" s="11">
        <f>MainTab_connection!AE13</f>
        <v>1.44959759945623</v>
      </c>
      <c r="AJ23" s="11">
        <f>MainTab_connection!AF13</f>
        <v>1.47487023728552</v>
      </c>
      <c r="AK23" s="11">
        <f>MainTab_connection!AG13</f>
        <v>1.3430900007051301</v>
      </c>
      <c r="AL23" s="11">
        <f>MainTab_connection!AH13</f>
        <v>1.1801689477559001</v>
      </c>
    </row>
    <row r="24" spans="1:38" x14ac:dyDescent="0.2">
      <c r="B24" s="87"/>
      <c r="C24" s="39" t="s">
        <v>66</v>
      </c>
      <c r="D24" s="11">
        <f>D25+D26</f>
        <v>4.7787115999643195</v>
      </c>
      <c r="E24" s="11">
        <f t="shared" ref="E24:R24" si="64">E25+E26</f>
        <v>4.7152734643344996</v>
      </c>
      <c r="F24" s="11">
        <f t="shared" si="64"/>
        <v>4.5876712489519598</v>
      </c>
      <c r="G24" s="11">
        <f t="shared" si="64"/>
        <v>4.5110531201753901</v>
      </c>
      <c r="H24" s="11">
        <f t="shared" si="64"/>
        <v>4.7048932096551397</v>
      </c>
      <c r="I24" s="11">
        <f t="shared" si="64"/>
        <v>4.5700103195833899</v>
      </c>
      <c r="J24" s="11">
        <f t="shared" si="64"/>
        <v>4.5088663601891898</v>
      </c>
      <c r="K24" s="11">
        <f t="shared" si="64"/>
        <v>3.1327623988018498</v>
      </c>
      <c r="L24" s="11">
        <f t="shared" si="64"/>
        <v>3.3638155712862501</v>
      </c>
      <c r="M24" s="11">
        <f t="shared" si="64"/>
        <v>3.6540875660077798</v>
      </c>
      <c r="N24" s="11">
        <f t="shared" si="64"/>
        <v>3.7643346592479503</v>
      </c>
      <c r="O24" s="11">
        <f t="shared" si="64"/>
        <v>5.1367047753706832</v>
      </c>
      <c r="P24" s="11">
        <f t="shared" si="64"/>
        <v>5.1313261049471555</v>
      </c>
      <c r="Q24" s="11">
        <f t="shared" si="64"/>
        <v>5.0821080823996301</v>
      </c>
      <c r="R24" s="11">
        <f t="shared" si="64"/>
        <v>4.9990475154189404</v>
      </c>
      <c r="S24" s="11"/>
      <c r="T24" s="11"/>
      <c r="U24" s="11"/>
      <c r="V24" s="87"/>
      <c r="W24" s="39" t="s">
        <v>66</v>
      </c>
      <c r="X24" s="11">
        <f t="shared" ref="X24" si="65">X25+X26</f>
        <v>3.1339272893763521</v>
      </c>
      <c r="Y24" s="11">
        <f t="shared" ref="Y24" si="66">Y25+Y26</f>
        <v>3.1182273824225053</v>
      </c>
      <c r="Z24" s="11">
        <f t="shared" ref="Z24" si="67">Z25+Z26</f>
        <v>3.132887677006992</v>
      </c>
      <c r="AA24" s="11">
        <f t="shared" ref="AA24" si="68">AA25+AA26</f>
        <v>3.1601668942370451</v>
      </c>
      <c r="AB24" s="11">
        <f t="shared" ref="AB24" si="69">AB25+AB26</f>
        <v>3.1079973454649261</v>
      </c>
      <c r="AC24" s="11">
        <f t="shared" ref="AC24" si="70">AC25+AC26</f>
        <v>3.1003257747420898</v>
      </c>
      <c r="AD24" s="11">
        <f t="shared" ref="AD24" si="71">AD25+AD26</f>
        <v>3.1167246270840754</v>
      </c>
      <c r="AE24" s="11">
        <f t="shared" ref="AE24" si="72">AE25+AE26</f>
        <v>2.437441695896684</v>
      </c>
      <c r="AF24" s="11">
        <f t="shared" ref="AF24" si="73">AF25+AF26</f>
        <v>2.5051054969319422</v>
      </c>
      <c r="AG24" s="11">
        <f t="shared" ref="AG24" si="74">AG25+AG26</f>
        <v>2.648598966951679</v>
      </c>
      <c r="AH24" s="11">
        <f t="shared" ref="AH24" si="75">AH25+AH26</f>
        <v>2.743869073262386</v>
      </c>
      <c r="AI24" s="11">
        <f t="shared" ref="AI24" si="76">AI25+AI26</f>
        <v>3.65093957618229</v>
      </c>
      <c r="AJ24" s="11">
        <f t="shared" ref="AJ24" si="77">AJ25+AJ26</f>
        <v>3.5731031005179696</v>
      </c>
      <c r="AK24" s="11">
        <f t="shared" ref="AK24" si="78">AK25+AK26</f>
        <v>3.4895641558380799</v>
      </c>
      <c r="AL24" s="11">
        <f t="shared" ref="AL24" si="79">AL25+AL26</f>
        <v>3.4781975459755201</v>
      </c>
    </row>
    <row r="25" spans="1:38" x14ac:dyDescent="0.2">
      <c r="B25" s="87"/>
      <c r="C25" s="39" t="s">
        <v>34</v>
      </c>
      <c r="D25" s="11">
        <f>MainTab_connection!E14</f>
        <v>3.2091179096167299</v>
      </c>
      <c r="E25" s="11">
        <f>MainTab_connection!F14</f>
        <v>3.06005389543874</v>
      </c>
      <c r="F25" s="11">
        <f>MainTab_connection!G14</f>
        <v>2.7961494068386599</v>
      </c>
      <c r="G25" s="11">
        <f>MainTab_connection!H14</f>
        <v>2.6534633423104501</v>
      </c>
      <c r="H25" s="11">
        <f>MainTab_connection!I14</f>
        <v>3.0371189260384699</v>
      </c>
      <c r="I25" s="11">
        <f>MainTab_connection!J14</f>
        <v>2.7232093440580298</v>
      </c>
      <c r="J25" s="11">
        <f>MainTab_connection!K14</f>
        <v>2.5557065673643899</v>
      </c>
      <c r="K25" s="11">
        <f>MainTab_connection!L14</f>
        <v>2.1323824615248799</v>
      </c>
      <c r="L25" s="11">
        <f>MainTab_connection!M14</f>
        <v>2.18070774312132</v>
      </c>
      <c r="M25" s="11">
        <f>MainTab_connection!N14</f>
        <v>2.2326807112418399</v>
      </c>
      <c r="N25" s="11">
        <f>MainTab_connection!O14</f>
        <v>2.2268746914970801</v>
      </c>
      <c r="O25" s="11">
        <f>MainTab_connection!P14</f>
        <v>4.2486742030382798</v>
      </c>
      <c r="P25" s="11">
        <f>MainTab_connection!Q14</f>
        <v>4.1457505866564501</v>
      </c>
      <c r="Q25" s="11">
        <f>MainTab_connection!R14</f>
        <v>3.9521932644126401</v>
      </c>
      <c r="R25" s="11">
        <f>MainTab_connection!S14</f>
        <v>3.8186113851096199</v>
      </c>
      <c r="S25" s="11"/>
      <c r="T25" s="11"/>
      <c r="U25" s="11"/>
      <c r="V25" s="87"/>
      <c r="W25" s="39" t="s">
        <v>34</v>
      </c>
      <c r="X25" s="11">
        <f>MainTab_connection!T14</f>
        <v>0.69935356117070202</v>
      </c>
      <c r="Y25" s="11">
        <f>MainTab_connection!U14</f>
        <v>0.62018271672918501</v>
      </c>
      <c r="Z25" s="11">
        <f>MainTab_connection!V14</f>
        <v>0.52444257921397197</v>
      </c>
      <c r="AA25" s="11">
        <f>MainTab_connection!W14</f>
        <v>0.49077749659784498</v>
      </c>
      <c r="AB25" s="11">
        <f>MainTab_connection!X14</f>
        <v>0.60611205247989597</v>
      </c>
      <c r="AC25" s="11">
        <f>MainTab_connection!Y14</f>
        <v>0.47879602255429998</v>
      </c>
      <c r="AD25" s="11">
        <f>MainTab_connection!Z14</f>
        <v>0.42519432187803502</v>
      </c>
      <c r="AE25" s="11">
        <f>MainTab_connection!AA14</f>
        <v>0.63900204212910405</v>
      </c>
      <c r="AF25" s="11">
        <f>MainTab_connection!AB14</f>
        <v>0.527867328683432</v>
      </c>
      <c r="AG25" s="11">
        <f>MainTab_connection!AC14</f>
        <v>0.450438389768609</v>
      </c>
      <c r="AH25" s="11">
        <f>MainTab_connection!AD14</f>
        <v>0.43178059233141602</v>
      </c>
      <c r="AI25" s="11">
        <f>MainTab_connection!AE14</f>
        <v>1.88918471905329</v>
      </c>
      <c r="AJ25" s="11">
        <f>MainTab_connection!AF14</f>
        <v>1.66709963490283</v>
      </c>
      <c r="AK25" s="11">
        <f>MainTab_connection!AG14</f>
        <v>1.3777523309676101</v>
      </c>
      <c r="AL25" s="11">
        <f>MainTab_connection!AH14</f>
        <v>1.2863646248444001</v>
      </c>
    </row>
    <row r="26" spans="1:38" x14ac:dyDescent="0.2">
      <c r="B26" s="86"/>
      <c r="C26" s="38" t="s">
        <v>67</v>
      </c>
      <c r="D26" s="11">
        <f>MainTab_connection!E15</f>
        <v>1.56959369034759</v>
      </c>
      <c r="E26" s="11">
        <f>MainTab_connection!F15</f>
        <v>1.6552195688957601</v>
      </c>
      <c r="F26" s="11">
        <f>MainTab_connection!G15</f>
        <v>1.7915218421132999</v>
      </c>
      <c r="G26" s="11">
        <f>MainTab_connection!H15</f>
        <v>1.85758977786494</v>
      </c>
      <c r="H26" s="11">
        <f>MainTab_connection!I15</f>
        <v>1.66777428361667</v>
      </c>
      <c r="I26" s="11">
        <f>MainTab_connection!J15</f>
        <v>1.84680097552536</v>
      </c>
      <c r="J26" s="11">
        <f>MainTab_connection!K15</f>
        <v>1.9531597928247999</v>
      </c>
      <c r="K26" s="11">
        <f>MainTab_connection!L15</f>
        <v>1.0003799372769699</v>
      </c>
      <c r="L26" s="11">
        <f>MainTab_connection!M15</f>
        <v>1.1831078281649301</v>
      </c>
      <c r="M26" s="11">
        <f>MainTab_connection!N15</f>
        <v>1.42140685476594</v>
      </c>
      <c r="N26" s="11">
        <f>MainTab_connection!O15</f>
        <v>1.53745996775087</v>
      </c>
      <c r="O26" s="11">
        <f>MainTab_connection!P15</f>
        <v>0.88803057233240301</v>
      </c>
      <c r="P26" s="11">
        <f>MainTab_connection!Q15</f>
        <v>0.985575518290705</v>
      </c>
      <c r="Q26" s="11">
        <f>MainTab_connection!R15</f>
        <v>1.12991481798699</v>
      </c>
      <c r="R26" s="11">
        <f>MainTab_connection!S15</f>
        <v>1.18043613030932</v>
      </c>
      <c r="S26" s="11"/>
      <c r="T26" s="11"/>
      <c r="U26" s="11"/>
      <c r="V26" s="86"/>
      <c r="W26" s="38" t="s">
        <v>67</v>
      </c>
      <c r="X26" s="11">
        <f>MainTab_connection!T15</f>
        <v>2.4345737282056499</v>
      </c>
      <c r="Y26" s="11">
        <f>MainTab_connection!U15</f>
        <v>2.4980446656933202</v>
      </c>
      <c r="Z26" s="11">
        <f>MainTab_connection!V15</f>
        <v>2.60844509779302</v>
      </c>
      <c r="AA26" s="11">
        <f>MainTab_connection!W15</f>
        <v>2.6693893976392</v>
      </c>
      <c r="AB26" s="11">
        <f>MainTab_connection!X15</f>
        <v>2.5018852929850302</v>
      </c>
      <c r="AC26" s="11">
        <f>MainTab_connection!Y15</f>
        <v>2.6215297521877901</v>
      </c>
      <c r="AD26" s="11">
        <f>MainTab_connection!Z15</f>
        <v>2.6915303052060402</v>
      </c>
      <c r="AE26" s="11">
        <f>MainTab_connection!AA15</f>
        <v>1.79843965376758</v>
      </c>
      <c r="AF26" s="11">
        <f>MainTab_connection!AB15</f>
        <v>1.9772381682485101</v>
      </c>
      <c r="AG26" s="11">
        <f>MainTab_connection!AC15</f>
        <v>2.1981605771830699</v>
      </c>
      <c r="AH26" s="11">
        <f>MainTab_connection!AD15</f>
        <v>2.3120884809309699</v>
      </c>
      <c r="AI26" s="11">
        <f>MainTab_connection!AE15</f>
        <v>1.761754857129</v>
      </c>
      <c r="AJ26" s="11">
        <f>MainTab_connection!AF15</f>
        <v>1.9060034656151399</v>
      </c>
      <c r="AK26" s="11">
        <f>MainTab_connection!AG15</f>
        <v>2.11181182487047</v>
      </c>
      <c r="AL26" s="11">
        <f>MainTab_connection!AH15</f>
        <v>2.19183292113112</v>
      </c>
    </row>
    <row r="27" spans="1:38" x14ac:dyDescent="0.2">
      <c r="B27" s="29"/>
      <c r="C27" s="35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29"/>
      <c r="W27" s="35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</row>
    <row r="28" spans="1:38" x14ac:dyDescent="0.2">
      <c r="B28" s="74" t="s">
        <v>68</v>
      </c>
      <c r="C28" s="19" t="s">
        <v>37</v>
      </c>
      <c r="D28" s="20">
        <f>MainTab_connection!E16</f>
        <v>475.58947798198199</v>
      </c>
      <c r="E28" s="20">
        <f>MainTab_connection!F16</f>
        <v>434.41171841657001</v>
      </c>
      <c r="F28" s="20">
        <f>MainTab_connection!G16</f>
        <v>354.448608991117</v>
      </c>
      <c r="G28" s="20">
        <f>MainTab_connection!H16</f>
        <v>302.37901585019603</v>
      </c>
      <c r="H28" s="20">
        <f>MainTab_connection!I16</f>
        <v>444.10053799944302</v>
      </c>
      <c r="I28" s="20">
        <f>MainTab_connection!J16</f>
        <v>383.48724773895299</v>
      </c>
      <c r="J28" s="20">
        <f>MainTab_connection!K16</f>
        <v>344.27110551011702</v>
      </c>
      <c r="K28" s="20">
        <f>MainTab_connection!L16</f>
        <v>147.44065430980501</v>
      </c>
      <c r="L28" s="20">
        <f>MainTab_connection!M16</f>
        <v>133.85730174782699</v>
      </c>
      <c r="M28" s="20">
        <f>MainTab_connection!N16</f>
        <v>117.090309307596</v>
      </c>
      <c r="N28" s="20">
        <f>MainTab_connection!O16</f>
        <v>109.90035907154</v>
      </c>
      <c r="O28" s="20">
        <f>MainTab_connection!P16</f>
        <v>518.92565904595097</v>
      </c>
      <c r="P28" s="20">
        <f>MainTab_connection!Q16</f>
        <v>478.912641248878</v>
      </c>
      <c r="Q28" s="20">
        <f>MainTab_connection!R16</f>
        <v>397.57980251262501</v>
      </c>
      <c r="R28" s="20">
        <f>MainTab_connection!S16</f>
        <v>344.41633518340598</v>
      </c>
      <c r="S28" s="20"/>
      <c r="T28" s="20"/>
      <c r="U28" s="20"/>
      <c r="V28" s="74" t="s">
        <v>68</v>
      </c>
      <c r="W28" s="19" t="s">
        <v>37</v>
      </c>
      <c r="X28" s="20">
        <f>MainTab_connection!T16</f>
        <v>176.342392260357</v>
      </c>
      <c r="Y28" s="20">
        <f>MainTab_connection!U16</f>
        <v>161.01992823538799</v>
      </c>
      <c r="Z28" s="20">
        <f>MainTab_connection!V16</f>
        <v>130.83816771660599</v>
      </c>
      <c r="AA28" s="20">
        <f>MainTab_connection!W16</f>
        <v>113.471670806791</v>
      </c>
      <c r="AB28" s="20">
        <f>MainTab_connection!X16</f>
        <v>162.30098093899099</v>
      </c>
      <c r="AC28" s="20">
        <f>MainTab_connection!Y16</f>
        <v>135.49628328512901</v>
      </c>
      <c r="AD28" s="20">
        <f>MainTab_connection!Z16</f>
        <v>120.75516620093001</v>
      </c>
      <c r="AE28" s="20">
        <f>MainTab_connection!AA16</f>
        <v>89.459885627046702</v>
      </c>
      <c r="AF28" s="20">
        <f>MainTab_connection!AB16</f>
        <v>86.022588640368596</v>
      </c>
      <c r="AG28" s="20">
        <f>MainTab_connection!AC16</f>
        <v>78.102702174062699</v>
      </c>
      <c r="AH28" s="20">
        <f>MainTab_connection!AD16</f>
        <v>72.117260096300598</v>
      </c>
      <c r="AI28" s="20">
        <f>MainTab_connection!AE16</f>
        <v>281.693171581814</v>
      </c>
      <c r="AJ28" s="20">
        <f>MainTab_connection!AF16</f>
        <v>243.72441945794699</v>
      </c>
      <c r="AK28" s="20">
        <f>MainTab_connection!AG16</f>
        <v>183.221556557447</v>
      </c>
      <c r="AL28" s="20">
        <f>MainTab_connection!AH16</f>
        <v>151.31860299377701</v>
      </c>
    </row>
    <row r="29" spans="1:38" x14ac:dyDescent="0.2">
      <c r="B29" s="74"/>
      <c r="C29" s="19" t="s">
        <v>44</v>
      </c>
      <c r="D29" s="20">
        <f>MainTab_connection!E22</f>
        <v>381.10647479490001</v>
      </c>
      <c r="E29" s="20">
        <f>MainTab_connection!F22</f>
        <v>340.43423938412798</v>
      </c>
      <c r="F29" s="20">
        <f>MainTab_connection!G22</f>
        <v>267.02894943459398</v>
      </c>
      <c r="G29" s="20">
        <f>MainTab_connection!H22</f>
        <v>222.95253258537599</v>
      </c>
      <c r="H29" s="20">
        <f>MainTab_connection!I22</f>
        <v>346.94829174005702</v>
      </c>
      <c r="I29" s="20">
        <f>MainTab_connection!J22</f>
        <v>284.46391926323599</v>
      </c>
      <c r="J29" s="20">
        <f>MainTab_connection!K22</f>
        <v>246.846776190367</v>
      </c>
      <c r="K29" s="20">
        <f>MainTab_connection!L22</f>
        <v>114.261518093432</v>
      </c>
      <c r="L29" s="20">
        <f>MainTab_connection!M22</f>
        <v>96.453322789501996</v>
      </c>
      <c r="M29" s="20">
        <f>MainTab_connection!N22</f>
        <v>78.552863895181304</v>
      </c>
      <c r="N29" s="20">
        <f>MainTab_connection!O22</f>
        <v>72.771778086780401</v>
      </c>
      <c r="O29" s="20">
        <f>MainTab_connection!P22</f>
        <v>470.943254588108</v>
      </c>
      <c r="P29" s="20">
        <f>MainTab_connection!Q22</f>
        <v>428.57154352839399</v>
      </c>
      <c r="Q29" s="20">
        <f>MainTab_connection!R22</f>
        <v>348.93737587332402</v>
      </c>
      <c r="R29" s="20">
        <f>MainTab_connection!S22</f>
        <v>300.31084844863102</v>
      </c>
      <c r="S29" s="20"/>
      <c r="T29" s="20"/>
      <c r="U29" s="20"/>
      <c r="V29" s="74"/>
      <c r="W29" s="19" t="s">
        <v>44</v>
      </c>
      <c r="X29" s="20">
        <f>MainTab_connection!T22</f>
        <v>54.909525509961703</v>
      </c>
      <c r="Y29" s="20">
        <f>MainTab_connection!U22</f>
        <v>44.850827473687502</v>
      </c>
      <c r="Z29" s="20">
        <f>MainTab_connection!V22</f>
        <v>30.0303636210989</v>
      </c>
      <c r="AA29" s="20">
        <f>MainTab_connection!W22</f>
        <v>23.988321969480602</v>
      </c>
      <c r="AB29" s="20">
        <f>MainTab_connection!X22</f>
        <v>44.221801375726102</v>
      </c>
      <c r="AC29" s="20">
        <f>MainTab_connection!Y22</f>
        <v>28.319460140488001</v>
      </c>
      <c r="AD29" s="20">
        <f>MainTab_connection!Z22</f>
        <v>21.773622536710501</v>
      </c>
      <c r="AE29" s="20">
        <f>MainTab_connection!AA22</f>
        <v>30.0224258691117</v>
      </c>
      <c r="AF29" s="20">
        <f>MainTab_connection!AB22</f>
        <v>22.776598625198201</v>
      </c>
      <c r="AG29" s="20">
        <f>MainTab_connection!AC22</f>
        <v>16.355110331517999</v>
      </c>
      <c r="AH29" s="20">
        <f>MainTab_connection!AD22</f>
        <v>13.9369519619404</v>
      </c>
      <c r="AI29" s="20">
        <f>MainTab_connection!AE22</f>
        <v>190.38623085553601</v>
      </c>
      <c r="AJ29" s="20">
        <f>MainTab_connection!AF22</f>
        <v>152.035087807595</v>
      </c>
      <c r="AK29" s="20">
        <f>MainTab_connection!AG22</f>
        <v>100.71781807008399</v>
      </c>
      <c r="AL29" s="20">
        <f>MainTab_connection!AH22</f>
        <v>79.017040593789304</v>
      </c>
    </row>
    <row r="30" spans="1:38" x14ac:dyDescent="0.2">
      <c r="B30" s="74"/>
      <c r="C30" s="19" t="s">
        <v>45</v>
      </c>
      <c r="D30" s="20">
        <f>MainTab_connection!E23</f>
        <v>94.483003187082403</v>
      </c>
      <c r="E30" s="20">
        <f>MainTab_connection!F23</f>
        <v>93.977479032441806</v>
      </c>
      <c r="F30" s="20">
        <f>MainTab_connection!G23</f>
        <v>87.4196595565233</v>
      </c>
      <c r="G30" s="20">
        <f>MainTab_connection!H23</f>
        <v>79.426483264819396</v>
      </c>
      <c r="H30" s="20">
        <f>MainTab_connection!I23</f>
        <v>97.152246259386104</v>
      </c>
      <c r="I30" s="20">
        <f>MainTab_connection!J23</f>
        <v>99.023328475716397</v>
      </c>
      <c r="J30" s="20">
        <f>MainTab_connection!K23</f>
        <v>97.424329319750797</v>
      </c>
      <c r="K30" s="20">
        <f>MainTab_connection!L23</f>
        <v>33.1791362163722</v>
      </c>
      <c r="L30" s="20">
        <f>MainTab_connection!M23</f>
        <v>37.403978958325702</v>
      </c>
      <c r="M30" s="20">
        <f>MainTab_connection!N23</f>
        <v>38.537445412414897</v>
      </c>
      <c r="N30" s="20">
        <f>MainTab_connection!O23</f>
        <v>37.128580984760099</v>
      </c>
      <c r="O30" s="20">
        <f>MainTab_connection!P23</f>
        <v>47.982404457842499</v>
      </c>
      <c r="P30" s="20">
        <f>MainTab_connection!Q23</f>
        <v>50.341097720484598</v>
      </c>
      <c r="Q30" s="20">
        <f>MainTab_connection!R23</f>
        <v>48.642426639301</v>
      </c>
      <c r="R30" s="20">
        <f>MainTab_connection!S23</f>
        <v>44.105486734775198</v>
      </c>
      <c r="S30" s="20"/>
      <c r="T30" s="20"/>
      <c r="U30" s="20"/>
      <c r="V30" s="74"/>
      <c r="W30" s="19" t="s">
        <v>45</v>
      </c>
      <c r="X30" s="20">
        <f>MainTab_connection!T23</f>
        <v>121.432866750396</v>
      </c>
      <c r="Y30" s="20">
        <f>MainTab_connection!U23</f>
        <v>116.169100761701</v>
      </c>
      <c r="Z30" s="20">
        <f>MainTab_connection!V23</f>
        <v>100.807804095507</v>
      </c>
      <c r="AA30" s="20">
        <f>MainTab_connection!W23</f>
        <v>89.483348837310402</v>
      </c>
      <c r="AB30" s="20">
        <f>MainTab_connection!X23</f>
        <v>118.079179563265</v>
      </c>
      <c r="AC30" s="20">
        <f>MainTab_connection!Y23</f>
        <v>107.17682314464101</v>
      </c>
      <c r="AD30" s="20">
        <f>MainTab_connection!Z23</f>
        <v>98.981543664219899</v>
      </c>
      <c r="AE30" s="20">
        <f>MainTab_connection!AA23</f>
        <v>59.437459757935002</v>
      </c>
      <c r="AF30" s="20">
        <f>MainTab_connection!AB23</f>
        <v>63.2459900151703</v>
      </c>
      <c r="AG30" s="20">
        <f>MainTab_connection!AC23</f>
        <v>61.747591842544601</v>
      </c>
      <c r="AH30" s="20">
        <f>MainTab_connection!AD23</f>
        <v>58.180308134360097</v>
      </c>
      <c r="AI30" s="20">
        <f>MainTab_connection!AE23</f>
        <v>91.306940726278</v>
      </c>
      <c r="AJ30" s="20">
        <f>MainTab_connection!AF23</f>
        <v>91.689331650351903</v>
      </c>
      <c r="AK30" s="20">
        <f>MainTab_connection!AG23</f>
        <v>82.503738487363194</v>
      </c>
      <c r="AL30" s="20">
        <f>MainTab_connection!AH23</f>
        <v>72.301562399987702</v>
      </c>
    </row>
    <row r="31" spans="1:38" x14ac:dyDescent="0.2">
      <c r="B31" s="74"/>
      <c r="C31" s="19" t="s">
        <v>69</v>
      </c>
      <c r="D31" s="20">
        <f>MainTab_connection!E17</f>
        <v>39.550850836860299</v>
      </c>
      <c r="E31" s="20">
        <f>MainTab_connection!F17</f>
        <v>-6.2921968714732301</v>
      </c>
      <c r="F31" s="20">
        <f>MainTab_connection!G17</f>
        <v>-92.415825602399394</v>
      </c>
      <c r="G31" s="20">
        <f>MainTab_connection!H17</f>
        <v>-141.528912190531</v>
      </c>
      <c r="H31" s="20">
        <f>MainTab_connection!I17</f>
        <v>11.9352527243887</v>
      </c>
      <c r="I31" s="20">
        <f>MainTab_connection!J17</f>
        <v>-49.331111564262002</v>
      </c>
      <c r="J31" s="20">
        <f>MainTab_connection!K17</f>
        <v>-89.2039098247661</v>
      </c>
      <c r="K31" s="20">
        <f>MainTab_connection!L17</f>
        <v>131.33375844272501</v>
      </c>
      <c r="L31" s="20">
        <f>MainTab_connection!M17</f>
        <v>56.557041990126997</v>
      </c>
      <c r="M31" s="20">
        <f>MainTab_connection!N17</f>
        <v>-47.844456150258402</v>
      </c>
      <c r="N31" s="20">
        <f>MainTab_connection!O17</f>
        <v>-105.88083405169</v>
      </c>
      <c r="O31" s="20">
        <f>MainTab_connection!P17</f>
        <v>35.716255057449303</v>
      </c>
      <c r="P31" s="20">
        <f>MainTab_connection!Q17</f>
        <v>-21.924463867798</v>
      </c>
      <c r="Q31" s="20">
        <f>MainTab_connection!R17</f>
        <v>-124.087763098873</v>
      </c>
      <c r="R31" s="20">
        <f>MainTab_connection!S17</f>
        <v>-178.73530125152601</v>
      </c>
      <c r="S31" s="20"/>
      <c r="T31" s="20"/>
      <c r="U31" s="20"/>
      <c r="V31" s="74"/>
      <c r="W31" s="19" t="s">
        <v>69</v>
      </c>
      <c r="X31" s="20">
        <f>MainTab_connection!T17</f>
        <v>20.5254857058592</v>
      </c>
      <c r="Y31" s="20">
        <f>MainTab_connection!U17</f>
        <v>0.246045338207243</v>
      </c>
      <c r="Z31" s="20">
        <f>MainTab_connection!V17</f>
        <v>-49.535988570204204</v>
      </c>
      <c r="AA31" s="20">
        <f>MainTab_connection!W17</f>
        <v>-87.690317970073806</v>
      </c>
      <c r="AB31" s="20">
        <f>MainTab_connection!X17</f>
        <v>9.4944907843440394</v>
      </c>
      <c r="AC31" s="20">
        <f>MainTab_connection!Y17</f>
        <v>-20.3250955472834</v>
      </c>
      <c r="AD31" s="20">
        <f>MainTab_connection!Z17</f>
        <v>-45.563826804884002</v>
      </c>
      <c r="AE31" s="20">
        <f>MainTab_connection!AA17</f>
        <v>44.193318926775703</v>
      </c>
      <c r="AF31" s="20">
        <f>MainTab_connection!AB17</f>
        <v>12.048881079313199</v>
      </c>
      <c r="AG31" s="20">
        <f>MainTab_connection!AC17</f>
        <v>-50.420618548162203</v>
      </c>
      <c r="AH31" s="20">
        <f>MainTab_connection!AD17</f>
        <v>-92.6721385521206</v>
      </c>
      <c r="AI31" s="20">
        <f>MainTab_connection!AE17</f>
        <v>-1.8977981430063999</v>
      </c>
      <c r="AJ31" s="20">
        <f>MainTab_connection!AF17</f>
        <v>-34.377346193114199</v>
      </c>
      <c r="AK31" s="20">
        <f>MainTab_connection!AG17</f>
        <v>-98.8944724281004</v>
      </c>
      <c r="AL31" s="20">
        <f>MainTab_connection!AH17</f>
        <v>-143.12960217217099</v>
      </c>
    </row>
    <row r="32" spans="1:38" x14ac:dyDescent="0.2">
      <c r="B32" s="74"/>
      <c r="C32" s="19" t="s">
        <v>47</v>
      </c>
      <c r="D32" s="20">
        <f>D33+D34</f>
        <v>-133.8241728149614</v>
      </c>
      <c r="E32" s="20">
        <f t="shared" ref="E32:R32" si="80">E33+E34</f>
        <v>-50.668904683782202</v>
      </c>
      <c r="F32" s="20">
        <f t="shared" si="80"/>
        <v>97.972905443197504</v>
      </c>
      <c r="G32" s="20">
        <f t="shared" si="80"/>
        <v>181.4190357033647</v>
      </c>
      <c r="H32" s="20">
        <f t="shared" si="80"/>
        <v>35.579179149375399</v>
      </c>
      <c r="I32" s="20">
        <f t="shared" si="80"/>
        <v>399.76798223419303</v>
      </c>
      <c r="J32" s="20">
        <f t="shared" si="80"/>
        <v>648.28582037200999</v>
      </c>
      <c r="K32" s="20">
        <f t="shared" si="80"/>
        <v>-37.754496021157991</v>
      </c>
      <c r="L32" s="20">
        <f t="shared" si="80"/>
        <v>63.844355962629706</v>
      </c>
      <c r="M32" s="20">
        <f t="shared" si="80"/>
        <v>192.74622671296149</v>
      </c>
      <c r="N32" s="20">
        <f t="shared" si="80"/>
        <v>256.48418263269616</v>
      </c>
      <c r="O32" s="20">
        <f t="shared" si="80"/>
        <v>-150.16350701238849</v>
      </c>
      <c r="P32" s="20">
        <f t="shared" si="80"/>
        <v>-50.914245243732594</v>
      </c>
      <c r="Q32" s="20">
        <f t="shared" si="80"/>
        <v>118.48681004325059</v>
      </c>
      <c r="R32" s="20">
        <f t="shared" si="80"/>
        <v>207.18518548150678</v>
      </c>
      <c r="S32" s="20"/>
      <c r="T32" s="20"/>
      <c r="U32" s="20"/>
      <c r="V32" s="74"/>
      <c r="W32" s="19" t="s">
        <v>47</v>
      </c>
      <c r="X32" s="20">
        <f t="shared" ref="X32" si="81">X33+X34</f>
        <v>-46.302319087261303</v>
      </c>
      <c r="Y32" s="20">
        <f t="shared" ref="Y32" si="82">Y33+Y34</f>
        <v>-6.9486337509419016</v>
      </c>
      <c r="Z32" s="20">
        <f t="shared" ref="Z32" si="83">Z33+Z34</f>
        <v>81.397596070148296</v>
      </c>
      <c r="AA32" s="20">
        <f t="shared" ref="AA32" si="84">AA33+AA34</f>
        <v>142.8678963754638</v>
      </c>
      <c r="AB32" s="20">
        <f t="shared" ref="AB32" si="85">AB33+AB34</f>
        <v>34.601023613716201</v>
      </c>
      <c r="AC32" s="20">
        <f t="shared" ref="AC32" si="86">AC33+AC34</f>
        <v>235.86631029571922</v>
      </c>
      <c r="AD32" s="20">
        <f t="shared" ref="AD32" si="87">AD33+AD34</f>
        <v>394.70698770398383</v>
      </c>
      <c r="AE32" s="20">
        <f t="shared" ref="AE32" si="88">AE33+AE34</f>
        <v>-19.381522237019297</v>
      </c>
      <c r="AF32" s="20">
        <f t="shared" ref="AF32" si="89">AF33+AF34</f>
        <v>27.527721562087102</v>
      </c>
      <c r="AG32" s="20">
        <f t="shared" ref="AG32" si="90">AG33+AG34</f>
        <v>117.0600292236483</v>
      </c>
      <c r="AH32" s="20">
        <f t="shared" ref="AH32" si="91">AH33+AH34</f>
        <v>175.6721971840322</v>
      </c>
      <c r="AI32" s="20">
        <f t="shared" ref="AI32" si="92">AI33+AI34</f>
        <v>-79.976193294300003</v>
      </c>
      <c r="AJ32" s="20">
        <f t="shared" ref="AJ32" si="93">AJ33+AJ34</f>
        <v>-9.5622265738548009</v>
      </c>
      <c r="AK32" s="20">
        <f t="shared" ref="AK32" si="94">AK33+AK34</f>
        <v>115.0437252941967</v>
      </c>
      <c r="AL32" s="20">
        <f t="shared" ref="AL32" si="95">AL33+AL34</f>
        <v>189.55793363040232</v>
      </c>
    </row>
    <row r="33" spans="2:38" x14ac:dyDescent="0.2">
      <c r="B33" s="74"/>
      <c r="C33" s="19" t="s">
        <v>40</v>
      </c>
      <c r="D33" s="20">
        <f>MainTab_connection!E18</f>
        <v>84.497094292831605</v>
      </c>
      <c r="E33" s="20">
        <f>MainTab_connection!F18</f>
        <v>72.232585751732799</v>
      </c>
      <c r="F33" s="20">
        <f>MainTab_connection!G18</f>
        <v>51.839227667629103</v>
      </c>
      <c r="G33" s="20">
        <f>MainTab_connection!H18</f>
        <v>41.176391224537703</v>
      </c>
      <c r="H33" s="20">
        <f>MainTab_connection!I18</f>
        <v>85.334656268003201</v>
      </c>
      <c r="I33" s="20">
        <f>MainTab_connection!J18</f>
        <v>101.01665995655</v>
      </c>
      <c r="J33" s="20">
        <f>MainTab_connection!K18</f>
        <v>121.52712112247001</v>
      </c>
      <c r="K33" s="20">
        <f>MainTab_connection!L18</f>
        <v>107.742459768971</v>
      </c>
      <c r="L33" s="20">
        <f>MainTab_connection!M18</f>
        <v>88.334305230156303</v>
      </c>
      <c r="M33" s="20">
        <f>MainTab_connection!N18</f>
        <v>65.188552205173494</v>
      </c>
      <c r="N33" s="20">
        <f>MainTab_connection!O18</f>
        <v>52.947567631124201</v>
      </c>
      <c r="O33" s="20">
        <f>MainTab_connection!P18</f>
        <v>81.276727338294506</v>
      </c>
      <c r="P33" s="20">
        <f>MainTab_connection!Q18</f>
        <v>65.874763296167401</v>
      </c>
      <c r="Q33" s="20">
        <f>MainTab_connection!R18</f>
        <v>41.697274905817999</v>
      </c>
      <c r="R33" s="20">
        <f>MainTab_connection!S18</f>
        <v>29.107062732745799</v>
      </c>
      <c r="S33" s="20"/>
      <c r="T33" s="20"/>
      <c r="U33" s="20"/>
      <c r="V33" s="74"/>
      <c r="W33" s="19" t="s">
        <v>40</v>
      </c>
      <c r="X33" s="20">
        <f>MainTab_connection!T18</f>
        <v>49.6308404909825</v>
      </c>
      <c r="Y33" s="20">
        <f>MainTab_connection!U18</f>
        <v>45.784074865505097</v>
      </c>
      <c r="Z33" s="20">
        <f>MainTab_connection!V18</f>
        <v>38.267141230140602</v>
      </c>
      <c r="AA33" s="20">
        <f>MainTab_connection!W18</f>
        <v>33.601368634514799</v>
      </c>
      <c r="AB33" s="20">
        <f>MainTab_connection!X18</f>
        <v>51.2381048423793</v>
      </c>
      <c r="AC33" s="20">
        <f>MainTab_connection!Y18</f>
        <v>59.880424139392197</v>
      </c>
      <c r="AD33" s="20">
        <f>MainTab_connection!Z18</f>
        <v>70.718545182243801</v>
      </c>
      <c r="AE33" s="20">
        <f>MainTab_connection!AA18</f>
        <v>56.356731820918</v>
      </c>
      <c r="AF33" s="20">
        <f>MainTab_connection!AB18</f>
        <v>50.229133655692202</v>
      </c>
      <c r="AG33" s="20">
        <f>MainTab_connection!AC18</f>
        <v>40.552326431143797</v>
      </c>
      <c r="AH33" s="20">
        <f>MainTab_connection!AD18</f>
        <v>35.194179849121198</v>
      </c>
      <c r="AI33" s="20">
        <f>MainTab_connection!AE18</f>
        <v>42.340681628947003</v>
      </c>
      <c r="AJ33" s="20">
        <f>MainTab_connection!AF18</f>
        <v>36.632502003485797</v>
      </c>
      <c r="AK33" s="20">
        <f>MainTab_connection!AG18</f>
        <v>28.422782342095399</v>
      </c>
      <c r="AL33" s="20">
        <f>MainTab_connection!AH18</f>
        <v>24.3077028266793</v>
      </c>
    </row>
    <row r="34" spans="2:38" x14ac:dyDescent="0.2">
      <c r="B34" s="74"/>
      <c r="C34" s="19" t="s">
        <v>41</v>
      </c>
      <c r="D34" s="20">
        <f>MainTab_connection!E19</f>
        <v>-218.32126710779301</v>
      </c>
      <c r="E34" s="20">
        <f>MainTab_connection!F19</f>
        <v>-122.901490435515</v>
      </c>
      <c r="F34" s="20">
        <f>MainTab_connection!G19</f>
        <v>46.133677775568401</v>
      </c>
      <c r="G34" s="20">
        <f>MainTab_connection!H19</f>
        <v>140.242644478827</v>
      </c>
      <c r="H34" s="20">
        <f>MainTab_connection!I19</f>
        <v>-49.755477118627802</v>
      </c>
      <c r="I34" s="20">
        <f>MainTab_connection!J19</f>
        <v>298.751322277643</v>
      </c>
      <c r="J34" s="20">
        <f>MainTab_connection!K19</f>
        <v>526.75869924953997</v>
      </c>
      <c r="K34" s="20">
        <f>MainTab_connection!L19</f>
        <v>-145.49695579012899</v>
      </c>
      <c r="L34" s="20">
        <f>MainTab_connection!M19</f>
        <v>-24.489949267526601</v>
      </c>
      <c r="M34" s="20">
        <f>MainTab_connection!N19</f>
        <v>127.55767450778799</v>
      </c>
      <c r="N34" s="20">
        <f>MainTab_connection!O19</f>
        <v>203.53661500157199</v>
      </c>
      <c r="O34" s="20">
        <f>MainTab_connection!P19</f>
        <v>-231.440234350683</v>
      </c>
      <c r="P34" s="20">
        <f>MainTab_connection!Q19</f>
        <v>-116.7890085399</v>
      </c>
      <c r="Q34" s="20">
        <f>MainTab_connection!R19</f>
        <v>76.789535137432594</v>
      </c>
      <c r="R34" s="20">
        <f>MainTab_connection!S19</f>
        <v>178.07812274876099</v>
      </c>
      <c r="S34" s="20"/>
      <c r="T34" s="20"/>
      <c r="U34" s="20"/>
      <c r="V34" s="74"/>
      <c r="W34" s="19" t="s">
        <v>41</v>
      </c>
      <c r="X34" s="20">
        <f>MainTab_connection!T19</f>
        <v>-95.933159578243803</v>
      </c>
      <c r="Y34" s="20">
        <f>MainTab_connection!U19</f>
        <v>-52.732708616446999</v>
      </c>
      <c r="Z34" s="20">
        <f>MainTab_connection!V19</f>
        <v>43.130454840007701</v>
      </c>
      <c r="AA34" s="20">
        <f>MainTab_connection!W19</f>
        <v>109.266527740949</v>
      </c>
      <c r="AB34" s="20">
        <f>MainTab_connection!X19</f>
        <v>-16.637081228663099</v>
      </c>
      <c r="AC34" s="20">
        <f>MainTab_connection!Y19</f>
        <v>175.98588615632701</v>
      </c>
      <c r="AD34" s="20">
        <f>MainTab_connection!Z19</f>
        <v>323.98844252174001</v>
      </c>
      <c r="AE34" s="20">
        <f>MainTab_connection!AA19</f>
        <v>-75.738254057937297</v>
      </c>
      <c r="AF34" s="20">
        <f>MainTab_connection!AB19</f>
        <v>-22.7014120936051</v>
      </c>
      <c r="AG34" s="20">
        <f>MainTab_connection!AC19</f>
        <v>76.507702792504503</v>
      </c>
      <c r="AH34" s="20">
        <f>MainTab_connection!AD19</f>
        <v>140.47801733491099</v>
      </c>
      <c r="AI34" s="20">
        <f>MainTab_connection!AE19</f>
        <v>-122.316874923247</v>
      </c>
      <c r="AJ34" s="20">
        <f>MainTab_connection!AF19</f>
        <v>-46.194728577340598</v>
      </c>
      <c r="AK34" s="20">
        <f>MainTab_connection!AG19</f>
        <v>86.620942952101302</v>
      </c>
      <c r="AL34" s="20">
        <f>MainTab_connection!AH19</f>
        <v>165.25023080372301</v>
      </c>
    </row>
    <row r="35" spans="2:38" x14ac:dyDescent="0.2">
      <c r="B35" s="74"/>
      <c r="C35" s="19" t="s">
        <v>42</v>
      </c>
      <c r="D35" s="20">
        <f>MainTab_connection!E20</f>
        <v>-113.595024821945</v>
      </c>
      <c r="E35" s="20">
        <f>MainTab_connection!F20</f>
        <v>-78.883486255073095</v>
      </c>
      <c r="F35" s="20">
        <f>MainTab_connection!G20</f>
        <v>-15.222747756527401</v>
      </c>
      <c r="G35" s="20">
        <f>MainTab_connection!H20</f>
        <v>16.362015972877501</v>
      </c>
      <c r="H35" s="20">
        <f>MainTab_connection!I20</f>
        <v>-150.43717901192099</v>
      </c>
      <c r="I35" s="20">
        <f>MainTab_connection!J20</f>
        <v>-236.90668706350101</v>
      </c>
      <c r="J35" s="20">
        <f>MainTab_connection!K20</f>
        <v>-300.28418729999902</v>
      </c>
      <c r="K35" s="20">
        <f>MainTab_connection!L20</f>
        <v>-85.237614953186593</v>
      </c>
      <c r="L35" s="20">
        <f>MainTab_connection!M20</f>
        <v>-39.245519423317504</v>
      </c>
      <c r="M35" s="20">
        <f>MainTab_connection!N20</f>
        <v>16.462412035067601</v>
      </c>
      <c r="N35" s="20">
        <f>MainTab_connection!O20</f>
        <v>42.870763025921903</v>
      </c>
      <c r="O35" s="20">
        <f>MainTab_connection!P20</f>
        <v>-117.95017643972</v>
      </c>
      <c r="P35" s="20">
        <f>MainTab_connection!Q20</f>
        <v>-76.829942757660703</v>
      </c>
      <c r="Q35" s="20">
        <f>MainTab_connection!R20</f>
        <v>-6.4960426994200002</v>
      </c>
      <c r="R35" s="20">
        <f>MainTab_connection!S20</f>
        <v>24.770027692147899</v>
      </c>
      <c r="S35" s="20"/>
      <c r="T35" s="20"/>
      <c r="U35" s="20"/>
      <c r="V35" s="74"/>
      <c r="W35" s="19" t="s">
        <v>42</v>
      </c>
      <c r="X35" s="20">
        <f>MainTab_connection!T20</f>
        <v>-45.912744212258701</v>
      </c>
      <c r="Y35" s="20">
        <f>MainTab_connection!U20</f>
        <v>-30.6856923162748</v>
      </c>
      <c r="Z35" s="20">
        <f>MainTab_connection!V20</f>
        <v>4.8517778711638799</v>
      </c>
      <c r="AA35" s="20">
        <f>MainTab_connection!W20</f>
        <v>29.9086257990412</v>
      </c>
      <c r="AB35" s="20">
        <f>MainTab_connection!X20</f>
        <v>-63.3697649317103</v>
      </c>
      <c r="AC35" s="20">
        <f>MainTab_connection!Y20</f>
        <v>-109.93744095344201</v>
      </c>
      <c r="AD35" s="20">
        <f>MainTab_connection!Z20</f>
        <v>-149.61275583414499</v>
      </c>
      <c r="AE35" s="20">
        <f>MainTab_connection!AA20</f>
        <v>-39.014407425029603</v>
      </c>
      <c r="AF35" s="20">
        <f>MainTab_connection!AB20</f>
        <v>-19.8131084029812</v>
      </c>
      <c r="AG35" s="20">
        <f>MainTab_connection!AC20</f>
        <v>17.665297669670299</v>
      </c>
      <c r="AH35" s="20">
        <f>MainTab_connection!AD20</f>
        <v>41.111896860050898</v>
      </c>
      <c r="AI35" s="20">
        <f>MainTab_connection!AE20</f>
        <v>-55.288390836084503</v>
      </c>
      <c r="AJ35" s="20">
        <f>MainTab_connection!AF20</f>
        <v>-28.554512081681199</v>
      </c>
      <c r="AK35" s="20">
        <f>MainTab_connection!AG20</f>
        <v>20.791972268586399</v>
      </c>
      <c r="AL35" s="20">
        <f>MainTab_connection!AH20</f>
        <v>44.317374505828397</v>
      </c>
    </row>
    <row r="36" spans="2:38" x14ac:dyDescent="0.2">
      <c r="B36" s="29"/>
      <c r="C36" s="35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29"/>
      <c r="W36" s="35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</row>
    <row r="37" spans="2:38" ht="12.55" customHeight="1" x14ac:dyDescent="0.2">
      <c r="B37" s="75" t="s">
        <v>84</v>
      </c>
      <c r="C37" s="40" t="s">
        <v>47</v>
      </c>
      <c r="D37" s="26">
        <f>-MainTab_connection!E24</f>
        <v>-3.2707202855200999</v>
      </c>
      <c r="E37" s="26">
        <f>-MainTab_connection!F24</f>
        <v>-1.56570173221192</v>
      </c>
      <c r="F37" s="26">
        <f>-MainTab_connection!G24</f>
        <v>1.1012223859888699</v>
      </c>
      <c r="G37" s="26">
        <f>-MainTab_connection!H24</f>
        <v>2.37890104411666</v>
      </c>
      <c r="H37" s="26">
        <f>-MainTab_connection!I24</f>
        <v>-4.6885512296063803E-2</v>
      </c>
      <c r="I37" s="26">
        <f>-MainTab_connection!J24</f>
        <v>6.0833130120436802</v>
      </c>
      <c r="J37" s="26">
        <f>-MainTab_connection!K24</f>
        <v>9.7341232378259495</v>
      </c>
      <c r="K37" s="26">
        <f>-MainTab_connection!L24</f>
        <v>-1.27521949262751</v>
      </c>
      <c r="L37" s="26">
        <f>-MainTab_connection!M24</f>
        <v>0.95498741433381495</v>
      </c>
      <c r="M37" s="26">
        <f>-MainTab_connection!N24</f>
        <v>2.9294317802210501</v>
      </c>
      <c r="N37" s="26">
        <f>-MainTab_connection!O24</f>
        <v>3.6757299648936601</v>
      </c>
      <c r="O37" s="26">
        <f>-MainTab_connection!P24</f>
        <v>-3.00184336617466</v>
      </c>
      <c r="P37" s="26">
        <f>-MainTab_connection!Q24</f>
        <v>-1.27670429015982</v>
      </c>
      <c r="Q37" s="26">
        <f>-MainTab_connection!R24</f>
        <v>1.3038201700834</v>
      </c>
      <c r="R37" s="26">
        <f>-MainTab_connection!S24</f>
        <v>2.5278054840647401</v>
      </c>
      <c r="S37" s="26"/>
      <c r="T37" s="26"/>
      <c r="U37" s="26"/>
      <c r="V37" s="75" t="s">
        <v>84</v>
      </c>
      <c r="W37" s="40" t="s">
        <v>47</v>
      </c>
      <c r="X37" s="26">
        <f>-MainTab_connection!T24</f>
        <v>-3.30598599893171</v>
      </c>
      <c r="Y37" s="26">
        <f>-MainTab_connection!U24</f>
        <v>-1.5186556419779</v>
      </c>
      <c r="Z37" s="26">
        <f>-MainTab_connection!V24</f>
        <v>1.96338652192355</v>
      </c>
      <c r="AA37" s="26">
        <f>-MainTab_connection!W24</f>
        <v>4.0679821866224097</v>
      </c>
      <c r="AB37" s="26">
        <f>-MainTab_connection!X24</f>
        <v>9.4141195367054398E-2</v>
      </c>
      <c r="AC37" s="26">
        <f>-MainTab_connection!Y24</f>
        <v>7.2908579211555997</v>
      </c>
      <c r="AD37" s="26">
        <f>-MainTab_connection!Z24</f>
        <v>12.3264452431116</v>
      </c>
      <c r="AE37" s="26">
        <f>-MainTab_connection!AA24</f>
        <v>-1.62378683467192</v>
      </c>
      <c r="AF37" s="26">
        <f>-MainTab_connection!AB24</f>
        <v>0.35972100422448899</v>
      </c>
      <c r="AG37" s="26">
        <f>-MainTab_connection!AC24</f>
        <v>3.49763971786144</v>
      </c>
      <c r="AH37" s="26">
        <f>-MainTab_connection!AD24</f>
        <v>5.3354542487927201</v>
      </c>
      <c r="AI37" s="26">
        <f>-MainTab_connection!AE24</f>
        <v>-4.7590107515693099</v>
      </c>
      <c r="AJ37" s="26">
        <f>-MainTab_connection!AF24</f>
        <v>-1.77436256625245</v>
      </c>
      <c r="AK37" s="26">
        <f>-MainTab_connection!AG24</f>
        <v>2.75217782012311</v>
      </c>
      <c r="AL37" s="26">
        <f>-MainTab_connection!AH24</f>
        <v>5.1884655193790001</v>
      </c>
    </row>
    <row r="38" spans="2:38" ht="13.8" customHeight="1" x14ac:dyDescent="0.2">
      <c r="B38" s="76"/>
      <c r="C38" s="41" t="s">
        <v>42</v>
      </c>
      <c r="D38" s="27">
        <f>-MainTab_connection!E25</f>
        <v>-1.27779985616853</v>
      </c>
      <c r="E38" s="27">
        <f>-MainTab_connection!F25</f>
        <v>-0.81500087270092203</v>
      </c>
      <c r="F38" s="27">
        <f>-MainTab_connection!G25</f>
        <v>-8.1210588981657006E-2</v>
      </c>
      <c r="G38" s="27">
        <f>-MainTab_connection!H25</f>
        <v>0.28403226291875</v>
      </c>
      <c r="H38" s="27">
        <f>-MainTab_connection!I25</f>
        <v>-1.8008986413783701</v>
      </c>
      <c r="I38" s="27">
        <f>-MainTab_connection!J25</f>
        <v>-2.9090254173652901</v>
      </c>
      <c r="J38" s="27">
        <f>-MainTab_connection!K25</f>
        <v>-3.6345116929274299</v>
      </c>
      <c r="K38" s="27">
        <f>-MainTab_connection!L25</f>
        <v>-0.87939678595397797</v>
      </c>
      <c r="L38" s="27">
        <f>-MainTab_connection!M25</f>
        <v>-0.190763879512167</v>
      </c>
      <c r="M38" s="27">
        <f>-MainTab_connection!N25</f>
        <v>0.373555106031011</v>
      </c>
      <c r="N38" s="27">
        <f>-MainTab_connection!O25</f>
        <v>0.614659576867994</v>
      </c>
      <c r="O38" s="27">
        <f>-MainTab_connection!P25</f>
        <v>-1.2176195973089301</v>
      </c>
      <c r="P38" s="27">
        <f>-MainTab_connection!Q25</f>
        <v>-0.74171626199978402</v>
      </c>
      <c r="Q38" s="27">
        <f>-MainTab_connection!R25</f>
        <v>-3.6760367256456497E-2</v>
      </c>
      <c r="R38" s="27">
        <f>-MainTab_connection!S25</f>
        <v>0.30845898077515899</v>
      </c>
      <c r="S38" s="27"/>
      <c r="T38" s="27"/>
      <c r="U38" s="27"/>
      <c r="V38" s="76"/>
      <c r="W38" s="41" t="s">
        <v>42</v>
      </c>
      <c r="X38" s="27">
        <f>-MainTab_connection!T25</f>
        <v>-1.4803316581624599</v>
      </c>
      <c r="Y38" s="27">
        <f>-MainTab_connection!U25</f>
        <v>-1.0110268829856801</v>
      </c>
      <c r="Z38" s="27">
        <f>-MainTab_connection!V25</f>
        <v>-2.78787922327287E-2</v>
      </c>
      <c r="AA38" s="27">
        <f>-MainTab_connection!W25</f>
        <v>0.59479505635308705</v>
      </c>
      <c r="AB38" s="27">
        <f>-MainTab_connection!X25</f>
        <v>-2.0136705293846702</v>
      </c>
      <c r="AC38" s="27">
        <f>-MainTab_connection!Y25</f>
        <v>-3.3403427830824999</v>
      </c>
      <c r="AD38" s="27">
        <f>-MainTab_connection!Z25</f>
        <v>-4.3972114063726098</v>
      </c>
      <c r="AE38" s="27">
        <f>-MainTab_connection!AA25</f>
        <v>-1.2033123188503401</v>
      </c>
      <c r="AF38" s="27">
        <f>-MainTab_connection!AB25</f>
        <v>-0.62425939015098197</v>
      </c>
      <c r="AG38" s="27">
        <f>-MainTab_connection!AC25</f>
        <v>0.35201145805894501</v>
      </c>
      <c r="AH38" s="27">
        <f>-MainTab_connection!AD25</f>
        <v>0.87654604056988705</v>
      </c>
      <c r="AI38" s="27">
        <f>-MainTab_connection!AE25</f>
        <v>-1.7475157429988899</v>
      </c>
      <c r="AJ38" s="27">
        <f>-MainTab_connection!AF25</f>
        <v>-0.97307096868190901</v>
      </c>
      <c r="AK38" s="27">
        <f>-MainTab_connection!AG25</f>
        <v>0.297708994588891</v>
      </c>
      <c r="AL38" s="27">
        <f>-MainTab_connection!AH25</f>
        <v>0.84644307415041697</v>
      </c>
    </row>
    <row r="39" spans="2:38" ht="13.8" customHeight="1" x14ac:dyDescent="0.2">
      <c r="B39" s="76"/>
      <c r="C39" s="42" t="s">
        <v>81</v>
      </c>
      <c r="D39" s="28">
        <f t="shared" ref="D39:R39" si="96">-D10-(D37+D38)</f>
        <v>1.7385792376682296</v>
      </c>
      <c r="E39" s="28">
        <f t="shared" si="96"/>
        <v>0.87354260193619182</v>
      </c>
      <c r="F39" s="28">
        <f t="shared" si="96"/>
        <v>-0.3020298970285239</v>
      </c>
      <c r="G39" s="28">
        <f t="shared" si="96"/>
        <v>-0.76807798991086029</v>
      </c>
      <c r="H39" s="28">
        <f t="shared" si="96"/>
        <v>0.43127308376089402</v>
      </c>
      <c r="I39" s="28">
        <f t="shared" si="96"/>
        <v>-1.9827302015785502</v>
      </c>
      <c r="J39" s="28">
        <f t="shared" si="96"/>
        <v>-3.3899905075053893</v>
      </c>
      <c r="K39" s="28">
        <f t="shared" si="96"/>
        <v>0.57209678661397789</v>
      </c>
      <c r="L39" s="28">
        <f t="shared" si="96"/>
        <v>-0.5292596467848909</v>
      </c>
      <c r="M39" s="28">
        <f t="shared" si="96"/>
        <v>-1.2213847856713511</v>
      </c>
      <c r="N39" s="28">
        <f t="shared" si="96"/>
        <v>-1.4155231589077846</v>
      </c>
      <c r="O39" s="28">
        <f t="shared" si="96"/>
        <v>1.5735896324913901</v>
      </c>
      <c r="P39" s="28">
        <f t="shared" si="96"/>
        <v>0.7132645241328941</v>
      </c>
      <c r="Q39" s="28">
        <f t="shared" si="96"/>
        <v>-0.37987753079333353</v>
      </c>
      <c r="R39" s="28">
        <f t="shared" si="96"/>
        <v>-0.80614055972854892</v>
      </c>
      <c r="S39" s="28"/>
      <c r="T39" s="28"/>
      <c r="U39" s="28"/>
      <c r="V39" s="76"/>
      <c r="W39" s="42" t="s">
        <v>81</v>
      </c>
      <c r="X39" s="28">
        <f t="shared" ref="X39:AI39" si="97">-X10-(X37+X38)</f>
        <v>1.4840871475243298</v>
      </c>
      <c r="Y39" s="28">
        <f t="shared" si="97"/>
        <v>0.6121586868487503</v>
      </c>
      <c r="Z39" s="28">
        <f t="shared" si="97"/>
        <v>-1.0884375062092913</v>
      </c>
      <c r="AA39" s="28">
        <f t="shared" si="97"/>
        <v>-2.0411556523943766</v>
      </c>
      <c r="AB39" s="28">
        <f t="shared" si="97"/>
        <v>3.8779186818115763E-2</v>
      </c>
      <c r="AC39" s="28">
        <f t="shared" si="97"/>
        <v>-3.2149966292913206</v>
      </c>
      <c r="AD39" s="28">
        <f t="shared" si="97"/>
        <v>-5.4765746825431698</v>
      </c>
      <c r="AE39" s="28">
        <f t="shared" si="97"/>
        <v>0.68627059512190014</v>
      </c>
      <c r="AF39" s="28">
        <f t="shared" si="97"/>
        <v>-0.30358678192963001</v>
      </c>
      <c r="AG39" s="28">
        <f t="shared" si="97"/>
        <v>-1.842084280577025</v>
      </c>
      <c r="AH39" s="28">
        <f t="shared" si="97"/>
        <v>-2.5909529658958075</v>
      </c>
      <c r="AI39" s="28">
        <f t="shared" si="97"/>
        <v>2.2915429992015994</v>
      </c>
      <c r="AJ39" s="28">
        <f>-AJ10-(AJ37+AJ38)</f>
        <v>0.801850052799429</v>
      </c>
      <c r="AK39" s="28">
        <f t="shared" ref="AK39" si="98">-AK10-(AK37+AK38)</f>
        <v>-1.3739646268994608</v>
      </c>
      <c r="AL39" s="28">
        <f t="shared" ref="AL39" si="99">-AL10-(AL37+AL38)</f>
        <v>-2.2437440608045875</v>
      </c>
    </row>
    <row r="40" spans="2:38" ht="13.8" customHeight="1" x14ac:dyDescent="0.2">
      <c r="B40" s="75" t="s">
        <v>86</v>
      </c>
      <c r="C40" s="40" t="s">
        <v>47</v>
      </c>
      <c r="D40" s="26">
        <f t="shared" ref="D40:R40" si="100">D37/D32*1000</f>
        <v>24.440429682629333</v>
      </c>
      <c r="E40" s="26">
        <f t="shared" si="100"/>
        <v>30.900642948239227</v>
      </c>
      <c r="F40" s="26">
        <f t="shared" si="100"/>
        <v>11.24007072166839</v>
      </c>
      <c r="G40" s="26">
        <f t="shared" si="100"/>
        <v>13.112742193197203</v>
      </c>
      <c r="H40" s="26">
        <f t="shared" si="100"/>
        <v>-1.3177794827480409</v>
      </c>
      <c r="I40" s="26">
        <f t="shared" si="100"/>
        <v>15.217109129264733</v>
      </c>
      <c r="J40" s="26">
        <f t="shared" si="100"/>
        <v>15.01517221561341</v>
      </c>
      <c r="K40" s="26">
        <f t="shared" si="100"/>
        <v>33.776626018603572</v>
      </c>
      <c r="L40" s="26">
        <f t="shared" si="100"/>
        <v>14.958055413587411</v>
      </c>
      <c r="M40" s="26">
        <f t="shared" si="100"/>
        <v>15.19838717560771</v>
      </c>
      <c r="N40" s="26">
        <f t="shared" si="100"/>
        <v>14.331214997992957</v>
      </c>
      <c r="O40" s="26">
        <f t="shared" si="100"/>
        <v>19.990498529892538</v>
      </c>
      <c r="P40" s="26">
        <f t="shared" si="100"/>
        <v>25.075581186524197</v>
      </c>
      <c r="Q40" s="26">
        <f t="shared" si="100"/>
        <v>11.003926678484076</v>
      </c>
      <c r="R40" s="26">
        <f t="shared" si="100"/>
        <v>12.200705751185914</v>
      </c>
      <c r="S40" s="26"/>
      <c r="T40" s="26"/>
      <c r="U40" s="26"/>
      <c r="V40" s="75" t="s">
        <v>86</v>
      </c>
      <c r="W40" s="40" t="s">
        <v>47</v>
      </c>
      <c r="X40" s="26">
        <f t="shared" ref="X40:AI40" si="101">X37/X32*1000</f>
        <v>71.400008986617962</v>
      </c>
      <c r="Y40" s="26">
        <f t="shared" si="101"/>
        <v>218.554567186973</v>
      </c>
      <c r="Z40" s="26">
        <f t="shared" si="101"/>
        <v>24.120939889078631</v>
      </c>
      <c r="AA40" s="26">
        <f t="shared" si="101"/>
        <v>28.473731956769026</v>
      </c>
      <c r="AB40" s="26">
        <f t="shared" si="101"/>
        <v>2.7207633050987501</v>
      </c>
      <c r="AC40" s="26">
        <f t="shared" si="101"/>
        <v>30.910976273019365</v>
      </c>
      <c r="AD40" s="26">
        <f t="shared" si="101"/>
        <v>31.229356528027807</v>
      </c>
      <c r="AE40" s="26">
        <f t="shared" si="101"/>
        <v>83.78014971241204</v>
      </c>
      <c r="AF40" s="26">
        <f t="shared" si="101"/>
        <v>13.067590916057478</v>
      </c>
      <c r="AG40" s="26">
        <f t="shared" si="101"/>
        <v>29.879026522187573</v>
      </c>
      <c r="AH40" s="26">
        <f t="shared" si="101"/>
        <v>30.371648640583455</v>
      </c>
      <c r="AI40" s="26">
        <f t="shared" si="101"/>
        <v>59.505342221739504</v>
      </c>
      <c r="AJ40" s="26">
        <f>AJ37/AJ32*1000</f>
        <v>185.55956110723642</v>
      </c>
      <c r="AK40" s="26">
        <f t="shared" ref="AK40:AL40" si="102">AK37/AK32*1000</f>
        <v>23.922885086388469</v>
      </c>
      <c r="AL40" s="26">
        <f t="shared" si="102"/>
        <v>27.371397334892904</v>
      </c>
    </row>
    <row r="41" spans="2:38" ht="13.8" customHeight="1" x14ac:dyDescent="0.2">
      <c r="B41" s="76"/>
      <c r="C41" s="41" t="s">
        <v>42</v>
      </c>
      <c r="D41" s="27">
        <f t="shared" ref="D41:R41" si="103">D38/D35*1000</f>
        <v>11.248730815204475</v>
      </c>
      <c r="E41" s="27">
        <f t="shared" si="103"/>
        <v>10.331704535288694</v>
      </c>
      <c r="F41" s="27">
        <f t="shared" si="103"/>
        <v>5.334818015810221</v>
      </c>
      <c r="G41" s="27">
        <f t="shared" si="103"/>
        <v>17.359246158271461</v>
      </c>
      <c r="H41" s="27">
        <f t="shared" si="103"/>
        <v>11.971100848917558</v>
      </c>
      <c r="I41" s="27">
        <f t="shared" si="103"/>
        <v>12.279203484811504</v>
      </c>
      <c r="J41" s="27">
        <f t="shared" si="103"/>
        <v>12.103573370303279</v>
      </c>
      <c r="K41" s="27">
        <f t="shared" si="103"/>
        <v>10.317003666010036</v>
      </c>
      <c r="L41" s="27">
        <f t="shared" si="103"/>
        <v>4.8607811112018489</v>
      </c>
      <c r="M41" s="27">
        <f t="shared" si="103"/>
        <v>22.691395722284085</v>
      </c>
      <c r="N41" s="27">
        <f t="shared" si="103"/>
        <v>14.337500279534066</v>
      </c>
      <c r="O41" s="27">
        <f t="shared" si="103"/>
        <v>10.323168935073284</v>
      </c>
      <c r="P41" s="27">
        <f t="shared" si="103"/>
        <v>9.6539999299404347</v>
      </c>
      <c r="Q41" s="27">
        <f t="shared" si="103"/>
        <v>5.6588863339427631</v>
      </c>
      <c r="R41" s="27">
        <f t="shared" si="103"/>
        <v>12.45291222960322</v>
      </c>
      <c r="S41" s="27"/>
      <c r="T41" s="27"/>
      <c r="U41" s="27"/>
      <c r="V41" s="76"/>
      <c r="W41" s="41" t="s">
        <v>42</v>
      </c>
      <c r="X41" s="27">
        <f t="shared" ref="X41:AI41" si="104">X38/X35*1000</f>
        <v>32.242282258685186</v>
      </c>
      <c r="Y41" s="27">
        <f t="shared" si="104"/>
        <v>32.947827038253287</v>
      </c>
      <c r="Z41" s="27">
        <f t="shared" si="104"/>
        <v>-5.7460982289448745</v>
      </c>
      <c r="AA41" s="27">
        <f t="shared" si="104"/>
        <v>19.887074061829843</v>
      </c>
      <c r="AB41" s="27">
        <f t="shared" si="104"/>
        <v>31.776518842300884</v>
      </c>
      <c r="AC41" s="27">
        <f t="shared" si="104"/>
        <v>30.384032538078809</v>
      </c>
      <c r="AD41" s="27">
        <f t="shared" si="104"/>
        <v>29.390618345719073</v>
      </c>
      <c r="AE41" s="27">
        <f t="shared" si="104"/>
        <v>30.842768050819036</v>
      </c>
      <c r="AF41" s="27">
        <f t="shared" si="104"/>
        <v>31.507392855986804</v>
      </c>
      <c r="AG41" s="27">
        <f t="shared" si="104"/>
        <v>19.926721000762782</v>
      </c>
      <c r="AH41" s="27">
        <f t="shared" si="104"/>
        <v>21.320982672089773</v>
      </c>
      <c r="AI41" s="27">
        <f t="shared" si="104"/>
        <v>31.607281683777217</v>
      </c>
      <c r="AJ41" s="27">
        <f>AJ38/AJ35*1000</f>
        <v>34.077660507677557</v>
      </c>
      <c r="AK41" s="27">
        <f t="shared" ref="AK41:AL41" si="105">AK38/AK35*1000</f>
        <v>14.318458621584703</v>
      </c>
      <c r="AL41" s="27">
        <f t="shared" si="105"/>
        <v>19.099576263009379</v>
      </c>
    </row>
    <row r="42" spans="2:38" x14ac:dyDescent="0.2">
      <c r="B42" s="77"/>
      <c r="C42" s="42" t="s">
        <v>81</v>
      </c>
      <c r="D42" s="28">
        <f t="shared" ref="D42:R42" si="106">-D39/(D32+D35)*1000</f>
        <v>7.0268566638051917</v>
      </c>
      <c r="E42" s="28">
        <f t="shared" si="106"/>
        <v>6.7427748388563264</v>
      </c>
      <c r="F42" s="28">
        <f t="shared" si="106"/>
        <v>3.6499011660152605</v>
      </c>
      <c r="G42" s="28">
        <f t="shared" si="106"/>
        <v>3.8834761136176277</v>
      </c>
      <c r="H42" s="28">
        <f t="shared" si="106"/>
        <v>3.7548371404430942</v>
      </c>
      <c r="I42" s="28">
        <f t="shared" si="106"/>
        <v>12.174348727243547</v>
      </c>
      <c r="J42" s="28">
        <f t="shared" si="106"/>
        <v>9.7413063196858847</v>
      </c>
      <c r="K42" s="28">
        <f t="shared" si="106"/>
        <v>4.6514917264353146</v>
      </c>
      <c r="L42" s="48">
        <f t="shared" si="106"/>
        <v>21.515637373298684</v>
      </c>
      <c r="M42" s="28">
        <f t="shared" si="106"/>
        <v>5.8381183156704486</v>
      </c>
      <c r="N42" s="28">
        <f t="shared" si="106"/>
        <v>4.7285778285488407</v>
      </c>
      <c r="O42" s="28">
        <f t="shared" si="106"/>
        <v>5.8691134754130179</v>
      </c>
      <c r="P42" s="28">
        <f t="shared" si="106"/>
        <v>5.5835379698457563</v>
      </c>
      <c r="Q42" s="28">
        <f t="shared" si="106"/>
        <v>3.3920432889529661</v>
      </c>
      <c r="R42" s="28">
        <f t="shared" si="106"/>
        <v>3.4754147091534735</v>
      </c>
      <c r="S42" s="28"/>
      <c r="T42" s="28"/>
      <c r="U42" s="28"/>
      <c r="V42" s="77"/>
      <c r="W42" s="42" t="s">
        <v>81</v>
      </c>
      <c r="X42" s="28">
        <f t="shared" ref="X42:AI42" si="107">-X39/(X32+X35)*1000</f>
        <v>16.093760546516425</v>
      </c>
      <c r="Y42" s="28">
        <f t="shared" si="107"/>
        <v>16.265966494402097</v>
      </c>
      <c r="Z42" s="28">
        <f t="shared" si="107"/>
        <v>12.619656891073916</v>
      </c>
      <c r="AA42" s="28">
        <f t="shared" si="107"/>
        <v>11.813848471453783</v>
      </c>
      <c r="AB42" s="28">
        <f t="shared" si="107"/>
        <v>1.3479625816601295</v>
      </c>
      <c r="AC42" s="28">
        <f t="shared" si="107"/>
        <v>25.530258836461833</v>
      </c>
      <c r="AD42" s="28">
        <f t="shared" si="107"/>
        <v>22.344771807814684</v>
      </c>
      <c r="AE42" s="28">
        <f t="shared" si="107"/>
        <v>11.752027908340716</v>
      </c>
      <c r="AF42" s="28">
        <f t="shared" si="107"/>
        <v>39.352171738033682</v>
      </c>
      <c r="AG42" s="28">
        <f t="shared" si="107"/>
        <v>13.672887815931357</v>
      </c>
      <c r="AH42" s="28">
        <f t="shared" si="107"/>
        <v>11.95176692884551</v>
      </c>
      <c r="AI42" s="28">
        <f t="shared" si="107"/>
        <v>16.941189846062965</v>
      </c>
      <c r="AJ42" s="28">
        <f>-AJ39/(AJ32+AJ35)*1000</f>
        <v>21.036690994101352</v>
      </c>
      <c r="AK42" s="28">
        <f t="shared" ref="AK42:AL42" si="108">-AK39/(AK32+AK35)*1000</f>
        <v>10.114900954253324</v>
      </c>
      <c r="AL42" s="28">
        <f t="shared" si="108"/>
        <v>9.5937620721278627</v>
      </c>
    </row>
    <row r="43" spans="2:38" x14ac:dyDescent="0.2">
      <c r="B43" s="31"/>
      <c r="C43" s="43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1"/>
      <c r="W43" s="43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</row>
    <row r="44" spans="2:38" x14ac:dyDescent="0.2">
      <c r="B44" s="69" t="s">
        <v>85</v>
      </c>
      <c r="C44" s="44" t="s">
        <v>70</v>
      </c>
      <c r="D44" s="33">
        <f>(D7+D10)/(D28+D32)*1000</f>
        <v>-11.223845637456138</v>
      </c>
      <c r="E44" s="33">
        <f t="shared" ref="E44:R44" si="109">(E7+E10)/(E28+E32)*1000</f>
        <v>-11.888505532928557</v>
      </c>
      <c r="F44" s="33">
        <f t="shared" si="109"/>
        <v>-12.709558610522029</v>
      </c>
      <c r="G44" s="33">
        <f t="shared" si="109"/>
        <v>-13.052670304825215</v>
      </c>
      <c r="H44" s="33">
        <f t="shared" si="109"/>
        <v>-9.7502021217195232</v>
      </c>
      <c r="I44" s="33">
        <f t="shared" si="109"/>
        <v>-8.0116180262952259</v>
      </c>
      <c r="J44" s="33">
        <f t="shared" si="109"/>
        <v>-7.2514662254036324</v>
      </c>
      <c r="K44" s="33">
        <f t="shared" si="109"/>
        <v>-11.792383671250148</v>
      </c>
      <c r="L44" s="33">
        <f t="shared" si="109"/>
        <v>-14.592294921561246</v>
      </c>
      <c r="M44" s="33">
        <f t="shared" si="109"/>
        <v>-14.578274246964382</v>
      </c>
      <c r="N44" s="33">
        <f t="shared" si="109"/>
        <v>-14.27494300964524</v>
      </c>
      <c r="O44" s="33">
        <f t="shared" si="109"/>
        <v>-18.095354908970393</v>
      </c>
      <c r="P44" s="33">
        <f t="shared" si="109"/>
        <v>-17.225932132654595</v>
      </c>
      <c r="Q44" s="33">
        <f t="shared" si="109"/>
        <v>-16.157197068206397</v>
      </c>
      <c r="R44" s="33">
        <f t="shared" si="109"/>
        <v>-15.825411875076925</v>
      </c>
      <c r="S44" s="33"/>
      <c r="T44" s="33"/>
      <c r="U44" s="33"/>
      <c r="V44" s="69" t="s">
        <v>85</v>
      </c>
      <c r="W44" s="44" t="s">
        <v>70</v>
      </c>
      <c r="X44" s="33">
        <f t="shared" ref="X44:AJ44" si="110">(X7+X10)/(X28+X32)*1000</f>
        <v>17.245913212852962</v>
      </c>
      <c r="Y44" s="33">
        <f t="shared" si="110"/>
        <v>6.6735756354286693</v>
      </c>
      <c r="Z44" s="33">
        <f t="shared" si="110"/>
        <v>-7.1005934288889971</v>
      </c>
      <c r="AA44" s="33">
        <f t="shared" si="110"/>
        <v>-12.461732939732885</v>
      </c>
      <c r="AB44" s="33">
        <f t="shared" si="110"/>
        <v>5.1350763592015722</v>
      </c>
      <c r="AC44" s="33">
        <f t="shared" si="110"/>
        <v>-3.5969462681468922</v>
      </c>
      <c r="AD44" s="33">
        <f t="shared" si="110"/>
        <v>-5.7082843136107941</v>
      </c>
      <c r="AE44" s="33">
        <f t="shared" si="110"/>
        <v>18.510162026728118</v>
      </c>
      <c r="AF44" s="33">
        <f t="shared" si="110"/>
        <v>-0.78243199142935071</v>
      </c>
      <c r="AG44" s="33">
        <f t="shared" si="110"/>
        <v>-12.899610552194419</v>
      </c>
      <c r="AH44" s="33">
        <f t="shared" si="110"/>
        <v>-16.484517641036661</v>
      </c>
      <c r="AI44" s="33">
        <f t="shared" si="110"/>
        <v>2.7453094425216653</v>
      </c>
      <c r="AJ44" s="33">
        <f t="shared" si="110"/>
        <v>-4.648526911558565</v>
      </c>
      <c r="AK44" s="33">
        <f t="shared" ref="AK44:AL44" si="111">(AK7+AK10)/(AK28+AK32)*1000</f>
        <v>-12.967455243882135</v>
      </c>
      <c r="AL44" s="33">
        <f t="shared" si="111"/>
        <v>-16.601089681487693</v>
      </c>
    </row>
    <row r="45" spans="2:38" x14ac:dyDescent="0.2">
      <c r="B45" s="70"/>
      <c r="C45" s="22" t="s">
        <v>59</v>
      </c>
      <c r="D45" s="21">
        <f>D7/D28*1000</f>
        <v>-13.973946525589266</v>
      </c>
      <c r="E45" s="21">
        <f t="shared" ref="E45:R45" si="112">E7/E28*1000</f>
        <v>-13.971281873755656</v>
      </c>
      <c r="F45" s="21">
        <f t="shared" si="112"/>
        <v>-14.196968831979479</v>
      </c>
      <c r="G45" s="21">
        <f t="shared" si="112"/>
        <v>-14.617420231669307</v>
      </c>
      <c r="H45" s="21">
        <f t="shared" si="112"/>
        <v>-13.72095898206593</v>
      </c>
      <c r="I45" s="21">
        <f t="shared" si="112"/>
        <v>-13.256201755119434</v>
      </c>
      <c r="J45" s="21">
        <f t="shared" si="112"/>
        <v>-13.035865966101783</v>
      </c>
      <c r="K45" s="21">
        <f t="shared" si="112"/>
        <v>-19.5060227275555</v>
      </c>
      <c r="L45" s="21">
        <f t="shared" si="112"/>
        <v>-19.796880507482651</v>
      </c>
      <c r="M45" s="21">
        <f t="shared" si="112"/>
        <v>-20.798304382807288</v>
      </c>
      <c r="N45" s="21">
        <f>N7/N28*1000</f>
        <v>-21.430795035491489</v>
      </c>
      <c r="O45" s="21">
        <f t="shared" si="112"/>
        <v>-17.957784870703478</v>
      </c>
      <c r="P45" s="21">
        <f t="shared" si="112"/>
        <v>-18.119854443321611</v>
      </c>
      <c r="Q45" s="21">
        <f t="shared" si="112"/>
        <v>-18.740910982561257</v>
      </c>
      <c r="R45" s="21">
        <f t="shared" si="112"/>
        <v>-19.450869967483523</v>
      </c>
      <c r="S45" s="21"/>
      <c r="T45" s="21"/>
      <c r="U45" s="21"/>
      <c r="V45" s="70"/>
      <c r="W45" s="22" t="s">
        <v>59</v>
      </c>
      <c r="X45" s="21">
        <f t="shared" ref="X45:AJ45" si="113">X7/X28*1000</f>
        <v>-6.008598839178739</v>
      </c>
      <c r="Y45" s="21">
        <f t="shared" si="113"/>
        <v>-5.5230269375379466</v>
      </c>
      <c r="Z45" s="21">
        <f t="shared" si="113"/>
        <v>-5.0438618772721977</v>
      </c>
      <c r="AA45" s="21">
        <f t="shared" si="113"/>
        <v>-5.0480761714189333</v>
      </c>
      <c r="AB45" s="21">
        <f t="shared" si="113"/>
        <v>-5.3582135703073313</v>
      </c>
      <c r="AC45" s="21">
        <f t="shared" si="113"/>
        <v>-4.4300313763225043</v>
      </c>
      <c r="AD45" s="21">
        <f t="shared" si="113"/>
        <v>-4.055688784235727</v>
      </c>
      <c r="AE45" s="21">
        <f t="shared" si="113"/>
        <v>-9.4306704236155703</v>
      </c>
      <c r="AF45" s="21">
        <f t="shared" si="113"/>
        <v>-7.6371866224791614</v>
      </c>
      <c r="AG45" s="21">
        <f t="shared" si="113"/>
        <v>-6.5293046180800456</v>
      </c>
      <c r="AH45" s="21">
        <f t="shared" si="113"/>
        <v>-6.4290068107777358</v>
      </c>
      <c r="AI45" s="21">
        <f t="shared" si="113"/>
        <v>-12.997148456236546</v>
      </c>
      <c r="AJ45" s="21">
        <f t="shared" si="113"/>
        <v>-12.448866404827818</v>
      </c>
      <c r="AK45" s="21">
        <f t="shared" ref="AK45:AL45" si="114">AK7/AK28*1000</f>
        <v>-11.962672660273576</v>
      </c>
      <c r="AL45" s="21">
        <f t="shared" si="114"/>
        <v>-12.343210848734222</v>
      </c>
    </row>
    <row r="46" spans="2:38" x14ac:dyDescent="0.2">
      <c r="B46" s="70"/>
      <c r="C46" s="23" t="s">
        <v>60</v>
      </c>
      <c r="D46" s="21">
        <f>D8/D28*1000</f>
        <v>-9.2622924977801304</v>
      </c>
      <c r="E46" s="21">
        <f t="shared" ref="E46:R46" si="115">E8/E28*1000</f>
        <v>-9.1170639881871125</v>
      </c>
      <c r="F46" s="21">
        <f t="shared" si="115"/>
        <v>-8.8391790054182113</v>
      </c>
      <c r="G46" s="21">
        <f t="shared" si="115"/>
        <v>-8.6795287904975442</v>
      </c>
      <c r="H46" s="21">
        <f t="shared" si="115"/>
        <v>-9.0151786373658958</v>
      </c>
      <c r="I46" s="21">
        <f t="shared" si="115"/>
        <v>-8.4693063325413291</v>
      </c>
      <c r="J46" s="21">
        <f t="shared" si="115"/>
        <v>-8.0824959333613595</v>
      </c>
      <c r="K46" s="21">
        <f t="shared" si="115"/>
        <v>-9.0591340409228298</v>
      </c>
      <c r="L46" s="21">
        <f t="shared" si="115"/>
        <v>-8.2460623466809029</v>
      </c>
      <c r="M46" s="21">
        <f t="shared" si="115"/>
        <v>-7.4918922297019384</v>
      </c>
      <c r="N46" s="21">
        <f>N8/N28*1000</f>
        <v>-7.360219655976473</v>
      </c>
      <c r="O46" s="21">
        <f t="shared" si="115"/>
        <v>-11.668470146636865</v>
      </c>
      <c r="P46" s="21">
        <f t="shared" si="115"/>
        <v>-11.58214966073313</v>
      </c>
      <c r="Q46" s="21">
        <f t="shared" si="115"/>
        <v>-11.416068140111724</v>
      </c>
      <c r="R46" s="21">
        <f t="shared" si="115"/>
        <v>-11.363831080820617</v>
      </c>
      <c r="S46" s="21"/>
      <c r="T46" s="21"/>
      <c r="U46" s="21"/>
      <c r="V46" s="70"/>
      <c r="W46" s="23" t="s">
        <v>60</v>
      </c>
      <c r="X46" s="21">
        <f t="shared" ref="X46:AJ46" si="116">X8/X28*1000</f>
        <v>-3.2887031412820638</v>
      </c>
      <c r="Y46" s="21">
        <f t="shared" si="116"/>
        <v>-2.924553985527401</v>
      </c>
      <c r="Z46" s="21">
        <f t="shared" si="116"/>
        <v>-2.3907510736324395</v>
      </c>
      <c r="AA46" s="21">
        <f t="shared" si="116"/>
        <v>-2.1924305711911067</v>
      </c>
      <c r="AB46" s="21">
        <f t="shared" si="116"/>
        <v>-2.8514449824776218</v>
      </c>
      <c r="AC46" s="21">
        <f t="shared" si="116"/>
        <v>-2.1449723594722019</v>
      </c>
      <c r="AD46" s="21">
        <f t="shared" si="116"/>
        <v>-1.823916044686134</v>
      </c>
      <c r="AE46" s="21">
        <f t="shared" si="116"/>
        <v>-3.977311338809725</v>
      </c>
      <c r="AF46" s="21">
        <f t="shared" si="116"/>
        <v>-3.0773131004947252</v>
      </c>
      <c r="AG46" s="21">
        <f t="shared" si="116"/>
        <v>-2.3534822188455848</v>
      </c>
      <c r="AH46" s="21">
        <f t="shared" si="116"/>
        <v>-2.1269513155896567</v>
      </c>
      <c r="AI46" s="21">
        <f t="shared" si="116"/>
        <v>-7.844474581911058</v>
      </c>
      <c r="AJ46" s="21">
        <f t="shared" si="116"/>
        <v>-7.2593838214379627</v>
      </c>
      <c r="AK46" s="21">
        <f t="shared" ref="AK46:AL46" si="117">AK8/AK28*1000</f>
        <v>-6.3569488617786769</v>
      </c>
      <c r="AL46" s="21">
        <f t="shared" si="117"/>
        <v>-6.0289252844048589</v>
      </c>
    </row>
    <row r="47" spans="2:38" x14ac:dyDescent="0.2">
      <c r="B47" s="70"/>
      <c r="C47" s="23" t="s">
        <v>71</v>
      </c>
      <c r="D47" s="21">
        <f>D8/D29*1000</f>
        <v>-11.558577839188759</v>
      </c>
      <c r="E47" s="21">
        <f t="shared" ref="E47:R47" si="118">E8/E29*1000</f>
        <v>-11.633845764712593</v>
      </c>
      <c r="F47" s="21">
        <f t="shared" si="118"/>
        <v>-11.732940228869735</v>
      </c>
      <c r="G47" s="21">
        <f t="shared" si="118"/>
        <v>-11.771597044806288</v>
      </c>
      <c r="H47" s="21">
        <f t="shared" si="118"/>
        <v>-11.53960338855024</v>
      </c>
      <c r="I47" s="21">
        <f t="shared" si="118"/>
        <v>-11.417514685645806</v>
      </c>
      <c r="J47" s="21">
        <f t="shared" si="118"/>
        <v>-11.272457567415975</v>
      </c>
      <c r="K47" s="21">
        <f t="shared" si="118"/>
        <v>-11.689715599452271</v>
      </c>
      <c r="L47" s="21">
        <f t="shared" si="118"/>
        <v>-11.443832351737264</v>
      </c>
      <c r="M47" s="21">
        <f t="shared" si="118"/>
        <v>-11.167358323759181</v>
      </c>
      <c r="N47" s="21">
        <f t="shared" si="118"/>
        <v>-11.115446183994818</v>
      </c>
      <c r="O47" s="21">
        <f t="shared" si="118"/>
        <v>-12.857320923297578</v>
      </c>
      <c r="P47" s="21">
        <f t="shared" si="118"/>
        <v>-12.942618260873886</v>
      </c>
      <c r="Q47" s="21">
        <f t="shared" si="118"/>
        <v>-13.007486243789561</v>
      </c>
      <c r="R47" s="21">
        <f t="shared" si="118"/>
        <v>-13.032792770285159</v>
      </c>
      <c r="S47" s="21"/>
      <c r="T47" s="21"/>
      <c r="U47" s="21"/>
      <c r="V47" s="70"/>
      <c r="W47" s="23" t="s">
        <v>71</v>
      </c>
      <c r="X47" s="21">
        <f t="shared" ref="X47:AJ47" si="119">X8/X29*1000</f>
        <v>-10.561697155125069</v>
      </c>
      <c r="Y47" s="21">
        <f t="shared" si="119"/>
        <v>-10.499504677955121</v>
      </c>
      <c r="Z47" s="21">
        <f t="shared" si="119"/>
        <v>-10.416173906093071</v>
      </c>
      <c r="AA47" s="21">
        <f t="shared" si="119"/>
        <v>-10.370827953595645</v>
      </c>
      <c r="AB47" s="21">
        <f t="shared" si="119"/>
        <v>-10.465252507866278</v>
      </c>
      <c r="AC47" s="21">
        <f t="shared" si="119"/>
        <v>-10.262758577177056</v>
      </c>
      <c r="AD47" s="21">
        <f t="shared" si="119"/>
        <v>-10.115325768198575</v>
      </c>
      <c r="AE47" s="21">
        <f t="shared" si="119"/>
        <v>-11.851467933480542</v>
      </c>
      <c r="AF47" s="21">
        <f t="shared" si="119"/>
        <v>-11.622386789070944</v>
      </c>
      <c r="AG47" s="21">
        <f t="shared" si="119"/>
        <v>-11.238892131239348</v>
      </c>
      <c r="AH47" s="21">
        <f t="shared" si="119"/>
        <v>-11.005986219758197</v>
      </c>
      <c r="AI47" s="21">
        <f t="shared" si="119"/>
        <v>-11.606590006228886</v>
      </c>
      <c r="AJ47" s="21">
        <f t="shared" si="119"/>
        <v>-11.637373536702716</v>
      </c>
      <c r="AK47" s="21">
        <f t="shared" ref="AK47:AL47" si="120">AK8/AK29*1000</f>
        <v>-11.564290090167646</v>
      </c>
      <c r="AL47" s="21">
        <f t="shared" si="120"/>
        <v>-11.545465949299402</v>
      </c>
    </row>
    <row r="48" spans="2:38" x14ac:dyDescent="0.2">
      <c r="B48" s="70"/>
      <c r="C48" s="22" t="s">
        <v>72</v>
      </c>
      <c r="D48" s="21">
        <f>D10/(D32)*1000</f>
        <v>-20.99725964983698</v>
      </c>
      <c r="E48" s="21">
        <f t="shared" ref="E48:R48" si="121">E10/(E32)*1000</f>
        <v>-29.745265116398951</v>
      </c>
      <c r="F48" s="21">
        <f t="shared" si="121"/>
        <v>-7.3283720303156548</v>
      </c>
      <c r="G48" s="21">
        <f t="shared" si="121"/>
        <v>-10.444633385786467</v>
      </c>
      <c r="H48" s="21">
        <f t="shared" si="121"/>
        <v>39.812921595702612</v>
      </c>
      <c r="I48" s="21">
        <f t="shared" si="121"/>
        <v>-2.9806223761106487</v>
      </c>
      <c r="J48" s="21">
        <f t="shared" si="121"/>
        <v>-4.1796703741541821</v>
      </c>
      <c r="K48" s="21">
        <f t="shared" si="121"/>
        <v>-41.916053947075611</v>
      </c>
      <c r="L48" s="21">
        <f t="shared" si="121"/>
        <v>-3.6802609172577356</v>
      </c>
      <c r="M48" s="21">
        <f t="shared" si="121"/>
        <v>-10.799703506936304</v>
      </c>
      <c r="N48" s="21">
        <f t="shared" si="121"/>
        <v>-11.208747273787585</v>
      </c>
      <c r="O48" s="21">
        <f t="shared" si="121"/>
        <v>-17.619948971849166</v>
      </c>
      <c r="P48" s="21">
        <f t="shared" si="121"/>
        <v>-25.634398031018073</v>
      </c>
      <c r="Q48" s="21">
        <f t="shared" si="121"/>
        <v>-7.4876036557129586</v>
      </c>
      <c r="R48" s="21">
        <f t="shared" si="121"/>
        <v>-9.7985958812318525</v>
      </c>
      <c r="S48" s="21"/>
      <c r="T48" s="21"/>
      <c r="U48" s="21"/>
      <c r="V48" s="70"/>
      <c r="W48" s="22" t="s">
        <v>72</v>
      </c>
      <c r="X48" s="21">
        <f t="shared" ref="X48:AJ48" si="122">X10/(X32)*1000</f>
        <v>-71.318900967929054</v>
      </c>
      <c r="Y48" s="21">
        <f t="shared" si="122"/>
        <v>-275.95695885610689</v>
      </c>
      <c r="Z48" s="21">
        <f t="shared" si="122"/>
        <v>-10.406575431927088</v>
      </c>
      <c r="AA48" s="21">
        <f t="shared" si="122"/>
        <v>-18.349969846909278</v>
      </c>
      <c r="AB48" s="21">
        <f t="shared" si="122"/>
        <v>54.355332610852344</v>
      </c>
      <c r="AC48" s="21">
        <f t="shared" si="122"/>
        <v>-3.1183703508127847</v>
      </c>
      <c r="AD48" s="21">
        <f t="shared" si="122"/>
        <v>-6.2138731530013516</v>
      </c>
      <c r="AE48" s="21">
        <f t="shared" si="122"/>
        <v>-110.4571938271862</v>
      </c>
      <c r="AF48" s="21">
        <f t="shared" si="122"/>
        <v>20.638292441848165</v>
      </c>
      <c r="AG48" s="21">
        <f t="shared" si="122"/>
        <v>-17.1498923130099</v>
      </c>
      <c r="AH48" s="21">
        <f t="shared" si="122"/>
        <v>-20.61252367483872</v>
      </c>
      <c r="AI48" s="21">
        <f t="shared" si="122"/>
        <v>-52.702977245442447</v>
      </c>
      <c r="AJ48" s="21">
        <f t="shared" si="122"/>
        <v>-203.46552835869593</v>
      </c>
      <c r="AK48" s="21">
        <f t="shared" ref="AK48:AL48" si="123">AK10/(AK32)*1000</f>
        <v>-14.567697486558016</v>
      </c>
      <c r="AL48" s="21">
        <f t="shared" si="123"/>
        <v>-20.000030914647947</v>
      </c>
    </row>
    <row r="49" spans="2:38" x14ac:dyDescent="0.2">
      <c r="B49" s="70"/>
      <c r="C49" s="22" t="s">
        <v>73</v>
      </c>
      <c r="D49" s="21">
        <f>D10/(D32+D35)*1000</f>
        <v>-11.357004350745877</v>
      </c>
      <c r="E49" s="21">
        <f t="shared" ref="E49:R49" si="124">E10/(E32+E35)*1000</f>
        <v>-11.633594656604854</v>
      </c>
      <c r="F49" s="21">
        <f t="shared" si="124"/>
        <v>-8.6765018949848578</v>
      </c>
      <c r="G49" s="21">
        <f t="shared" si="124"/>
        <v>-9.5805705403282744</v>
      </c>
      <c r="H49" s="21">
        <f t="shared" si="124"/>
        <v>-12.332715802196851</v>
      </c>
      <c r="I49" s="21">
        <f t="shared" si="124"/>
        <v>-7.3163939403219773</v>
      </c>
      <c r="J49" s="21">
        <f t="shared" si="124"/>
        <v>-7.786230810107825</v>
      </c>
      <c r="K49" s="21">
        <f t="shared" si="124"/>
        <v>-12.866837388437167</v>
      </c>
      <c r="L49" s="21">
        <f t="shared" si="124"/>
        <v>-9.551829317669295</v>
      </c>
      <c r="M49" s="21">
        <f t="shared" si="124"/>
        <v>-9.9498859752526378</v>
      </c>
      <c r="N49" s="21">
        <f t="shared" si="124"/>
        <v>-9.6035372875794867</v>
      </c>
      <c r="O49" s="21">
        <f t="shared" si="124"/>
        <v>-9.8684755545675689</v>
      </c>
      <c r="P49" s="21">
        <f t="shared" si="124"/>
        <v>-10.21695036342847</v>
      </c>
      <c r="Q49" s="21">
        <f t="shared" si="124"/>
        <v>-7.9219233252488621</v>
      </c>
      <c r="R49" s="21">
        <f t="shared" si="124"/>
        <v>-8.7522236613474398</v>
      </c>
      <c r="S49" s="21"/>
      <c r="T49" s="21"/>
      <c r="U49" s="21"/>
      <c r="V49" s="70"/>
      <c r="W49" s="22" t="s">
        <v>73</v>
      </c>
      <c r="X49" s="21">
        <f t="shared" ref="X49:AJ49" si="125">X10/(X32+X35)*1000</f>
        <v>-35.810098604432973</v>
      </c>
      <c r="Y49" s="21">
        <f t="shared" si="125"/>
        <v>-50.951459438652918</v>
      </c>
      <c r="Z49" s="21">
        <f t="shared" si="125"/>
        <v>-9.8211753288541388</v>
      </c>
      <c r="AA49" s="21">
        <f t="shared" si="125"/>
        <v>-15.173482818072188</v>
      </c>
      <c r="AB49" s="21">
        <f t="shared" si="125"/>
        <v>-65.374780440016664</v>
      </c>
      <c r="AC49" s="21">
        <f t="shared" si="125"/>
        <v>-5.8407457529267957</v>
      </c>
      <c r="AD49" s="21">
        <f t="shared" si="125"/>
        <v>-10.007004797641844</v>
      </c>
      <c r="AE49" s="21">
        <f t="shared" si="125"/>
        <v>-36.66057841342441</v>
      </c>
      <c r="AF49" s="21">
        <f t="shared" si="125"/>
        <v>73.642729212616388</v>
      </c>
      <c r="AG49" s="21">
        <f t="shared" si="125"/>
        <v>-14.901184073081073</v>
      </c>
      <c r="AH49" s="21">
        <f t="shared" si="125"/>
        <v>-16.703473284947091</v>
      </c>
      <c r="AI49" s="21">
        <f t="shared" si="125"/>
        <v>-31.161028013834613</v>
      </c>
      <c r="AJ49" s="21">
        <f t="shared" si="125"/>
        <v>-51.042758398543036</v>
      </c>
      <c r="AK49" s="21">
        <f t="shared" ref="AK49:AL49" si="126">AK10/(AK32+AK35)*1000</f>
        <v>-12.337862711220891</v>
      </c>
      <c r="AL49" s="21">
        <f t="shared" si="126"/>
        <v>-16.210195778839992</v>
      </c>
    </row>
    <row r="50" spans="2:38" x14ac:dyDescent="0.2">
      <c r="B50" s="29"/>
      <c r="C50" s="35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29"/>
      <c r="W50" s="35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</row>
    <row r="51" spans="2:38" x14ac:dyDescent="0.2">
      <c r="B51" s="71" t="s">
        <v>74</v>
      </c>
      <c r="C51" s="45" t="s">
        <v>75</v>
      </c>
      <c r="D51" s="24">
        <f t="shared" ref="D51:R51" si="127">D13/D28*1000</f>
        <v>203.60051505293347</v>
      </c>
      <c r="E51" s="24">
        <f t="shared" si="127"/>
        <v>207.87972620404895</v>
      </c>
      <c r="F51" s="24">
        <f t="shared" si="127"/>
        <v>213.24097576012298</v>
      </c>
      <c r="G51" s="24">
        <f t="shared" si="127"/>
        <v>215.39289193574899</v>
      </c>
      <c r="H51" s="24">
        <f t="shared" si="127"/>
        <v>206.29674601297512</v>
      </c>
      <c r="I51" s="24">
        <f t="shared" si="127"/>
        <v>207.84476291166104</v>
      </c>
      <c r="J51" s="24">
        <f t="shared" si="127"/>
        <v>206.88781781213905</v>
      </c>
      <c r="K51" s="24">
        <f t="shared" si="127"/>
        <v>199.15731157983282</v>
      </c>
      <c r="L51" s="24">
        <f t="shared" si="127"/>
        <v>198.78174181660358</v>
      </c>
      <c r="M51" s="24">
        <f t="shared" si="127"/>
        <v>197.85800707678806</v>
      </c>
      <c r="N51" s="24">
        <f t="shared" si="127"/>
        <v>198.63223653445411</v>
      </c>
      <c r="O51" s="24">
        <f t="shared" si="127"/>
        <v>203.05552250423474</v>
      </c>
      <c r="P51" s="24">
        <f t="shared" si="127"/>
        <v>208.24363495066746</v>
      </c>
      <c r="Q51" s="24">
        <f t="shared" si="127"/>
        <v>215.10629202312603</v>
      </c>
      <c r="R51" s="24">
        <f t="shared" si="127"/>
        <v>218.18268575545838</v>
      </c>
      <c r="S51" s="24"/>
      <c r="T51" s="24"/>
      <c r="U51" s="24"/>
      <c r="V51" s="71" t="s">
        <v>74</v>
      </c>
      <c r="W51" s="45" t="s">
        <v>75</v>
      </c>
      <c r="X51" s="24">
        <f t="shared" ref="X51:AI51" si="128">X13/X28*1000</f>
        <v>185.13731950759296</v>
      </c>
      <c r="Y51" s="24">
        <f t="shared" si="128"/>
        <v>185.71938928321319</v>
      </c>
      <c r="Z51" s="24">
        <f t="shared" si="128"/>
        <v>185.11275898558506</v>
      </c>
      <c r="AA51" s="24">
        <f t="shared" si="128"/>
        <v>184.30527204487697</v>
      </c>
      <c r="AB51" s="24">
        <f t="shared" si="128"/>
        <v>185.40521776102401</v>
      </c>
      <c r="AC51" s="24">
        <f t="shared" si="128"/>
        <v>183.58100381975254</v>
      </c>
      <c r="AD51" s="24">
        <f t="shared" si="128"/>
        <v>181.25604282760762</v>
      </c>
      <c r="AE51" s="24">
        <f t="shared" si="128"/>
        <v>183.87147565058223</v>
      </c>
      <c r="AF51" s="24">
        <f t="shared" si="128"/>
        <v>181.89092891293737</v>
      </c>
      <c r="AG51" s="24">
        <f t="shared" si="128"/>
        <v>178.55053156652738</v>
      </c>
      <c r="AH51" s="24">
        <f t="shared" si="128"/>
        <v>176.63036880579656</v>
      </c>
      <c r="AI51" s="24">
        <f t="shared" si="128"/>
        <v>188.25408238030465</v>
      </c>
      <c r="AJ51" s="24">
        <f>AJ13/AJ28*1000</f>
        <v>190.73734723524936</v>
      </c>
      <c r="AK51" s="24">
        <f t="shared" ref="AK51:AL51" si="129">AK13/AK28*1000</f>
        <v>193.03329376095226</v>
      </c>
      <c r="AL51" s="24">
        <f t="shared" si="129"/>
        <v>193.55180898188223</v>
      </c>
    </row>
    <row r="52" spans="2:38" x14ac:dyDescent="0.2">
      <c r="B52" s="72"/>
      <c r="C52" s="46" t="s">
        <v>76</v>
      </c>
      <c r="D52" s="12">
        <f>D24/(D24+D21)</f>
        <v>0.36916269751891684</v>
      </c>
      <c r="E52" s="12">
        <f t="shared" ref="E52:R52" si="130">E24/(E24+E21)</f>
        <v>0.38239094792702433</v>
      </c>
      <c r="F52" s="12">
        <f t="shared" si="130"/>
        <v>0.41851307965779505</v>
      </c>
      <c r="G52" s="12">
        <f t="shared" si="130"/>
        <v>0.45093812064051103</v>
      </c>
      <c r="H52" s="12">
        <f t="shared" si="130"/>
        <v>0.37847404208561597</v>
      </c>
      <c r="I52" s="12">
        <f t="shared" si="130"/>
        <v>0.40471696371125598</v>
      </c>
      <c r="J52" s="12">
        <f t="shared" si="130"/>
        <v>0.4287808396517015</v>
      </c>
      <c r="K52" s="12">
        <f t="shared" si="130"/>
        <v>0.55851261395615792</v>
      </c>
      <c r="L52" s="12">
        <f t="shared" si="130"/>
        <v>0.59984696575283358</v>
      </c>
      <c r="M52" s="12">
        <f t="shared" si="130"/>
        <v>0.65160113493087113</v>
      </c>
      <c r="N52" s="12">
        <f t="shared" si="130"/>
        <v>0.67156575873521351</v>
      </c>
      <c r="O52" s="12">
        <f t="shared" si="130"/>
        <v>0.36630650843033774</v>
      </c>
      <c r="P52" s="12">
        <f t="shared" si="130"/>
        <v>0.37892126171144846</v>
      </c>
      <c r="Q52" s="12">
        <f t="shared" si="130"/>
        <v>0.41336582170565556</v>
      </c>
      <c r="R52" s="12">
        <f t="shared" si="130"/>
        <v>0.44097570096079747</v>
      </c>
      <c r="S52" s="12"/>
      <c r="T52" s="12"/>
      <c r="U52" s="12"/>
      <c r="V52" s="72"/>
      <c r="W52" s="46" t="s">
        <v>76</v>
      </c>
      <c r="X52" s="12">
        <f t="shared" ref="X52:AJ52" si="131">X24/(X24+X21)</f>
        <v>0.53232857824477942</v>
      </c>
      <c r="Y52" s="12">
        <f t="shared" si="131"/>
        <v>0.55285999540740338</v>
      </c>
      <c r="Z52" s="12">
        <f t="shared" si="131"/>
        <v>0.60533916927055909</v>
      </c>
      <c r="AA52" s="12">
        <f t="shared" si="131"/>
        <v>0.64180604162729604</v>
      </c>
      <c r="AB52" s="12">
        <f t="shared" si="131"/>
        <v>0.55050606735483743</v>
      </c>
      <c r="AC52" s="12">
        <f t="shared" si="131"/>
        <v>0.59643683725630625</v>
      </c>
      <c r="AD52" s="12">
        <f t="shared" si="131"/>
        <v>0.62804531764226001</v>
      </c>
      <c r="AE52" s="12">
        <f t="shared" si="131"/>
        <v>0.63729782134635771</v>
      </c>
      <c r="AF52" s="12">
        <f t="shared" si="131"/>
        <v>0.65499011383819439</v>
      </c>
      <c r="AG52" s="12">
        <f t="shared" si="131"/>
        <v>0.69250739106897652</v>
      </c>
      <c r="AH52" s="12">
        <f t="shared" si="131"/>
        <v>0.71864488507463642</v>
      </c>
      <c r="AI52" s="12">
        <f t="shared" si="131"/>
        <v>0.44945002204654005</v>
      </c>
      <c r="AJ52" s="12">
        <f t="shared" si="131"/>
        <v>0.47682469215881113</v>
      </c>
      <c r="AK52" s="12">
        <f t="shared" ref="AK52:AL52" si="132">AK24/(AK24+AK21)</f>
        <v>0.53915750247082461</v>
      </c>
      <c r="AL52" s="12">
        <f t="shared" si="132"/>
        <v>0.58475270087579856</v>
      </c>
    </row>
    <row r="53" spans="2:38" x14ac:dyDescent="0.2">
      <c r="B53" s="72"/>
      <c r="C53" s="46" t="s">
        <v>77</v>
      </c>
      <c r="D53" s="12">
        <f>(D22+D25)/(D21+D24)</f>
        <v>0.75342119524241336</v>
      </c>
      <c r="E53" s="12">
        <f t="shared" ref="E53:R53" si="133">(E22+E25)/(E21+E24)</f>
        <v>0.73215885589991836</v>
      </c>
      <c r="F53" s="12">
        <f t="shared" si="133"/>
        <v>0.69315193945631615</v>
      </c>
      <c r="G53" s="12">
        <f t="shared" si="133"/>
        <v>0.67008671928722341</v>
      </c>
      <c r="H53" s="12">
        <f t="shared" si="133"/>
        <v>0.7298736739131807</v>
      </c>
      <c r="I53" s="12">
        <f t="shared" si="133"/>
        <v>0.68273575510897488</v>
      </c>
      <c r="J53" s="12">
        <f t="shared" si="133"/>
        <v>0.65261212146131808</v>
      </c>
      <c r="K53" s="12">
        <f t="shared" si="133"/>
        <v>0.72230147196045702</v>
      </c>
      <c r="L53" s="12">
        <f t="shared" si="133"/>
        <v>0.67720875270549175</v>
      </c>
      <c r="M53" s="12">
        <f t="shared" si="133"/>
        <v>0.63186601411190046</v>
      </c>
      <c r="N53" s="12">
        <f t="shared" si="133"/>
        <v>0.61475593138031492</v>
      </c>
      <c r="O53" s="12">
        <f t="shared" si="133"/>
        <v>0.87807874156410648</v>
      </c>
      <c r="P53" s="12">
        <f t="shared" si="133"/>
        <v>0.86193552171772292</v>
      </c>
      <c r="Q53" s="12">
        <f t="shared" si="133"/>
        <v>0.83632305138511598</v>
      </c>
      <c r="R53" s="12">
        <f t="shared" si="133"/>
        <v>0.82428354357213263</v>
      </c>
      <c r="S53" s="12"/>
      <c r="T53" s="12"/>
      <c r="U53" s="12"/>
      <c r="V53" s="72"/>
      <c r="W53" s="46" t="s">
        <v>77</v>
      </c>
      <c r="X53" s="12">
        <f t="shared" ref="X53:AJ53" si="134">(X22+X25)/(X21+X24)</f>
        <v>0.26441573707233801</v>
      </c>
      <c r="Y53" s="12">
        <f t="shared" si="134"/>
        <v>0.23450536545293307</v>
      </c>
      <c r="Z53" s="12">
        <f t="shared" si="134"/>
        <v>0.19191695477952839</v>
      </c>
      <c r="AA53" s="12">
        <f t="shared" si="134"/>
        <v>0.17539670435536542</v>
      </c>
      <c r="AB53" s="12">
        <f t="shared" si="134"/>
        <v>0.22983064573350273</v>
      </c>
      <c r="AC53" s="12">
        <f t="shared" si="134"/>
        <v>0.17645708242261812</v>
      </c>
      <c r="AD53" s="12">
        <f t="shared" si="134"/>
        <v>0.15274805316874765</v>
      </c>
      <c r="AE53" s="12">
        <f t="shared" si="134"/>
        <v>0.28879619252211325</v>
      </c>
      <c r="AF53" s="12">
        <f t="shared" si="134"/>
        <v>0.22936715706923</v>
      </c>
      <c r="AG53" s="12">
        <f t="shared" si="134"/>
        <v>0.18216296640515653</v>
      </c>
      <c r="AH53" s="12">
        <f t="shared" si="134"/>
        <v>0.16746037463308369</v>
      </c>
      <c r="AI53" s="12">
        <f t="shared" si="134"/>
        <v>0.60466548342037618</v>
      </c>
      <c r="AJ53" s="12">
        <f t="shared" si="134"/>
        <v>0.54882800264573017</v>
      </c>
      <c r="AK53" s="12">
        <f t="shared" ref="AK53:AL53" si="135">(AK22+AK25)/(AK21+AK24)</f>
        <v>0.46619802463214371</v>
      </c>
      <c r="AL53" s="12">
        <f t="shared" si="135"/>
        <v>0.43310085924492697</v>
      </c>
    </row>
    <row r="54" spans="2:38" x14ac:dyDescent="0.2">
      <c r="B54" s="72"/>
      <c r="C54" s="46" t="s">
        <v>78</v>
      </c>
      <c r="D54" s="12">
        <f t="shared" ref="D54:R54" si="136">(D22)/(D21)</f>
        <v>0.80133495890617357</v>
      </c>
      <c r="E54" s="12">
        <f t="shared" si="136"/>
        <v>0.78366725608832666</v>
      </c>
      <c r="F54" s="12">
        <f t="shared" si="136"/>
        <v>0.75336435991285278</v>
      </c>
      <c r="G54" s="12">
        <f t="shared" si="136"/>
        <v>0.73732805816072644</v>
      </c>
      <c r="H54" s="12">
        <f t="shared" si="136"/>
        <v>0.78123817030929188</v>
      </c>
      <c r="I54" s="12">
        <f t="shared" si="136"/>
        <v>0.74178195217817677</v>
      </c>
      <c r="J54" s="12">
        <f t="shared" si="136"/>
        <v>0.71701276185988971</v>
      </c>
      <c r="K54" s="12">
        <f t="shared" si="136"/>
        <v>0.7749661626795572</v>
      </c>
      <c r="L54" s="12">
        <f t="shared" si="136"/>
        <v>0.72056825836224625</v>
      </c>
      <c r="M54" s="12">
        <f t="shared" si="136"/>
        <v>0.67087416849179993</v>
      </c>
      <c r="N54" s="12">
        <f t="shared" si="136"/>
        <v>0.66216142241545317</v>
      </c>
      <c r="O54" s="12">
        <f t="shared" si="136"/>
        <v>0.90753510908275659</v>
      </c>
      <c r="P54" s="12">
        <f t="shared" si="136"/>
        <v>0.89488459191804115</v>
      </c>
      <c r="Q54" s="12">
        <f t="shared" si="136"/>
        <v>0.87765367774748448</v>
      </c>
      <c r="R54" s="12">
        <f t="shared" si="136"/>
        <v>0.87194136215609985</v>
      </c>
      <c r="S54" s="12"/>
      <c r="T54" s="12"/>
      <c r="U54" s="12"/>
      <c r="V54" s="72"/>
      <c r="W54" s="46" t="s">
        <v>78</v>
      </c>
      <c r="X54" s="12">
        <f t="shared" ref="X54:AI54" si="137">(X22)/(X21)</f>
        <v>0.31138017810766422</v>
      </c>
      <c r="Y54" s="12">
        <f t="shared" si="137"/>
        <v>0.27854209081575249</v>
      </c>
      <c r="Z54" s="12">
        <f t="shared" si="137"/>
        <v>0.22952296065582561</v>
      </c>
      <c r="AA54" s="12">
        <f t="shared" si="137"/>
        <v>0.21140361994251239</v>
      </c>
      <c r="AB54" s="12">
        <f t="shared" si="137"/>
        <v>0.27246786260860045</v>
      </c>
      <c r="AC54" s="12">
        <f t="shared" si="137"/>
        <v>0.20900543877572195</v>
      </c>
      <c r="AD54" s="12">
        <f t="shared" si="137"/>
        <v>0.18031214085267683</v>
      </c>
      <c r="AE54" s="12">
        <f t="shared" si="137"/>
        <v>0.33559651522776968</v>
      </c>
      <c r="AF54" s="12">
        <f t="shared" si="137"/>
        <v>0.26477462472583219</v>
      </c>
      <c r="AG54" s="12">
        <f t="shared" si="137"/>
        <v>0.20940517903040609</v>
      </c>
      <c r="AH54" s="12">
        <f t="shared" si="137"/>
        <v>0.19325404131174606</v>
      </c>
      <c r="AI54" s="12">
        <f t="shared" si="137"/>
        <v>0.67586384783999343</v>
      </c>
      <c r="AJ54" s="12">
        <f>(AJ22)/(AJ21)</f>
        <v>0.62379915867982094</v>
      </c>
      <c r="AK54" s="12">
        <f t="shared" ref="AK54:AL54" si="138">(AK22)/(AK21)</f>
        <v>0.54970506725558377</v>
      </c>
      <c r="AL54" s="12">
        <f t="shared" si="138"/>
        <v>0.52218986317920824</v>
      </c>
    </row>
    <row r="55" spans="2:38" x14ac:dyDescent="0.2">
      <c r="B55" s="72"/>
      <c r="C55" s="46" t="s">
        <v>79</v>
      </c>
      <c r="D55" s="12">
        <f>(D25)/(D24)</f>
        <v>0.6715445873822331</v>
      </c>
      <c r="E55" s="12">
        <f t="shared" ref="E55:R55" si="139">(E25)/(E24)</f>
        <v>0.64896636824660336</v>
      </c>
      <c r="F55" s="12">
        <f t="shared" si="139"/>
        <v>0.60949210505818874</v>
      </c>
      <c r="G55" s="12">
        <f t="shared" si="139"/>
        <v>0.58821372119140181</v>
      </c>
      <c r="H55" s="12">
        <f t="shared" si="139"/>
        <v>0.64552345626163221</v>
      </c>
      <c r="I55" s="12">
        <f t="shared" si="139"/>
        <v>0.59588691351276479</v>
      </c>
      <c r="J55" s="12">
        <f t="shared" si="139"/>
        <v>0.5668179899785617</v>
      </c>
      <c r="K55" s="12">
        <f t="shared" si="139"/>
        <v>0.68067162142281412</v>
      </c>
      <c r="L55" s="12">
        <f t="shared" si="139"/>
        <v>0.64828397898386103</v>
      </c>
      <c r="M55" s="12">
        <f t="shared" si="139"/>
        <v>0.61100908801731935</v>
      </c>
      <c r="N55" s="12">
        <f t="shared" si="139"/>
        <v>0.59157192255110802</v>
      </c>
      <c r="O55" s="12">
        <f t="shared" si="139"/>
        <v>0.82712057414895523</v>
      </c>
      <c r="P55" s="12">
        <f t="shared" si="139"/>
        <v>0.80792966610707051</v>
      </c>
      <c r="Q55" s="12">
        <f t="shared" si="139"/>
        <v>0.77766808582837621</v>
      </c>
      <c r="R55" s="12">
        <f t="shared" si="139"/>
        <v>0.76386779148059469</v>
      </c>
      <c r="S55" s="12"/>
      <c r="T55" s="12"/>
      <c r="U55" s="12"/>
      <c r="V55" s="72"/>
      <c r="W55" s="46" t="s">
        <v>79</v>
      </c>
      <c r="X55" s="12">
        <f t="shared" ref="X55:AJ55" si="140">(X25)/(X24)</f>
        <v>0.2231556435726601</v>
      </c>
      <c r="Y55" s="12">
        <f t="shared" si="140"/>
        <v>0.19888951018298548</v>
      </c>
      <c r="Z55" s="12">
        <f t="shared" si="140"/>
        <v>0.16739910053685642</v>
      </c>
      <c r="AA55" s="12">
        <f t="shared" si="140"/>
        <v>0.15530113219426431</v>
      </c>
      <c r="AB55" s="12">
        <f t="shared" si="140"/>
        <v>0.19501691446561628</v>
      </c>
      <c r="AC55" s="12">
        <f t="shared" si="140"/>
        <v>0.15443410058871318</v>
      </c>
      <c r="AD55" s="12">
        <f t="shared" si="140"/>
        <v>0.13642344857262398</v>
      </c>
      <c r="AE55" s="12">
        <f t="shared" si="140"/>
        <v>0.26216095474399786</v>
      </c>
      <c r="AF55" s="12">
        <f t="shared" si="140"/>
        <v>0.21071660627862687</v>
      </c>
      <c r="AG55" s="12">
        <f t="shared" si="140"/>
        <v>0.17006666369239992</v>
      </c>
      <c r="AH55" s="12">
        <f t="shared" si="140"/>
        <v>0.15736195161019129</v>
      </c>
      <c r="AI55" s="12">
        <f t="shared" si="140"/>
        <v>0.51745165309713792</v>
      </c>
      <c r="AJ55" s="12">
        <f t="shared" si="140"/>
        <v>0.46656913836635761</v>
      </c>
      <c r="AK55" s="12">
        <f t="shared" ref="AK55:AL55" si="141">(AK25)/(AK24)</f>
        <v>0.39482074821940588</v>
      </c>
      <c r="AL55" s="12">
        <f t="shared" si="141"/>
        <v>0.36983656271415632</v>
      </c>
    </row>
    <row r="56" spans="2:38" x14ac:dyDescent="0.2">
      <c r="B56" s="72"/>
      <c r="C56" s="45" t="s">
        <v>80</v>
      </c>
      <c r="D56" s="12">
        <f>-D7/(D22+D25)</f>
        <v>0.68142877788508471</v>
      </c>
      <c r="E56" s="12">
        <f t="shared" ref="E56:R56" si="142">-E7/(E22+E25)</f>
        <v>0.67225367492087895</v>
      </c>
      <c r="F56" s="12">
        <f t="shared" si="142"/>
        <v>0.66227324269759158</v>
      </c>
      <c r="G56" s="12">
        <f t="shared" si="142"/>
        <v>0.65937181699171665</v>
      </c>
      <c r="H56" s="12">
        <f t="shared" si="142"/>
        <v>0.67159026807571442</v>
      </c>
      <c r="I56" s="12">
        <f t="shared" si="142"/>
        <v>0.65940405256768775</v>
      </c>
      <c r="J56" s="12">
        <f t="shared" si="142"/>
        <v>0.65396323218298491</v>
      </c>
      <c r="K56" s="12">
        <f t="shared" si="142"/>
        <v>0.70986048927105483</v>
      </c>
      <c r="L56" s="12">
        <f t="shared" si="142"/>
        <v>0.69778970111658478</v>
      </c>
      <c r="M56" s="12">
        <f t="shared" si="142"/>
        <v>0.68726902023063052</v>
      </c>
      <c r="N56" s="12">
        <f t="shared" si="142"/>
        <v>0.68349443768122597</v>
      </c>
      <c r="O56" s="12">
        <f t="shared" si="142"/>
        <v>0.75680584279209373</v>
      </c>
      <c r="P56" s="12">
        <f t="shared" si="142"/>
        <v>0.74345653856321048</v>
      </c>
      <c r="Q56" s="12">
        <f t="shared" si="142"/>
        <v>0.72465553232050428</v>
      </c>
      <c r="R56" s="12">
        <f t="shared" si="142"/>
        <v>0.71692468944731069</v>
      </c>
      <c r="S56" s="12"/>
      <c r="T56" s="12"/>
      <c r="U56" s="12"/>
      <c r="V56" s="72"/>
      <c r="W56" s="45" t="s">
        <v>80</v>
      </c>
      <c r="X56" s="12">
        <f t="shared" ref="X56:AJ56" si="143">-X7/(X22+X25)</f>
        <v>0.68066513282371721</v>
      </c>
      <c r="Y56" s="12">
        <f t="shared" si="143"/>
        <v>0.67237474296213684</v>
      </c>
      <c r="Z56" s="12">
        <f t="shared" si="143"/>
        <v>0.66441319198021243</v>
      </c>
      <c r="AA56" s="12">
        <f t="shared" si="143"/>
        <v>0.66326289489420132</v>
      </c>
      <c r="AB56" s="12">
        <f t="shared" si="143"/>
        <v>0.67021585578978549</v>
      </c>
      <c r="AC56" s="12">
        <f t="shared" si="143"/>
        <v>0.65441345226724035</v>
      </c>
      <c r="AD56" s="12">
        <f t="shared" si="143"/>
        <v>0.64608135415831147</v>
      </c>
      <c r="AE56" s="12">
        <f t="shared" si="143"/>
        <v>0.76381404659643548</v>
      </c>
      <c r="AF56" s="12">
        <f t="shared" si="143"/>
        <v>0.74889926434686216</v>
      </c>
      <c r="AG56" s="12">
        <f t="shared" si="143"/>
        <v>0.73194948260253767</v>
      </c>
      <c r="AH56" s="12">
        <f t="shared" si="143"/>
        <v>0.72514023011309081</v>
      </c>
      <c r="AI56" s="12">
        <f t="shared" si="143"/>
        <v>0.74539415289025135</v>
      </c>
      <c r="AJ56" s="12">
        <f t="shared" si="143"/>
        <v>0.73774415624768419</v>
      </c>
      <c r="AK56" s="12">
        <f t="shared" ref="AK56:AL56" si="144">-AK7/(AK22+AK25)</f>
        <v>0.72640499869386055</v>
      </c>
      <c r="AL56" s="12">
        <f t="shared" si="144"/>
        <v>0.72501904955867902</v>
      </c>
    </row>
    <row r="57" spans="2:38" x14ac:dyDescent="0.2">
      <c r="B57" s="72"/>
      <c r="C57" s="47" t="s">
        <v>87</v>
      </c>
      <c r="D57" s="13">
        <f>-D7/(D21+D24)</f>
        <v>0.51340288430675751</v>
      </c>
      <c r="E57" s="13">
        <f t="shared" ref="E57:R57" si="145">-E7/(E21+E24)</f>
        <v>0.49219648150458639</v>
      </c>
      <c r="F57" s="13">
        <f t="shared" si="145"/>
        <v>0.45905598262585917</v>
      </c>
      <c r="G57" s="13">
        <f t="shared" si="145"/>
        <v>0.44183629763843491</v>
      </c>
      <c r="H57" s="13">
        <f t="shared" si="145"/>
        <v>0.49017605632475963</v>
      </c>
      <c r="I57" s="13">
        <f t="shared" si="145"/>
        <v>0.45019872375171843</v>
      </c>
      <c r="J57" s="13">
        <f t="shared" si="145"/>
        <v>0.42678433231263835</v>
      </c>
      <c r="K57" s="13">
        <f t="shared" si="145"/>
        <v>0.51273327628705301</v>
      </c>
      <c r="L57" s="13">
        <f t="shared" si="145"/>
        <v>0.47254929314390026</v>
      </c>
      <c r="M57" s="13">
        <f t="shared" si="145"/>
        <v>0.43426193643571953</v>
      </c>
      <c r="N57" s="13">
        <f t="shared" si="145"/>
        <v>0.42018225962998673</v>
      </c>
      <c r="O57" s="13">
        <f t="shared" si="145"/>
        <v>0.66453512204724463</v>
      </c>
      <c r="P57" s="13">
        <f t="shared" si="145"/>
        <v>0.64081159944093313</v>
      </c>
      <c r="Q57" s="13">
        <f t="shared" si="145"/>
        <v>0.60604612599338969</v>
      </c>
      <c r="R57" s="13">
        <f t="shared" si="145"/>
        <v>0.59094922349197998</v>
      </c>
      <c r="S57" s="13"/>
      <c r="T57" s="13"/>
      <c r="U57" s="13"/>
      <c r="V57" s="72"/>
      <c r="W57" s="47" t="s">
        <v>87</v>
      </c>
      <c r="X57" s="13">
        <f t="shared" ref="X57:AJ57" si="146">-X7/(X21+X24)</f>
        <v>0.17997857279502408</v>
      </c>
      <c r="Y57" s="13">
        <f t="shared" si="146"/>
        <v>0.15767548481965785</v>
      </c>
      <c r="Z57" s="13">
        <f t="shared" si="146"/>
        <v>0.12751215652018855</v>
      </c>
      <c r="AA57" s="13">
        <f t="shared" si="146"/>
        <v>0.11633412588564203</v>
      </c>
      <c r="AB57" s="13">
        <f t="shared" si="146"/>
        <v>0.15403614291699855</v>
      </c>
      <c r="AC57" s="13">
        <f t="shared" si="146"/>
        <v>0.1154758884851905</v>
      </c>
      <c r="AD57" s="13">
        <f t="shared" si="146"/>
        <v>9.8687669036310238E-2</v>
      </c>
      <c r="AE57" s="13">
        <f t="shared" si="146"/>
        <v>0.22058658845195858</v>
      </c>
      <c r="AF57" s="13">
        <f t="shared" si="146"/>
        <v>0.17177289519447753</v>
      </c>
      <c r="AG57" s="13">
        <f t="shared" si="146"/>
        <v>0.13333408900959776</v>
      </c>
      <c r="AH57" s="13">
        <f t="shared" si="146"/>
        <v>0.12143225459625871</v>
      </c>
      <c r="AI57" s="13">
        <f t="shared" si="146"/>
        <v>0.45071411579610565</v>
      </c>
      <c r="AJ57" s="13">
        <f t="shared" si="146"/>
        <v>0.40489465173697592</v>
      </c>
      <c r="AK57" s="13">
        <f t="shared" ref="AK57:AL57" si="147">-AK7/(AK21+AK24)</f>
        <v>0.33864857547399269</v>
      </c>
      <c r="AL57" s="13">
        <f t="shared" si="147"/>
        <v>0.31400637333280418</v>
      </c>
    </row>
    <row r="58" spans="2:38" x14ac:dyDescent="0.2"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2:38" x14ac:dyDescent="0.2"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</row>
    <row r="60" spans="2:38" x14ac:dyDescent="0.2">
      <c r="D60" s="49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2:38" x14ac:dyDescent="0.2">
      <c r="D61" s="14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2:38" x14ac:dyDescent="0.2">
      <c r="D62" s="14"/>
    </row>
    <row r="63" spans="2:38" x14ac:dyDescent="0.2">
      <c r="D63" s="50"/>
    </row>
  </sheetData>
  <mergeCells count="29">
    <mergeCell ref="B51:B57"/>
    <mergeCell ref="D4:G4"/>
    <mergeCell ref="H4:J4"/>
    <mergeCell ref="K4:N4"/>
    <mergeCell ref="O4:R4"/>
    <mergeCell ref="B6:B10"/>
    <mergeCell ref="D6:G6"/>
    <mergeCell ref="H6:J6"/>
    <mergeCell ref="K6:N6"/>
    <mergeCell ref="O6:R6"/>
    <mergeCell ref="B21:B26"/>
    <mergeCell ref="B28:B35"/>
    <mergeCell ref="B44:B49"/>
    <mergeCell ref="B12:B19"/>
    <mergeCell ref="B40:B42"/>
    <mergeCell ref="B37:B39"/>
    <mergeCell ref="AI4:AL4"/>
    <mergeCell ref="V4:W5"/>
    <mergeCell ref="V6:V10"/>
    <mergeCell ref="V12:V19"/>
    <mergeCell ref="V21:V26"/>
    <mergeCell ref="V44:V49"/>
    <mergeCell ref="V51:V57"/>
    <mergeCell ref="X4:AA4"/>
    <mergeCell ref="AB4:AD4"/>
    <mergeCell ref="AE4:AH4"/>
    <mergeCell ref="V28:V35"/>
    <mergeCell ref="V37:V39"/>
    <mergeCell ref="V40:V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E27D1-0A7B-44B1-8488-7CEC65506AB0}">
  <sheetPr>
    <pageSetUpPr fitToPage="1"/>
  </sheetPr>
  <dimension ref="A1:AE118"/>
  <sheetViews>
    <sheetView tabSelected="1" zoomScale="130" zoomScaleNormal="130" workbookViewId="0">
      <selection activeCell="W15" sqref="W15"/>
    </sheetView>
  </sheetViews>
  <sheetFormatPr defaultRowHeight="12.55" x14ac:dyDescent="0.2"/>
  <cols>
    <col min="1" max="1" width="8.88671875" style="1"/>
    <col min="2" max="2" width="14.33203125" style="1" customWidth="1"/>
    <col min="3" max="3" width="34" style="1" bestFit="1" customWidth="1"/>
    <col min="4" max="7" width="4.44140625" style="2" bestFit="1" customWidth="1"/>
    <col min="8" max="8" width="2" style="2" bestFit="1" customWidth="1"/>
    <col min="9" max="9" width="4.44140625" style="2" bestFit="1" customWidth="1"/>
    <col min="10" max="10" width="4.88671875" style="2" bestFit="1" customWidth="1"/>
    <col min="11" max="11" width="4.44140625" style="2" bestFit="1" customWidth="1"/>
    <col min="12" max="12" width="2" style="2" bestFit="1" customWidth="1"/>
    <col min="13" max="14" width="4.44140625" style="2" bestFit="1" customWidth="1"/>
    <col min="15" max="15" width="4.88671875" style="2" bestFit="1" customWidth="1"/>
    <col min="16" max="16" width="4.44140625" style="2" bestFit="1" customWidth="1"/>
    <col min="17" max="17" width="2" style="2" bestFit="1" customWidth="1"/>
    <col min="18" max="21" width="4.44140625" style="2" bestFit="1" customWidth="1"/>
    <col min="22" max="16384" width="8.88671875" style="1"/>
  </cols>
  <sheetData>
    <row r="1" spans="2:25" x14ac:dyDescent="0.2">
      <c r="D1" s="2" t="s">
        <v>48</v>
      </c>
      <c r="E1" s="2" t="s">
        <v>48</v>
      </c>
      <c r="F1" s="2" t="s">
        <v>48</v>
      </c>
      <c r="G1" s="2" t="s">
        <v>48</v>
      </c>
      <c r="H1" s="2" t="s">
        <v>62</v>
      </c>
      <c r="I1" s="2" t="s">
        <v>48</v>
      </c>
      <c r="J1" s="2" t="s">
        <v>48</v>
      </c>
      <c r="K1" s="2" t="s">
        <v>48</v>
      </c>
      <c r="L1" s="2" t="s">
        <v>62</v>
      </c>
      <c r="M1" s="2" t="s">
        <v>48</v>
      </c>
      <c r="N1" s="2" t="s">
        <v>48</v>
      </c>
      <c r="O1" s="2" t="s">
        <v>48</v>
      </c>
      <c r="P1" s="2" t="s">
        <v>48</v>
      </c>
      <c r="Q1" s="2" t="s">
        <v>62</v>
      </c>
      <c r="R1" s="2" t="s">
        <v>48</v>
      </c>
      <c r="S1" s="2" t="s">
        <v>48</v>
      </c>
      <c r="T1" s="2" t="s">
        <v>48</v>
      </c>
      <c r="U1" s="2" t="s">
        <v>48</v>
      </c>
    </row>
    <row r="4" spans="2:25" ht="15.05" customHeight="1" x14ac:dyDescent="0.2">
      <c r="B4" s="78" t="s">
        <v>90</v>
      </c>
      <c r="C4" s="78"/>
      <c r="D4" s="73" t="s">
        <v>49</v>
      </c>
      <c r="E4" s="73"/>
      <c r="F4" s="73"/>
      <c r="G4" s="73"/>
      <c r="H4" s="59"/>
      <c r="I4" s="73" t="s">
        <v>50</v>
      </c>
      <c r="J4" s="73"/>
      <c r="K4" s="73"/>
      <c r="L4" s="59"/>
      <c r="M4" s="73" t="s">
        <v>51</v>
      </c>
      <c r="N4" s="73"/>
      <c r="O4" s="73"/>
      <c r="P4" s="73"/>
      <c r="Q4" s="59"/>
      <c r="R4" s="73" t="s">
        <v>52</v>
      </c>
      <c r="S4" s="73"/>
      <c r="T4" s="73"/>
      <c r="U4" s="73"/>
    </row>
    <row r="5" spans="2:25" ht="54.5" x14ac:dyDescent="0.2">
      <c r="B5" s="79"/>
      <c r="C5" s="79"/>
      <c r="D5" s="5" t="s">
        <v>53</v>
      </c>
      <c r="E5" s="5" t="s">
        <v>54</v>
      </c>
      <c r="F5" s="5" t="s">
        <v>55</v>
      </c>
      <c r="G5" s="5" t="s">
        <v>56</v>
      </c>
      <c r="H5" s="5"/>
      <c r="I5" s="5" t="s">
        <v>54</v>
      </c>
      <c r="J5" s="5" t="s">
        <v>55</v>
      </c>
      <c r="K5" s="5" t="s">
        <v>56</v>
      </c>
      <c r="L5" s="5"/>
      <c r="M5" s="5" t="s">
        <v>53</v>
      </c>
      <c r="N5" s="5" t="s">
        <v>54</v>
      </c>
      <c r="O5" s="5" t="s">
        <v>55</v>
      </c>
      <c r="P5" s="5" t="s">
        <v>56</v>
      </c>
      <c r="Q5" s="5"/>
      <c r="R5" s="5" t="s">
        <v>53</v>
      </c>
      <c r="S5" s="5" t="s">
        <v>54</v>
      </c>
      <c r="T5" s="5" t="s">
        <v>55</v>
      </c>
      <c r="U5" s="5" t="s">
        <v>56</v>
      </c>
    </row>
    <row r="6" spans="2:25" x14ac:dyDescent="0.2">
      <c r="B6" s="80" t="s">
        <v>100</v>
      </c>
      <c r="C6" s="6" t="s">
        <v>58</v>
      </c>
      <c r="D6" s="88">
        <f>1150/81</f>
        <v>14.197530864197532</v>
      </c>
      <c r="E6" s="88"/>
      <c r="F6" s="88"/>
      <c r="G6" s="88"/>
      <c r="H6" s="7"/>
      <c r="I6" s="88">
        <f>1150/81</f>
        <v>14.197530864197532</v>
      </c>
      <c r="J6" s="88"/>
      <c r="K6" s="88"/>
      <c r="L6" s="7"/>
      <c r="M6" s="88">
        <f>1150/81</f>
        <v>14.197530864197532</v>
      </c>
      <c r="N6" s="88"/>
      <c r="O6" s="88"/>
      <c r="P6" s="88"/>
      <c r="Q6" s="7"/>
      <c r="R6" s="88">
        <f>500/81</f>
        <v>6.1728395061728394</v>
      </c>
      <c r="S6" s="88"/>
      <c r="T6" s="88"/>
      <c r="U6" s="88"/>
    </row>
    <row r="7" spans="2:25" x14ac:dyDescent="0.2">
      <c r="B7" s="81"/>
      <c r="C7" s="62" t="s">
        <v>70</v>
      </c>
      <c r="D7" s="53">
        <f>D8+D11</f>
        <v>-3.8359210294327299</v>
      </c>
      <c r="E7" s="53">
        <f t="shared" ref="E7:U7" si="0">E8+E11</f>
        <v>-4.5621285642838201</v>
      </c>
      <c r="F7" s="53">
        <f t="shared" si="0"/>
        <v>-5.7500777543640584</v>
      </c>
      <c r="G7" s="53">
        <f t="shared" si="0"/>
        <v>-6.3148564610454603</v>
      </c>
      <c r="H7" s="53"/>
      <c r="I7" s="53">
        <f t="shared" si="0"/>
        <v>-4.6769741958902298</v>
      </c>
      <c r="J7" s="53">
        <f t="shared" si="0"/>
        <v>-6.2751417196428703</v>
      </c>
      <c r="K7" s="53">
        <f t="shared" si="0"/>
        <v>-7.1974930248247002</v>
      </c>
      <c r="L7" s="53"/>
      <c r="M7" s="53">
        <f t="shared" si="0"/>
        <v>-1.2934612619652002</v>
      </c>
      <c r="N7" s="53">
        <f t="shared" si="0"/>
        <v>-2.8849208957925367</v>
      </c>
      <c r="O7" s="53">
        <f t="shared" si="0"/>
        <v>-4.5168819938371456</v>
      </c>
      <c r="P7" s="53">
        <f t="shared" si="0"/>
        <v>-5.2301184524429605</v>
      </c>
      <c r="Q7" s="53"/>
      <c r="R7" s="53">
        <f t="shared" si="0"/>
        <v>-6.6728820180430111</v>
      </c>
      <c r="S7" s="53">
        <f t="shared" si="0"/>
        <v>-7.3726713224696603</v>
      </c>
      <c r="T7" s="53">
        <f t="shared" si="0"/>
        <v>-8.3381899593869999</v>
      </c>
      <c r="U7" s="53">
        <f t="shared" si="0"/>
        <v>-8.7293212554410005</v>
      </c>
    </row>
    <row r="8" spans="2:25" x14ac:dyDescent="0.2">
      <c r="B8" s="81"/>
      <c r="C8" s="8" t="s">
        <v>59</v>
      </c>
      <c r="D8" s="9">
        <f>D9+D10</f>
        <v>-6.6458619334531299</v>
      </c>
      <c r="E8" s="9">
        <f t="shared" ref="E8:U8" si="1">E9+E10</f>
        <v>-6.0692885672604699</v>
      </c>
      <c r="F8" s="9">
        <f t="shared" si="1"/>
        <v>-5.0320958543853695</v>
      </c>
      <c r="G8" s="9">
        <f t="shared" si="1"/>
        <v>-4.4200011439209099</v>
      </c>
      <c r="H8" s="9"/>
      <c r="I8" s="9">
        <f t="shared" si="1"/>
        <v>-6.0934852658037695</v>
      </c>
      <c r="J8" s="9">
        <f t="shared" si="1"/>
        <v>-5.0835843265430301</v>
      </c>
      <c r="K8" s="9">
        <f t="shared" si="1"/>
        <v>-4.4878719874315705</v>
      </c>
      <c r="L8" s="9"/>
      <c r="M8" s="9">
        <f t="shared" si="1"/>
        <v>-2.8759807539327102</v>
      </c>
      <c r="N8" s="9">
        <f t="shared" si="1"/>
        <v>-2.6499570077557797</v>
      </c>
      <c r="O8" s="9">
        <f t="shared" si="1"/>
        <v>-2.435279893256435</v>
      </c>
      <c r="P8" s="9">
        <f t="shared" si="1"/>
        <v>-2.3552520695890911</v>
      </c>
      <c r="Q8" s="9"/>
      <c r="R8" s="9">
        <f t="shared" si="1"/>
        <v>-9.3187553490352109</v>
      </c>
      <c r="S8" s="9">
        <f t="shared" si="1"/>
        <v>-8.6778273504963703</v>
      </c>
      <c r="T8" s="9">
        <f t="shared" si="1"/>
        <v>-7.4510076873533899</v>
      </c>
      <c r="U8" s="9">
        <f t="shared" si="1"/>
        <v>-6.6991973503296496</v>
      </c>
    </row>
    <row r="9" spans="2:25" x14ac:dyDescent="0.2">
      <c r="B9" s="81"/>
      <c r="C9" s="8" t="s">
        <v>60</v>
      </c>
      <c r="D9" s="9">
        <f>MainTab_connection!E2</f>
        <v>-4.4050488539356802</v>
      </c>
      <c r="E9" s="9">
        <f>MainTab_connection!F2</f>
        <v>-3.9605594340221901</v>
      </c>
      <c r="F9" s="9">
        <f>MainTab_connection!G2</f>
        <v>-3.13303470309397</v>
      </c>
      <c r="G9" s="9">
        <f>MainTab_connection!H2</f>
        <v>-2.6245073737140898</v>
      </c>
      <c r="H9" s="9"/>
      <c r="I9" s="9">
        <f>MainTab_connection!I2</f>
        <v>-4.0036456830152796</v>
      </c>
      <c r="J9" s="9">
        <f>MainTab_connection!J2</f>
        <v>-3.2478709757243598</v>
      </c>
      <c r="K9" s="9">
        <f>MainTab_connection!K2</f>
        <v>-2.7825698102593401</v>
      </c>
      <c r="L9" s="9"/>
      <c r="M9" s="9">
        <f>MainTab_connection!L2</f>
        <v>-1.33568465047389</v>
      </c>
      <c r="N9" s="9">
        <f>MainTab_connection!M2</f>
        <v>-1.10379565577106</v>
      </c>
      <c r="O9" s="9">
        <f>MainTab_connection!N2</f>
        <v>-0.87722797847497502</v>
      </c>
      <c r="P9" s="9">
        <f>MainTab_connection!O2</f>
        <v>-0.80889078303722095</v>
      </c>
      <c r="Q9" s="9"/>
      <c r="R9" s="9">
        <f>MainTab_connection!P2</f>
        <v>-6.0550685609015398</v>
      </c>
      <c r="S9" s="9">
        <f>MainTab_connection!Q2</f>
        <v>-5.5468378853614997</v>
      </c>
      <c r="T9" s="9">
        <f>MainTab_connection!R2</f>
        <v>-4.5387981166162898</v>
      </c>
      <c r="U9" s="9">
        <f>MainTab_connection!S2</f>
        <v>-3.9138890544995202</v>
      </c>
    </row>
    <row r="10" spans="2:25" x14ac:dyDescent="0.2">
      <c r="B10" s="81"/>
      <c r="C10" s="8" t="s">
        <v>61</v>
      </c>
      <c r="D10" s="9">
        <f>MainTab_connection!E5</f>
        <v>-2.2408130795174501</v>
      </c>
      <c r="E10" s="9">
        <f>MainTab_connection!F5</f>
        <v>-2.1087291332382798</v>
      </c>
      <c r="F10" s="9">
        <f>MainTab_connection!G5</f>
        <v>-1.8990611512914</v>
      </c>
      <c r="G10" s="9">
        <f>MainTab_connection!H5</f>
        <v>-1.7954937702068201</v>
      </c>
      <c r="H10" s="9"/>
      <c r="I10" s="9">
        <f>MainTab_connection!I5</f>
        <v>-2.0898395827884899</v>
      </c>
      <c r="J10" s="9">
        <f>MainTab_connection!J5</f>
        <v>-1.83571335081867</v>
      </c>
      <c r="K10" s="9">
        <f>MainTab_connection!K5</f>
        <v>-1.7053021771722301</v>
      </c>
      <c r="L10" s="9"/>
      <c r="M10" s="9">
        <f>MainTab_connection!L5</f>
        <v>-1.5402961034588201</v>
      </c>
      <c r="N10" s="9">
        <f>MainTab_connection!M5</f>
        <v>-1.5461613519847199</v>
      </c>
      <c r="O10" s="9">
        <f>MainTab_connection!N5</f>
        <v>-1.55805191478146</v>
      </c>
      <c r="P10" s="9">
        <f>MainTab_connection!O5</f>
        <v>-1.5463612865518701</v>
      </c>
      <c r="Q10" s="9"/>
      <c r="R10" s="9">
        <f>MainTab_connection!P5</f>
        <v>-3.2636867881336702</v>
      </c>
      <c r="S10" s="9">
        <f>MainTab_connection!Q5</f>
        <v>-3.1309894651348702</v>
      </c>
      <c r="T10" s="9">
        <f>MainTab_connection!R5</f>
        <v>-2.9122095707371001</v>
      </c>
      <c r="U10" s="9">
        <f>MainTab_connection!S5</f>
        <v>-2.7853082958301298</v>
      </c>
      <c r="W10" s="34"/>
      <c r="X10" s="34"/>
      <c r="Y10" s="34"/>
    </row>
    <row r="11" spans="2:25" x14ac:dyDescent="0.2">
      <c r="B11" s="82"/>
      <c r="C11" s="15" t="s">
        <v>23</v>
      </c>
      <c r="D11" s="16">
        <f>MainTab_connection!E4</f>
        <v>2.8099409040204</v>
      </c>
      <c r="E11" s="16">
        <f>MainTab_connection!F4</f>
        <v>1.5071600029766501</v>
      </c>
      <c r="F11" s="16">
        <f>MainTab_connection!G4</f>
        <v>-0.717981899978689</v>
      </c>
      <c r="G11" s="16">
        <f>MainTab_connection!H4</f>
        <v>-1.8948553171245499</v>
      </c>
      <c r="H11" s="16"/>
      <c r="I11" s="16">
        <f>MainTab_connection!I4</f>
        <v>1.4165110699135399</v>
      </c>
      <c r="J11" s="16">
        <f>MainTab_connection!J4</f>
        <v>-1.19155739309984</v>
      </c>
      <c r="K11" s="16">
        <f>MainTab_connection!K4</f>
        <v>-2.7096210373931302</v>
      </c>
      <c r="L11" s="16"/>
      <c r="M11" s="16">
        <f>MainTab_connection!L4</f>
        <v>1.5825194919675101</v>
      </c>
      <c r="N11" s="16">
        <f>MainTab_connection!M4</f>
        <v>-0.234963888036757</v>
      </c>
      <c r="O11" s="16">
        <f>MainTab_connection!N4</f>
        <v>-2.0816021005807102</v>
      </c>
      <c r="P11" s="16">
        <f>MainTab_connection!O4</f>
        <v>-2.8748663828538699</v>
      </c>
      <c r="Q11" s="16"/>
      <c r="R11" s="16">
        <f>MainTab_connection!P4</f>
        <v>2.6458733309921998</v>
      </c>
      <c r="S11" s="16">
        <f>MainTab_connection!Q4</f>
        <v>1.30515602802671</v>
      </c>
      <c r="T11" s="16">
        <f>MainTab_connection!R4</f>
        <v>-0.88718227203361</v>
      </c>
      <c r="U11" s="16">
        <f>MainTab_connection!S4</f>
        <v>-2.03012390511135</v>
      </c>
    </row>
    <row r="12" spans="2:25" x14ac:dyDescent="0.2">
      <c r="B12" s="29"/>
      <c r="C12" s="35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</row>
    <row r="13" spans="2:25" x14ac:dyDescent="0.2">
      <c r="B13" s="83" t="s">
        <v>63</v>
      </c>
      <c r="C13" s="36" t="s">
        <v>82</v>
      </c>
      <c r="D13" s="17">
        <f>SUM(D14,D17,D20)</f>
        <v>153.49482709734187</v>
      </c>
      <c r="E13" s="17">
        <f t="shared" ref="E13:U13" si="2">SUM(E14,E17,E20)</f>
        <v>146.21772265345083</v>
      </c>
      <c r="F13" s="17">
        <f t="shared" si="2"/>
        <v>129.98223105964897</v>
      </c>
      <c r="G13" s="17">
        <f t="shared" si="2"/>
        <v>118.62103914523718</v>
      </c>
      <c r="H13" s="17"/>
      <c r="I13" s="17">
        <f t="shared" si="2"/>
        <v>147.40574343721471</v>
      </c>
      <c r="J13" s="17">
        <f t="shared" si="2"/>
        <v>133.89566177270768</v>
      </c>
      <c r="K13" s="17">
        <f t="shared" si="2"/>
        <v>124.69031625502791</v>
      </c>
      <c r="L13" s="17"/>
      <c r="M13" s="17">
        <f t="shared" si="2"/>
        <v>66.511264552859217</v>
      </c>
      <c r="N13" s="17">
        <f t="shared" si="2"/>
        <v>66.495528757800855</v>
      </c>
      <c r="O13" s="17">
        <f t="shared" si="2"/>
        <v>66.496356820820452</v>
      </c>
      <c r="P13" s="17">
        <f t="shared" si="2"/>
        <v>66.466133476991018</v>
      </c>
      <c r="Q13" s="17"/>
      <c r="R13" s="17">
        <f t="shared" si="2"/>
        <v>166.28026362938672</v>
      </c>
      <c r="S13" s="17">
        <f t="shared" si="2"/>
        <v>160.57627332777378</v>
      </c>
      <c r="T13" s="17">
        <f t="shared" si="2"/>
        <v>145.78406827647663</v>
      </c>
      <c r="U13" s="17">
        <f t="shared" si="2"/>
        <v>134.4229242942049</v>
      </c>
    </row>
    <row r="14" spans="2:25" x14ac:dyDescent="0.2">
      <c r="B14" s="84"/>
      <c r="C14" s="36" t="s">
        <v>64</v>
      </c>
      <c r="D14" s="17">
        <f>D15+D16</f>
        <v>96.830262670887294</v>
      </c>
      <c r="E14" s="17">
        <f>E15+E16</f>
        <v>90.305389084266992</v>
      </c>
      <c r="F14" s="17">
        <f t="shared" ref="F14:U14" si="3">F15+F16</f>
        <v>75.582967238084095</v>
      </c>
      <c r="G14" s="17">
        <f t="shared" si="3"/>
        <v>65.1302906846594</v>
      </c>
      <c r="H14" s="17"/>
      <c r="I14" s="17">
        <f t="shared" si="3"/>
        <v>91.616495891896705</v>
      </c>
      <c r="J14" s="17">
        <f t="shared" si="3"/>
        <v>79.705816085948101</v>
      </c>
      <c r="K14" s="17">
        <f t="shared" si="3"/>
        <v>71.225497754760795</v>
      </c>
      <c r="L14" s="17"/>
      <c r="M14" s="17">
        <f t="shared" si="3"/>
        <v>29.36388432991226</v>
      </c>
      <c r="N14" s="17">
        <f t="shared" si="3"/>
        <v>26.608387596303743</v>
      </c>
      <c r="O14" s="17">
        <f t="shared" si="3"/>
        <v>23.167255247605631</v>
      </c>
      <c r="P14" s="17">
        <f t="shared" si="3"/>
        <v>21.82975411831957</v>
      </c>
      <c r="Q14" s="17"/>
      <c r="R14" s="17">
        <f t="shared" si="3"/>
        <v>105.37072083842995</v>
      </c>
      <c r="S14" s="17">
        <f t="shared" si="3"/>
        <v>99.730509237491304</v>
      </c>
      <c r="T14" s="17">
        <f t="shared" si="3"/>
        <v>85.52191710177749</v>
      </c>
      <c r="U14" s="17">
        <f t="shared" si="3"/>
        <v>75.14568102836769</v>
      </c>
    </row>
    <row r="15" spans="2:25" x14ac:dyDescent="0.2">
      <c r="B15" s="84"/>
      <c r="C15" s="37" t="s">
        <v>28</v>
      </c>
      <c r="D15" s="10">
        <f>MainTab_connection!E7</f>
        <v>77.593474558249397</v>
      </c>
      <c r="E15" s="10">
        <f>MainTab_connection!F7</f>
        <v>70.769376473656294</v>
      </c>
      <c r="F15" s="10">
        <f>MainTab_connection!G7</f>
        <v>56.9415137336334</v>
      </c>
      <c r="G15" s="10">
        <f>MainTab_connection!H7</f>
        <v>48.022390757963599</v>
      </c>
      <c r="H15" s="10"/>
      <c r="I15" s="10">
        <f>MainTab_connection!I7</f>
        <v>71.574303620734199</v>
      </c>
      <c r="J15" s="10">
        <f>MainTab_connection!J7</f>
        <v>59.124335856189298</v>
      </c>
      <c r="K15" s="10">
        <f>MainTab_connection!K7</f>
        <v>51.069590859986398</v>
      </c>
      <c r="L15" s="10"/>
      <c r="M15" s="10">
        <f>MainTab_connection!L7</f>
        <v>22.756016760518499</v>
      </c>
      <c r="N15" s="10">
        <f>MainTab_connection!M7</f>
        <v>19.173159508096202</v>
      </c>
      <c r="O15" s="10">
        <f>MainTab_connection!N7</f>
        <v>15.542313100474701</v>
      </c>
      <c r="P15" s="10">
        <f>MainTab_connection!O7</f>
        <v>14.4548210379661</v>
      </c>
      <c r="Q15" s="10"/>
      <c r="R15" s="10">
        <f>MainTab_connection!P7</f>
        <v>95.627628630233204</v>
      </c>
      <c r="S15" s="10">
        <f>MainTab_connection!Q7</f>
        <v>89.247296060770907</v>
      </c>
      <c r="T15" s="10">
        <f>MainTab_connection!R7</f>
        <v>75.058625072390598</v>
      </c>
      <c r="U15" s="10">
        <f>MainTab_connection!S7</f>
        <v>65.522627476022706</v>
      </c>
    </row>
    <row r="16" spans="2:25" x14ac:dyDescent="0.2">
      <c r="B16" s="84"/>
      <c r="C16" s="37" t="s">
        <v>65</v>
      </c>
      <c r="D16" s="10">
        <f>MainTab_connection!E8</f>
        <v>19.2367881126379</v>
      </c>
      <c r="E16" s="10">
        <f>MainTab_connection!F8</f>
        <v>19.536012610610701</v>
      </c>
      <c r="F16" s="10">
        <f>MainTab_connection!G8</f>
        <v>18.641453504450698</v>
      </c>
      <c r="G16" s="10">
        <f>MainTab_connection!H8</f>
        <v>17.107899926695801</v>
      </c>
      <c r="H16" s="10"/>
      <c r="I16" s="10">
        <f>MainTab_connection!I8</f>
        <v>20.042192271162499</v>
      </c>
      <c r="J16" s="10">
        <f>MainTab_connection!J8</f>
        <v>20.5814802297588</v>
      </c>
      <c r="K16" s="10">
        <f>MainTab_connection!K8</f>
        <v>20.1559068947744</v>
      </c>
      <c r="L16" s="10"/>
      <c r="M16" s="10">
        <f>MainTab_connection!L8</f>
        <v>6.6078675693937603</v>
      </c>
      <c r="N16" s="10">
        <f>MainTab_connection!M8</f>
        <v>7.4352280882075403</v>
      </c>
      <c r="O16" s="10">
        <f>MainTab_connection!N8</f>
        <v>7.6249421471309304</v>
      </c>
      <c r="P16" s="10">
        <f>MainTab_connection!O8</f>
        <v>7.3749330803534701</v>
      </c>
      <c r="Q16" s="10"/>
      <c r="R16" s="10">
        <f>MainTab_connection!P8</f>
        <v>9.7430922081967406</v>
      </c>
      <c r="S16" s="10">
        <f>MainTab_connection!Q8</f>
        <v>10.483213176720399</v>
      </c>
      <c r="T16" s="10">
        <f>MainTab_connection!R8</f>
        <v>10.463292029386899</v>
      </c>
      <c r="U16" s="10">
        <f>MainTab_connection!S8</f>
        <v>9.6230535523449792</v>
      </c>
    </row>
    <row r="17" spans="1:25" x14ac:dyDescent="0.2">
      <c r="B17" s="84"/>
      <c r="C17" s="37" t="s">
        <v>30</v>
      </c>
      <c r="D17" s="10">
        <f>MainTab_connection!E9</f>
        <v>49.153127799095699</v>
      </c>
      <c r="E17" s="10">
        <f>MainTab_connection!F9</f>
        <v>48.399741924347403</v>
      </c>
      <c r="F17" s="10">
        <f>MainTab_connection!G9</f>
        <v>46.882746668669</v>
      </c>
      <c r="G17" s="10">
        <f>MainTab_connection!H9</f>
        <v>45.9715189638098</v>
      </c>
      <c r="H17" s="10"/>
      <c r="I17" s="10">
        <f>MainTab_connection!I9</f>
        <v>48.277632534810003</v>
      </c>
      <c r="J17" s="10">
        <f>MainTab_connection!J9</f>
        <v>46.676738522345097</v>
      </c>
      <c r="K17" s="10">
        <f>MainTab_connection!K9</f>
        <v>45.950543639026598</v>
      </c>
      <c r="L17" s="10"/>
      <c r="M17" s="10">
        <f>MainTab_connection!L9</f>
        <v>29.744241627105399</v>
      </c>
      <c r="N17" s="10">
        <f>MainTab_connection!M9</f>
        <v>32.435457669902</v>
      </c>
      <c r="O17" s="10">
        <f>MainTab_connection!N9</f>
        <v>35.846619610883103</v>
      </c>
      <c r="P17" s="10">
        <f>MainTab_connection!O9</f>
        <v>37.143391184458501</v>
      </c>
      <c r="Q17" s="10"/>
      <c r="R17" s="10">
        <f>MainTab_connection!P9</f>
        <v>53.390630411376797</v>
      </c>
      <c r="S17" s="10">
        <f>MainTab_connection!Q9</f>
        <v>53.324892110155702</v>
      </c>
      <c r="T17" s="10">
        <f>MainTab_connection!R9</f>
        <v>52.7365358726205</v>
      </c>
      <c r="U17" s="10">
        <f>MainTab_connection!S9</f>
        <v>51.747778087736599</v>
      </c>
      <c r="W17" s="65"/>
      <c r="X17" s="65"/>
      <c r="Y17" s="65"/>
    </row>
    <row r="18" spans="1:25" x14ac:dyDescent="0.2">
      <c r="B18" s="84"/>
      <c r="C18" s="37" t="s">
        <v>31</v>
      </c>
      <c r="D18" s="10">
        <f>MainTab_connection!E10</f>
        <v>39.270817367853802</v>
      </c>
      <c r="E18" s="10">
        <f>MainTab_connection!F10</f>
        <v>38.716756973947398</v>
      </c>
      <c r="F18" s="10">
        <f>MainTab_connection!G10</f>
        <v>37.613542766618401</v>
      </c>
      <c r="G18" s="10">
        <f>MainTab_connection!H10</f>
        <v>36.961718489507099</v>
      </c>
      <c r="H18" s="10"/>
      <c r="I18" s="10">
        <f>MainTab_connection!I10</f>
        <v>38.433824353865802</v>
      </c>
      <c r="J18" s="10">
        <f>MainTab_connection!J10</f>
        <v>36.779402893483699</v>
      </c>
      <c r="K18" s="10">
        <f>MainTab_connection!K10</f>
        <v>35.897763113078597</v>
      </c>
      <c r="L18" s="10"/>
      <c r="M18" s="10">
        <f>MainTab_connection!L10</f>
        <v>20.595978918865299</v>
      </c>
      <c r="N18" s="10">
        <f>MainTab_connection!M10</f>
        <v>23.3640844158103</v>
      </c>
      <c r="O18" s="10">
        <f>MainTab_connection!N10</f>
        <v>26.968549125726302</v>
      </c>
      <c r="P18" s="10">
        <f>MainTab_connection!O10</f>
        <v>28.429433621783399</v>
      </c>
      <c r="Q18" s="10"/>
      <c r="R18" s="10">
        <f>MainTab_connection!P10</f>
        <v>43.435768912736499</v>
      </c>
      <c r="S18" s="10">
        <f>MainTab_connection!Q10</f>
        <v>43.6030225022484</v>
      </c>
      <c r="T18" s="10">
        <f>MainTab_connection!R10</f>
        <v>43.493506889275601</v>
      </c>
      <c r="U18" s="10">
        <f>MainTab_connection!S10</f>
        <v>42.8193924530147</v>
      </c>
    </row>
    <row r="19" spans="1:25" x14ac:dyDescent="0.2">
      <c r="B19" s="84"/>
      <c r="C19" s="37" t="s">
        <v>32</v>
      </c>
      <c r="D19" s="10">
        <f>MainTab_connection!E11</f>
        <v>9.8823097547814793</v>
      </c>
      <c r="E19" s="10">
        <f>MainTab_connection!F11</f>
        <v>9.6829782577394994</v>
      </c>
      <c r="F19" s="10">
        <f>MainTab_connection!G11</f>
        <v>9.2691274689666603</v>
      </c>
      <c r="G19" s="10">
        <f>MainTab_connection!H11</f>
        <v>9.0098903118407403</v>
      </c>
      <c r="H19" s="10"/>
      <c r="I19" s="10">
        <f>MainTab_connection!I11</f>
        <v>9.8438125290999992</v>
      </c>
      <c r="J19" s="10">
        <f>MainTab_connection!J11</f>
        <v>9.8972865245271606</v>
      </c>
      <c r="K19" s="10">
        <f>MainTab_connection!K11</f>
        <v>10.052730987853</v>
      </c>
      <c r="L19" s="10"/>
      <c r="M19" s="10">
        <f>MainTab_connection!L11</f>
        <v>9.1365288461716005</v>
      </c>
      <c r="N19" s="10">
        <f>MainTab_connection!M11</f>
        <v>9.0715846151036992</v>
      </c>
      <c r="O19" s="10">
        <f>MainTab_connection!N11</f>
        <v>8.8780057613629602</v>
      </c>
      <c r="P19" s="10">
        <f>MainTab_connection!O11</f>
        <v>8.7143059433533292</v>
      </c>
      <c r="Q19" s="10"/>
      <c r="R19" s="10">
        <f>MainTab_connection!P11</f>
        <v>9.9567264793888892</v>
      </c>
      <c r="S19" s="10">
        <f>MainTab_connection!Q11</f>
        <v>9.7220058647061691</v>
      </c>
      <c r="T19" s="10">
        <f>MainTab_connection!R11</f>
        <v>9.2429878943765402</v>
      </c>
      <c r="U19" s="10">
        <f>MainTab_connection!S11</f>
        <v>8.9282231378098693</v>
      </c>
    </row>
    <row r="20" spans="1:25" x14ac:dyDescent="0.2">
      <c r="B20" s="85"/>
      <c r="C20" s="36" t="s">
        <v>26</v>
      </c>
      <c r="D20" s="17">
        <f>MainTab_connection!E6</f>
        <v>7.5114366273588704</v>
      </c>
      <c r="E20" s="17">
        <f>MainTab_connection!F6</f>
        <v>7.5125916448364496</v>
      </c>
      <c r="F20" s="17">
        <f>MainTab_connection!G6</f>
        <v>7.5165171528958803</v>
      </c>
      <c r="G20" s="17">
        <f>MainTab_connection!H6</f>
        <v>7.5192294967679798</v>
      </c>
      <c r="H20" s="17"/>
      <c r="I20" s="17">
        <f>MainTab_connection!I6</f>
        <v>7.5116150105079997</v>
      </c>
      <c r="J20" s="17">
        <f>MainTab_connection!J6</f>
        <v>7.5131071644145004</v>
      </c>
      <c r="K20" s="17">
        <f>MainTab_connection!K6</f>
        <v>7.5142748612405299</v>
      </c>
      <c r="L20" s="17"/>
      <c r="M20" s="17">
        <f>MainTab_connection!L6</f>
        <v>7.4031385958415497</v>
      </c>
      <c r="N20" s="17">
        <f>MainTab_connection!M6</f>
        <v>7.4516834915951096</v>
      </c>
      <c r="O20" s="17">
        <f>MainTab_connection!N6</f>
        <v>7.48248196233172</v>
      </c>
      <c r="P20" s="17">
        <f>MainTab_connection!O6</f>
        <v>7.4929881742129396</v>
      </c>
      <c r="Q20" s="17"/>
      <c r="R20" s="17">
        <f>MainTab_connection!P6</f>
        <v>7.5189123795799802</v>
      </c>
      <c r="S20" s="17">
        <f>MainTab_connection!Q6</f>
        <v>7.5208719801267598</v>
      </c>
      <c r="T20" s="17">
        <f>MainTab_connection!R6</f>
        <v>7.52561530207866</v>
      </c>
      <c r="U20" s="17">
        <f>MainTab_connection!S6</f>
        <v>7.5294651781006099</v>
      </c>
    </row>
    <row r="21" spans="1:25" x14ac:dyDescent="0.2">
      <c r="A21" s="18"/>
      <c r="B21" s="29"/>
      <c r="C21" s="35"/>
      <c r="D21" s="66">
        <f>D17+D20</f>
        <v>56.664564426454568</v>
      </c>
      <c r="E21" s="66">
        <f t="shared" ref="E21:U21" si="4">E17+E20</f>
        <v>55.912333569183851</v>
      </c>
      <c r="F21" s="66">
        <f t="shared" si="4"/>
        <v>54.39926382156488</v>
      </c>
      <c r="G21" s="66">
        <f t="shared" si="4"/>
        <v>53.490748460577777</v>
      </c>
      <c r="H21" s="66"/>
      <c r="I21" s="66">
        <f t="shared" si="4"/>
        <v>55.789247545318005</v>
      </c>
      <c r="J21" s="66">
        <f t="shared" si="4"/>
        <v>54.189845686759597</v>
      </c>
      <c r="K21" s="66">
        <f t="shared" si="4"/>
        <v>53.464818500267128</v>
      </c>
      <c r="L21" s="66"/>
      <c r="M21" s="66">
        <f t="shared" si="4"/>
        <v>37.14738022294695</v>
      </c>
      <c r="N21" s="66">
        <f t="shared" si="4"/>
        <v>39.887141161497112</v>
      </c>
      <c r="O21" s="66">
        <f t="shared" si="4"/>
        <v>43.329101573214821</v>
      </c>
      <c r="P21" s="66">
        <f t="shared" si="4"/>
        <v>44.636379358671441</v>
      </c>
      <c r="Q21" s="66"/>
      <c r="R21" s="66">
        <f t="shared" si="4"/>
        <v>60.909542790956777</v>
      </c>
      <c r="S21" s="66">
        <f t="shared" si="4"/>
        <v>60.845764090282458</v>
      </c>
      <c r="T21" s="66">
        <f t="shared" si="4"/>
        <v>60.262151174699163</v>
      </c>
      <c r="U21" s="66">
        <f t="shared" si="4"/>
        <v>59.277243265837207</v>
      </c>
      <c r="W21" s="65"/>
      <c r="X21" s="65"/>
      <c r="Y21" s="65"/>
    </row>
    <row r="22" spans="1:25" ht="16.3" customHeight="1" x14ac:dyDescent="0.2">
      <c r="A22" s="18"/>
      <c r="B22" s="90" t="s">
        <v>83</v>
      </c>
      <c r="C22" s="38" t="s">
        <v>82</v>
      </c>
      <c r="D22" s="11">
        <f>D23+D26</f>
        <v>12.944730418542481</v>
      </c>
      <c r="E22" s="11">
        <f t="shared" ref="E22:U22" si="5">E23+E26</f>
        <v>12.33102794377435</v>
      </c>
      <c r="F22" s="11">
        <f t="shared" si="5"/>
        <v>10.96183481936372</v>
      </c>
      <c r="G22" s="11">
        <f t="shared" si="5"/>
        <v>10.003707634581669</v>
      </c>
      <c r="H22" s="11"/>
      <c r="I22" s="11">
        <f t="shared" si="5"/>
        <v>12.431217696538429</v>
      </c>
      <c r="J22" s="11">
        <f t="shared" si="5"/>
        <v>11.29186747616502</v>
      </c>
      <c r="K22" s="11">
        <f t="shared" si="5"/>
        <v>10.51555000417402</v>
      </c>
      <c r="L22" s="11"/>
      <c r="M22" s="11">
        <f t="shared" si="5"/>
        <v>5.6091166439577762</v>
      </c>
      <c r="N22" s="11">
        <f t="shared" si="5"/>
        <v>5.6077895919078591</v>
      </c>
      <c r="O22" s="11">
        <f t="shared" si="5"/>
        <v>5.6078594252225251</v>
      </c>
      <c r="P22" s="11">
        <f t="shared" si="5"/>
        <v>5.6053105898928965</v>
      </c>
      <c r="Q22" s="11"/>
      <c r="R22" s="11">
        <f t="shared" si="5"/>
        <v>14.022968899411611</v>
      </c>
      <c r="S22" s="11">
        <f t="shared" si="5"/>
        <v>13.541932383975595</v>
      </c>
      <c r="T22" s="11">
        <f t="shared" si="5"/>
        <v>12.294456424649532</v>
      </c>
      <c r="U22" s="11">
        <f t="shared" si="5"/>
        <v>11.336333282144617</v>
      </c>
    </row>
    <row r="23" spans="1:25" ht="12.55" customHeight="1" x14ac:dyDescent="0.2">
      <c r="B23" s="86"/>
      <c r="C23" s="38" t="s">
        <v>64</v>
      </c>
      <c r="D23" s="11">
        <f>D24+D25</f>
        <v>8.166018818578161</v>
      </c>
      <c r="E23" s="11">
        <f t="shared" ref="E23:U23" si="6">E24+E25</f>
        <v>7.6157544794398504</v>
      </c>
      <c r="F23" s="11">
        <f t="shared" si="6"/>
        <v>6.3741635704117598</v>
      </c>
      <c r="G23" s="11">
        <f t="shared" si="6"/>
        <v>5.4926545144062802</v>
      </c>
      <c r="H23" s="11"/>
      <c r="I23" s="11">
        <f t="shared" si="6"/>
        <v>7.7263244868832901</v>
      </c>
      <c r="J23" s="11">
        <f t="shared" si="6"/>
        <v>6.7218571565816294</v>
      </c>
      <c r="K23" s="11">
        <f t="shared" si="6"/>
        <v>6.0066836439848306</v>
      </c>
      <c r="L23" s="11"/>
      <c r="M23" s="11">
        <f t="shared" si="6"/>
        <v>2.4763542451559268</v>
      </c>
      <c r="N23" s="11">
        <f t="shared" si="6"/>
        <v>2.243974020621609</v>
      </c>
      <c r="O23" s="11">
        <f t="shared" si="6"/>
        <v>1.9537718592147451</v>
      </c>
      <c r="P23" s="11">
        <f t="shared" si="6"/>
        <v>1.840975930644946</v>
      </c>
      <c r="Q23" s="11"/>
      <c r="R23" s="11">
        <f t="shared" si="6"/>
        <v>8.8862641240409275</v>
      </c>
      <c r="S23" s="11">
        <f t="shared" si="6"/>
        <v>8.4106062790284408</v>
      </c>
      <c r="T23" s="11">
        <f t="shared" si="6"/>
        <v>7.2123483422499026</v>
      </c>
      <c r="U23" s="11">
        <f t="shared" si="6"/>
        <v>6.3372857667256763</v>
      </c>
      <c r="W23" s="65"/>
      <c r="X23" s="65"/>
      <c r="Y23" s="65"/>
    </row>
    <row r="24" spans="1:25" x14ac:dyDescent="0.2">
      <c r="B24" s="86"/>
      <c r="C24" s="39" t="s">
        <v>28</v>
      </c>
      <c r="D24" s="11">
        <f>MainTab_connection!E12</f>
        <v>6.5437163544123704</v>
      </c>
      <c r="E24" s="11">
        <f>MainTab_connection!F12</f>
        <v>5.9682174159450101</v>
      </c>
      <c r="F24" s="11">
        <f>MainTab_connection!G12</f>
        <v>4.8020676582030797</v>
      </c>
      <c r="G24" s="11">
        <f>MainTab_connection!H12</f>
        <v>4.0498882872549302</v>
      </c>
      <c r="H24" s="11"/>
      <c r="I24" s="11">
        <f>MainTab_connection!I12</f>
        <v>6.0360996053485803</v>
      </c>
      <c r="J24" s="11">
        <f>MainTab_connection!J12</f>
        <v>4.9861523238719698</v>
      </c>
      <c r="K24" s="11">
        <f>MainTab_connection!K12</f>
        <v>4.3068688291921902</v>
      </c>
      <c r="L24" s="11"/>
      <c r="M24" s="11">
        <f>MainTab_connection!L12</f>
        <v>1.9190907468037199</v>
      </c>
      <c r="N24" s="11">
        <f>MainTab_connection!M12</f>
        <v>1.61693645184944</v>
      </c>
      <c r="O24" s="11">
        <f>MainTab_connection!N12</f>
        <v>1.3107350714733701</v>
      </c>
      <c r="P24" s="11">
        <f>MainTab_connection!O12</f>
        <v>1.21902324086847</v>
      </c>
      <c r="Q24" s="11"/>
      <c r="R24" s="11">
        <f>MainTab_connection!P12</f>
        <v>8.0645966811496699</v>
      </c>
      <c r="S24" s="11">
        <f>MainTab_connection!Q12</f>
        <v>7.5265219677916804</v>
      </c>
      <c r="T24" s="11">
        <f>MainTab_connection!R12</f>
        <v>6.3299440477716002</v>
      </c>
      <c r="U24" s="11">
        <f>MainTab_connection!S12</f>
        <v>5.52574158381125</v>
      </c>
    </row>
    <row r="25" spans="1:25" x14ac:dyDescent="0.2">
      <c r="B25" s="86"/>
      <c r="C25" s="39" t="s">
        <v>65</v>
      </c>
      <c r="D25" s="11">
        <f>MainTab_connection!E13</f>
        <v>1.6223024641657899</v>
      </c>
      <c r="E25" s="11">
        <f>MainTab_connection!F13</f>
        <v>1.6475370634948401</v>
      </c>
      <c r="F25" s="11">
        <f>MainTab_connection!G13</f>
        <v>1.5720959122086799</v>
      </c>
      <c r="G25" s="11">
        <f>MainTab_connection!H13</f>
        <v>1.4427662271513499</v>
      </c>
      <c r="H25" s="11"/>
      <c r="I25" s="11">
        <f>MainTab_connection!I13</f>
        <v>1.6902248815347101</v>
      </c>
      <c r="J25" s="11">
        <f>MainTab_connection!J13</f>
        <v>1.73570483270966</v>
      </c>
      <c r="K25" s="11">
        <f>MainTab_connection!K13</f>
        <v>1.69981481479264</v>
      </c>
      <c r="L25" s="11"/>
      <c r="M25" s="11">
        <f>MainTab_connection!L13</f>
        <v>0.55726349835220701</v>
      </c>
      <c r="N25" s="11">
        <f>MainTab_connection!M13</f>
        <v>0.62703756877216899</v>
      </c>
      <c r="O25" s="11">
        <f>MainTab_connection!N13</f>
        <v>0.64303678774137496</v>
      </c>
      <c r="P25" s="11">
        <f>MainTab_connection!O13</f>
        <v>0.621952689776476</v>
      </c>
      <c r="Q25" s="11"/>
      <c r="R25" s="11">
        <f>MainTab_connection!P13</f>
        <v>0.82166744289125804</v>
      </c>
      <c r="S25" s="11">
        <f>MainTab_connection!Q13</f>
        <v>0.88408431123676001</v>
      </c>
      <c r="T25" s="11">
        <f>MainTab_connection!R13</f>
        <v>0.88240429447830204</v>
      </c>
      <c r="U25" s="11">
        <f>MainTab_connection!S13</f>
        <v>0.81154418291442598</v>
      </c>
    </row>
    <row r="26" spans="1:25" x14ac:dyDescent="0.2">
      <c r="B26" s="86"/>
      <c r="C26" s="39" t="s">
        <v>66</v>
      </c>
      <c r="D26" s="11">
        <f>D27+D28</f>
        <v>4.7787115999643195</v>
      </c>
      <c r="E26" s="11">
        <f t="shared" ref="E26:U26" si="7">E27+E28</f>
        <v>4.7152734643344996</v>
      </c>
      <c r="F26" s="11">
        <f t="shared" si="7"/>
        <v>4.5876712489519598</v>
      </c>
      <c r="G26" s="11">
        <f t="shared" si="7"/>
        <v>4.5110531201753901</v>
      </c>
      <c r="H26" s="11"/>
      <c r="I26" s="11">
        <f t="shared" si="7"/>
        <v>4.7048932096551397</v>
      </c>
      <c r="J26" s="11">
        <f t="shared" si="7"/>
        <v>4.5700103195833899</v>
      </c>
      <c r="K26" s="11">
        <f t="shared" si="7"/>
        <v>4.5088663601891898</v>
      </c>
      <c r="L26" s="11"/>
      <c r="M26" s="11">
        <f t="shared" si="7"/>
        <v>3.1327623988018498</v>
      </c>
      <c r="N26" s="11">
        <f t="shared" si="7"/>
        <v>3.3638155712862501</v>
      </c>
      <c r="O26" s="11">
        <f t="shared" si="7"/>
        <v>3.6540875660077798</v>
      </c>
      <c r="P26" s="11">
        <f t="shared" si="7"/>
        <v>3.7643346592479503</v>
      </c>
      <c r="Q26" s="11"/>
      <c r="R26" s="11">
        <f t="shared" si="7"/>
        <v>5.1367047753706832</v>
      </c>
      <c r="S26" s="11">
        <f t="shared" si="7"/>
        <v>5.1313261049471555</v>
      </c>
      <c r="T26" s="11">
        <f t="shared" si="7"/>
        <v>5.0821080823996301</v>
      </c>
      <c r="U26" s="11">
        <f t="shared" si="7"/>
        <v>4.9990475154189404</v>
      </c>
    </row>
    <row r="27" spans="1:25" x14ac:dyDescent="0.2">
      <c r="B27" s="86"/>
      <c r="C27" s="39" t="s">
        <v>34</v>
      </c>
      <c r="D27" s="11">
        <f>MainTab_connection!E14</f>
        <v>3.2091179096167299</v>
      </c>
      <c r="E27" s="11">
        <f>MainTab_connection!F14</f>
        <v>3.06005389543874</v>
      </c>
      <c r="F27" s="11">
        <f>MainTab_connection!G14</f>
        <v>2.7961494068386599</v>
      </c>
      <c r="G27" s="11">
        <f>MainTab_connection!H14</f>
        <v>2.6534633423104501</v>
      </c>
      <c r="H27" s="11"/>
      <c r="I27" s="11">
        <f>MainTab_connection!I14</f>
        <v>3.0371189260384699</v>
      </c>
      <c r="J27" s="11">
        <f>MainTab_connection!J14</f>
        <v>2.7232093440580298</v>
      </c>
      <c r="K27" s="11">
        <f>MainTab_connection!K14</f>
        <v>2.5557065673643899</v>
      </c>
      <c r="L27" s="11"/>
      <c r="M27" s="11">
        <f>MainTab_connection!L14</f>
        <v>2.1323824615248799</v>
      </c>
      <c r="N27" s="11">
        <f>MainTab_connection!M14</f>
        <v>2.18070774312132</v>
      </c>
      <c r="O27" s="11">
        <f>MainTab_connection!N14</f>
        <v>2.2326807112418399</v>
      </c>
      <c r="P27" s="11">
        <f>MainTab_connection!O14</f>
        <v>2.2268746914970801</v>
      </c>
      <c r="Q27" s="11"/>
      <c r="R27" s="11">
        <f>MainTab_connection!P14</f>
        <v>4.2486742030382798</v>
      </c>
      <c r="S27" s="11">
        <f>MainTab_connection!Q14</f>
        <v>4.1457505866564501</v>
      </c>
      <c r="T27" s="11">
        <f>MainTab_connection!R14</f>
        <v>3.9521932644126401</v>
      </c>
      <c r="U27" s="11">
        <f>MainTab_connection!S14</f>
        <v>3.8186113851096199</v>
      </c>
    </row>
    <row r="28" spans="1:25" x14ac:dyDescent="0.2">
      <c r="B28" s="91"/>
      <c r="C28" s="38" t="s">
        <v>67</v>
      </c>
      <c r="D28" s="11">
        <f>MainTab_connection!E15</f>
        <v>1.56959369034759</v>
      </c>
      <c r="E28" s="11">
        <f>MainTab_connection!F15</f>
        <v>1.6552195688957601</v>
      </c>
      <c r="F28" s="11">
        <f>MainTab_connection!G15</f>
        <v>1.7915218421132999</v>
      </c>
      <c r="G28" s="11">
        <f>MainTab_connection!H15</f>
        <v>1.85758977786494</v>
      </c>
      <c r="H28" s="11"/>
      <c r="I28" s="11">
        <f>MainTab_connection!I15</f>
        <v>1.66777428361667</v>
      </c>
      <c r="J28" s="11">
        <f>MainTab_connection!J15</f>
        <v>1.84680097552536</v>
      </c>
      <c r="K28" s="11">
        <f>MainTab_connection!K15</f>
        <v>1.9531597928247999</v>
      </c>
      <c r="L28" s="11"/>
      <c r="M28" s="11">
        <f>MainTab_connection!L15</f>
        <v>1.0003799372769699</v>
      </c>
      <c r="N28" s="11">
        <f>MainTab_connection!M15</f>
        <v>1.1831078281649301</v>
      </c>
      <c r="O28" s="11">
        <f>MainTab_connection!N15</f>
        <v>1.42140685476594</v>
      </c>
      <c r="P28" s="11">
        <f>MainTab_connection!O15</f>
        <v>1.53745996775087</v>
      </c>
      <c r="Q28" s="11"/>
      <c r="R28" s="11">
        <f>MainTab_connection!P15</f>
        <v>0.88803057233240301</v>
      </c>
      <c r="S28" s="11">
        <f>MainTab_connection!Q15</f>
        <v>0.985575518290705</v>
      </c>
      <c r="T28" s="11">
        <f>MainTab_connection!R15</f>
        <v>1.12991481798699</v>
      </c>
      <c r="U28" s="11">
        <f>MainTab_connection!S15</f>
        <v>1.18043613030932</v>
      </c>
    </row>
    <row r="29" spans="1:25" x14ac:dyDescent="0.2">
      <c r="B29" s="29"/>
      <c r="C29" s="35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</row>
    <row r="30" spans="1:25" x14ac:dyDescent="0.2">
      <c r="B30" s="74" t="s">
        <v>99</v>
      </c>
      <c r="C30" s="19" t="s">
        <v>37</v>
      </c>
      <c r="D30" s="20">
        <f>MainTab_connection!E16</f>
        <v>475.58947798198199</v>
      </c>
      <c r="E30" s="20">
        <f>MainTab_connection!F16</f>
        <v>434.41171841657001</v>
      </c>
      <c r="F30" s="20">
        <f>MainTab_connection!G16</f>
        <v>354.448608991117</v>
      </c>
      <c r="G30" s="20">
        <f>MainTab_connection!H16</f>
        <v>302.37901585019603</v>
      </c>
      <c r="H30" s="20"/>
      <c r="I30" s="20">
        <f>MainTab_connection!I16</f>
        <v>444.10053799944302</v>
      </c>
      <c r="J30" s="20">
        <f>MainTab_connection!J16</f>
        <v>383.48724773895299</v>
      </c>
      <c r="K30" s="20">
        <f>MainTab_connection!K16</f>
        <v>344.27110551011702</v>
      </c>
      <c r="L30" s="20"/>
      <c r="M30" s="20">
        <f>MainTab_connection!L16</f>
        <v>147.44065430980501</v>
      </c>
      <c r="N30" s="20">
        <f>MainTab_connection!M16</f>
        <v>133.85730174782699</v>
      </c>
      <c r="O30" s="20">
        <f>MainTab_connection!N16</f>
        <v>117.090309307596</v>
      </c>
      <c r="P30" s="20">
        <f>MainTab_connection!O16</f>
        <v>109.90035907154</v>
      </c>
      <c r="Q30" s="20"/>
      <c r="R30" s="20">
        <f>MainTab_connection!P16</f>
        <v>518.92565904595097</v>
      </c>
      <c r="S30" s="20">
        <f>MainTab_connection!Q16</f>
        <v>478.912641248878</v>
      </c>
      <c r="T30" s="20">
        <f>MainTab_connection!R16</f>
        <v>397.57980251262501</v>
      </c>
      <c r="U30" s="20">
        <f>MainTab_connection!S16</f>
        <v>344.41633518340598</v>
      </c>
    </row>
    <row r="31" spans="1:25" x14ac:dyDescent="0.2">
      <c r="B31" s="74"/>
      <c r="C31" s="19" t="s">
        <v>44</v>
      </c>
      <c r="D31" s="20">
        <f>MainTab_connection!E22</f>
        <v>381.10647479490001</v>
      </c>
      <c r="E31" s="20">
        <f>MainTab_connection!F22</f>
        <v>340.43423938412798</v>
      </c>
      <c r="F31" s="20">
        <f>MainTab_connection!G22</f>
        <v>267.02894943459398</v>
      </c>
      <c r="G31" s="20">
        <f>MainTab_connection!H22</f>
        <v>222.95253258537599</v>
      </c>
      <c r="H31" s="20"/>
      <c r="I31" s="20">
        <f>MainTab_connection!I22</f>
        <v>346.94829174005702</v>
      </c>
      <c r="J31" s="20">
        <f>MainTab_connection!J22</f>
        <v>284.46391926323599</v>
      </c>
      <c r="K31" s="20">
        <f>MainTab_connection!K22</f>
        <v>246.846776190367</v>
      </c>
      <c r="L31" s="20"/>
      <c r="M31" s="20">
        <f>MainTab_connection!L22</f>
        <v>114.261518093432</v>
      </c>
      <c r="N31" s="20">
        <f>MainTab_connection!M22</f>
        <v>96.453322789501996</v>
      </c>
      <c r="O31" s="20">
        <f>MainTab_connection!N22</f>
        <v>78.552863895181304</v>
      </c>
      <c r="P31" s="20">
        <f>MainTab_connection!O22</f>
        <v>72.771778086780401</v>
      </c>
      <c r="Q31" s="20"/>
      <c r="R31" s="20">
        <f>MainTab_connection!P22</f>
        <v>470.943254588108</v>
      </c>
      <c r="S31" s="20">
        <f>MainTab_connection!Q22</f>
        <v>428.57154352839399</v>
      </c>
      <c r="T31" s="20">
        <f>MainTab_connection!R22</f>
        <v>348.93737587332402</v>
      </c>
      <c r="U31" s="20">
        <f>MainTab_connection!S22</f>
        <v>300.31084844863102</v>
      </c>
    </row>
    <row r="32" spans="1:25" x14ac:dyDescent="0.2">
      <c r="B32" s="74"/>
      <c r="C32" s="19" t="s">
        <v>45</v>
      </c>
      <c r="D32" s="20">
        <f>MainTab_connection!E23</f>
        <v>94.483003187082403</v>
      </c>
      <c r="E32" s="20">
        <f>MainTab_connection!F23</f>
        <v>93.977479032441806</v>
      </c>
      <c r="F32" s="20">
        <f>MainTab_connection!G23</f>
        <v>87.4196595565233</v>
      </c>
      <c r="G32" s="20">
        <f>MainTab_connection!H23</f>
        <v>79.426483264819396</v>
      </c>
      <c r="H32" s="20"/>
      <c r="I32" s="20">
        <f>MainTab_connection!I23</f>
        <v>97.152246259386104</v>
      </c>
      <c r="J32" s="20">
        <f>MainTab_connection!J23</f>
        <v>99.023328475716397</v>
      </c>
      <c r="K32" s="20">
        <f>MainTab_connection!K23</f>
        <v>97.424329319750797</v>
      </c>
      <c r="L32" s="20"/>
      <c r="M32" s="20">
        <f>MainTab_connection!L23</f>
        <v>33.1791362163722</v>
      </c>
      <c r="N32" s="20">
        <f>MainTab_connection!M23</f>
        <v>37.403978958325702</v>
      </c>
      <c r="O32" s="20">
        <f>MainTab_connection!N23</f>
        <v>38.537445412414897</v>
      </c>
      <c r="P32" s="20">
        <f>MainTab_connection!O23</f>
        <v>37.128580984760099</v>
      </c>
      <c r="Q32" s="20"/>
      <c r="R32" s="20">
        <f>MainTab_connection!P23</f>
        <v>47.982404457842499</v>
      </c>
      <c r="S32" s="20">
        <f>MainTab_connection!Q23</f>
        <v>50.341097720484598</v>
      </c>
      <c r="T32" s="20">
        <f>MainTab_connection!R23</f>
        <v>48.642426639301</v>
      </c>
      <c r="U32" s="20">
        <f>MainTab_connection!S23</f>
        <v>44.105486734775198</v>
      </c>
    </row>
    <row r="33" spans="2:31" x14ac:dyDescent="0.2">
      <c r="B33" s="74"/>
      <c r="C33" s="19" t="s">
        <v>69</v>
      </c>
      <c r="D33" s="20">
        <f>MainTab_connection!E17</f>
        <v>39.550850836860299</v>
      </c>
      <c r="E33" s="20">
        <f>MainTab_connection!F17</f>
        <v>-6.2921968714732301</v>
      </c>
      <c r="F33" s="20">
        <f>MainTab_connection!G17</f>
        <v>-92.415825602399394</v>
      </c>
      <c r="G33" s="20">
        <f>MainTab_connection!H17</f>
        <v>-141.528912190531</v>
      </c>
      <c r="H33" s="20"/>
      <c r="I33" s="20">
        <f>MainTab_connection!I17</f>
        <v>11.9352527243887</v>
      </c>
      <c r="J33" s="20">
        <f>MainTab_connection!J17</f>
        <v>-49.331111564262002</v>
      </c>
      <c r="K33" s="20">
        <f>MainTab_connection!K17</f>
        <v>-89.2039098247661</v>
      </c>
      <c r="L33" s="20"/>
      <c r="M33" s="20">
        <f>MainTab_connection!L17</f>
        <v>131.33375844272501</v>
      </c>
      <c r="N33" s="20">
        <f>MainTab_connection!M17</f>
        <v>56.557041990126997</v>
      </c>
      <c r="O33" s="20">
        <f>MainTab_connection!N17</f>
        <v>-47.844456150258402</v>
      </c>
      <c r="P33" s="20">
        <f>MainTab_connection!O17</f>
        <v>-105.88083405169</v>
      </c>
      <c r="Q33" s="20"/>
      <c r="R33" s="20">
        <f>MainTab_connection!P17</f>
        <v>35.716255057449303</v>
      </c>
      <c r="S33" s="20">
        <f>MainTab_connection!Q17</f>
        <v>-21.924463867798</v>
      </c>
      <c r="T33" s="20">
        <f>MainTab_connection!R17</f>
        <v>-124.087763098873</v>
      </c>
      <c r="U33" s="20">
        <f>MainTab_connection!S17</f>
        <v>-178.73530125152601</v>
      </c>
    </row>
    <row r="34" spans="2:31" x14ac:dyDescent="0.2">
      <c r="B34" s="74"/>
      <c r="C34" s="19" t="s">
        <v>94</v>
      </c>
      <c r="D34" s="20">
        <f>D35+D38</f>
        <v>-247.4191976369064</v>
      </c>
      <c r="E34" s="20">
        <f t="shared" ref="E34:G34" si="8">E35+E38</f>
        <v>-129.5523909388553</v>
      </c>
      <c r="F34" s="20">
        <f t="shared" si="8"/>
        <v>82.750157686670107</v>
      </c>
      <c r="G34" s="20">
        <f t="shared" si="8"/>
        <v>197.78105167624221</v>
      </c>
      <c r="H34" s="20"/>
      <c r="I34" s="20">
        <f t="shared" ref="I34" si="9">I35+I38</f>
        <v>-114.8579998625456</v>
      </c>
      <c r="J34" s="20">
        <f t="shared" ref="J34" si="10">J35+J38</f>
        <v>162.86129517069202</v>
      </c>
      <c r="K34" s="20">
        <f t="shared" ref="K34" si="11">K35+K38</f>
        <v>348.00163307201097</v>
      </c>
      <c r="L34" s="20"/>
      <c r="M34" s="20">
        <f>M35+M38</f>
        <v>-122.99211097434458</v>
      </c>
      <c r="N34" s="20">
        <f t="shared" ref="N34" si="12">N35+N38</f>
        <v>24.598836539312202</v>
      </c>
      <c r="O34" s="20">
        <f t="shared" ref="O34" si="13">O35+O38</f>
        <v>209.2086387480291</v>
      </c>
      <c r="P34" s="20">
        <f t="shared" ref="P34" si="14">P35+P38</f>
        <v>299.35494565861808</v>
      </c>
      <c r="Q34" s="20"/>
      <c r="R34" s="20">
        <f>R35+R38</f>
        <v>-268.11368345210849</v>
      </c>
      <c r="S34" s="20">
        <f t="shared" ref="S34" si="15">S35+S38</f>
        <v>-127.7441880013933</v>
      </c>
      <c r="T34" s="20">
        <f t="shared" ref="T34" si="16">T35+T38</f>
        <v>111.99076734383058</v>
      </c>
      <c r="U34" s="20">
        <f t="shared" ref="U34" si="17">U35+U38</f>
        <v>231.95521317365467</v>
      </c>
    </row>
    <row r="35" spans="2:31" x14ac:dyDescent="0.2">
      <c r="B35" s="74"/>
      <c r="C35" s="19" t="s">
        <v>47</v>
      </c>
      <c r="D35" s="20">
        <f>D36+D37</f>
        <v>-133.8241728149614</v>
      </c>
      <c r="E35" s="20">
        <f t="shared" ref="E35:U35" si="18">E36+E37</f>
        <v>-50.668904683782202</v>
      </c>
      <c r="F35" s="20">
        <f t="shared" si="18"/>
        <v>97.972905443197504</v>
      </c>
      <c r="G35" s="20">
        <f t="shared" si="18"/>
        <v>181.4190357033647</v>
      </c>
      <c r="H35" s="20"/>
      <c r="I35" s="20">
        <f t="shared" si="18"/>
        <v>35.579179149375399</v>
      </c>
      <c r="J35" s="20">
        <f t="shared" si="18"/>
        <v>399.76798223419303</v>
      </c>
      <c r="K35" s="20">
        <f t="shared" si="18"/>
        <v>648.28582037200999</v>
      </c>
      <c r="L35" s="20"/>
      <c r="M35" s="20">
        <f t="shared" si="18"/>
        <v>-37.754496021157991</v>
      </c>
      <c r="N35" s="20">
        <f t="shared" si="18"/>
        <v>63.844355962629706</v>
      </c>
      <c r="O35" s="20">
        <f t="shared" si="18"/>
        <v>192.74622671296149</v>
      </c>
      <c r="P35" s="20">
        <f t="shared" si="18"/>
        <v>256.48418263269616</v>
      </c>
      <c r="Q35" s="20"/>
      <c r="R35" s="20">
        <f t="shared" si="18"/>
        <v>-150.16350701238849</v>
      </c>
      <c r="S35" s="20">
        <f t="shared" si="18"/>
        <v>-50.914245243732594</v>
      </c>
      <c r="T35" s="20">
        <f t="shared" si="18"/>
        <v>118.48681004325059</v>
      </c>
      <c r="U35" s="20">
        <f t="shared" si="18"/>
        <v>207.18518548150678</v>
      </c>
      <c r="W35" s="65"/>
    </row>
    <row r="36" spans="2:31" x14ac:dyDescent="0.2">
      <c r="B36" s="74"/>
      <c r="C36" s="19" t="s">
        <v>40</v>
      </c>
      <c r="D36" s="20">
        <f>MainTab_connection!E18</f>
        <v>84.497094292831605</v>
      </c>
      <c r="E36" s="20">
        <f>MainTab_connection!F18</f>
        <v>72.232585751732799</v>
      </c>
      <c r="F36" s="20">
        <f>MainTab_connection!G18</f>
        <v>51.839227667629103</v>
      </c>
      <c r="G36" s="20">
        <f>MainTab_connection!H18</f>
        <v>41.176391224537703</v>
      </c>
      <c r="H36" s="20"/>
      <c r="I36" s="20">
        <f>MainTab_connection!I18</f>
        <v>85.334656268003201</v>
      </c>
      <c r="J36" s="20">
        <f>MainTab_connection!J18</f>
        <v>101.01665995655</v>
      </c>
      <c r="K36" s="20">
        <f>MainTab_connection!K18</f>
        <v>121.52712112247001</v>
      </c>
      <c r="L36" s="20"/>
      <c r="M36" s="20">
        <f>MainTab_connection!L18</f>
        <v>107.742459768971</v>
      </c>
      <c r="N36" s="20">
        <f>MainTab_connection!M18</f>
        <v>88.334305230156303</v>
      </c>
      <c r="O36" s="20">
        <f>MainTab_connection!N18</f>
        <v>65.188552205173494</v>
      </c>
      <c r="P36" s="20">
        <f>MainTab_connection!O18</f>
        <v>52.947567631124201</v>
      </c>
      <c r="Q36" s="20"/>
      <c r="R36" s="20">
        <f>MainTab_connection!P18</f>
        <v>81.276727338294506</v>
      </c>
      <c r="S36" s="20">
        <f>MainTab_connection!Q18</f>
        <v>65.874763296167401</v>
      </c>
      <c r="T36" s="20">
        <f>MainTab_connection!R18</f>
        <v>41.697274905817999</v>
      </c>
      <c r="U36" s="20">
        <f>MainTab_connection!S18</f>
        <v>29.107062732745799</v>
      </c>
    </row>
    <row r="37" spans="2:31" x14ac:dyDescent="0.2">
      <c r="B37" s="74"/>
      <c r="C37" s="19" t="s">
        <v>41</v>
      </c>
      <c r="D37" s="20">
        <f>MainTab_connection!E19</f>
        <v>-218.32126710779301</v>
      </c>
      <c r="E37" s="20">
        <f>MainTab_connection!F19</f>
        <v>-122.901490435515</v>
      </c>
      <c r="F37" s="20">
        <f>MainTab_connection!G19</f>
        <v>46.133677775568401</v>
      </c>
      <c r="G37" s="20">
        <f>MainTab_connection!H19</f>
        <v>140.242644478827</v>
      </c>
      <c r="H37" s="20"/>
      <c r="I37" s="20">
        <f>MainTab_connection!I19</f>
        <v>-49.755477118627802</v>
      </c>
      <c r="J37" s="20">
        <f>MainTab_connection!J19</f>
        <v>298.751322277643</v>
      </c>
      <c r="K37" s="20">
        <f>MainTab_connection!K19</f>
        <v>526.75869924953997</v>
      </c>
      <c r="L37" s="20"/>
      <c r="M37" s="20">
        <f>MainTab_connection!L19</f>
        <v>-145.49695579012899</v>
      </c>
      <c r="N37" s="20">
        <f>MainTab_connection!M19</f>
        <v>-24.489949267526601</v>
      </c>
      <c r="O37" s="20">
        <f>MainTab_connection!N19</f>
        <v>127.55767450778799</v>
      </c>
      <c r="P37" s="20">
        <f>MainTab_connection!O19</f>
        <v>203.53661500157199</v>
      </c>
      <c r="Q37" s="20"/>
      <c r="R37" s="20">
        <f>MainTab_connection!P19</f>
        <v>-231.440234350683</v>
      </c>
      <c r="S37" s="20">
        <f>MainTab_connection!Q19</f>
        <v>-116.7890085399</v>
      </c>
      <c r="T37" s="20">
        <f>MainTab_connection!R19</f>
        <v>76.789535137432594</v>
      </c>
      <c r="U37" s="20">
        <f>MainTab_connection!S19</f>
        <v>178.07812274876099</v>
      </c>
    </row>
    <row r="38" spans="2:31" x14ac:dyDescent="0.2">
      <c r="B38" s="74"/>
      <c r="C38" s="19" t="s">
        <v>93</v>
      </c>
      <c r="D38" s="20">
        <f>MainTab_connection!E20</f>
        <v>-113.595024821945</v>
      </c>
      <c r="E38" s="20">
        <f>MainTab_connection!F20</f>
        <v>-78.883486255073095</v>
      </c>
      <c r="F38" s="20">
        <f>MainTab_connection!G20</f>
        <v>-15.222747756527401</v>
      </c>
      <c r="G38" s="20">
        <f>MainTab_connection!H20</f>
        <v>16.362015972877501</v>
      </c>
      <c r="H38" s="20"/>
      <c r="I38" s="20">
        <f>MainTab_connection!I20</f>
        <v>-150.43717901192099</v>
      </c>
      <c r="J38" s="20">
        <f>MainTab_connection!J20</f>
        <v>-236.90668706350101</v>
      </c>
      <c r="K38" s="20">
        <f>MainTab_connection!K20</f>
        <v>-300.28418729999902</v>
      </c>
      <c r="L38" s="20"/>
      <c r="M38" s="20">
        <f>MainTab_connection!L20</f>
        <v>-85.237614953186593</v>
      </c>
      <c r="N38" s="20">
        <f>MainTab_connection!M20</f>
        <v>-39.245519423317504</v>
      </c>
      <c r="O38" s="20">
        <f>MainTab_connection!N20</f>
        <v>16.462412035067601</v>
      </c>
      <c r="P38" s="20">
        <f>MainTab_connection!O20</f>
        <v>42.870763025921903</v>
      </c>
      <c r="Q38" s="20"/>
      <c r="R38" s="20">
        <f>MainTab_connection!P20</f>
        <v>-117.95017643972</v>
      </c>
      <c r="S38" s="20">
        <f>MainTab_connection!Q20</f>
        <v>-76.829942757660703</v>
      </c>
      <c r="T38" s="20">
        <f>MainTab_connection!R20</f>
        <v>-6.4960426994200002</v>
      </c>
      <c r="U38" s="20">
        <f>MainTab_connection!S20</f>
        <v>24.770027692147899</v>
      </c>
    </row>
    <row r="39" spans="2:31" x14ac:dyDescent="0.2">
      <c r="B39" s="29"/>
      <c r="C39" s="35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</row>
    <row r="40" spans="2:31" ht="15.05" customHeight="1" x14ac:dyDescent="0.2">
      <c r="B40" s="92" t="s">
        <v>84</v>
      </c>
      <c r="C40" s="40" t="s">
        <v>47</v>
      </c>
      <c r="D40" s="26">
        <f>-MainTab_connection!E24</f>
        <v>-3.2707202855200999</v>
      </c>
      <c r="E40" s="26">
        <f>-MainTab_connection!F24</f>
        <v>-1.56570173221192</v>
      </c>
      <c r="F40" s="26">
        <f>-MainTab_connection!G24</f>
        <v>1.1012223859888699</v>
      </c>
      <c r="G40" s="26">
        <f>-MainTab_connection!H24</f>
        <v>2.37890104411666</v>
      </c>
      <c r="H40" s="26"/>
      <c r="I40" s="26">
        <f>-MainTab_connection!I24</f>
        <v>-4.6885512296063803E-2</v>
      </c>
      <c r="J40" s="26">
        <f>-MainTab_connection!J24</f>
        <v>6.0833130120436802</v>
      </c>
      <c r="K40" s="26">
        <f>-MainTab_connection!K24</f>
        <v>9.7341232378259495</v>
      </c>
      <c r="L40" s="26"/>
      <c r="M40" s="26">
        <f>-MainTab_connection!L24</f>
        <v>-1.27521949262751</v>
      </c>
      <c r="N40" s="26">
        <f>-MainTab_connection!M24</f>
        <v>0.95498741433381495</v>
      </c>
      <c r="O40" s="26">
        <f>-MainTab_connection!N24</f>
        <v>2.9294317802210501</v>
      </c>
      <c r="P40" s="26">
        <f>-MainTab_connection!O24</f>
        <v>3.6757299648936601</v>
      </c>
      <c r="Q40" s="26"/>
      <c r="R40" s="26">
        <f>-MainTab_connection!P24</f>
        <v>-3.00184336617466</v>
      </c>
      <c r="S40" s="26">
        <f>-MainTab_connection!Q24</f>
        <v>-1.27670429015982</v>
      </c>
      <c r="T40" s="26">
        <f>-MainTab_connection!R24</f>
        <v>1.3038201700834</v>
      </c>
      <c r="U40" s="26">
        <f>-MainTab_connection!S24</f>
        <v>2.5278054840647401</v>
      </c>
      <c r="W40" s="65"/>
    </row>
    <row r="41" spans="2:31" ht="15.05" customHeight="1" x14ac:dyDescent="0.2">
      <c r="B41" s="93"/>
      <c r="C41" s="41" t="s">
        <v>93</v>
      </c>
      <c r="D41" s="27">
        <f>-MainTab_connection!E25</f>
        <v>-1.27779985616853</v>
      </c>
      <c r="E41" s="27">
        <f>-MainTab_connection!F25</f>
        <v>-0.81500087270092203</v>
      </c>
      <c r="F41" s="27">
        <f>-MainTab_connection!G25</f>
        <v>-8.1210588981657006E-2</v>
      </c>
      <c r="G41" s="27">
        <f>-MainTab_connection!H25</f>
        <v>0.28403226291875</v>
      </c>
      <c r="H41" s="27"/>
      <c r="I41" s="27">
        <f>-MainTab_connection!I25</f>
        <v>-1.8008986413783701</v>
      </c>
      <c r="J41" s="27">
        <f>-MainTab_connection!J25</f>
        <v>-2.9090254173652901</v>
      </c>
      <c r="K41" s="27">
        <f>-MainTab_connection!K25</f>
        <v>-3.6345116929274299</v>
      </c>
      <c r="L41" s="27"/>
      <c r="M41" s="27">
        <f>-MainTab_connection!L25</f>
        <v>-0.87939678595397797</v>
      </c>
      <c r="N41" s="27">
        <f>-MainTab_connection!M25</f>
        <v>-0.190763879512167</v>
      </c>
      <c r="O41" s="27">
        <f>-MainTab_connection!N25</f>
        <v>0.373555106031011</v>
      </c>
      <c r="P41" s="27">
        <f>-MainTab_connection!O25</f>
        <v>0.614659576867994</v>
      </c>
      <c r="Q41" s="27"/>
      <c r="R41" s="27">
        <f>-MainTab_connection!P25</f>
        <v>-1.2176195973089301</v>
      </c>
      <c r="S41" s="27">
        <f>-MainTab_connection!Q25</f>
        <v>-0.74171626199978402</v>
      </c>
      <c r="T41" s="27">
        <f>-MainTab_connection!R25</f>
        <v>-3.6760367256456497E-2</v>
      </c>
      <c r="U41" s="27">
        <f>-MainTab_connection!S25</f>
        <v>0.30845898077515899</v>
      </c>
      <c r="W41" s="65"/>
    </row>
    <row r="42" spans="2:31" ht="15.05" customHeight="1" x14ac:dyDescent="0.2">
      <c r="B42" s="93"/>
      <c r="C42" s="41" t="s">
        <v>81</v>
      </c>
      <c r="D42" s="27">
        <f>-D11-(D40+D41)</f>
        <v>1.7385792376682296</v>
      </c>
      <c r="E42" s="27">
        <f>-E11-(E40+E41)</f>
        <v>0.87354260193619182</v>
      </c>
      <c r="F42" s="27">
        <f>-F11-(F40+F41)</f>
        <v>-0.3020298970285239</v>
      </c>
      <c r="G42" s="27">
        <f>-G11-(G40+G41)</f>
        <v>-0.76807798991086029</v>
      </c>
      <c r="H42" s="27"/>
      <c r="I42" s="27">
        <f>-I11-(I40+I41)</f>
        <v>0.43127308376089402</v>
      </c>
      <c r="J42" s="27">
        <f>-J11-(J40+J41)</f>
        <v>-1.9827302015785502</v>
      </c>
      <c r="K42" s="27">
        <f>-K11-(K40+K41)</f>
        <v>-3.3899905075053893</v>
      </c>
      <c r="L42" s="27"/>
      <c r="M42" s="27">
        <f>-M11-(M40+M41)</f>
        <v>0.57209678661397789</v>
      </c>
      <c r="N42" s="27">
        <f>-N11-(N40+N41)</f>
        <v>-0.5292596467848909</v>
      </c>
      <c r="O42" s="27">
        <f>-O11-(O40+O41)</f>
        <v>-1.2213847856713511</v>
      </c>
      <c r="P42" s="27">
        <f>-P11-(P40+P41)</f>
        <v>-1.4155231589077846</v>
      </c>
      <c r="Q42" s="27"/>
      <c r="R42" s="27">
        <f>-R11-(R40+R41)</f>
        <v>1.5735896324913901</v>
      </c>
      <c r="S42" s="27">
        <f>-S11-(S40+S41)</f>
        <v>0.7132645241328941</v>
      </c>
      <c r="T42" s="27">
        <f>-T11-(T40+T41)</f>
        <v>-0.37987753079333353</v>
      </c>
      <c r="U42" s="27">
        <f>-U11-(U40+U41)</f>
        <v>-0.80614055972854892</v>
      </c>
    </row>
    <row r="43" spans="2:31" ht="15.05" customHeight="1" x14ac:dyDescent="0.2">
      <c r="B43" s="92" t="s">
        <v>97</v>
      </c>
      <c r="C43" s="40" t="s">
        <v>47</v>
      </c>
      <c r="D43" s="26">
        <f>D40/D35*1000</f>
        <v>24.440429682629333</v>
      </c>
      <c r="E43" s="26">
        <f>E40/E35*1000</f>
        <v>30.900642948239227</v>
      </c>
      <c r="F43" s="26">
        <f>F40/F35*1000</f>
        <v>11.24007072166839</v>
      </c>
      <c r="G43" s="26">
        <f>G40/G35*1000</f>
        <v>13.112742193197203</v>
      </c>
      <c r="H43" s="26"/>
      <c r="I43" s="26">
        <f>I40/I35*1000</f>
        <v>-1.3177794827480409</v>
      </c>
      <c r="J43" s="26">
        <f>J40/J35*1000</f>
        <v>15.217109129264733</v>
      </c>
      <c r="K43" s="26">
        <f>K40/K35*1000</f>
        <v>15.01517221561341</v>
      </c>
      <c r="L43" s="26"/>
      <c r="M43" s="26">
        <f>M40/M35*1000</f>
        <v>33.776626018603572</v>
      </c>
      <c r="N43" s="26">
        <f>N40/N35*1000</f>
        <v>14.958055413587411</v>
      </c>
      <c r="O43" s="26">
        <f>O40/O35*1000</f>
        <v>15.19838717560771</v>
      </c>
      <c r="P43" s="26">
        <f>P40/P35*1000</f>
        <v>14.331214997992957</v>
      </c>
      <c r="Q43" s="26"/>
      <c r="R43" s="26">
        <f>R40/R35*1000</f>
        <v>19.990498529892538</v>
      </c>
      <c r="S43" s="26">
        <f>S40/S35*1000</f>
        <v>25.075581186524197</v>
      </c>
      <c r="T43" s="26">
        <f>T40/T35*1000</f>
        <v>11.003926678484076</v>
      </c>
      <c r="U43" s="26">
        <f>U40/U35*1000</f>
        <v>12.200705751185914</v>
      </c>
      <c r="W43" s="67"/>
      <c r="X43" s="67"/>
      <c r="Y43" s="67"/>
      <c r="Z43" s="67"/>
      <c r="AA43" s="67"/>
      <c r="AB43" s="67"/>
      <c r="AD43" s="67"/>
      <c r="AE43" s="67"/>
    </row>
    <row r="44" spans="2:31" ht="15.05" customHeight="1" x14ac:dyDescent="0.2">
      <c r="B44" s="93"/>
      <c r="C44" s="41" t="s">
        <v>93</v>
      </c>
      <c r="D44" s="27">
        <f>D41/D38*1000</f>
        <v>11.248730815204475</v>
      </c>
      <c r="E44" s="27">
        <f>E41/E38*1000</f>
        <v>10.331704535288694</v>
      </c>
      <c r="F44" s="27">
        <f>F41/F38*1000</f>
        <v>5.334818015810221</v>
      </c>
      <c r="G44" s="27">
        <f>G41/G38*1000</f>
        <v>17.359246158271461</v>
      </c>
      <c r="H44" s="27"/>
      <c r="I44" s="27">
        <f>I41/I38*1000</f>
        <v>11.971100848917558</v>
      </c>
      <c r="J44" s="27">
        <f>J41/J38*1000</f>
        <v>12.279203484811504</v>
      </c>
      <c r="K44" s="27">
        <f>K41/K38*1000</f>
        <v>12.103573370303279</v>
      </c>
      <c r="L44" s="27"/>
      <c r="M44" s="27">
        <f>M41/M38*1000</f>
        <v>10.317003666010036</v>
      </c>
      <c r="N44" s="27">
        <f>N41/N38*1000</f>
        <v>4.8607811112018489</v>
      </c>
      <c r="O44" s="27">
        <f>O41/O38*1000</f>
        <v>22.691395722284085</v>
      </c>
      <c r="P44" s="27">
        <f>P41/P38*1000</f>
        <v>14.337500279534066</v>
      </c>
      <c r="Q44" s="27"/>
      <c r="R44" s="27">
        <f>R41/R38*1000</f>
        <v>10.323168935073284</v>
      </c>
      <c r="S44" s="27">
        <f>S41/S38*1000</f>
        <v>9.6539999299404347</v>
      </c>
      <c r="T44" s="27">
        <f>T41/T38*1000</f>
        <v>5.6588863339427631</v>
      </c>
      <c r="U44" s="27">
        <f>U41/U38*1000</f>
        <v>12.45291222960322</v>
      </c>
    </row>
    <row r="45" spans="2:31" ht="15.05" customHeight="1" x14ac:dyDescent="0.2">
      <c r="B45" s="94"/>
      <c r="C45" s="42" t="s">
        <v>81</v>
      </c>
      <c r="D45" s="28">
        <f>-D42/(D35+D38)*1000</f>
        <v>7.0268566638051917</v>
      </c>
      <c r="E45" s="28">
        <f>-E42/(E35+E38)*1000</f>
        <v>6.7427748388563264</v>
      </c>
      <c r="F45" s="28">
        <f>-F42/(F35+F38)*1000</f>
        <v>3.6499011660152605</v>
      </c>
      <c r="G45" s="28">
        <f>-G42/(G35+G38)*1000</f>
        <v>3.8834761136176277</v>
      </c>
      <c r="H45" s="28"/>
      <c r="I45" s="28">
        <f>-I42/(I35+I38)*1000</f>
        <v>3.7548371404430942</v>
      </c>
      <c r="J45" s="28">
        <f>-J42/(J35+J38)*1000</f>
        <v>12.174348727243547</v>
      </c>
      <c r="K45" s="28">
        <f>-K42/(K35+K38)*1000</f>
        <v>9.7413063196858847</v>
      </c>
      <c r="L45" s="28"/>
      <c r="M45" s="28">
        <f>-M42/(M35+M38)*1000</f>
        <v>4.6514917264353146</v>
      </c>
      <c r="N45" s="48">
        <f>-N42/(N35+N38)*1000</f>
        <v>21.515637373298684</v>
      </c>
      <c r="O45" s="28">
        <f>-O42/(O35+O38)*1000</f>
        <v>5.8381183156704486</v>
      </c>
      <c r="P45" s="28">
        <f>-P42/(P35+P38)*1000</f>
        <v>4.7285778285488407</v>
      </c>
      <c r="Q45" s="28"/>
      <c r="R45" s="28">
        <f>-R42/(R35+R38)*1000</f>
        <v>5.8691134754130179</v>
      </c>
      <c r="S45" s="28">
        <f>-S42/(S35+S38)*1000</f>
        <v>5.5835379698457563</v>
      </c>
      <c r="T45" s="28">
        <f>-T42/(T35+T38)*1000</f>
        <v>3.3920432889529661</v>
      </c>
      <c r="U45" s="28">
        <f>-U42/(U35+U38)*1000</f>
        <v>3.4754147091534735</v>
      </c>
    </row>
    <row r="46" spans="2:31" x14ac:dyDescent="0.2">
      <c r="B46" s="31"/>
      <c r="C46" s="43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</row>
    <row r="47" spans="2:31" x14ac:dyDescent="0.2">
      <c r="B47" s="69" t="s">
        <v>96</v>
      </c>
      <c r="C47" s="44" t="s">
        <v>70</v>
      </c>
      <c r="D47" s="33">
        <f>(D8+D11)/(D30+D35)*1000</f>
        <v>-11.223845637456138</v>
      </c>
      <c r="E47" s="33">
        <f t="shared" ref="E47:U47" si="19">(E8+E11)/(E30+E35)*1000</f>
        <v>-11.888505532928557</v>
      </c>
      <c r="F47" s="33">
        <f t="shared" si="19"/>
        <v>-12.709558610522029</v>
      </c>
      <c r="G47" s="33">
        <f>(G8+G11)/(G30+G35)*1000</f>
        <v>-13.052670304825215</v>
      </c>
      <c r="H47" s="33"/>
      <c r="I47" s="33">
        <f t="shared" si="19"/>
        <v>-9.7502021217195232</v>
      </c>
      <c r="J47" s="33">
        <f t="shared" si="19"/>
        <v>-8.0116180262952259</v>
      </c>
      <c r="K47" s="33">
        <f t="shared" si="19"/>
        <v>-7.2514662254036324</v>
      </c>
      <c r="L47" s="33"/>
      <c r="M47" s="33">
        <f t="shared" si="19"/>
        <v>-11.792383671250148</v>
      </c>
      <c r="N47" s="33">
        <f t="shared" si="19"/>
        <v>-14.592294921561246</v>
      </c>
      <c r="O47" s="33">
        <f t="shared" si="19"/>
        <v>-14.578274246964382</v>
      </c>
      <c r="P47" s="33">
        <f t="shared" si="19"/>
        <v>-14.27494300964524</v>
      </c>
      <c r="Q47" s="33"/>
      <c r="R47" s="33">
        <f t="shared" si="19"/>
        <v>-18.095354908970393</v>
      </c>
      <c r="S47" s="33">
        <f t="shared" si="19"/>
        <v>-17.225932132654595</v>
      </c>
      <c r="T47" s="33">
        <f t="shared" si="19"/>
        <v>-16.157197068206397</v>
      </c>
      <c r="U47" s="33">
        <f t="shared" si="19"/>
        <v>-15.825411875076925</v>
      </c>
    </row>
    <row r="48" spans="2:31" x14ac:dyDescent="0.2">
      <c r="B48" s="70"/>
      <c r="C48" s="23" t="s">
        <v>98</v>
      </c>
      <c r="D48" s="21">
        <f>(D9+D11)/(D30+D35)*1000</f>
        <v>-4.6672612046906039</v>
      </c>
      <c r="E48" s="21">
        <f t="shared" ref="E48:G48" si="20">(E9+E11)/(E30+E35)*1000</f>
        <v>-6.393342997567947</v>
      </c>
      <c r="F48" s="21">
        <f t="shared" si="20"/>
        <v>-8.5120103271122716</v>
      </c>
      <c r="G48" s="21">
        <f t="shared" si="20"/>
        <v>-9.3414239191872941</v>
      </c>
      <c r="H48" s="21"/>
      <c r="I48" s="21">
        <f>(I9+I11)/(I30+I35)*1000</f>
        <v>-5.3934625972502674</v>
      </c>
      <c r="J48" s="21">
        <f t="shared" ref="J48:K48" si="21">(J9+J11)/(J30+J35)*1000</f>
        <v>-5.6679204925020494</v>
      </c>
      <c r="K48" s="21">
        <f t="shared" si="21"/>
        <v>-5.5333761766574039</v>
      </c>
      <c r="L48" s="21"/>
      <c r="M48" s="21">
        <f>(M9+M11)/(M30+M35)*1000</f>
        <v>2.2503736601299904</v>
      </c>
      <c r="N48" s="21">
        <f t="shared" ref="N48:P48" si="22">(N9+N11)/(N30+N35)*1000</f>
        <v>-6.7716151665682682</v>
      </c>
      <c r="O48" s="21">
        <f t="shared" si="22"/>
        <v>-9.5496487181852832</v>
      </c>
      <c r="P48" s="21">
        <f t="shared" si="22"/>
        <v>-10.054346585574025</v>
      </c>
      <c r="Q48" s="21"/>
      <c r="R48" s="21">
        <f>(R9+R11)/(R30+R35)*1000</f>
        <v>-9.2449705348260789</v>
      </c>
      <c r="S48" s="21">
        <f t="shared" ref="S48:U48" si="23">(S9+S11)/(S30+S35)*1000</f>
        <v>-9.9105087704202415</v>
      </c>
      <c r="T48" s="21">
        <f t="shared" si="23"/>
        <v>-10.514108560089067</v>
      </c>
      <c r="U48" s="21">
        <f t="shared" si="23"/>
        <v>-10.775918370286261</v>
      </c>
    </row>
    <row r="49" spans="2:25" x14ac:dyDescent="0.2">
      <c r="B49" s="70"/>
      <c r="C49" s="22" t="s">
        <v>59</v>
      </c>
      <c r="D49" s="21">
        <f>D8/D30*1000</f>
        <v>-13.973946525589266</v>
      </c>
      <c r="E49" s="21">
        <f t="shared" ref="E49:U49" si="24">E8/E30*1000</f>
        <v>-13.971281873755656</v>
      </c>
      <c r="F49" s="21">
        <f t="shared" si="24"/>
        <v>-14.196968831979479</v>
      </c>
      <c r="G49" s="21">
        <f t="shared" si="24"/>
        <v>-14.617420231669307</v>
      </c>
      <c r="H49" s="21"/>
      <c r="I49" s="21">
        <f t="shared" si="24"/>
        <v>-13.72095898206593</v>
      </c>
      <c r="J49" s="21">
        <f t="shared" si="24"/>
        <v>-13.256201755119434</v>
      </c>
      <c r="K49" s="21">
        <f t="shared" si="24"/>
        <v>-13.035865966101783</v>
      </c>
      <c r="L49" s="21"/>
      <c r="M49" s="21">
        <f t="shared" si="24"/>
        <v>-19.5060227275555</v>
      </c>
      <c r="N49" s="21">
        <f t="shared" si="24"/>
        <v>-19.796880507482651</v>
      </c>
      <c r="O49" s="21">
        <f t="shared" si="24"/>
        <v>-20.798304382807288</v>
      </c>
      <c r="P49" s="21">
        <f>P8/P30*1000</f>
        <v>-21.430795035491489</v>
      </c>
      <c r="Q49" s="21"/>
      <c r="R49" s="21">
        <f t="shared" si="24"/>
        <v>-17.957784870703478</v>
      </c>
      <c r="S49" s="21">
        <f t="shared" si="24"/>
        <v>-18.119854443321611</v>
      </c>
      <c r="T49" s="21">
        <f t="shared" si="24"/>
        <v>-18.740910982561257</v>
      </c>
      <c r="U49" s="21">
        <f t="shared" si="24"/>
        <v>-19.450869967483523</v>
      </c>
    </row>
    <row r="50" spans="2:25" x14ac:dyDescent="0.2">
      <c r="B50" s="70"/>
      <c r="C50" s="23" t="s">
        <v>60</v>
      </c>
      <c r="D50" s="21">
        <f>D9/D30*1000</f>
        <v>-9.2622924977801304</v>
      </c>
      <c r="E50" s="21">
        <f t="shared" ref="E50:U50" si="25">E9/E30*1000</f>
        <v>-9.1170639881871125</v>
      </c>
      <c r="F50" s="21">
        <f t="shared" si="25"/>
        <v>-8.8391790054182113</v>
      </c>
      <c r="G50" s="21">
        <f t="shared" si="25"/>
        <v>-8.6795287904975442</v>
      </c>
      <c r="H50" s="21"/>
      <c r="I50" s="21">
        <f t="shared" si="25"/>
        <v>-9.0151786373658958</v>
      </c>
      <c r="J50" s="21">
        <f t="shared" si="25"/>
        <v>-8.4693063325413291</v>
      </c>
      <c r="K50" s="21">
        <f t="shared" si="25"/>
        <v>-8.0824959333613595</v>
      </c>
      <c r="L50" s="21"/>
      <c r="M50" s="21">
        <f t="shared" si="25"/>
        <v>-9.0591340409228298</v>
      </c>
      <c r="N50" s="21">
        <f t="shared" si="25"/>
        <v>-8.2460623466809029</v>
      </c>
      <c r="O50" s="21">
        <f t="shared" si="25"/>
        <v>-7.4918922297019384</v>
      </c>
      <c r="P50" s="21">
        <f>P9/P30*1000</f>
        <v>-7.360219655976473</v>
      </c>
      <c r="Q50" s="21"/>
      <c r="R50" s="21">
        <f t="shared" si="25"/>
        <v>-11.668470146636865</v>
      </c>
      <c r="S50" s="21">
        <f t="shared" si="25"/>
        <v>-11.58214966073313</v>
      </c>
      <c r="T50" s="21">
        <f t="shared" si="25"/>
        <v>-11.416068140111724</v>
      </c>
      <c r="U50" s="21">
        <f t="shared" si="25"/>
        <v>-11.363831080820617</v>
      </c>
      <c r="W50" s="63"/>
    </row>
    <row r="51" spans="2:25" x14ac:dyDescent="0.2">
      <c r="B51" s="70"/>
      <c r="C51" s="23" t="s">
        <v>71</v>
      </c>
      <c r="D51" s="21">
        <f>D9/D31*1000</f>
        <v>-11.558577839188759</v>
      </c>
      <c r="E51" s="21">
        <f t="shared" ref="E51:U51" si="26">E9/E31*1000</f>
        <v>-11.633845764712593</v>
      </c>
      <c r="F51" s="21">
        <f t="shared" si="26"/>
        <v>-11.732940228869735</v>
      </c>
      <c r="G51" s="21">
        <f t="shared" si="26"/>
        <v>-11.771597044806288</v>
      </c>
      <c r="H51" s="21"/>
      <c r="I51" s="21">
        <f t="shared" si="26"/>
        <v>-11.53960338855024</v>
      </c>
      <c r="J51" s="21">
        <f t="shared" si="26"/>
        <v>-11.417514685645806</v>
      </c>
      <c r="K51" s="21">
        <f t="shared" si="26"/>
        <v>-11.272457567415975</v>
      </c>
      <c r="L51" s="21"/>
      <c r="M51" s="21">
        <f t="shared" si="26"/>
        <v>-11.689715599452271</v>
      </c>
      <c r="N51" s="21">
        <f t="shared" si="26"/>
        <v>-11.443832351737264</v>
      </c>
      <c r="O51" s="21">
        <f t="shared" si="26"/>
        <v>-11.167358323759181</v>
      </c>
      <c r="P51" s="21">
        <f t="shared" si="26"/>
        <v>-11.115446183994818</v>
      </c>
      <c r="Q51" s="21"/>
      <c r="R51" s="21">
        <f t="shared" si="26"/>
        <v>-12.857320923297578</v>
      </c>
      <c r="S51" s="21">
        <f t="shared" si="26"/>
        <v>-12.942618260873886</v>
      </c>
      <c r="T51" s="21">
        <f t="shared" si="26"/>
        <v>-13.007486243789561</v>
      </c>
      <c r="U51" s="21">
        <f t="shared" si="26"/>
        <v>-13.032792770285159</v>
      </c>
      <c r="W51" s="63"/>
    </row>
    <row r="52" spans="2:25" x14ac:dyDescent="0.2">
      <c r="B52" s="70"/>
      <c r="C52" s="22" t="s">
        <v>72</v>
      </c>
      <c r="D52" s="21">
        <f>D11/(D35)*1000</f>
        <v>-20.99725964983698</v>
      </c>
      <c r="E52" s="21">
        <f t="shared" ref="E52:U52" si="27">E11/(E35)*1000</f>
        <v>-29.745265116398951</v>
      </c>
      <c r="F52" s="21">
        <f t="shared" si="27"/>
        <v>-7.3283720303156548</v>
      </c>
      <c r="G52" s="21">
        <f t="shared" si="27"/>
        <v>-10.444633385786467</v>
      </c>
      <c r="H52" s="21"/>
      <c r="I52" s="21">
        <f t="shared" si="27"/>
        <v>39.812921595702612</v>
      </c>
      <c r="J52" s="21">
        <f t="shared" si="27"/>
        <v>-2.9806223761106487</v>
      </c>
      <c r="K52" s="21">
        <f t="shared" si="27"/>
        <v>-4.1796703741541821</v>
      </c>
      <c r="L52" s="21"/>
      <c r="M52" s="21">
        <f t="shared" si="27"/>
        <v>-41.916053947075611</v>
      </c>
      <c r="N52" s="21">
        <f t="shared" si="27"/>
        <v>-3.6802609172577356</v>
      </c>
      <c r="O52" s="21">
        <f t="shared" si="27"/>
        <v>-10.799703506936304</v>
      </c>
      <c r="P52" s="21">
        <f t="shared" si="27"/>
        <v>-11.208747273787585</v>
      </c>
      <c r="Q52" s="21"/>
      <c r="R52" s="21">
        <f t="shared" si="27"/>
        <v>-17.619948971849166</v>
      </c>
      <c r="S52" s="21">
        <f t="shared" si="27"/>
        <v>-25.634398031018073</v>
      </c>
      <c r="T52" s="21">
        <f t="shared" si="27"/>
        <v>-7.4876036557129586</v>
      </c>
      <c r="U52" s="21">
        <f t="shared" si="27"/>
        <v>-9.7985958812318525</v>
      </c>
    </row>
    <row r="53" spans="2:25" x14ac:dyDescent="0.2">
      <c r="B53" s="70"/>
      <c r="C53" s="22" t="s">
        <v>95</v>
      </c>
      <c r="D53" s="21">
        <f>D11/(D35+D38)*1000</f>
        <v>-11.357004350745877</v>
      </c>
      <c r="E53" s="21">
        <f t="shared" ref="E53:U53" si="28">E11/(E35+E38)*1000</f>
        <v>-11.633594656604854</v>
      </c>
      <c r="F53" s="21">
        <f t="shared" si="28"/>
        <v>-8.6765018949848578</v>
      </c>
      <c r="G53" s="21">
        <f t="shared" si="28"/>
        <v>-9.5805705403282744</v>
      </c>
      <c r="H53" s="21"/>
      <c r="I53" s="21">
        <f t="shared" si="28"/>
        <v>-12.332715802196851</v>
      </c>
      <c r="J53" s="21">
        <f t="shared" si="28"/>
        <v>-7.3163939403219773</v>
      </c>
      <c r="K53" s="21">
        <f t="shared" si="28"/>
        <v>-7.786230810107825</v>
      </c>
      <c r="L53" s="21"/>
      <c r="M53" s="21">
        <f t="shared" si="28"/>
        <v>-12.866837388437167</v>
      </c>
      <c r="N53" s="21">
        <f t="shared" si="28"/>
        <v>-9.551829317669295</v>
      </c>
      <c r="O53" s="21">
        <f t="shared" si="28"/>
        <v>-9.9498859752526378</v>
      </c>
      <c r="P53" s="21">
        <f t="shared" si="28"/>
        <v>-9.6035372875794867</v>
      </c>
      <c r="Q53" s="21"/>
      <c r="R53" s="21">
        <f t="shared" si="28"/>
        <v>-9.8684755545675689</v>
      </c>
      <c r="S53" s="21">
        <f t="shared" si="28"/>
        <v>-10.21695036342847</v>
      </c>
      <c r="T53" s="21">
        <f t="shared" si="28"/>
        <v>-7.9219233252488621</v>
      </c>
      <c r="U53" s="21">
        <f t="shared" si="28"/>
        <v>-8.7522236613474398</v>
      </c>
    </row>
    <row r="54" spans="2:25" x14ac:dyDescent="0.2">
      <c r="B54" s="29"/>
      <c r="C54" s="35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</row>
    <row r="55" spans="2:25" x14ac:dyDescent="0.2">
      <c r="B55" s="71" t="s">
        <v>74</v>
      </c>
      <c r="C55" s="60" t="s">
        <v>75</v>
      </c>
      <c r="D55" s="61">
        <f>D14/D30*1000</f>
        <v>203.60051505293347</v>
      </c>
      <c r="E55" s="61">
        <f>E14/E30*1000</f>
        <v>207.87972620404895</v>
      </c>
      <c r="F55" s="61">
        <f>F14/F30*1000</f>
        <v>213.24097576012298</v>
      </c>
      <c r="G55" s="61">
        <f>G14/G30*1000</f>
        <v>215.39289193574899</v>
      </c>
      <c r="H55" s="61"/>
      <c r="I55" s="61">
        <f>I14/I30*1000</f>
        <v>206.29674601297512</v>
      </c>
      <c r="J55" s="61">
        <f>J14/J30*1000</f>
        <v>207.84476291166104</v>
      </c>
      <c r="K55" s="61">
        <f>K14/K30*1000</f>
        <v>206.88781781213905</v>
      </c>
      <c r="L55" s="61"/>
      <c r="M55" s="61">
        <f>M14/M30*1000</f>
        <v>199.15731157983282</v>
      </c>
      <c r="N55" s="61">
        <f>N14/N30*1000</f>
        <v>198.78174181660358</v>
      </c>
      <c r="O55" s="61">
        <f>O14/O30*1000</f>
        <v>197.85800707678806</v>
      </c>
      <c r="P55" s="61">
        <f>P14/P30*1000</f>
        <v>198.63223653445411</v>
      </c>
      <c r="Q55" s="61"/>
      <c r="R55" s="61">
        <f>R14/R30*1000</f>
        <v>203.05552250423474</v>
      </c>
      <c r="S55" s="61">
        <f>S14/S30*1000</f>
        <v>208.24363495066746</v>
      </c>
      <c r="T55" s="61">
        <f>T14/T30*1000</f>
        <v>215.10629202312603</v>
      </c>
      <c r="U55" s="61">
        <f>U14/U30*1000</f>
        <v>218.18268575545838</v>
      </c>
      <c r="W55" s="63"/>
    </row>
    <row r="56" spans="2:25" x14ac:dyDescent="0.2">
      <c r="B56" s="72"/>
      <c r="C56" s="45" t="s">
        <v>76</v>
      </c>
      <c r="D56" s="12">
        <f>D26/(D26+D23)</f>
        <v>0.36916269751891684</v>
      </c>
      <c r="E56" s="12">
        <f t="shared" ref="E56:U56" si="29">E26/(E26+E23)</f>
        <v>0.38239094792702433</v>
      </c>
      <c r="F56" s="12">
        <f t="shared" si="29"/>
        <v>0.41851307965779505</v>
      </c>
      <c r="G56" s="12">
        <f t="shared" si="29"/>
        <v>0.45093812064051103</v>
      </c>
      <c r="H56" s="12"/>
      <c r="I56" s="12">
        <f t="shared" si="29"/>
        <v>0.37847404208561597</v>
      </c>
      <c r="J56" s="12">
        <f t="shared" si="29"/>
        <v>0.40471696371125598</v>
      </c>
      <c r="K56" s="12">
        <f t="shared" si="29"/>
        <v>0.4287808396517015</v>
      </c>
      <c r="L56" s="12"/>
      <c r="M56" s="12">
        <f t="shared" si="29"/>
        <v>0.55851261395615792</v>
      </c>
      <c r="N56" s="12">
        <f t="shared" si="29"/>
        <v>0.59984696575283358</v>
      </c>
      <c r="O56" s="12">
        <f t="shared" si="29"/>
        <v>0.65160113493087113</v>
      </c>
      <c r="P56" s="12">
        <f t="shared" si="29"/>
        <v>0.67156575873521351</v>
      </c>
      <c r="Q56" s="12"/>
      <c r="R56" s="12">
        <f t="shared" si="29"/>
        <v>0.36630650843033774</v>
      </c>
      <c r="S56" s="12">
        <f t="shared" si="29"/>
        <v>0.37892126171144846</v>
      </c>
      <c r="T56" s="12">
        <f t="shared" si="29"/>
        <v>0.41336582170565556</v>
      </c>
      <c r="U56" s="12">
        <f t="shared" si="29"/>
        <v>0.44097570096079747</v>
      </c>
    </row>
    <row r="57" spans="2:25" x14ac:dyDescent="0.2">
      <c r="B57" s="72"/>
      <c r="C57" s="45" t="s">
        <v>77</v>
      </c>
      <c r="D57" s="12">
        <f>(D24+D27)/(D23+D26)</f>
        <v>0.75342119524241336</v>
      </c>
      <c r="E57" s="12">
        <f t="shared" ref="E57:U57" si="30">(E24+E27)/(E23+E26)</f>
        <v>0.73215885589991836</v>
      </c>
      <c r="F57" s="12">
        <f t="shared" si="30"/>
        <v>0.69315193945631615</v>
      </c>
      <c r="G57" s="12">
        <f t="shared" si="30"/>
        <v>0.67008671928722341</v>
      </c>
      <c r="H57" s="12"/>
      <c r="I57" s="12">
        <f t="shared" si="30"/>
        <v>0.7298736739131807</v>
      </c>
      <c r="J57" s="12">
        <f t="shared" si="30"/>
        <v>0.68273575510897488</v>
      </c>
      <c r="K57" s="12">
        <f t="shared" si="30"/>
        <v>0.65261212146131808</v>
      </c>
      <c r="L57" s="12"/>
      <c r="M57" s="12">
        <f t="shared" si="30"/>
        <v>0.72230147196045702</v>
      </c>
      <c r="N57" s="12">
        <f t="shared" si="30"/>
        <v>0.67720875270549175</v>
      </c>
      <c r="O57" s="12">
        <f t="shared" si="30"/>
        <v>0.63186601411190046</v>
      </c>
      <c r="P57" s="12">
        <f t="shared" si="30"/>
        <v>0.61475593138031492</v>
      </c>
      <c r="Q57" s="12"/>
      <c r="R57" s="12">
        <f t="shared" si="30"/>
        <v>0.87807874156410648</v>
      </c>
      <c r="S57" s="12">
        <f t="shared" si="30"/>
        <v>0.86193552171772292</v>
      </c>
      <c r="T57" s="12">
        <f t="shared" si="30"/>
        <v>0.83632305138511598</v>
      </c>
      <c r="U57" s="12">
        <f t="shared" si="30"/>
        <v>0.82428354357213263</v>
      </c>
      <c r="W57" s="68"/>
      <c r="X57" s="68"/>
      <c r="Y57" s="68"/>
    </row>
    <row r="58" spans="2:25" x14ac:dyDescent="0.2">
      <c r="B58" s="72"/>
      <c r="C58" s="45" t="s">
        <v>78</v>
      </c>
      <c r="D58" s="12">
        <f>(D24)/(D23)</f>
        <v>0.80133495890617357</v>
      </c>
      <c r="E58" s="12">
        <f>(E24)/(E23)</f>
        <v>0.78366725608832666</v>
      </c>
      <c r="F58" s="12">
        <f>(F24)/(F23)</f>
        <v>0.75336435991285278</v>
      </c>
      <c r="G58" s="12">
        <f>(G24)/(G23)</f>
        <v>0.73732805816072644</v>
      </c>
      <c r="H58" s="12"/>
      <c r="I58" s="12">
        <f>(I24)/(I23)</f>
        <v>0.78123817030929188</v>
      </c>
      <c r="J58" s="12">
        <f>(J24)/(J23)</f>
        <v>0.74178195217817677</v>
      </c>
      <c r="K58" s="12">
        <f>(K24)/(K23)</f>
        <v>0.71701276185988971</v>
      </c>
      <c r="L58" s="12"/>
      <c r="M58" s="12">
        <f>(M24)/(M23)</f>
        <v>0.7749661626795572</v>
      </c>
      <c r="N58" s="12">
        <f>(N24)/(N23)</f>
        <v>0.72056825836224625</v>
      </c>
      <c r="O58" s="12">
        <f>(O24)/(O23)</f>
        <v>0.67087416849179993</v>
      </c>
      <c r="P58" s="12">
        <f>(P24)/(P23)</f>
        <v>0.66216142241545317</v>
      </c>
      <c r="Q58" s="12"/>
      <c r="R58" s="12">
        <f>(R24)/(R23)</f>
        <v>0.90753510908275659</v>
      </c>
      <c r="S58" s="12">
        <f>(S24)/(S23)</f>
        <v>0.89488459191804115</v>
      </c>
      <c r="T58" s="12">
        <f>(T24)/(T23)</f>
        <v>0.87765367774748448</v>
      </c>
      <c r="U58" s="12">
        <f>(U24)/(U23)</f>
        <v>0.87194136215609985</v>
      </c>
      <c r="W58" s="49"/>
      <c r="X58" s="49"/>
      <c r="Y58" s="49"/>
    </row>
    <row r="59" spans="2:25" x14ac:dyDescent="0.2">
      <c r="B59" s="72"/>
      <c r="C59" s="45" t="s">
        <v>79</v>
      </c>
      <c r="D59" s="12">
        <f>(D27)/(D26)</f>
        <v>0.6715445873822331</v>
      </c>
      <c r="E59" s="12">
        <f t="shared" ref="E59:U59" si="31">(E27)/(E26)</f>
        <v>0.64896636824660336</v>
      </c>
      <c r="F59" s="12">
        <f t="shared" si="31"/>
        <v>0.60949210505818874</v>
      </c>
      <c r="G59" s="12">
        <f t="shared" si="31"/>
        <v>0.58821372119140181</v>
      </c>
      <c r="H59" s="12"/>
      <c r="I59" s="12">
        <f t="shared" si="31"/>
        <v>0.64552345626163221</v>
      </c>
      <c r="J59" s="12">
        <f t="shared" si="31"/>
        <v>0.59588691351276479</v>
      </c>
      <c r="K59" s="12">
        <f t="shared" si="31"/>
        <v>0.5668179899785617</v>
      </c>
      <c r="L59" s="12"/>
      <c r="M59" s="12">
        <f t="shared" si="31"/>
        <v>0.68067162142281412</v>
      </c>
      <c r="N59" s="12">
        <f t="shared" si="31"/>
        <v>0.64828397898386103</v>
      </c>
      <c r="O59" s="12">
        <f t="shared" si="31"/>
        <v>0.61100908801731935</v>
      </c>
      <c r="P59" s="12">
        <f t="shared" si="31"/>
        <v>0.59157192255110802</v>
      </c>
      <c r="Q59" s="12"/>
      <c r="R59" s="12">
        <f t="shared" si="31"/>
        <v>0.82712057414895523</v>
      </c>
      <c r="S59" s="12">
        <f t="shared" si="31"/>
        <v>0.80792966610707051</v>
      </c>
      <c r="T59" s="12">
        <f t="shared" si="31"/>
        <v>0.77766808582837621</v>
      </c>
      <c r="U59" s="12">
        <f t="shared" si="31"/>
        <v>0.76386779148059469</v>
      </c>
    </row>
    <row r="60" spans="2:25" x14ac:dyDescent="0.2">
      <c r="B60" s="72"/>
      <c r="C60" s="45" t="s">
        <v>80</v>
      </c>
      <c r="D60" s="12">
        <f>-D8/(D24+D27)</f>
        <v>0.68142877788508471</v>
      </c>
      <c r="E60" s="12">
        <f t="shared" ref="E60:U60" si="32">-E8/(E24+E27)</f>
        <v>0.67225367492087895</v>
      </c>
      <c r="F60" s="12">
        <f t="shared" si="32"/>
        <v>0.66227324269759158</v>
      </c>
      <c r="G60" s="12">
        <f t="shared" si="32"/>
        <v>0.65937181699171665</v>
      </c>
      <c r="H60" s="12"/>
      <c r="I60" s="12">
        <f t="shared" si="32"/>
        <v>0.67159026807571442</v>
      </c>
      <c r="J60" s="12">
        <f t="shared" si="32"/>
        <v>0.65940405256768775</v>
      </c>
      <c r="K60" s="12">
        <f t="shared" si="32"/>
        <v>0.65396323218298491</v>
      </c>
      <c r="L60" s="12"/>
      <c r="M60" s="12">
        <f t="shared" si="32"/>
        <v>0.70986048927105483</v>
      </c>
      <c r="N60" s="12">
        <f t="shared" si="32"/>
        <v>0.69778970111658478</v>
      </c>
      <c r="O60" s="12">
        <f t="shared" si="32"/>
        <v>0.68726902023063052</v>
      </c>
      <c r="P60" s="12">
        <f t="shared" si="32"/>
        <v>0.68349443768122597</v>
      </c>
      <c r="Q60" s="12"/>
      <c r="R60" s="12">
        <f t="shared" si="32"/>
        <v>0.75680584279209373</v>
      </c>
      <c r="S60" s="12">
        <f t="shared" si="32"/>
        <v>0.74345653856321048</v>
      </c>
      <c r="T60" s="12">
        <f t="shared" si="32"/>
        <v>0.72465553232050428</v>
      </c>
      <c r="U60" s="12">
        <f t="shared" si="32"/>
        <v>0.71692468944731069</v>
      </c>
      <c r="W60" s="64"/>
    </row>
    <row r="61" spans="2:25" x14ac:dyDescent="0.2">
      <c r="B61" s="89"/>
      <c r="C61" s="47" t="s">
        <v>87</v>
      </c>
      <c r="D61" s="13">
        <f>-D8/(D23+D26)</f>
        <v>0.51340288430675751</v>
      </c>
      <c r="E61" s="13">
        <f t="shared" ref="E61:U61" si="33">-E8/(E23+E26)</f>
        <v>0.49219648150458639</v>
      </c>
      <c r="F61" s="13">
        <f t="shared" si="33"/>
        <v>0.45905598262585917</v>
      </c>
      <c r="G61" s="13">
        <f t="shared" si="33"/>
        <v>0.44183629763843491</v>
      </c>
      <c r="H61" s="13"/>
      <c r="I61" s="13">
        <f t="shared" si="33"/>
        <v>0.49017605632475963</v>
      </c>
      <c r="J61" s="13">
        <f t="shared" si="33"/>
        <v>0.45019872375171843</v>
      </c>
      <c r="K61" s="13">
        <f t="shared" si="33"/>
        <v>0.42678433231263835</v>
      </c>
      <c r="L61" s="13"/>
      <c r="M61" s="13">
        <f t="shared" si="33"/>
        <v>0.51273327628705301</v>
      </c>
      <c r="N61" s="13">
        <f t="shared" si="33"/>
        <v>0.47254929314390026</v>
      </c>
      <c r="O61" s="13">
        <f t="shared" si="33"/>
        <v>0.43426193643571953</v>
      </c>
      <c r="P61" s="13">
        <f t="shared" si="33"/>
        <v>0.42018225962998673</v>
      </c>
      <c r="Q61" s="13"/>
      <c r="R61" s="13">
        <f t="shared" si="33"/>
        <v>0.66453512204724463</v>
      </c>
      <c r="S61" s="13">
        <f t="shared" si="33"/>
        <v>0.64081159944093313</v>
      </c>
      <c r="T61" s="13">
        <f t="shared" si="33"/>
        <v>0.60604612599338969</v>
      </c>
      <c r="U61" s="13">
        <f t="shared" si="33"/>
        <v>0.59094922349197998</v>
      </c>
      <c r="W61" s="64"/>
    </row>
    <row r="62" spans="2:25" x14ac:dyDescent="0.2"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2:25" x14ac:dyDescent="0.2"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</row>
    <row r="64" spans="2:25" x14ac:dyDescent="0.2">
      <c r="D64" s="49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2:25" x14ac:dyDescent="0.2">
      <c r="D65" s="14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2:25" x14ac:dyDescent="0.2">
      <c r="B66" s="78" t="s">
        <v>89</v>
      </c>
      <c r="C66" s="78"/>
      <c r="D66" s="73" t="s">
        <v>49</v>
      </c>
      <c r="E66" s="73"/>
      <c r="F66" s="73"/>
      <c r="G66" s="73"/>
      <c r="H66" s="59"/>
      <c r="I66" s="73" t="s">
        <v>50</v>
      </c>
      <c r="J66" s="73"/>
      <c r="K66" s="73"/>
      <c r="L66" s="59"/>
      <c r="M66" s="73" t="s">
        <v>51</v>
      </c>
      <c r="N66" s="73"/>
      <c r="O66" s="73"/>
      <c r="P66" s="73"/>
      <c r="Q66" s="59"/>
      <c r="R66" s="73" t="s">
        <v>52</v>
      </c>
      <c r="S66" s="73"/>
      <c r="T66" s="73"/>
      <c r="U66" s="73"/>
    </row>
    <row r="67" spans="2:25" ht="54.5" x14ac:dyDescent="0.2">
      <c r="B67" s="79"/>
      <c r="C67" s="79"/>
      <c r="D67" s="5" t="s">
        <v>53</v>
      </c>
      <c r="E67" s="5" t="s">
        <v>54</v>
      </c>
      <c r="F67" s="5" t="s">
        <v>55</v>
      </c>
      <c r="G67" s="5" t="s">
        <v>56</v>
      </c>
      <c r="H67" s="5"/>
      <c r="I67" s="5" t="s">
        <v>54</v>
      </c>
      <c r="J67" s="5" t="s">
        <v>55</v>
      </c>
      <c r="K67" s="5" t="s">
        <v>56</v>
      </c>
      <c r="L67" s="5"/>
      <c r="M67" s="5" t="s">
        <v>53</v>
      </c>
      <c r="N67" s="5" t="s">
        <v>54</v>
      </c>
      <c r="O67" s="5" t="s">
        <v>55</v>
      </c>
      <c r="P67" s="5" t="s">
        <v>56</v>
      </c>
      <c r="Q67" s="5"/>
      <c r="R67" s="5" t="s">
        <v>53</v>
      </c>
      <c r="S67" s="5" t="s">
        <v>54</v>
      </c>
      <c r="T67" s="5" t="s">
        <v>55</v>
      </c>
      <c r="U67" s="5" t="s">
        <v>56</v>
      </c>
    </row>
    <row r="68" spans="2:25" x14ac:dyDescent="0.2">
      <c r="B68" s="81"/>
      <c r="C68" s="8" t="s">
        <v>59</v>
      </c>
      <c r="D68" s="9">
        <f t="shared" ref="D68:U68" si="34">D69+D70</f>
        <v>-1.0595706934335829</v>
      </c>
      <c r="E68" s="9">
        <f t="shared" si="34"/>
        <v>-0.88931740112447499</v>
      </c>
      <c r="F68" s="9">
        <f t="shared" si="34"/>
        <v>-0.65992964623793493</v>
      </c>
      <c r="G68" s="9">
        <f t="shared" si="34"/>
        <v>-0.57281363753085501</v>
      </c>
      <c r="H68" s="9"/>
      <c r="I68" s="9">
        <f t="shared" si="34"/>
        <v>-0.86964331854149302</v>
      </c>
      <c r="J68" s="9">
        <f t="shared" si="34"/>
        <v>-0.600252786328204</v>
      </c>
      <c r="K68" s="9">
        <f t="shared" si="34"/>
        <v>-0.48974537319963296</v>
      </c>
      <c r="L68" s="9"/>
      <c r="M68" s="9">
        <f t="shared" si="34"/>
        <v>-0.84366669748302092</v>
      </c>
      <c r="N68" s="9">
        <f t="shared" si="34"/>
        <v>-0.65697056319525093</v>
      </c>
      <c r="O68" s="9">
        <f t="shared" si="34"/>
        <v>-0.50995633398963802</v>
      </c>
      <c r="P68" s="9">
        <f t="shared" si="34"/>
        <v>-0.46364235633374601</v>
      </c>
      <c r="Q68" s="9"/>
      <c r="R68" s="9">
        <f t="shared" si="34"/>
        <v>-3.6612079701569504</v>
      </c>
      <c r="S68" s="9">
        <f t="shared" si="34"/>
        <v>-3.0340927374261999</v>
      </c>
      <c r="T68" s="9">
        <f t="shared" si="34"/>
        <v>-2.19181950540254</v>
      </c>
      <c r="U68" s="9">
        <f t="shared" si="34"/>
        <v>-1.867757422088095</v>
      </c>
    </row>
    <row r="69" spans="2:25" x14ac:dyDescent="0.2">
      <c r="B69" s="81"/>
      <c r="C69" s="8" t="s">
        <v>60</v>
      </c>
      <c r="D69" s="9">
        <f>MainTab_connection!T2</f>
        <v>-0.57993777936782998</v>
      </c>
      <c r="E69" s="9">
        <f>MainTab_connection!U2</f>
        <v>-0.47091147287014001</v>
      </c>
      <c r="F69" s="9">
        <f>MainTab_connection!V2</f>
        <v>-0.31280148994057699</v>
      </c>
      <c r="G69" s="9">
        <f>MainTab_connection!W2</f>
        <v>-0.24877876004094199</v>
      </c>
      <c r="H69" s="9"/>
      <c r="I69" s="9">
        <f>MainTab_connection!X2</f>
        <v>-0.46279231774968199</v>
      </c>
      <c r="J69" s="9">
        <f>MainTab_connection!Y2</f>
        <v>-0.29063578245781702</v>
      </c>
      <c r="K69" s="9">
        <f>MainTab_connection!Z2</f>
        <v>-0.22024728511261699</v>
      </c>
      <c r="L69" s="9"/>
      <c r="M69" s="9">
        <f>MainTab_connection!AA2</f>
        <v>-0.355809817473074</v>
      </c>
      <c r="N69" s="9">
        <f>MainTab_connection!AB2</f>
        <v>-0.26471843896147501</v>
      </c>
      <c r="O69" s="9">
        <f>MainTab_connection!AC2</f>
        <v>-0.18381332081044899</v>
      </c>
      <c r="P69" s="9">
        <f>MainTab_connection!AD2</f>
        <v>-0.15338990123854801</v>
      </c>
      <c r="Q69" s="9"/>
      <c r="R69" s="9">
        <f>MainTab_connection!AE2</f>
        <v>-2.2097349243714501</v>
      </c>
      <c r="S69" s="9">
        <f>MainTab_connection!AF2</f>
        <v>-1.76928910750238</v>
      </c>
      <c r="T69" s="9">
        <f>MainTab_connection!AG2</f>
        <v>-1.1647300654111801</v>
      </c>
      <c r="U69" s="9">
        <f>MainTab_connection!AH2</f>
        <v>-0.91228855159000299</v>
      </c>
    </row>
    <row r="70" spans="2:25" x14ac:dyDescent="0.2">
      <c r="B70" s="81"/>
      <c r="C70" s="8" t="s">
        <v>61</v>
      </c>
      <c r="D70" s="9">
        <f>MainTab_connection!T5</f>
        <v>-0.47963291406575298</v>
      </c>
      <c r="E70" s="9">
        <f>MainTab_connection!U5</f>
        <v>-0.41840592825433498</v>
      </c>
      <c r="F70" s="9">
        <f>MainTab_connection!V5</f>
        <v>-0.34712815629735799</v>
      </c>
      <c r="G70" s="9">
        <f>MainTab_connection!W5</f>
        <v>-0.324034877489913</v>
      </c>
      <c r="H70" s="9"/>
      <c r="I70" s="9">
        <f>MainTab_connection!X5</f>
        <v>-0.40685100079181102</v>
      </c>
      <c r="J70" s="9">
        <f>MainTab_connection!Y5</f>
        <v>-0.30961700387038699</v>
      </c>
      <c r="K70" s="9">
        <f>MainTab_connection!Z5</f>
        <v>-0.26949808808701597</v>
      </c>
      <c r="L70" s="9"/>
      <c r="M70" s="9">
        <f>MainTab_connection!AA5</f>
        <v>-0.48785688000994698</v>
      </c>
      <c r="N70" s="9">
        <f>MainTab_connection!AB5</f>
        <v>-0.39225212423377598</v>
      </c>
      <c r="O70" s="9">
        <f>MainTab_connection!AC5</f>
        <v>-0.32614301317918898</v>
      </c>
      <c r="P70" s="9">
        <f>MainTab_connection!AD5</f>
        <v>-0.310252455095198</v>
      </c>
      <c r="Q70" s="9"/>
      <c r="R70" s="9">
        <f>MainTab_connection!AE5</f>
        <v>-1.4514730457855001</v>
      </c>
      <c r="S70" s="9">
        <f>MainTab_connection!AF5</f>
        <v>-1.2648036299238199</v>
      </c>
      <c r="T70" s="9">
        <f>MainTab_connection!AG5</f>
        <v>-1.0270894399913599</v>
      </c>
      <c r="U70" s="9">
        <f>MainTab_connection!AH5</f>
        <v>-0.95546887049809204</v>
      </c>
    </row>
    <row r="71" spans="2:25" x14ac:dyDescent="0.2">
      <c r="B71" s="82"/>
      <c r="C71" s="15" t="s">
        <v>23</v>
      </c>
      <c r="D71" s="16">
        <f>MainTab_connection!T4</f>
        <v>3.3022305095698399</v>
      </c>
      <c r="E71" s="16">
        <f>MainTab_connection!U4</f>
        <v>1.9175238381148301</v>
      </c>
      <c r="F71" s="16">
        <f>MainTab_connection!V4</f>
        <v>-0.84707022348153005</v>
      </c>
      <c r="G71" s="16">
        <f>MainTab_connection!W4</f>
        <v>-2.6216215905811202</v>
      </c>
      <c r="H71" s="16"/>
      <c r="I71" s="16">
        <f>MainTab_connection!X4</f>
        <v>1.8807501471995001</v>
      </c>
      <c r="J71" s="16">
        <f>MainTab_connection!Y4</f>
        <v>-0.73551850878177905</v>
      </c>
      <c r="K71" s="16">
        <f>MainTab_connection!Z4</f>
        <v>-2.4526591541958198</v>
      </c>
      <c r="L71" s="16"/>
      <c r="M71" s="16">
        <f>MainTab_connection!AA4</f>
        <v>2.1408285584003601</v>
      </c>
      <c r="N71" s="16">
        <f>MainTab_connection!AB4</f>
        <v>0.56812516785612299</v>
      </c>
      <c r="O71" s="16">
        <f>MainTab_connection!AC4</f>
        <v>-2.0075668953433601</v>
      </c>
      <c r="P71" s="16">
        <f>MainTab_connection!AD4</f>
        <v>-3.6210473234667999</v>
      </c>
      <c r="Q71" s="16"/>
      <c r="R71" s="16">
        <f>MainTab_connection!AE4</f>
        <v>4.2149834953666003</v>
      </c>
      <c r="S71" s="16">
        <f>MainTab_connection!AF4</f>
        <v>1.94558348213493</v>
      </c>
      <c r="T71" s="16">
        <f>MainTab_connection!AG4</f>
        <v>-1.6759221878125401</v>
      </c>
      <c r="U71" s="16">
        <f>MainTab_connection!AH4</f>
        <v>-3.7911645327248298</v>
      </c>
    </row>
    <row r="72" spans="2:25" x14ac:dyDescent="0.2">
      <c r="B72" s="29"/>
      <c r="C72" s="35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</row>
    <row r="73" spans="2:25" x14ac:dyDescent="0.2">
      <c r="B73" s="83" t="s">
        <v>63</v>
      </c>
      <c r="C73" s="36" t="s">
        <v>82</v>
      </c>
      <c r="D73" s="17">
        <f t="shared" ref="D73:U73" si="35">SUM(D74,D77,D80)</f>
        <v>69.808750973299325</v>
      </c>
      <c r="E73" s="17">
        <f t="shared" si="35"/>
        <v>66.879550984372258</v>
      </c>
      <c r="F73" s="17">
        <f t="shared" si="35"/>
        <v>61.36867994190041</v>
      </c>
      <c r="G73" s="17">
        <f t="shared" si="35"/>
        <v>58.385761871705661</v>
      </c>
      <c r="H73" s="17"/>
      <c r="I73" s="17">
        <f t="shared" si="35"/>
        <v>66.945172177832461</v>
      </c>
      <c r="J73" s="17">
        <f t="shared" si="35"/>
        <v>61.637299921567795</v>
      </c>
      <c r="K73" s="17">
        <f t="shared" si="35"/>
        <v>58.844812593377867</v>
      </c>
      <c r="L73" s="17"/>
      <c r="M73" s="17">
        <f t="shared" si="35"/>
        <v>45.351591884109695</v>
      </c>
      <c r="N73" s="17">
        <f t="shared" si="35"/>
        <v>45.351536819307235</v>
      </c>
      <c r="O73" s="17">
        <f t="shared" si="35"/>
        <v>45.351590851048215</v>
      </c>
      <c r="P73" s="17">
        <f t="shared" si="35"/>
        <v>45.274095164227944</v>
      </c>
      <c r="Q73" s="17"/>
      <c r="R73" s="17">
        <f t="shared" si="35"/>
        <v>96.321663159552202</v>
      </c>
      <c r="S73" s="17">
        <f t="shared" si="35"/>
        <v>88.85616069245259</v>
      </c>
      <c r="T73" s="17">
        <f t="shared" si="35"/>
        <v>76.746091647186944</v>
      </c>
      <c r="U73" s="17">
        <f t="shared" si="35"/>
        <v>70.531438503821832</v>
      </c>
    </row>
    <row r="74" spans="2:25" x14ac:dyDescent="0.2">
      <c r="B74" s="84"/>
      <c r="C74" s="36" t="s">
        <v>64</v>
      </c>
      <c r="D74" s="17">
        <f t="shared" ref="D74:U74" si="36">D75+D76</f>
        <v>32.647557818639001</v>
      </c>
      <c r="E74" s="17">
        <f t="shared" si="36"/>
        <v>29.904522734303072</v>
      </c>
      <c r="F74" s="17">
        <f t="shared" si="36"/>
        <v>24.21981420663964</v>
      </c>
      <c r="G74" s="17">
        <f t="shared" si="36"/>
        <v>20.913427157432341</v>
      </c>
      <c r="H74" s="17"/>
      <c r="I74" s="17">
        <f t="shared" si="36"/>
        <v>30.091448713821432</v>
      </c>
      <c r="J74" s="17">
        <f t="shared" si="36"/>
        <v>24.874543699329539</v>
      </c>
      <c r="K74" s="17">
        <f t="shared" si="36"/>
        <v>21.887603576570648</v>
      </c>
      <c r="L74" s="17"/>
      <c r="M74" s="17">
        <f t="shared" si="36"/>
        <v>16.449121181777389</v>
      </c>
      <c r="N74" s="17">
        <f t="shared" si="36"/>
        <v>15.646728555292139</v>
      </c>
      <c r="O74" s="17">
        <f t="shared" si="36"/>
        <v>13.94527898996107</v>
      </c>
      <c r="P74" s="17">
        <f t="shared" si="36"/>
        <v>12.738098248073131</v>
      </c>
      <c r="Q74" s="17"/>
      <c r="R74" s="17">
        <f t="shared" si="36"/>
        <v>53.029889528932102</v>
      </c>
      <c r="S74" s="17">
        <f t="shared" si="36"/>
        <v>46.487349223860001</v>
      </c>
      <c r="T74" s="17">
        <f t="shared" si="36"/>
        <v>35.367860550292598</v>
      </c>
      <c r="U74" s="17">
        <f t="shared" si="36"/>
        <v>29.2879893420568</v>
      </c>
    </row>
    <row r="75" spans="2:25" x14ac:dyDescent="0.2">
      <c r="B75" s="84"/>
      <c r="C75" s="37" t="s">
        <v>28</v>
      </c>
      <c r="D75" s="10">
        <f>MainTab_connection!T7</f>
        <v>10.165802368348</v>
      </c>
      <c r="E75" s="10">
        <f>MainTab_connection!U7</f>
        <v>8.3296682872599703</v>
      </c>
      <c r="F75" s="10">
        <f>MainTab_connection!V7</f>
        <v>5.5590034632419396</v>
      </c>
      <c r="G75" s="10">
        <f>MainTab_connection!W7</f>
        <v>4.4211742064852402</v>
      </c>
      <c r="H75" s="10"/>
      <c r="I75" s="10">
        <f>MainTab_connection!X7</f>
        <v>8.1989527138512308</v>
      </c>
      <c r="J75" s="10">
        <f>MainTab_connection!Y7</f>
        <v>5.1989149202242402</v>
      </c>
      <c r="K75" s="10">
        <f>MainTab_connection!Z7</f>
        <v>3.9466006590261502</v>
      </c>
      <c r="L75" s="10"/>
      <c r="M75" s="10">
        <f>MainTab_connection!AA7</f>
        <v>5.52026774716379</v>
      </c>
      <c r="N75" s="10">
        <f>MainTab_connection!AB7</f>
        <v>4.1428566814144396</v>
      </c>
      <c r="O75" s="10">
        <f>MainTab_connection!AC7</f>
        <v>2.92021364352177</v>
      </c>
      <c r="P75" s="10">
        <f>MainTab_connection!AD7</f>
        <v>2.4616889650662301</v>
      </c>
      <c r="Q75" s="10"/>
      <c r="R75" s="10">
        <f>MainTab_connection!AE7</f>
        <v>35.840985187553798</v>
      </c>
      <c r="S75" s="10">
        <f>MainTab_connection!AF7</f>
        <v>28.998769335098899</v>
      </c>
      <c r="T75" s="10">
        <f>MainTab_connection!AG7</f>
        <v>19.441892162484699</v>
      </c>
      <c r="U75" s="10">
        <f>MainTab_connection!AH7</f>
        <v>15.2938911473227</v>
      </c>
    </row>
    <row r="76" spans="2:25" x14ac:dyDescent="0.2">
      <c r="B76" s="84"/>
      <c r="C76" s="37" t="s">
        <v>65</v>
      </c>
      <c r="D76" s="10">
        <f>MainTab_connection!T8</f>
        <v>22.481755450291001</v>
      </c>
      <c r="E76" s="10">
        <f>MainTab_connection!U8</f>
        <v>21.574854447043101</v>
      </c>
      <c r="F76" s="10">
        <f>MainTab_connection!V8</f>
        <v>18.6608107433977</v>
      </c>
      <c r="G76" s="10">
        <f>MainTab_connection!W8</f>
        <v>16.492252950947101</v>
      </c>
      <c r="H76" s="10"/>
      <c r="I76" s="10">
        <f>MainTab_connection!X8</f>
        <v>21.892495999970201</v>
      </c>
      <c r="J76" s="10">
        <f>MainTab_connection!Y8</f>
        <v>19.675628779105299</v>
      </c>
      <c r="K76" s="10">
        <f>MainTab_connection!Z8</f>
        <v>17.941002917544498</v>
      </c>
      <c r="L76" s="10"/>
      <c r="M76" s="10">
        <f>MainTab_connection!AA8</f>
        <v>10.9288534346136</v>
      </c>
      <c r="N76" s="10">
        <f>MainTab_connection!AB8</f>
        <v>11.503871873877699</v>
      </c>
      <c r="O76" s="10">
        <f>MainTab_connection!AC8</f>
        <v>11.0250653464393</v>
      </c>
      <c r="P76" s="10">
        <f>MainTab_connection!AD8</f>
        <v>10.276409283006901</v>
      </c>
      <c r="Q76" s="10"/>
      <c r="R76" s="10">
        <f>MainTab_connection!AE8</f>
        <v>17.188904341378301</v>
      </c>
      <c r="S76" s="10">
        <f>MainTab_connection!AF8</f>
        <v>17.488579888761102</v>
      </c>
      <c r="T76" s="10">
        <f>MainTab_connection!AG8</f>
        <v>15.925968387807901</v>
      </c>
      <c r="U76" s="10">
        <f>MainTab_connection!AH8</f>
        <v>13.9940981947341</v>
      </c>
    </row>
    <row r="77" spans="2:25" x14ac:dyDescent="0.2">
      <c r="B77" s="84"/>
      <c r="C77" s="37" t="s">
        <v>30</v>
      </c>
      <c r="D77" s="10">
        <f>MainTab_connection!T9</f>
        <v>31.609667650187301</v>
      </c>
      <c r="E77" s="10">
        <f>MainTab_connection!U9</f>
        <v>31.421575214262699</v>
      </c>
      <c r="F77" s="10">
        <f>MainTab_connection!V9</f>
        <v>31.588664579600099</v>
      </c>
      <c r="G77" s="10">
        <f>MainTab_connection!W9</f>
        <v>31.908452635781501</v>
      </c>
      <c r="H77" s="10"/>
      <c r="I77" s="10">
        <f>MainTab_connection!X9</f>
        <v>31.301359401319601</v>
      </c>
      <c r="J77" s="10">
        <f>MainTab_connection!Y9</f>
        <v>31.205402993265601</v>
      </c>
      <c r="K77" s="10">
        <f>MainTab_connection!Z9</f>
        <v>31.396042440194599</v>
      </c>
      <c r="L77" s="10"/>
      <c r="M77" s="10">
        <f>MainTab_connection!AA9</f>
        <v>23.425588192541898</v>
      </c>
      <c r="N77" s="10">
        <f>MainTab_connection!AB9</f>
        <v>24.194927209984399</v>
      </c>
      <c r="O77" s="10">
        <f>MainTab_connection!AC9</f>
        <v>25.8676751917532</v>
      </c>
      <c r="P77" s="10">
        <f>MainTab_connection!AD9</f>
        <v>26.9825485502985</v>
      </c>
      <c r="Q77" s="10"/>
      <c r="R77" s="10">
        <f>MainTab_connection!AE9</f>
        <v>37.722300479229702</v>
      </c>
      <c r="S77" s="10">
        <f>MainTab_connection!AF9</f>
        <v>36.799459742189804</v>
      </c>
      <c r="T77" s="10">
        <f>MainTab_connection!AG9</f>
        <v>35.807481119620697</v>
      </c>
      <c r="U77" s="10">
        <f>MainTab_connection!AH9</f>
        <v>35.671758922846699</v>
      </c>
      <c r="W77" s="65"/>
      <c r="X77" s="65"/>
      <c r="Y77" s="65"/>
    </row>
    <row r="78" spans="2:25" x14ac:dyDescent="0.2">
      <c r="B78" s="84"/>
      <c r="C78" s="37" t="s">
        <v>31</v>
      </c>
      <c r="D78" s="10">
        <f>MainTab_connection!T10</f>
        <v>22.9633870907935</v>
      </c>
      <c r="E78" s="10">
        <f>MainTab_connection!U10</f>
        <v>22.831804418636501</v>
      </c>
      <c r="F78" s="10">
        <f>MainTab_connection!V10</f>
        <v>23.1089535923836</v>
      </c>
      <c r="G78" s="10">
        <f>MainTab_connection!W10</f>
        <v>23.506822366365402</v>
      </c>
      <c r="H78" s="10"/>
      <c r="I78" s="10">
        <f>MainTab_connection!X10</f>
        <v>22.658210216425001</v>
      </c>
      <c r="J78" s="10">
        <f>MainTab_connection!Y10</f>
        <v>22.502753297130099</v>
      </c>
      <c r="K78" s="10">
        <f>MainTab_connection!Z10</f>
        <v>22.5964753152466</v>
      </c>
      <c r="L78" s="10"/>
      <c r="M78" s="10">
        <f>MainTab_connection!AA10</f>
        <v>15.234209217768599</v>
      </c>
      <c r="N78" s="10">
        <f>MainTab_connection!AB10</f>
        <v>15.9769189876266</v>
      </c>
      <c r="O78" s="10">
        <f>MainTab_connection!AC10</f>
        <v>17.661528394237699</v>
      </c>
      <c r="P78" s="10">
        <f>MainTab_connection!AD10</f>
        <v>18.816244965609901</v>
      </c>
      <c r="Q78" s="10"/>
      <c r="R78" s="10">
        <f>MainTab_connection!AE10</f>
        <v>28.904446184307499</v>
      </c>
      <c r="S78" s="10">
        <f>MainTab_connection!AF10</f>
        <v>28.098518920257799</v>
      </c>
      <c r="T78" s="10">
        <f>MainTab_connection!AG10</f>
        <v>27.305472348557501</v>
      </c>
      <c r="U78" s="10">
        <f>MainTab_connection!AH10</f>
        <v>27.284311746967202</v>
      </c>
    </row>
    <row r="79" spans="2:25" x14ac:dyDescent="0.2">
      <c r="B79" s="84"/>
      <c r="C79" s="37" t="s">
        <v>32</v>
      </c>
      <c r="D79" s="10">
        <f>MainTab_connection!T11</f>
        <v>8.6462819516419298</v>
      </c>
      <c r="E79" s="10">
        <f>MainTab_connection!U11</f>
        <v>8.5897574164645096</v>
      </c>
      <c r="F79" s="10">
        <f>MainTab_connection!V11</f>
        <v>8.4796931258580592</v>
      </c>
      <c r="G79" s="10">
        <f>MainTab_connection!W11</f>
        <v>8.4016283338741893</v>
      </c>
      <c r="H79" s="10"/>
      <c r="I79" s="10">
        <f>MainTab_connection!X11</f>
        <v>8.6431504648419306</v>
      </c>
      <c r="J79" s="10">
        <f>MainTab_connection!Y11</f>
        <v>8.7026433088000008</v>
      </c>
      <c r="K79" s="10">
        <f>MainTab_connection!Z11</f>
        <v>8.7995452614258003</v>
      </c>
      <c r="L79" s="10"/>
      <c r="M79" s="10">
        <f>MainTab_connection!AA11</f>
        <v>8.1913677840129004</v>
      </c>
      <c r="N79" s="10">
        <f>MainTab_connection!AB11</f>
        <v>8.2180295827387102</v>
      </c>
      <c r="O79" s="10">
        <f>MainTab_connection!AC11</f>
        <v>8.2060527178161191</v>
      </c>
      <c r="P79" s="10">
        <f>MainTab_connection!AD11</f>
        <v>8.1663268786648295</v>
      </c>
      <c r="Q79" s="10"/>
      <c r="R79" s="10">
        <f>MainTab_connection!AE11</f>
        <v>8.8178544003741894</v>
      </c>
      <c r="S79" s="10">
        <f>MainTab_connection!AF11</f>
        <v>8.7009348389612899</v>
      </c>
      <c r="T79" s="10">
        <f>MainTab_connection!AG11</f>
        <v>8.5020070656645093</v>
      </c>
      <c r="U79" s="10">
        <f>MainTab_connection!AH11</f>
        <v>8.3872364233935492</v>
      </c>
    </row>
    <row r="80" spans="2:25" x14ac:dyDescent="0.2">
      <c r="B80" s="85"/>
      <c r="C80" s="36" t="s">
        <v>26</v>
      </c>
      <c r="D80" s="17">
        <f>MainTab_connection!T6</f>
        <v>5.5515255044730196</v>
      </c>
      <c r="E80" s="17">
        <f>MainTab_connection!U6</f>
        <v>5.5534530358064798</v>
      </c>
      <c r="F80" s="17">
        <f>MainTab_connection!V6</f>
        <v>5.5602011556606703</v>
      </c>
      <c r="G80" s="17">
        <f>MainTab_connection!W6</f>
        <v>5.5638820784918197</v>
      </c>
      <c r="H80" s="17"/>
      <c r="I80" s="17">
        <f>MainTab_connection!X6</f>
        <v>5.5523640626914199</v>
      </c>
      <c r="J80" s="17">
        <f>MainTab_connection!Y6</f>
        <v>5.5573532289726497</v>
      </c>
      <c r="K80" s="17">
        <f>MainTab_connection!Z6</f>
        <v>5.5611665766126199</v>
      </c>
      <c r="L80" s="17"/>
      <c r="M80" s="17">
        <f>MainTab_connection!AA6</f>
        <v>5.4768825097904097</v>
      </c>
      <c r="N80" s="17">
        <f>MainTab_connection!AB6</f>
        <v>5.5098810540306902</v>
      </c>
      <c r="O80" s="17">
        <f>MainTab_connection!AC6</f>
        <v>5.5386366693339504</v>
      </c>
      <c r="P80" s="17">
        <f>MainTab_connection!AD6</f>
        <v>5.5534483658563101</v>
      </c>
      <c r="Q80" s="17"/>
      <c r="R80" s="17">
        <f>MainTab_connection!AE6</f>
        <v>5.5694731513903903</v>
      </c>
      <c r="S80" s="17">
        <f>MainTab_connection!AF6</f>
        <v>5.5693517264027896</v>
      </c>
      <c r="T80" s="17">
        <f>MainTab_connection!AG6</f>
        <v>5.5707499772736497</v>
      </c>
      <c r="U80" s="17">
        <f>MainTab_connection!AH6</f>
        <v>5.5716902389183298</v>
      </c>
    </row>
    <row r="81" spans="2:21" x14ac:dyDescent="0.2">
      <c r="B81" s="29"/>
      <c r="C81" s="35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</row>
    <row r="82" spans="2:21" x14ac:dyDescent="0.2">
      <c r="B82" s="86" t="s">
        <v>83</v>
      </c>
      <c r="C82" s="38" t="s">
        <v>64</v>
      </c>
      <c r="D82" s="11">
        <f t="shared" ref="D82:U82" si="37">D83+D84</f>
        <v>2.7532773760385592</v>
      </c>
      <c r="E82" s="11">
        <f t="shared" si="37"/>
        <v>2.5219480839262198</v>
      </c>
      <c r="F82" s="11">
        <f t="shared" si="37"/>
        <v>2.0425376647599371</v>
      </c>
      <c r="G82" s="11">
        <f t="shared" si="37"/>
        <v>1.7636990236101249</v>
      </c>
      <c r="H82" s="11"/>
      <c r="I82" s="11">
        <f t="shared" si="37"/>
        <v>2.5377121748656042</v>
      </c>
      <c r="J82" s="11">
        <f t="shared" si="37"/>
        <v>2.0977531853101201</v>
      </c>
      <c r="K82" s="11">
        <f t="shared" si="37"/>
        <v>1.845854568290785</v>
      </c>
      <c r="L82" s="11"/>
      <c r="M82" s="11">
        <f t="shared" si="37"/>
        <v>1.387209219663228</v>
      </c>
      <c r="N82" s="11">
        <f t="shared" si="37"/>
        <v>1.3195407748296371</v>
      </c>
      <c r="O82" s="11">
        <f t="shared" si="37"/>
        <v>1.176051861486725</v>
      </c>
      <c r="P82" s="11">
        <f t="shared" si="37"/>
        <v>1.0742462855875079</v>
      </c>
      <c r="Q82" s="11"/>
      <c r="R82" s="11">
        <f t="shared" si="37"/>
        <v>4.4721873502732601</v>
      </c>
      <c r="S82" s="11">
        <f t="shared" si="37"/>
        <v>3.9204331178788596</v>
      </c>
      <c r="T82" s="11">
        <f t="shared" si="37"/>
        <v>2.9826895730746701</v>
      </c>
      <c r="U82" s="11">
        <f t="shared" si="37"/>
        <v>2.4699537678467802</v>
      </c>
    </row>
    <row r="83" spans="2:21" x14ac:dyDescent="0.2">
      <c r="B83" s="87"/>
      <c r="C83" s="39" t="s">
        <v>28</v>
      </c>
      <c r="D83" s="11">
        <f>MainTab_connection!T12</f>
        <v>0.85731599973068895</v>
      </c>
      <c r="E83" s="11">
        <f>MainTab_connection!U12</f>
        <v>0.70246869222559005</v>
      </c>
      <c r="F83" s="11">
        <f>MainTab_connection!V12</f>
        <v>0.46880929206673699</v>
      </c>
      <c r="G83" s="11">
        <f>MainTab_connection!W12</f>
        <v>0.37285235808025502</v>
      </c>
      <c r="H83" s="11"/>
      <c r="I83" s="11">
        <f>MainTab_connection!X12</f>
        <v>0.69144501220145405</v>
      </c>
      <c r="J83" s="11">
        <f>MainTab_connection!Y12</f>
        <v>0.43844182493890999</v>
      </c>
      <c r="K83" s="11">
        <f>MainTab_connection!Z12</f>
        <v>0.33282998891120502</v>
      </c>
      <c r="L83" s="11"/>
      <c r="M83" s="11">
        <f>MainTab_connection!AA12</f>
        <v>0.465542580010813</v>
      </c>
      <c r="N83" s="11">
        <f>MainTab_connection!AB12</f>
        <v>0.34938091346595102</v>
      </c>
      <c r="O83" s="11">
        <f>MainTab_connection!AC12</f>
        <v>0.24627135060367</v>
      </c>
      <c r="P83" s="11">
        <f>MainTab_connection!AD12</f>
        <v>0.20760243605391801</v>
      </c>
      <c r="Q83" s="11"/>
      <c r="R83" s="11">
        <f>MainTab_connection!AE12</f>
        <v>3.0225897508170299</v>
      </c>
      <c r="S83" s="11">
        <f>MainTab_connection!AF12</f>
        <v>2.4455628805933398</v>
      </c>
      <c r="T83" s="11">
        <f>MainTab_connection!AG12</f>
        <v>1.63959957236954</v>
      </c>
      <c r="U83" s="11">
        <f>MainTab_connection!AH12</f>
        <v>1.2897848200908799</v>
      </c>
    </row>
    <row r="84" spans="2:21" x14ac:dyDescent="0.2">
      <c r="B84" s="87"/>
      <c r="C84" s="39" t="s">
        <v>65</v>
      </c>
      <c r="D84" s="11">
        <f>MainTab_connection!T13</f>
        <v>1.89596137630787</v>
      </c>
      <c r="E84" s="11">
        <f>MainTab_connection!U13</f>
        <v>1.81947939170063</v>
      </c>
      <c r="F84" s="11">
        <f>MainTab_connection!V13</f>
        <v>1.5737283726932001</v>
      </c>
      <c r="G84" s="11">
        <f>MainTab_connection!W13</f>
        <v>1.3908466655298699</v>
      </c>
      <c r="H84" s="11"/>
      <c r="I84" s="11">
        <f>MainTab_connection!X13</f>
        <v>1.84626716266415</v>
      </c>
      <c r="J84" s="11">
        <f>MainTab_connection!Y13</f>
        <v>1.65931136037121</v>
      </c>
      <c r="K84" s="11">
        <f>MainTab_connection!Z13</f>
        <v>1.51302457937958</v>
      </c>
      <c r="L84" s="11"/>
      <c r="M84" s="11">
        <f>MainTab_connection!AA13</f>
        <v>0.92166663965241502</v>
      </c>
      <c r="N84" s="11">
        <f>MainTab_connection!AB13</f>
        <v>0.97015986136368604</v>
      </c>
      <c r="O84" s="11">
        <f>MainTab_connection!AC13</f>
        <v>0.92978051088305502</v>
      </c>
      <c r="P84" s="11">
        <f>MainTab_connection!AD13</f>
        <v>0.86664384953358997</v>
      </c>
      <c r="Q84" s="11"/>
      <c r="R84" s="11">
        <f>MainTab_connection!AE13</f>
        <v>1.44959759945623</v>
      </c>
      <c r="S84" s="11">
        <f>MainTab_connection!AF13</f>
        <v>1.47487023728552</v>
      </c>
      <c r="T84" s="11">
        <f>MainTab_connection!AG13</f>
        <v>1.3430900007051301</v>
      </c>
      <c r="U84" s="11">
        <f>MainTab_connection!AH13</f>
        <v>1.1801689477559001</v>
      </c>
    </row>
    <row r="85" spans="2:21" x14ac:dyDescent="0.2">
      <c r="B85" s="87"/>
      <c r="C85" s="39" t="s">
        <v>66</v>
      </c>
      <c r="D85" s="11">
        <f t="shared" ref="D85:U85" si="38">D86+D87</f>
        <v>3.1339272893763521</v>
      </c>
      <c r="E85" s="11">
        <f t="shared" si="38"/>
        <v>3.1182273824225053</v>
      </c>
      <c r="F85" s="11">
        <f t="shared" si="38"/>
        <v>3.132887677006992</v>
      </c>
      <c r="G85" s="11">
        <f t="shared" si="38"/>
        <v>3.1601668942370451</v>
      </c>
      <c r="H85" s="11"/>
      <c r="I85" s="11">
        <f t="shared" si="38"/>
        <v>3.1079973454649261</v>
      </c>
      <c r="J85" s="11">
        <f t="shared" si="38"/>
        <v>3.1003257747420898</v>
      </c>
      <c r="K85" s="11">
        <f t="shared" si="38"/>
        <v>3.1167246270840754</v>
      </c>
      <c r="L85" s="11"/>
      <c r="M85" s="11">
        <f t="shared" si="38"/>
        <v>2.437441695896684</v>
      </c>
      <c r="N85" s="11">
        <f t="shared" si="38"/>
        <v>2.5051054969319422</v>
      </c>
      <c r="O85" s="11">
        <f t="shared" si="38"/>
        <v>2.648598966951679</v>
      </c>
      <c r="P85" s="11">
        <f t="shared" si="38"/>
        <v>2.743869073262386</v>
      </c>
      <c r="Q85" s="11"/>
      <c r="R85" s="11">
        <f t="shared" si="38"/>
        <v>3.65093957618229</v>
      </c>
      <c r="S85" s="11">
        <f t="shared" si="38"/>
        <v>3.5731031005179696</v>
      </c>
      <c r="T85" s="11">
        <f t="shared" si="38"/>
        <v>3.4895641558380799</v>
      </c>
      <c r="U85" s="11">
        <f t="shared" si="38"/>
        <v>3.4781975459755201</v>
      </c>
    </row>
    <row r="86" spans="2:21" x14ac:dyDescent="0.2">
      <c r="B86" s="87"/>
      <c r="C86" s="39" t="s">
        <v>34</v>
      </c>
      <c r="D86" s="11">
        <f>MainTab_connection!T14</f>
        <v>0.69935356117070202</v>
      </c>
      <c r="E86" s="11">
        <f>MainTab_connection!U14</f>
        <v>0.62018271672918501</v>
      </c>
      <c r="F86" s="11">
        <f>MainTab_connection!V14</f>
        <v>0.52444257921397197</v>
      </c>
      <c r="G86" s="11">
        <f>MainTab_connection!W14</f>
        <v>0.49077749659784498</v>
      </c>
      <c r="H86" s="11"/>
      <c r="I86" s="11">
        <f>MainTab_connection!X14</f>
        <v>0.60611205247989597</v>
      </c>
      <c r="J86" s="11">
        <f>MainTab_connection!Y14</f>
        <v>0.47879602255429998</v>
      </c>
      <c r="K86" s="11">
        <f>MainTab_connection!Z14</f>
        <v>0.42519432187803502</v>
      </c>
      <c r="L86" s="11"/>
      <c r="M86" s="11">
        <f>MainTab_connection!AA14</f>
        <v>0.63900204212910405</v>
      </c>
      <c r="N86" s="11">
        <f>MainTab_connection!AB14</f>
        <v>0.527867328683432</v>
      </c>
      <c r="O86" s="11">
        <f>MainTab_connection!AC14</f>
        <v>0.450438389768609</v>
      </c>
      <c r="P86" s="11">
        <f>MainTab_connection!AD14</f>
        <v>0.43178059233141602</v>
      </c>
      <c r="Q86" s="11"/>
      <c r="R86" s="11">
        <f>MainTab_connection!AE14</f>
        <v>1.88918471905329</v>
      </c>
      <c r="S86" s="11">
        <f>MainTab_connection!AF14</f>
        <v>1.66709963490283</v>
      </c>
      <c r="T86" s="11">
        <f>MainTab_connection!AG14</f>
        <v>1.3777523309676101</v>
      </c>
      <c r="U86" s="11">
        <f>MainTab_connection!AH14</f>
        <v>1.2863646248444001</v>
      </c>
    </row>
    <row r="87" spans="2:21" x14ac:dyDescent="0.2">
      <c r="B87" s="86"/>
      <c r="C87" s="38" t="s">
        <v>67</v>
      </c>
      <c r="D87" s="11">
        <f>MainTab_connection!T15</f>
        <v>2.4345737282056499</v>
      </c>
      <c r="E87" s="11">
        <f>MainTab_connection!U15</f>
        <v>2.4980446656933202</v>
      </c>
      <c r="F87" s="11">
        <f>MainTab_connection!V15</f>
        <v>2.60844509779302</v>
      </c>
      <c r="G87" s="11">
        <f>MainTab_connection!W15</f>
        <v>2.6693893976392</v>
      </c>
      <c r="H87" s="11"/>
      <c r="I87" s="11">
        <f>MainTab_connection!X15</f>
        <v>2.5018852929850302</v>
      </c>
      <c r="J87" s="11">
        <f>MainTab_connection!Y15</f>
        <v>2.6215297521877901</v>
      </c>
      <c r="K87" s="11">
        <f>MainTab_connection!Z15</f>
        <v>2.6915303052060402</v>
      </c>
      <c r="L87" s="11"/>
      <c r="M87" s="11">
        <f>MainTab_connection!AA15</f>
        <v>1.79843965376758</v>
      </c>
      <c r="N87" s="11">
        <f>MainTab_connection!AB15</f>
        <v>1.9772381682485101</v>
      </c>
      <c r="O87" s="11">
        <f>MainTab_connection!AC15</f>
        <v>2.1981605771830699</v>
      </c>
      <c r="P87" s="11">
        <f>MainTab_connection!AD15</f>
        <v>2.3120884809309699</v>
      </c>
      <c r="Q87" s="11"/>
      <c r="R87" s="11">
        <f>MainTab_connection!AE15</f>
        <v>1.761754857129</v>
      </c>
      <c r="S87" s="11">
        <f>MainTab_connection!AF15</f>
        <v>1.9060034656151399</v>
      </c>
      <c r="T87" s="11">
        <f>MainTab_connection!AG15</f>
        <v>2.11181182487047</v>
      </c>
      <c r="U87" s="11">
        <f>MainTab_connection!AH15</f>
        <v>2.19183292113112</v>
      </c>
    </row>
    <row r="88" spans="2:21" x14ac:dyDescent="0.2">
      <c r="B88" s="29"/>
      <c r="C88" s="35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</row>
    <row r="89" spans="2:21" ht="12.55" customHeight="1" x14ac:dyDescent="0.2">
      <c r="B89" s="74" t="s">
        <v>91</v>
      </c>
      <c r="C89" s="19" t="s">
        <v>37</v>
      </c>
      <c r="D89" s="20">
        <f>MainTab_connection!T16</f>
        <v>176.342392260357</v>
      </c>
      <c r="E89" s="20">
        <f>MainTab_connection!U16</f>
        <v>161.01992823538799</v>
      </c>
      <c r="F89" s="20">
        <f>MainTab_connection!V16</f>
        <v>130.83816771660599</v>
      </c>
      <c r="G89" s="20">
        <f>MainTab_connection!W16</f>
        <v>113.471670806791</v>
      </c>
      <c r="H89" s="20"/>
      <c r="I89" s="20">
        <f>MainTab_connection!X16</f>
        <v>162.30098093899099</v>
      </c>
      <c r="J89" s="20">
        <f>MainTab_connection!Y16</f>
        <v>135.49628328512901</v>
      </c>
      <c r="K89" s="20">
        <f>MainTab_connection!Z16</f>
        <v>120.75516620093001</v>
      </c>
      <c r="L89" s="20"/>
      <c r="M89" s="20">
        <f>MainTab_connection!AA16</f>
        <v>89.459885627046702</v>
      </c>
      <c r="N89" s="20">
        <f>MainTab_connection!AB16</f>
        <v>86.022588640368596</v>
      </c>
      <c r="O89" s="20">
        <f>MainTab_connection!AC16</f>
        <v>78.102702174062699</v>
      </c>
      <c r="P89" s="20">
        <f>MainTab_connection!AD16</f>
        <v>72.117260096300598</v>
      </c>
      <c r="Q89" s="20"/>
      <c r="R89" s="20">
        <f>MainTab_connection!AE16</f>
        <v>281.693171581814</v>
      </c>
      <c r="S89" s="20">
        <f>MainTab_connection!AF16</f>
        <v>243.72441945794699</v>
      </c>
      <c r="T89" s="20">
        <f>MainTab_connection!AG16</f>
        <v>183.221556557447</v>
      </c>
      <c r="U89" s="20">
        <f>MainTab_connection!AH16</f>
        <v>151.31860299377701</v>
      </c>
    </row>
    <row r="90" spans="2:21" x14ac:dyDescent="0.2">
      <c r="B90" s="74"/>
      <c r="C90" s="19" t="s">
        <v>44</v>
      </c>
      <c r="D90" s="20">
        <f>MainTab_connection!T22</f>
        <v>54.909525509961703</v>
      </c>
      <c r="E90" s="20">
        <f>MainTab_connection!U22</f>
        <v>44.850827473687502</v>
      </c>
      <c r="F90" s="20">
        <f>MainTab_connection!V22</f>
        <v>30.0303636210989</v>
      </c>
      <c r="G90" s="20">
        <f>MainTab_connection!W22</f>
        <v>23.988321969480602</v>
      </c>
      <c r="H90" s="20"/>
      <c r="I90" s="20">
        <f>MainTab_connection!X22</f>
        <v>44.221801375726102</v>
      </c>
      <c r="J90" s="20">
        <f>MainTab_connection!Y22</f>
        <v>28.319460140488001</v>
      </c>
      <c r="K90" s="20">
        <f>MainTab_connection!Z22</f>
        <v>21.773622536710501</v>
      </c>
      <c r="L90" s="20"/>
      <c r="M90" s="20">
        <f>MainTab_connection!AA22</f>
        <v>30.0224258691117</v>
      </c>
      <c r="N90" s="20">
        <f>MainTab_connection!AB22</f>
        <v>22.776598625198201</v>
      </c>
      <c r="O90" s="20">
        <f>MainTab_connection!AC22</f>
        <v>16.355110331517999</v>
      </c>
      <c r="P90" s="20">
        <f>MainTab_connection!AD22</f>
        <v>13.9369519619404</v>
      </c>
      <c r="Q90" s="20"/>
      <c r="R90" s="20">
        <f>MainTab_connection!AE22</f>
        <v>190.38623085553601</v>
      </c>
      <c r="S90" s="20">
        <f>MainTab_connection!AF22</f>
        <v>152.035087807595</v>
      </c>
      <c r="T90" s="20">
        <f>MainTab_connection!AG22</f>
        <v>100.71781807008399</v>
      </c>
      <c r="U90" s="20">
        <f>MainTab_connection!AH22</f>
        <v>79.017040593789304</v>
      </c>
    </row>
    <row r="91" spans="2:21" x14ac:dyDescent="0.2">
      <c r="B91" s="74"/>
      <c r="C91" s="19" t="s">
        <v>45</v>
      </c>
      <c r="D91" s="20">
        <f>MainTab_connection!T23</f>
        <v>121.432866750396</v>
      </c>
      <c r="E91" s="20">
        <f>MainTab_connection!U23</f>
        <v>116.169100761701</v>
      </c>
      <c r="F91" s="20">
        <f>MainTab_connection!V23</f>
        <v>100.807804095507</v>
      </c>
      <c r="G91" s="20">
        <f>MainTab_connection!W23</f>
        <v>89.483348837310402</v>
      </c>
      <c r="H91" s="20"/>
      <c r="I91" s="20">
        <f>MainTab_connection!X23</f>
        <v>118.079179563265</v>
      </c>
      <c r="J91" s="20">
        <f>MainTab_connection!Y23</f>
        <v>107.17682314464101</v>
      </c>
      <c r="K91" s="20">
        <f>MainTab_connection!Z23</f>
        <v>98.981543664219899</v>
      </c>
      <c r="L91" s="20"/>
      <c r="M91" s="20">
        <f>MainTab_connection!AA23</f>
        <v>59.437459757935002</v>
      </c>
      <c r="N91" s="20">
        <f>MainTab_connection!AB23</f>
        <v>63.2459900151703</v>
      </c>
      <c r="O91" s="20">
        <f>MainTab_connection!AC23</f>
        <v>61.747591842544601</v>
      </c>
      <c r="P91" s="20">
        <f>MainTab_connection!AD23</f>
        <v>58.180308134360097</v>
      </c>
      <c r="Q91" s="20"/>
      <c r="R91" s="20">
        <f>MainTab_connection!AE23</f>
        <v>91.306940726278</v>
      </c>
      <c r="S91" s="20">
        <f>MainTab_connection!AF23</f>
        <v>91.689331650351903</v>
      </c>
      <c r="T91" s="20">
        <f>MainTab_connection!AG23</f>
        <v>82.503738487363194</v>
      </c>
      <c r="U91" s="20">
        <f>MainTab_connection!AH23</f>
        <v>72.301562399987702</v>
      </c>
    </row>
    <row r="92" spans="2:21" x14ac:dyDescent="0.2">
      <c r="B92" s="74"/>
      <c r="C92" s="19" t="s">
        <v>69</v>
      </c>
      <c r="D92" s="20">
        <f>MainTab_connection!T17</f>
        <v>20.5254857058592</v>
      </c>
      <c r="E92" s="20">
        <f>MainTab_connection!U17</f>
        <v>0.246045338207243</v>
      </c>
      <c r="F92" s="20">
        <f>MainTab_connection!V17</f>
        <v>-49.535988570204204</v>
      </c>
      <c r="G92" s="20">
        <f>MainTab_connection!W17</f>
        <v>-87.690317970073806</v>
      </c>
      <c r="H92" s="20"/>
      <c r="I92" s="20">
        <f>MainTab_connection!X17</f>
        <v>9.4944907843440394</v>
      </c>
      <c r="J92" s="20">
        <f>MainTab_connection!Y17</f>
        <v>-20.3250955472834</v>
      </c>
      <c r="K92" s="20">
        <f>MainTab_connection!Z17</f>
        <v>-45.563826804884002</v>
      </c>
      <c r="L92" s="20"/>
      <c r="M92" s="20">
        <f>MainTab_connection!AA17</f>
        <v>44.193318926775703</v>
      </c>
      <c r="N92" s="20">
        <f>MainTab_connection!AB17</f>
        <v>12.048881079313199</v>
      </c>
      <c r="O92" s="20">
        <f>MainTab_connection!AC17</f>
        <v>-50.420618548162203</v>
      </c>
      <c r="P92" s="20">
        <f>MainTab_connection!AD17</f>
        <v>-92.6721385521206</v>
      </c>
      <c r="Q92" s="20"/>
      <c r="R92" s="20">
        <f>MainTab_connection!AE17</f>
        <v>-1.8977981430063999</v>
      </c>
      <c r="S92" s="20">
        <f>MainTab_connection!AF17</f>
        <v>-34.377346193114199</v>
      </c>
      <c r="T92" s="20">
        <f>MainTab_connection!AG17</f>
        <v>-98.8944724281004</v>
      </c>
      <c r="U92" s="20">
        <f>MainTab_connection!AH17</f>
        <v>-143.12960217217099</v>
      </c>
    </row>
    <row r="93" spans="2:21" x14ac:dyDescent="0.2">
      <c r="B93" s="74"/>
      <c r="C93" s="19" t="s">
        <v>47</v>
      </c>
      <c r="D93" s="20">
        <f t="shared" ref="D93:U93" si="39">D94+D95</f>
        <v>-46.302319087261303</v>
      </c>
      <c r="E93" s="20">
        <f t="shared" si="39"/>
        <v>-6.9486337509419016</v>
      </c>
      <c r="F93" s="20">
        <f t="shared" si="39"/>
        <v>81.397596070148296</v>
      </c>
      <c r="G93" s="20">
        <f t="shared" si="39"/>
        <v>142.8678963754638</v>
      </c>
      <c r="H93" s="20"/>
      <c r="I93" s="20">
        <f t="shared" si="39"/>
        <v>34.601023613716201</v>
      </c>
      <c r="J93" s="20">
        <f t="shared" si="39"/>
        <v>235.86631029571922</v>
      </c>
      <c r="K93" s="20">
        <f t="shared" si="39"/>
        <v>394.70698770398383</v>
      </c>
      <c r="L93" s="20"/>
      <c r="M93" s="20">
        <f t="shared" si="39"/>
        <v>-19.381522237019297</v>
      </c>
      <c r="N93" s="20">
        <f t="shared" si="39"/>
        <v>27.527721562087102</v>
      </c>
      <c r="O93" s="20">
        <f t="shared" si="39"/>
        <v>117.0600292236483</v>
      </c>
      <c r="P93" s="20">
        <f t="shared" si="39"/>
        <v>175.6721971840322</v>
      </c>
      <c r="Q93" s="20"/>
      <c r="R93" s="20">
        <f t="shared" si="39"/>
        <v>-79.976193294300003</v>
      </c>
      <c r="S93" s="20">
        <f t="shared" si="39"/>
        <v>-9.5622265738548009</v>
      </c>
      <c r="T93" s="20">
        <f t="shared" si="39"/>
        <v>115.0437252941967</v>
      </c>
      <c r="U93" s="20">
        <f t="shared" si="39"/>
        <v>189.55793363040232</v>
      </c>
    </row>
    <row r="94" spans="2:21" x14ac:dyDescent="0.2">
      <c r="B94" s="74"/>
      <c r="C94" s="19" t="s">
        <v>40</v>
      </c>
      <c r="D94" s="20">
        <f>MainTab_connection!T18</f>
        <v>49.6308404909825</v>
      </c>
      <c r="E94" s="20">
        <f>MainTab_connection!U18</f>
        <v>45.784074865505097</v>
      </c>
      <c r="F94" s="20">
        <f>MainTab_connection!V18</f>
        <v>38.267141230140602</v>
      </c>
      <c r="G94" s="20">
        <f>MainTab_connection!W18</f>
        <v>33.601368634514799</v>
      </c>
      <c r="H94" s="20"/>
      <c r="I94" s="20">
        <f>MainTab_connection!X18</f>
        <v>51.2381048423793</v>
      </c>
      <c r="J94" s="20">
        <f>MainTab_connection!Y18</f>
        <v>59.880424139392197</v>
      </c>
      <c r="K94" s="20">
        <f>MainTab_connection!Z18</f>
        <v>70.718545182243801</v>
      </c>
      <c r="L94" s="20"/>
      <c r="M94" s="20">
        <f>MainTab_connection!AA18</f>
        <v>56.356731820918</v>
      </c>
      <c r="N94" s="20">
        <f>MainTab_connection!AB18</f>
        <v>50.229133655692202</v>
      </c>
      <c r="O94" s="20">
        <f>MainTab_connection!AC18</f>
        <v>40.552326431143797</v>
      </c>
      <c r="P94" s="20">
        <f>MainTab_connection!AD18</f>
        <v>35.194179849121198</v>
      </c>
      <c r="Q94" s="20"/>
      <c r="R94" s="20">
        <f>MainTab_connection!AE18</f>
        <v>42.340681628947003</v>
      </c>
      <c r="S94" s="20">
        <f>MainTab_connection!AF18</f>
        <v>36.632502003485797</v>
      </c>
      <c r="T94" s="20">
        <f>MainTab_connection!AG18</f>
        <v>28.422782342095399</v>
      </c>
      <c r="U94" s="20">
        <f>MainTab_connection!AH18</f>
        <v>24.3077028266793</v>
      </c>
    </row>
    <row r="95" spans="2:21" x14ac:dyDescent="0.2">
      <c r="B95" s="74"/>
      <c r="C95" s="19" t="s">
        <v>41</v>
      </c>
      <c r="D95" s="20">
        <f>MainTab_connection!T19</f>
        <v>-95.933159578243803</v>
      </c>
      <c r="E95" s="20">
        <f>MainTab_connection!U19</f>
        <v>-52.732708616446999</v>
      </c>
      <c r="F95" s="20">
        <f>MainTab_connection!V19</f>
        <v>43.130454840007701</v>
      </c>
      <c r="G95" s="20">
        <f>MainTab_connection!W19</f>
        <v>109.266527740949</v>
      </c>
      <c r="H95" s="20"/>
      <c r="I95" s="20">
        <f>MainTab_connection!X19</f>
        <v>-16.637081228663099</v>
      </c>
      <c r="J95" s="20">
        <f>MainTab_connection!Y19</f>
        <v>175.98588615632701</v>
      </c>
      <c r="K95" s="20">
        <f>MainTab_connection!Z19</f>
        <v>323.98844252174001</v>
      </c>
      <c r="L95" s="20"/>
      <c r="M95" s="20">
        <f>MainTab_connection!AA19</f>
        <v>-75.738254057937297</v>
      </c>
      <c r="N95" s="20">
        <f>MainTab_connection!AB19</f>
        <v>-22.7014120936051</v>
      </c>
      <c r="O95" s="20">
        <f>MainTab_connection!AC19</f>
        <v>76.507702792504503</v>
      </c>
      <c r="P95" s="20">
        <f>MainTab_connection!AD19</f>
        <v>140.47801733491099</v>
      </c>
      <c r="Q95" s="20"/>
      <c r="R95" s="20">
        <f>MainTab_connection!AE19</f>
        <v>-122.316874923247</v>
      </c>
      <c r="S95" s="20">
        <f>MainTab_connection!AF19</f>
        <v>-46.194728577340598</v>
      </c>
      <c r="T95" s="20">
        <f>MainTab_connection!AG19</f>
        <v>86.620942952101302</v>
      </c>
      <c r="U95" s="20">
        <f>MainTab_connection!AH19</f>
        <v>165.25023080372301</v>
      </c>
    </row>
    <row r="96" spans="2:21" x14ac:dyDescent="0.2">
      <c r="B96" s="74"/>
      <c r="C96" s="19" t="s">
        <v>93</v>
      </c>
      <c r="D96" s="20">
        <f>MainTab_connection!T20</f>
        <v>-45.912744212258701</v>
      </c>
      <c r="E96" s="20">
        <f>MainTab_connection!U20</f>
        <v>-30.6856923162748</v>
      </c>
      <c r="F96" s="20">
        <f>MainTab_connection!V20</f>
        <v>4.8517778711638799</v>
      </c>
      <c r="G96" s="20">
        <f>MainTab_connection!W20</f>
        <v>29.9086257990412</v>
      </c>
      <c r="H96" s="20"/>
      <c r="I96" s="20">
        <f>MainTab_connection!X20</f>
        <v>-63.3697649317103</v>
      </c>
      <c r="J96" s="20">
        <f>MainTab_connection!Y20</f>
        <v>-109.93744095344201</v>
      </c>
      <c r="K96" s="20">
        <f>MainTab_connection!Z20</f>
        <v>-149.61275583414499</v>
      </c>
      <c r="L96" s="20"/>
      <c r="M96" s="20">
        <f>MainTab_connection!AA20</f>
        <v>-39.014407425029603</v>
      </c>
      <c r="N96" s="20">
        <f>MainTab_connection!AB20</f>
        <v>-19.8131084029812</v>
      </c>
      <c r="O96" s="20">
        <f>MainTab_connection!AC20</f>
        <v>17.665297669670299</v>
      </c>
      <c r="P96" s="20">
        <f>MainTab_connection!AD20</f>
        <v>41.111896860050898</v>
      </c>
      <c r="Q96" s="20"/>
      <c r="R96" s="20">
        <f>MainTab_connection!AE20</f>
        <v>-55.288390836084503</v>
      </c>
      <c r="S96" s="20">
        <f>MainTab_connection!AF20</f>
        <v>-28.554512081681199</v>
      </c>
      <c r="T96" s="20">
        <f>MainTab_connection!AG20</f>
        <v>20.791972268586399</v>
      </c>
      <c r="U96" s="20">
        <f>MainTab_connection!AH20</f>
        <v>44.317374505828397</v>
      </c>
    </row>
    <row r="97" spans="2:24" x14ac:dyDescent="0.2">
      <c r="B97" s="29"/>
      <c r="C97" s="35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</row>
    <row r="98" spans="2:24" ht="12.55" customHeight="1" x14ac:dyDescent="0.2">
      <c r="B98" s="92" t="s">
        <v>84</v>
      </c>
      <c r="C98" s="40" t="s">
        <v>47</v>
      </c>
      <c r="D98" s="26">
        <f>-MainTab_connection!T24</f>
        <v>-3.30598599893171</v>
      </c>
      <c r="E98" s="26">
        <f>-MainTab_connection!U24</f>
        <v>-1.5186556419779</v>
      </c>
      <c r="F98" s="26">
        <f>-MainTab_connection!V24</f>
        <v>1.96338652192355</v>
      </c>
      <c r="G98" s="26">
        <f>-MainTab_connection!W24</f>
        <v>4.0679821866224097</v>
      </c>
      <c r="H98" s="26"/>
      <c r="I98" s="26">
        <f>-MainTab_connection!X24</f>
        <v>9.4141195367054398E-2</v>
      </c>
      <c r="J98" s="26">
        <f>-MainTab_connection!Y24</f>
        <v>7.2908579211555997</v>
      </c>
      <c r="K98" s="26">
        <f>-MainTab_connection!Z24</f>
        <v>12.3264452431116</v>
      </c>
      <c r="L98" s="26"/>
      <c r="M98" s="26">
        <f>-MainTab_connection!AA24</f>
        <v>-1.62378683467192</v>
      </c>
      <c r="N98" s="26">
        <f>-MainTab_connection!AB24</f>
        <v>0.35972100422448899</v>
      </c>
      <c r="O98" s="26">
        <f>-MainTab_connection!AC24</f>
        <v>3.49763971786144</v>
      </c>
      <c r="P98" s="26">
        <f>-MainTab_connection!AD24</f>
        <v>5.3354542487927201</v>
      </c>
      <c r="Q98" s="26"/>
      <c r="R98" s="26">
        <f>-MainTab_connection!AE24</f>
        <v>-4.7590107515693099</v>
      </c>
      <c r="S98" s="26">
        <f>-MainTab_connection!AF24</f>
        <v>-1.77436256625245</v>
      </c>
      <c r="T98" s="26">
        <f>-MainTab_connection!AG24</f>
        <v>2.75217782012311</v>
      </c>
      <c r="U98" s="26">
        <f>-MainTab_connection!AH24</f>
        <v>5.1884655193790001</v>
      </c>
    </row>
    <row r="99" spans="2:24" x14ac:dyDescent="0.2">
      <c r="B99" s="93"/>
      <c r="C99" s="41" t="s">
        <v>93</v>
      </c>
      <c r="D99" s="27">
        <f>-MainTab_connection!T25</f>
        <v>-1.4803316581624599</v>
      </c>
      <c r="E99" s="27">
        <f>-MainTab_connection!U25</f>
        <v>-1.0110268829856801</v>
      </c>
      <c r="F99" s="27">
        <f>-MainTab_connection!V25</f>
        <v>-2.78787922327287E-2</v>
      </c>
      <c r="G99" s="27">
        <f>-MainTab_connection!W25</f>
        <v>0.59479505635308705</v>
      </c>
      <c r="H99" s="27"/>
      <c r="I99" s="27">
        <f>-MainTab_connection!X25</f>
        <v>-2.0136705293846702</v>
      </c>
      <c r="J99" s="27">
        <f>-MainTab_connection!Y25</f>
        <v>-3.3403427830824999</v>
      </c>
      <c r="K99" s="27">
        <f>-MainTab_connection!Z25</f>
        <v>-4.3972114063726098</v>
      </c>
      <c r="L99" s="27"/>
      <c r="M99" s="27">
        <f>-MainTab_connection!AA25</f>
        <v>-1.2033123188503401</v>
      </c>
      <c r="N99" s="27">
        <f>-MainTab_connection!AB25</f>
        <v>-0.62425939015098197</v>
      </c>
      <c r="O99" s="27">
        <f>-MainTab_connection!AC25</f>
        <v>0.35201145805894501</v>
      </c>
      <c r="P99" s="27">
        <f>-MainTab_connection!AD25</f>
        <v>0.87654604056988705</v>
      </c>
      <c r="Q99" s="27"/>
      <c r="R99" s="27">
        <f>-MainTab_connection!AE25</f>
        <v>-1.7475157429988899</v>
      </c>
      <c r="S99" s="27">
        <f>-MainTab_connection!AF25</f>
        <v>-0.97307096868190901</v>
      </c>
      <c r="T99" s="27">
        <f>-MainTab_connection!AG25</f>
        <v>0.297708994588891</v>
      </c>
      <c r="U99" s="27">
        <f>-MainTab_connection!AH25</f>
        <v>0.84644307415041697</v>
      </c>
    </row>
    <row r="100" spans="2:24" x14ac:dyDescent="0.2">
      <c r="B100" s="94"/>
      <c r="C100" s="42" t="s">
        <v>81</v>
      </c>
      <c r="D100" s="28">
        <f t="shared" ref="D100:R100" si="40">-D71-(D98+D99)</f>
        <v>1.4840871475243298</v>
      </c>
      <c r="E100" s="28">
        <f t="shared" si="40"/>
        <v>0.6121586868487503</v>
      </c>
      <c r="F100" s="28">
        <f t="shared" si="40"/>
        <v>-1.0884375062092913</v>
      </c>
      <c r="G100" s="28">
        <f t="shared" si="40"/>
        <v>-2.0411556523943766</v>
      </c>
      <c r="H100" s="28"/>
      <c r="I100" s="28">
        <f t="shared" si="40"/>
        <v>3.8779186818115763E-2</v>
      </c>
      <c r="J100" s="28">
        <f t="shared" si="40"/>
        <v>-3.2149966292913206</v>
      </c>
      <c r="K100" s="28">
        <f t="shared" si="40"/>
        <v>-5.4765746825431698</v>
      </c>
      <c r="L100" s="28"/>
      <c r="M100" s="28">
        <f t="shared" si="40"/>
        <v>0.68627059512190014</v>
      </c>
      <c r="N100" s="28">
        <f t="shared" si="40"/>
        <v>-0.30358678192963001</v>
      </c>
      <c r="O100" s="28">
        <f t="shared" si="40"/>
        <v>-1.842084280577025</v>
      </c>
      <c r="P100" s="28">
        <f t="shared" si="40"/>
        <v>-2.5909529658958075</v>
      </c>
      <c r="Q100" s="28"/>
      <c r="R100" s="28">
        <f t="shared" si="40"/>
        <v>2.2915429992015994</v>
      </c>
      <c r="S100" s="28">
        <f>-S71-(S98+S99)</f>
        <v>0.801850052799429</v>
      </c>
      <c r="T100" s="28">
        <f t="shared" ref="T100:U100" si="41">-T71-(T98+T99)</f>
        <v>-1.3739646268994608</v>
      </c>
      <c r="U100" s="28">
        <f t="shared" si="41"/>
        <v>-2.2437440608045875</v>
      </c>
    </row>
    <row r="101" spans="2:24" ht="12.55" customHeight="1" x14ac:dyDescent="0.2">
      <c r="B101" s="92" t="s">
        <v>92</v>
      </c>
      <c r="C101" s="40" t="s">
        <v>47</v>
      </c>
      <c r="D101" s="57">
        <f t="shared" ref="D101:R101" si="42">D98/D93*1000</f>
        <v>71.400008986617962</v>
      </c>
      <c r="E101" s="57">
        <f t="shared" si="42"/>
        <v>218.554567186973</v>
      </c>
      <c r="F101" s="57">
        <f t="shared" si="42"/>
        <v>24.120939889078631</v>
      </c>
      <c r="G101" s="57">
        <f t="shared" si="42"/>
        <v>28.473731956769026</v>
      </c>
      <c r="H101" s="57"/>
      <c r="I101" s="57">
        <f t="shared" si="42"/>
        <v>2.7207633050987501</v>
      </c>
      <c r="J101" s="57">
        <f t="shared" si="42"/>
        <v>30.910976273019365</v>
      </c>
      <c r="K101" s="57">
        <f t="shared" si="42"/>
        <v>31.229356528027807</v>
      </c>
      <c r="L101" s="57"/>
      <c r="M101" s="57">
        <f t="shared" si="42"/>
        <v>83.78014971241204</v>
      </c>
      <c r="N101" s="57">
        <f t="shared" si="42"/>
        <v>13.067590916057478</v>
      </c>
      <c r="O101" s="57">
        <f t="shared" si="42"/>
        <v>29.879026522187573</v>
      </c>
      <c r="P101" s="57">
        <f t="shared" si="42"/>
        <v>30.371648640583455</v>
      </c>
      <c r="Q101" s="57"/>
      <c r="R101" s="57">
        <f t="shared" si="42"/>
        <v>59.505342221739504</v>
      </c>
      <c r="S101" s="57">
        <f>S98/S93*1000</f>
        <v>185.55956110723642</v>
      </c>
      <c r="T101" s="57">
        <f t="shared" ref="T101:U101" si="43">T98/T93*1000</f>
        <v>23.922885086388469</v>
      </c>
      <c r="U101" s="57">
        <f t="shared" si="43"/>
        <v>27.371397334892904</v>
      </c>
      <c r="X101" s="67"/>
    </row>
    <row r="102" spans="2:24" x14ac:dyDescent="0.2">
      <c r="B102" s="93"/>
      <c r="C102" s="41" t="s">
        <v>93</v>
      </c>
      <c r="D102" s="58">
        <f t="shared" ref="D102:R102" si="44">D99/D96*1000</f>
        <v>32.242282258685186</v>
      </c>
      <c r="E102" s="58">
        <f t="shared" si="44"/>
        <v>32.947827038253287</v>
      </c>
      <c r="F102" s="58">
        <f t="shared" si="44"/>
        <v>-5.7460982289448745</v>
      </c>
      <c r="G102" s="58">
        <f t="shared" si="44"/>
        <v>19.887074061829843</v>
      </c>
      <c r="H102" s="58"/>
      <c r="I102" s="58">
        <f t="shared" si="44"/>
        <v>31.776518842300884</v>
      </c>
      <c r="J102" s="58">
        <f t="shared" si="44"/>
        <v>30.384032538078809</v>
      </c>
      <c r="K102" s="58">
        <f t="shared" si="44"/>
        <v>29.390618345719073</v>
      </c>
      <c r="L102" s="58"/>
      <c r="M102" s="58">
        <f t="shared" si="44"/>
        <v>30.842768050819036</v>
      </c>
      <c r="N102" s="58">
        <f t="shared" si="44"/>
        <v>31.507392855986804</v>
      </c>
      <c r="O102" s="58">
        <f t="shared" si="44"/>
        <v>19.926721000762782</v>
      </c>
      <c r="P102" s="58">
        <f t="shared" si="44"/>
        <v>21.320982672089773</v>
      </c>
      <c r="Q102" s="58"/>
      <c r="R102" s="58">
        <f t="shared" si="44"/>
        <v>31.607281683777217</v>
      </c>
      <c r="S102" s="58">
        <f>S99/S96*1000</f>
        <v>34.077660507677557</v>
      </c>
      <c r="T102" s="58">
        <f t="shared" ref="T102:U102" si="45">T99/T96*1000</f>
        <v>14.318458621584703</v>
      </c>
      <c r="U102" s="58">
        <f t="shared" si="45"/>
        <v>19.099576263009379</v>
      </c>
    </row>
    <row r="103" spans="2:24" x14ac:dyDescent="0.2">
      <c r="B103" s="94"/>
      <c r="C103" s="42" t="s">
        <v>81</v>
      </c>
      <c r="D103" s="48">
        <f t="shared" ref="D103:R103" si="46">-D100/(D93+D96)*1000</f>
        <v>16.093760546516425</v>
      </c>
      <c r="E103" s="48">
        <f t="shared" si="46"/>
        <v>16.265966494402097</v>
      </c>
      <c r="F103" s="48">
        <f t="shared" si="46"/>
        <v>12.619656891073916</v>
      </c>
      <c r="G103" s="48">
        <f t="shared" si="46"/>
        <v>11.813848471453783</v>
      </c>
      <c r="H103" s="48"/>
      <c r="I103" s="48">
        <f t="shared" si="46"/>
        <v>1.3479625816601295</v>
      </c>
      <c r="J103" s="48">
        <f t="shared" si="46"/>
        <v>25.530258836461833</v>
      </c>
      <c r="K103" s="48">
        <f t="shared" si="46"/>
        <v>22.344771807814684</v>
      </c>
      <c r="L103" s="48"/>
      <c r="M103" s="48">
        <f t="shared" si="46"/>
        <v>11.752027908340716</v>
      </c>
      <c r="N103" s="48">
        <f t="shared" si="46"/>
        <v>39.352171738033682</v>
      </c>
      <c r="O103" s="48">
        <f t="shared" si="46"/>
        <v>13.672887815931357</v>
      </c>
      <c r="P103" s="48">
        <f t="shared" si="46"/>
        <v>11.95176692884551</v>
      </c>
      <c r="Q103" s="48"/>
      <c r="R103" s="48">
        <f t="shared" si="46"/>
        <v>16.941189846062965</v>
      </c>
      <c r="S103" s="48">
        <f>-S100/(S93+S96)*1000</f>
        <v>21.036690994101352</v>
      </c>
      <c r="T103" s="48">
        <f t="shared" ref="T103:U103" si="47">-T100/(T93+T96)*1000</f>
        <v>10.114900954253324</v>
      </c>
      <c r="U103" s="48">
        <f t="shared" si="47"/>
        <v>9.5937620721278627</v>
      </c>
    </row>
    <row r="104" spans="2:24" x14ac:dyDescent="0.2">
      <c r="B104" s="31"/>
      <c r="C104" s="43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</row>
    <row r="105" spans="2:24" x14ac:dyDescent="0.2">
      <c r="B105" s="69" t="s">
        <v>85</v>
      </c>
      <c r="C105" s="44" t="s">
        <v>70</v>
      </c>
      <c r="D105" s="33">
        <f>(D68+D71)/(D89+D93)*1000</f>
        <v>17.245913212852962</v>
      </c>
      <c r="E105" s="33">
        <f t="shared" ref="E105:U105" si="48">(E68+E71)/(E89+E93)*1000</f>
        <v>6.6735756354286693</v>
      </c>
      <c r="F105" s="33">
        <f t="shared" si="48"/>
        <v>-7.1005934288889971</v>
      </c>
      <c r="G105" s="33">
        <f t="shared" si="48"/>
        <v>-12.461732939732885</v>
      </c>
      <c r="H105" s="33"/>
      <c r="I105" s="33">
        <f t="shared" si="48"/>
        <v>5.1350763592015722</v>
      </c>
      <c r="J105" s="33">
        <f t="shared" si="48"/>
        <v>-3.5969462681468922</v>
      </c>
      <c r="K105" s="33">
        <f t="shared" si="48"/>
        <v>-5.7082843136107941</v>
      </c>
      <c r="L105" s="33"/>
      <c r="M105" s="33">
        <f t="shared" si="48"/>
        <v>18.510162026728118</v>
      </c>
      <c r="N105" s="33">
        <f t="shared" si="48"/>
        <v>-0.78243199142935071</v>
      </c>
      <c r="O105" s="33">
        <f t="shared" si="48"/>
        <v>-12.899610552194419</v>
      </c>
      <c r="P105" s="33">
        <f t="shared" si="48"/>
        <v>-16.484517641036661</v>
      </c>
      <c r="Q105" s="33"/>
      <c r="R105" s="33">
        <f t="shared" si="48"/>
        <v>2.7453094425216653</v>
      </c>
      <c r="S105" s="33">
        <f t="shared" si="48"/>
        <v>-4.648526911558565</v>
      </c>
      <c r="T105" s="33">
        <f t="shared" si="48"/>
        <v>-12.967455243882135</v>
      </c>
      <c r="U105" s="33">
        <f t="shared" si="48"/>
        <v>-16.601089681487693</v>
      </c>
    </row>
    <row r="106" spans="2:24" x14ac:dyDescent="0.2">
      <c r="B106" s="70"/>
      <c r="C106" s="22" t="s">
        <v>59</v>
      </c>
      <c r="D106" s="21">
        <f t="shared" ref="D106:U106" si="49">D68/D89*1000</f>
        <v>-6.008598839178739</v>
      </c>
      <c r="E106" s="21">
        <f t="shared" si="49"/>
        <v>-5.5230269375379466</v>
      </c>
      <c r="F106" s="21">
        <f t="shared" si="49"/>
        <v>-5.0438618772721977</v>
      </c>
      <c r="G106" s="21">
        <f t="shared" si="49"/>
        <v>-5.0480761714189333</v>
      </c>
      <c r="H106" s="21"/>
      <c r="I106" s="21">
        <f t="shared" si="49"/>
        <v>-5.3582135703073313</v>
      </c>
      <c r="J106" s="21">
        <f t="shared" si="49"/>
        <v>-4.4300313763225043</v>
      </c>
      <c r="K106" s="21">
        <f t="shared" si="49"/>
        <v>-4.055688784235727</v>
      </c>
      <c r="L106" s="21"/>
      <c r="M106" s="21">
        <f t="shared" si="49"/>
        <v>-9.4306704236155703</v>
      </c>
      <c r="N106" s="21">
        <f t="shared" si="49"/>
        <v>-7.6371866224791614</v>
      </c>
      <c r="O106" s="21">
        <f t="shared" si="49"/>
        <v>-6.5293046180800456</v>
      </c>
      <c r="P106" s="21">
        <f t="shared" si="49"/>
        <v>-6.4290068107777358</v>
      </c>
      <c r="Q106" s="21"/>
      <c r="R106" s="21">
        <f t="shared" si="49"/>
        <v>-12.997148456236546</v>
      </c>
      <c r="S106" s="21">
        <f t="shared" si="49"/>
        <v>-12.448866404827818</v>
      </c>
      <c r="T106" s="21">
        <f t="shared" si="49"/>
        <v>-11.962672660273576</v>
      </c>
      <c r="U106" s="21">
        <f t="shared" si="49"/>
        <v>-12.343210848734222</v>
      </c>
    </row>
    <row r="107" spans="2:24" x14ac:dyDescent="0.2">
      <c r="B107" s="70"/>
      <c r="C107" s="23" t="s">
        <v>60</v>
      </c>
      <c r="D107" s="21">
        <f t="shared" ref="D107:U107" si="50">D69/D89*1000</f>
        <v>-3.2887031412820638</v>
      </c>
      <c r="E107" s="21">
        <f t="shared" si="50"/>
        <v>-2.924553985527401</v>
      </c>
      <c r="F107" s="21">
        <f t="shared" si="50"/>
        <v>-2.3907510736324395</v>
      </c>
      <c r="G107" s="21">
        <f t="shared" si="50"/>
        <v>-2.1924305711911067</v>
      </c>
      <c r="H107" s="21"/>
      <c r="I107" s="21">
        <f t="shared" si="50"/>
        <v>-2.8514449824776218</v>
      </c>
      <c r="J107" s="21">
        <f t="shared" si="50"/>
        <v>-2.1449723594722019</v>
      </c>
      <c r="K107" s="21">
        <f t="shared" si="50"/>
        <v>-1.823916044686134</v>
      </c>
      <c r="L107" s="21"/>
      <c r="M107" s="21">
        <f t="shared" si="50"/>
        <v>-3.977311338809725</v>
      </c>
      <c r="N107" s="21">
        <f t="shared" si="50"/>
        <v>-3.0773131004947252</v>
      </c>
      <c r="O107" s="21">
        <f t="shared" si="50"/>
        <v>-2.3534822188455848</v>
      </c>
      <c r="P107" s="21">
        <f t="shared" si="50"/>
        <v>-2.1269513155896567</v>
      </c>
      <c r="Q107" s="21"/>
      <c r="R107" s="21">
        <f t="shared" si="50"/>
        <v>-7.844474581911058</v>
      </c>
      <c r="S107" s="21">
        <f t="shared" si="50"/>
        <v>-7.2593838214379627</v>
      </c>
      <c r="T107" s="21">
        <f t="shared" si="50"/>
        <v>-6.3569488617786769</v>
      </c>
      <c r="U107" s="21">
        <f t="shared" si="50"/>
        <v>-6.0289252844048589</v>
      </c>
      <c r="W107" s="63"/>
    </row>
    <row r="108" spans="2:24" x14ac:dyDescent="0.2">
      <c r="B108" s="70"/>
      <c r="C108" s="23" t="s">
        <v>71</v>
      </c>
      <c r="D108" s="21">
        <f t="shared" ref="D108:U108" si="51">D69/D90*1000</f>
        <v>-10.561697155125069</v>
      </c>
      <c r="E108" s="21">
        <f t="shared" si="51"/>
        <v>-10.499504677955121</v>
      </c>
      <c r="F108" s="21">
        <f t="shared" si="51"/>
        <v>-10.416173906093071</v>
      </c>
      <c r="G108" s="21">
        <f t="shared" si="51"/>
        <v>-10.370827953595645</v>
      </c>
      <c r="H108" s="21"/>
      <c r="I108" s="21">
        <f t="shared" si="51"/>
        <v>-10.465252507866278</v>
      </c>
      <c r="J108" s="21">
        <f t="shared" si="51"/>
        <v>-10.262758577177056</v>
      </c>
      <c r="K108" s="21">
        <f t="shared" si="51"/>
        <v>-10.115325768198575</v>
      </c>
      <c r="L108" s="21"/>
      <c r="M108" s="21">
        <f t="shared" si="51"/>
        <v>-11.851467933480542</v>
      </c>
      <c r="N108" s="21">
        <f t="shared" si="51"/>
        <v>-11.622386789070944</v>
      </c>
      <c r="O108" s="21">
        <f t="shared" si="51"/>
        <v>-11.238892131239348</v>
      </c>
      <c r="P108" s="21">
        <f t="shared" si="51"/>
        <v>-11.005986219758197</v>
      </c>
      <c r="Q108" s="21"/>
      <c r="R108" s="21">
        <f t="shared" si="51"/>
        <v>-11.606590006228886</v>
      </c>
      <c r="S108" s="21">
        <f t="shared" si="51"/>
        <v>-11.637373536702716</v>
      </c>
      <c r="T108" s="21">
        <f t="shared" si="51"/>
        <v>-11.564290090167646</v>
      </c>
      <c r="U108" s="21">
        <f t="shared" si="51"/>
        <v>-11.545465949299402</v>
      </c>
      <c r="W108" s="63"/>
    </row>
    <row r="109" spans="2:24" x14ac:dyDescent="0.2">
      <c r="B109" s="70"/>
      <c r="C109" s="22" t="s">
        <v>72</v>
      </c>
      <c r="D109" s="56">
        <f>D71/(D93)*1000</f>
        <v>-71.318900967929054</v>
      </c>
      <c r="E109" s="56">
        <f t="shared" ref="E109:U109" si="52">E71/(E93)*1000</f>
        <v>-275.95695885610689</v>
      </c>
      <c r="F109" s="56">
        <f t="shared" si="52"/>
        <v>-10.406575431927088</v>
      </c>
      <c r="G109" s="56">
        <f t="shared" si="52"/>
        <v>-18.349969846909278</v>
      </c>
      <c r="H109" s="56"/>
      <c r="I109" s="56">
        <f t="shared" si="52"/>
        <v>54.355332610852344</v>
      </c>
      <c r="J109" s="56">
        <f t="shared" si="52"/>
        <v>-3.1183703508127847</v>
      </c>
      <c r="K109" s="56">
        <f t="shared" si="52"/>
        <v>-6.2138731530013516</v>
      </c>
      <c r="L109" s="56"/>
      <c r="M109" s="56">
        <f t="shared" si="52"/>
        <v>-110.4571938271862</v>
      </c>
      <c r="N109" s="56">
        <f t="shared" si="52"/>
        <v>20.638292441848165</v>
      </c>
      <c r="O109" s="56">
        <f t="shared" si="52"/>
        <v>-17.1498923130099</v>
      </c>
      <c r="P109" s="56">
        <f t="shared" si="52"/>
        <v>-20.61252367483872</v>
      </c>
      <c r="Q109" s="56"/>
      <c r="R109" s="56">
        <f t="shared" si="52"/>
        <v>-52.702977245442447</v>
      </c>
      <c r="S109" s="56">
        <f t="shared" si="52"/>
        <v>-203.46552835869593</v>
      </c>
      <c r="T109" s="56">
        <f t="shared" si="52"/>
        <v>-14.567697486558016</v>
      </c>
      <c r="U109" s="56">
        <f t="shared" si="52"/>
        <v>-20.000030914647947</v>
      </c>
    </row>
    <row r="110" spans="2:24" x14ac:dyDescent="0.2">
      <c r="B110" s="70"/>
      <c r="C110" s="22" t="s">
        <v>95</v>
      </c>
      <c r="D110" s="56">
        <f t="shared" ref="D110:U110" si="53">D71/(D93+D96)*1000</f>
        <v>-35.810098604432973</v>
      </c>
      <c r="E110" s="56">
        <f t="shared" si="53"/>
        <v>-50.951459438652918</v>
      </c>
      <c r="F110" s="56">
        <f t="shared" si="53"/>
        <v>-9.8211753288541388</v>
      </c>
      <c r="G110" s="56">
        <f t="shared" si="53"/>
        <v>-15.173482818072188</v>
      </c>
      <c r="H110" s="56"/>
      <c r="I110" s="56">
        <f t="shared" si="53"/>
        <v>-65.374780440016664</v>
      </c>
      <c r="J110" s="56">
        <f t="shared" si="53"/>
        <v>-5.8407457529267957</v>
      </c>
      <c r="K110" s="56">
        <f t="shared" si="53"/>
        <v>-10.007004797641844</v>
      </c>
      <c r="L110" s="56"/>
      <c r="M110" s="56">
        <f t="shared" si="53"/>
        <v>-36.66057841342441</v>
      </c>
      <c r="N110" s="56">
        <f t="shared" si="53"/>
        <v>73.642729212616388</v>
      </c>
      <c r="O110" s="56">
        <f t="shared" si="53"/>
        <v>-14.901184073081073</v>
      </c>
      <c r="P110" s="56">
        <f t="shared" si="53"/>
        <v>-16.703473284947091</v>
      </c>
      <c r="Q110" s="56"/>
      <c r="R110" s="56">
        <f t="shared" si="53"/>
        <v>-31.161028013834613</v>
      </c>
      <c r="S110" s="56">
        <f t="shared" si="53"/>
        <v>-51.042758398543036</v>
      </c>
      <c r="T110" s="56">
        <f t="shared" si="53"/>
        <v>-12.337862711220891</v>
      </c>
      <c r="U110" s="56">
        <f t="shared" si="53"/>
        <v>-16.210195778839992</v>
      </c>
    </row>
    <row r="111" spans="2:24" x14ac:dyDescent="0.2">
      <c r="B111" s="29"/>
      <c r="C111" s="35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</row>
    <row r="112" spans="2:24" x14ac:dyDescent="0.2">
      <c r="B112" s="71" t="s">
        <v>74</v>
      </c>
      <c r="C112" s="60" t="s">
        <v>75</v>
      </c>
      <c r="D112" s="61">
        <f t="shared" ref="D112:R112" si="54">D74/D89*1000</f>
        <v>185.13731950759296</v>
      </c>
      <c r="E112" s="61">
        <f t="shared" si="54"/>
        <v>185.71938928321319</v>
      </c>
      <c r="F112" s="61">
        <f t="shared" si="54"/>
        <v>185.11275898558506</v>
      </c>
      <c r="G112" s="61">
        <f t="shared" si="54"/>
        <v>184.30527204487697</v>
      </c>
      <c r="H112" s="61"/>
      <c r="I112" s="61">
        <f t="shared" si="54"/>
        <v>185.40521776102401</v>
      </c>
      <c r="J112" s="61">
        <f t="shared" si="54"/>
        <v>183.58100381975254</v>
      </c>
      <c r="K112" s="61">
        <f t="shared" si="54"/>
        <v>181.25604282760762</v>
      </c>
      <c r="L112" s="61"/>
      <c r="M112" s="61">
        <f t="shared" si="54"/>
        <v>183.87147565058223</v>
      </c>
      <c r="N112" s="61">
        <f t="shared" si="54"/>
        <v>181.89092891293737</v>
      </c>
      <c r="O112" s="61">
        <f t="shared" si="54"/>
        <v>178.55053156652738</v>
      </c>
      <c r="P112" s="61">
        <f t="shared" si="54"/>
        <v>176.63036880579656</v>
      </c>
      <c r="Q112" s="61"/>
      <c r="R112" s="61">
        <f t="shared" si="54"/>
        <v>188.25408238030465</v>
      </c>
      <c r="S112" s="61">
        <f>S74/S89*1000</f>
        <v>190.73734723524936</v>
      </c>
      <c r="T112" s="61">
        <f t="shared" ref="T112:U112" si="55">T74/T89*1000</f>
        <v>193.03329376095226</v>
      </c>
      <c r="U112" s="61">
        <f t="shared" si="55"/>
        <v>193.55180898188223</v>
      </c>
      <c r="W112" s="63"/>
    </row>
    <row r="113" spans="2:23" x14ac:dyDescent="0.2">
      <c r="B113" s="72"/>
      <c r="C113" s="45" t="s">
        <v>76</v>
      </c>
      <c r="D113" s="12">
        <f t="shared" ref="D113:U113" si="56">D85/(D85+D82)</f>
        <v>0.53232857824477942</v>
      </c>
      <c r="E113" s="12">
        <f t="shared" si="56"/>
        <v>0.55285999540740338</v>
      </c>
      <c r="F113" s="12">
        <f t="shared" si="56"/>
        <v>0.60533916927055909</v>
      </c>
      <c r="G113" s="12">
        <f t="shared" si="56"/>
        <v>0.64180604162729604</v>
      </c>
      <c r="H113" s="12"/>
      <c r="I113" s="12">
        <f t="shared" si="56"/>
        <v>0.55050606735483743</v>
      </c>
      <c r="J113" s="12">
        <f t="shared" si="56"/>
        <v>0.59643683725630625</v>
      </c>
      <c r="K113" s="12">
        <f t="shared" si="56"/>
        <v>0.62804531764226001</v>
      </c>
      <c r="L113" s="12"/>
      <c r="M113" s="12">
        <f t="shared" si="56"/>
        <v>0.63729782134635771</v>
      </c>
      <c r="N113" s="12">
        <f t="shared" si="56"/>
        <v>0.65499011383819439</v>
      </c>
      <c r="O113" s="12">
        <f t="shared" si="56"/>
        <v>0.69250739106897652</v>
      </c>
      <c r="P113" s="12">
        <f t="shared" si="56"/>
        <v>0.71864488507463642</v>
      </c>
      <c r="Q113" s="12"/>
      <c r="R113" s="12">
        <f t="shared" si="56"/>
        <v>0.44945002204654005</v>
      </c>
      <c r="S113" s="12">
        <f t="shared" si="56"/>
        <v>0.47682469215881113</v>
      </c>
      <c r="T113" s="12">
        <f t="shared" si="56"/>
        <v>0.53915750247082461</v>
      </c>
      <c r="U113" s="12">
        <f t="shared" si="56"/>
        <v>0.58475270087579856</v>
      </c>
    </row>
    <row r="114" spans="2:23" x14ac:dyDescent="0.2">
      <c r="B114" s="72"/>
      <c r="C114" s="45" t="s">
        <v>77</v>
      </c>
      <c r="D114" s="12">
        <f t="shared" ref="D114:U114" si="57">(D83+D86)/(D82+D85)</f>
        <v>0.26441573707233801</v>
      </c>
      <c r="E114" s="12">
        <f t="shared" si="57"/>
        <v>0.23450536545293307</v>
      </c>
      <c r="F114" s="12">
        <f t="shared" si="57"/>
        <v>0.19191695477952839</v>
      </c>
      <c r="G114" s="12">
        <f t="shared" si="57"/>
        <v>0.17539670435536542</v>
      </c>
      <c r="H114" s="12"/>
      <c r="I114" s="12">
        <f t="shared" si="57"/>
        <v>0.22983064573350273</v>
      </c>
      <c r="J114" s="12">
        <f t="shared" si="57"/>
        <v>0.17645708242261812</v>
      </c>
      <c r="K114" s="12">
        <f t="shared" si="57"/>
        <v>0.15274805316874765</v>
      </c>
      <c r="L114" s="12"/>
      <c r="M114" s="12">
        <f t="shared" si="57"/>
        <v>0.28879619252211325</v>
      </c>
      <c r="N114" s="12">
        <f t="shared" si="57"/>
        <v>0.22936715706923</v>
      </c>
      <c r="O114" s="12">
        <f t="shared" si="57"/>
        <v>0.18216296640515653</v>
      </c>
      <c r="P114" s="12">
        <f t="shared" si="57"/>
        <v>0.16746037463308369</v>
      </c>
      <c r="Q114" s="12"/>
      <c r="R114" s="12">
        <f t="shared" si="57"/>
        <v>0.60466548342037618</v>
      </c>
      <c r="S114" s="12">
        <f t="shared" si="57"/>
        <v>0.54882800264573017</v>
      </c>
      <c r="T114" s="12">
        <f t="shared" si="57"/>
        <v>0.46619802463214371</v>
      </c>
      <c r="U114" s="12">
        <f t="shared" si="57"/>
        <v>0.43310085924492697</v>
      </c>
    </row>
    <row r="115" spans="2:23" x14ac:dyDescent="0.2">
      <c r="B115" s="72"/>
      <c r="C115" s="45" t="s">
        <v>78</v>
      </c>
      <c r="D115" s="12">
        <f t="shared" ref="D115:R115" si="58">(D83)/(D82)</f>
        <v>0.31138017810766422</v>
      </c>
      <c r="E115" s="12">
        <f t="shared" si="58"/>
        <v>0.27854209081575249</v>
      </c>
      <c r="F115" s="12">
        <f t="shared" si="58"/>
        <v>0.22952296065582561</v>
      </c>
      <c r="G115" s="12">
        <f t="shared" si="58"/>
        <v>0.21140361994251239</v>
      </c>
      <c r="H115" s="12"/>
      <c r="I115" s="12">
        <f t="shared" si="58"/>
        <v>0.27246786260860045</v>
      </c>
      <c r="J115" s="12">
        <f t="shared" si="58"/>
        <v>0.20900543877572195</v>
      </c>
      <c r="K115" s="12">
        <f t="shared" si="58"/>
        <v>0.18031214085267683</v>
      </c>
      <c r="L115" s="12"/>
      <c r="M115" s="12">
        <f t="shared" si="58"/>
        <v>0.33559651522776968</v>
      </c>
      <c r="N115" s="12">
        <f t="shared" si="58"/>
        <v>0.26477462472583219</v>
      </c>
      <c r="O115" s="12">
        <f t="shared" si="58"/>
        <v>0.20940517903040609</v>
      </c>
      <c r="P115" s="12">
        <f t="shared" si="58"/>
        <v>0.19325404131174606</v>
      </c>
      <c r="Q115" s="12"/>
      <c r="R115" s="12">
        <f t="shared" si="58"/>
        <v>0.67586384783999343</v>
      </c>
      <c r="S115" s="12">
        <f>(S83)/(S82)</f>
        <v>0.62379915867982094</v>
      </c>
      <c r="T115" s="12">
        <f t="shared" ref="T115:U115" si="59">(T83)/(T82)</f>
        <v>0.54970506725558377</v>
      </c>
      <c r="U115" s="12">
        <f t="shared" si="59"/>
        <v>0.52218986317920824</v>
      </c>
    </row>
    <row r="116" spans="2:23" x14ac:dyDescent="0.2">
      <c r="B116" s="72"/>
      <c r="C116" s="45" t="s">
        <v>79</v>
      </c>
      <c r="D116" s="12">
        <f t="shared" ref="D116:U116" si="60">(D86)/(D85)</f>
        <v>0.2231556435726601</v>
      </c>
      <c r="E116" s="12">
        <f t="shared" si="60"/>
        <v>0.19888951018298548</v>
      </c>
      <c r="F116" s="12">
        <f t="shared" si="60"/>
        <v>0.16739910053685642</v>
      </c>
      <c r="G116" s="12">
        <f t="shared" si="60"/>
        <v>0.15530113219426431</v>
      </c>
      <c r="H116" s="12"/>
      <c r="I116" s="12">
        <f t="shared" si="60"/>
        <v>0.19501691446561628</v>
      </c>
      <c r="J116" s="12">
        <f t="shared" si="60"/>
        <v>0.15443410058871318</v>
      </c>
      <c r="K116" s="12">
        <f t="shared" si="60"/>
        <v>0.13642344857262398</v>
      </c>
      <c r="L116" s="12"/>
      <c r="M116" s="12">
        <f t="shared" si="60"/>
        <v>0.26216095474399786</v>
      </c>
      <c r="N116" s="12">
        <f t="shared" si="60"/>
        <v>0.21071660627862687</v>
      </c>
      <c r="O116" s="12">
        <f t="shared" si="60"/>
        <v>0.17006666369239992</v>
      </c>
      <c r="P116" s="12">
        <f t="shared" si="60"/>
        <v>0.15736195161019129</v>
      </c>
      <c r="Q116" s="12"/>
      <c r="R116" s="12">
        <f t="shared" si="60"/>
        <v>0.51745165309713792</v>
      </c>
      <c r="S116" s="12">
        <f t="shared" si="60"/>
        <v>0.46656913836635761</v>
      </c>
      <c r="T116" s="12">
        <f t="shared" si="60"/>
        <v>0.39482074821940588</v>
      </c>
      <c r="U116" s="12">
        <f t="shared" si="60"/>
        <v>0.36983656271415632</v>
      </c>
    </row>
    <row r="117" spans="2:23" x14ac:dyDescent="0.2">
      <c r="B117" s="72"/>
      <c r="C117" s="45" t="s">
        <v>80</v>
      </c>
      <c r="D117" s="12">
        <f t="shared" ref="D117:U117" si="61">-D68/(D83+D86)</f>
        <v>0.68066513282371721</v>
      </c>
      <c r="E117" s="12">
        <f t="shared" si="61"/>
        <v>0.67237474296213684</v>
      </c>
      <c r="F117" s="12">
        <f t="shared" si="61"/>
        <v>0.66441319198021243</v>
      </c>
      <c r="G117" s="12">
        <f t="shared" si="61"/>
        <v>0.66326289489420132</v>
      </c>
      <c r="H117" s="12"/>
      <c r="I117" s="12">
        <f t="shared" si="61"/>
        <v>0.67021585578978549</v>
      </c>
      <c r="J117" s="12">
        <f t="shared" si="61"/>
        <v>0.65441345226724035</v>
      </c>
      <c r="K117" s="12">
        <f t="shared" si="61"/>
        <v>0.64608135415831147</v>
      </c>
      <c r="L117" s="12"/>
      <c r="M117" s="12">
        <f t="shared" si="61"/>
        <v>0.76381404659643548</v>
      </c>
      <c r="N117" s="12">
        <f t="shared" si="61"/>
        <v>0.74889926434686216</v>
      </c>
      <c r="O117" s="12">
        <f t="shared" si="61"/>
        <v>0.73194948260253767</v>
      </c>
      <c r="P117" s="12">
        <f t="shared" si="61"/>
        <v>0.72514023011309081</v>
      </c>
      <c r="Q117" s="12"/>
      <c r="R117" s="12">
        <f t="shared" si="61"/>
        <v>0.74539415289025135</v>
      </c>
      <c r="S117" s="12">
        <f t="shared" si="61"/>
        <v>0.73774415624768419</v>
      </c>
      <c r="T117" s="12">
        <f t="shared" si="61"/>
        <v>0.72640499869386055</v>
      </c>
      <c r="U117" s="12">
        <f t="shared" si="61"/>
        <v>0.72501904955867902</v>
      </c>
      <c r="W117" s="64"/>
    </row>
    <row r="118" spans="2:23" x14ac:dyDescent="0.2">
      <c r="B118" s="89"/>
      <c r="C118" s="47" t="s">
        <v>87</v>
      </c>
      <c r="D118" s="13">
        <f t="shared" ref="D118:U118" si="62">-D68/(D82+D85)</f>
        <v>0.17997857279502408</v>
      </c>
      <c r="E118" s="13">
        <f t="shared" si="62"/>
        <v>0.15767548481965785</v>
      </c>
      <c r="F118" s="13">
        <f t="shared" si="62"/>
        <v>0.12751215652018855</v>
      </c>
      <c r="G118" s="13">
        <f t="shared" si="62"/>
        <v>0.11633412588564203</v>
      </c>
      <c r="H118" s="13"/>
      <c r="I118" s="13">
        <f t="shared" si="62"/>
        <v>0.15403614291699855</v>
      </c>
      <c r="J118" s="13">
        <f t="shared" si="62"/>
        <v>0.1154758884851905</v>
      </c>
      <c r="K118" s="13">
        <f t="shared" si="62"/>
        <v>9.8687669036310238E-2</v>
      </c>
      <c r="L118" s="13"/>
      <c r="M118" s="13">
        <f t="shared" si="62"/>
        <v>0.22058658845195858</v>
      </c>
      <c r="N118" s="13">
        <f t="shared" si="62"/>
        <v>0.17177289519447753</v>
      </c>
      <c r="O118" s="13">
        <f t="shared" si="62"/>
        <v>0.13333408900959776</v>
      </c>
      <c r="P118" s="13">
        <f t="shared" si="62"/>
        <v>0.12143225459625871</v>
      </c>
      <c r="Q118" s="13"/>
      <c r="R118" s="13">
        <f t="shared" si="62"/>
        <v>0.45071411579610565</v>
      </c>
      <c r="S118" s="13">
        <f t="shared" si="62"/>
        <v>0.40489465173697592</v>
      </c>
      <c r="T118" s="13">
        <f t="shared" si="62"/>
        <v>0.33864857547399269</v>
      </c>
      <c r="U118" s="13">
        <f t="shared" si="62"/>
        <v>0.31400637333280418</v>
      </c>
      <c r="W118" s="64"/>
    </row>
  </sheetData>
  <mergeCells count="30">
    <mergeCell ref="D4:G4"/>
    <mergeCell ref="I4:K4"/>
    <mergeCell ref="M4:P4"/>
    <mergeCell ref="R4:U4"/>
    <mergeCell ref="B66:C67"/>
    <mergeCell ref="D66:G66"/>
    <mergeCell ref="I66:K66"/>
    <mergeCell ref="M66:P66"/>
    <mergeCell ref="R66:U66"/>
    <mergeCell ref="B6:B11"/>
    <mergeCell ref="D6:G6"/>
    <mergeCell ref="I6:K6"/>
    <mergeCell ref="M6:P6"/>
    <mergeCell ref="R6:U6"/>
    <mergeCell ref="B55:B61"/>
    <mergeCell ref="B112:B118"/>
    <mergeCell ref="B4:C5"/>
    <mergeCell ref="B22:B28"/>
    <mergeCell ref="B40:B42"/>
    <mergeCell ref="B98:B100"/>
    <mergeCell ref="B43:B45"/>
    <mergeCell ref="B101:B103"/>
    <mergeCell ref="B47:B53"/>
    <mergeCell ref="B105:B110"/>
    <mergeCell ref="B13:B20"/>
    <mergeCell ref="B73:B80"/>
    <mergeCell ref="B82:B87"/>
    <mergeCell ref="B30:B38"/>
    <mergeCell ref="B89:B96"/>
    <mergeCell ref="B68:B71"/>
  </mergeCells>
  <pageMargins left="0.25" right="0.25" top="0.75" bottom="0.75" header="0.3" footer="0.3"/>
  <pageSetup scale="7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MainTab_connection</vt:lpstr>
      <vt:lpstr>Sheet1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Zhao, Xin</dc:creator>
  <cp:lastModifiedBy>Zhao, Xin</cp:lastModifiedBy>
  <cp:lastPrinted>2023-12-11T07:39:06Z</cp:lastPrinted>
  <dcterms:created xsi:type="dcterms:W3CDTF">2023-12-09T23:14:50Z</dcterms:created>
  <dcterms:modified xsi:type="dcterms:W3CDTF">2023-12-14T22:24:55Z</dcterms:modified>
</cp:coreProperties>
</file>