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ZhaoPC\Dropbox\Z_PNNL_Info\Reading\12.trade_hindcast_JORS\tradecast\output\Paper\good\"/>
    </mc:Choice>
  </mc:AlternateContent>
  <xr:revisionPtr revIDLastSave="0" documentId="13_ncr:1_{1FC63529-D83D-4488-91E0-5A43B3D268D9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ANOVA.roo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33" i="2" l="1"/>
  <c r="AI20" i="2"/>
  <c r="AJ16" i="2"/>
  <c r="AL16" i="2"/>
  <c r="AO16" i="2"/>
  <c r="AR16" i="2"/>
  <c r="AR20" i="2" s="1"/>
  <c r="AU16" i="2"/>
  <c r="AJ17" i="2"/>
  <c r="AL17" i="2"/>
  <c r="AO17" i="2"/>
  <c r="AR17" i="2"/>
  <c r="AU17" i="2"/>
  <c r="AJ18" i="2"/>
  <c r="AJ20" i="2" s="1"/>
  <c r="AL18" i="2"/>
  <c r="AO18" i="2"/>
  <c r="AR18" i="2"/>
  <c r="AU18" i="2"/>
  <c r="AJ19" i="2"/>
  <c r="AL19" i="2"/>
  <c r="AO19" i="2"/>
  <c r="AR19" i="2"/>
  <c r="AU19" i="2"/>
  <c r="AU15" i="2"/>
  <c r="AR15" i="2"/>
  <c r="AO15" i="2"/>
  <c r="AL15" i="2"/>
  <c r="AJ15" i="2"/>
  <c r="E24" i="2" a="1"/>
  <c r="E26" i="2" s="1"/>
  <c r="Q24" i="2" a="1"/>
  <c r="Q24" i="2" s="1"/>
  <c r="N24" i="2" a="1"/>
  <c r="N24" i="2" s="1"/>
  <c r="K24" i="2" a="1"/>
  <c r="K26" i="2" s="1"/>
  <c r="H24" i="2" a="1"/>
  <c r="H27" i="2" s="1"/>
  <c r="Z18" i="2"/>
  <c r="Y18" i="2"/>
  <c r="X18" i="2"/>
  <c r="W18" i="2"/>
  <c r="W15" i="2"/>
  <c r="X15" i="2"/>
  <c r="Y15" i="2"/>
  <c r="Z15" i="2"/>
  <c r="V15" i="2"/>
  <c r="Q10" i="2" a="1"/>
  <c r="Q11" i="2" s="1"/>
  <c r="N10" i="2" a="1"/>
  <c r="N13" i="2" s="1"/>
  <c r="K10" i="2" a="1"/>
  <c r="K13" i="2" s="1"/>
  <c r="H10" i="2" a="1"/>
  <c r="H10" i="2" s="1"/>
  <c r="E10" i="2" a="1"/>
  <c r="E13" i="2" s="1"/>
  <c r="N6" i="2" a="1"/>
  <c r="N6" i="2" s="1"/>
  <c r="Q6" i="2" a="1"/>
  <c r="Q6" i="2" s="1"/>
  <c r="K6" i="2" a="1"/>
  <c r="K6" i="2" s="1"/>
  <c r="H6" i="2" a="1"/>
  <c r="H8" i="2" s="1"/>
  <c r="E6" i="2" a="1"/>
  <c r="E6" i="2" s="1"/>
  <c r="AI25" i="2" l="1"/>
  <c r="AJ34" i="2"/>
  <c r="AR21" i="2"/>
  <c r="AR34" i="2"/>
  <c r="AR25" i="2"/>
  <c r="AL25" i="2"/>
  <c r="AO25" i="2"/>
  <c r="AU25" i="2"/>
  <c r="K24" i="2"/>
  <c r="K27" i="2"/>
  <c r="H24" i="2"/>
  <c r="H25" i="2"/>
  <c r="H26" i="2"/>
  <c r="Q25" i="2"/>
  <c r="Q26" i="2"/>
  <c r="Q27" i="2"/>
  <c r="K25" i="2"/>
  <c r="E25" i="2"/>
  <c r="E24" i="2"/>
  <c r="E28" i="2"/>
  <c r="E27" i="2"/>
  <c r="N25" i="2"/>
  <c r="N26" i="2"/>
  <c r="N27" i="2"/>
  <c r="X16" i="2"/>
  <c r="W16" i="2"/>
  <c r="Z16" i="2"/>
  <c r="Y16" i="2"/>
  <c r="H11" i="2"/>
  <c r="Q12" i="2"/>
  <c r="H12" i="2"/>
  <c r="N10" i="2"/>
  <c r="Q13" i="2"/>
  <c r="E10" i="2"/>
  <c r="H13" i="2"/>
  <c r="N11" i="2"/>
  <c r="E11" i="2"/>
  <c r="K12" i="2"/>
  <c r="Q10" i="2"/>
  <c r="N12" i="2"/>
  <c r="E12" i="2"/>
  <c r="K10" i="2"/>
  <c r="K11" i="2"/>
  <c r="N7" i="2"/>
  <c r="N9" i="2"/>
  <c r="N8" i="2"/>
  <c r="Q9" i="2"/>
  <c r="Q7" i="2"/>
  <c r="Q8" i="2"/>
  <c r="K8" i="2"/>
  <c r="K7" i="2"/>
  <c r="K9" i="2"/>
  <c r="H7" i="2"/>
  <c r="H6" i="2"/>
  <c r="H9" i="2"/>
  <c r="E8" i="2"/>
  <c r="E9" i="2"/>
  <c r="E7" i="2"/>
  <c r="AO5" i="2" l="1" a="1"/>
  <c r="AO12" i="2" s="1"/>
  <c r="AJ5" i="2" a="1"/>
  <c r="AJ6" i="2" s="1"/>
  <c r="AR5" i="2" a="1"/>
  <c r="AU5" i="2" a="1"/>
  <c r="AL5" i="2" a="1"/>
  <c r="AJ8" i="2" l="1"/>
  <c r="AO5" i="2"/>
  <c r="AJ12" i="2"/>
  <c r="AY12" i="2" s="1"/>
  <c r="AO9" i="2"/>
  <c r="AJ10" i="2"/>
  <c r="AO6" i="2"/>
  <c r="AY6" i="2" s="1"/>
  <c r="AJ5" i="2"/>
  <c r="AO8" i="2"/>
  <c r="AO10" i="2"/>
  <c r="AJ7" i="2"/>
  <c r="AJ11" i="2"/>
  <c r="AO7" i="2"/>
  <c r="AY7" i="2" s="1"/>
  <c r="AJ9" i="2"/>
  <c r="AO11" i="2"/>
  <c r="AY11" i="2" s="1"/>
  <c r="AL9" i="2"/>
  <c r="AL10" i="2"/>
  <c r="AL12" i="2"/>
  <c r="AL6" i="2"/>
  <c r="AX6" i="2" s="1"/>
  <c r="AL5" i="2"/>
  <c r="AL11" i="2"/>
  <c r="AX11" i="2" s="1"/>
  <c r="AL7" i="2"/>
  <c r="AX7" i="2" s="1"/>
  <c r="AL8" i="2"/>
  <c r="AX8" i="2" s="1"/>
  <c r="AU9" i="2"/>
  <c r="AU12" i="2"/>
  <c r="AU6" i="2"/>
  <c r="BA6" i="2" s="1"/>
  <c r="AU5" i="2"/>
  <c r="AU7" i="2"/>
  <c r="BA7" i="2" s="1"/>
  <c r="AU8" i="2"/>
  <c r="BA8" i="2" s="1"/>
  <c r="AU11" i="2"/>
  <c r="BA11" i="2" s="1"/>
  <c r="AU10" i="2"/>
  <c r="BA10" i="2" s="1"/>
  <c r="AR12" i="2"/>
  <c r="AZ12" i="2" s="1"/>
  <c r="AR11" i="2"/>
  <c r="AR5" i="2"/>
  <c r="AR9" i="2"/>
  <c r="AR6" i="2"/>
  <c r="AZ6" i="2" s="1"/>
  <c r="AR7" i="2"/>
  <c r="AZ7" i="2" s="1"/>
  <c r="AR10" i="2"/>
  <c r="AZ10" i="2" s="1"/>
  <c r="AR8" i="2"/>
  <c r="AZ8" i="2" s="1"/>
  <c r="BA9" i="2" l="1"/>
  <c r="AU30" i="2"/>
  <c r="AM5" i="2" a="1"/>
  <c r="AL28" i="2"/>
  <c r="AX5" i="2"/>
  <c r="AY9" i="2"/>
  <c r="AO30" i="2"/>
  <c r="AZ9" i="2"/>
  <c r="AR30" i="2"/>
  <c r="AU28" i="2"/>
  <c r="BA5" i="2"/>
  <c r="AV5" i="2" a="1"/>
  <c r="AY5" i="2"/>
  <c r="AP5" i="2" a="1"/>
  <c r="AO28" i="2"/>
  <c r="AX12" i="2"/>
  <c r="AL30" i="2"/>
  <c r="AX9" i="2"/>
  <c r="AS5" i="2" a="1"/>
  <c r="AR28" i="2"/>
  <c r="AZ5" i="2"/>
  <c r="AY10" i="2"/>
  <c r="AZ11" i="2"/>
  <c r="BA12" i="2"/>
  <c r="AX10" i="2"/>
  <c r="AY8" i="2"/>
  <c r="AP10" i="2" l="1"/>
  <c r="AP8" i="2"/>
  <c r="AP9" i="2"/>
  <c r="AP12" i="2"/>
  <c r="AP11" i="2"/>
  <c r="AP7" i="2"/>
  <c r="AP5" i="2"/>
  <c r="AP6" i="2"/>
  <c r="AM7" i="2"/>
  <c r="AM8" i="2"/>
  <c r="AM11" i="2"/>
  <c r="AM5" i="2"/>
  <c r="AM6" i="2"/>
  <c r="AM12" i="2"/>
  <c r="AM10" i="2"/>
  <c r="AM9" i="2"/>
  <c r="AV10" i="2"/>
  <c r="AV5" i="2"/>
  <c r="AV7" i="2"/>
  <c r="AV8" i="2"/>
  <c r="AV9" i="2"/>
  <c r="AV12" i="2"/>
  <c r="AV6" i="2"/>
  <c r="AV11" i="2"/>
  <c r="AS10" i="2"/>
  <c r="AS9" i="2"/>
  <c r="AS11" i="2"/>
  <c r="AS8" i="2"/>
  <c r="AS5" i="2"/>
  <c r="AS7" i="2"/>
  <c r="AS12" i="2"/>
  <c r="AS6" i="2"/>
</calcChain>
</file>

<file path=xl/sharedStrings.xml><?xml version="1.0" encoding="utf-8"?>
<sst xmlns="http://schemas.openxmlformats.org/spreadsheetml/2006/main" count="406" uniqueCount="40">
  <si>
    <t>term</t>
  </si>
  <si>
    <t>df</t>
  </si>
  <si>
    <t>sumsq</t>
  </si>
  <si>
    <t>meansq</t>
  </si>
  <si>
    <t>statistic</t>
  </si>
  <si>
    <t>p.value</t>
  </si>
  <si>
    <t>weight</t>
  </si>
  <si>
    <t>scenario</t>
  </si>
  <si>
    <t>variable</t>
  </si>
  <si>
    <t>crop</t>
  </si>
  <si>
    <t>sqroot</t>
  </si>
  <si>
    <t>none</t>
  </si>
  <si>
    <t>consumption</t>
  </si>
  <si>
    <t>year</t>
  </si>
  <si>
    <t>interaction(reg.imp, reg.exp)</t>
  </si>
  <si>
    <t>Residuals</t>
  </si>
  <si>
    <t>NA</t>
  </si>
  <si>
    <t>S0</t>
  </si>
  <si>
    <t>S1</t>
  </si>
  <si>
    <t>S2</t>
  </si>
  <si>
    <t>S3</t>
  </si>
  <si>
    <t>price</t>
  </si>
  <si>
    <t>both</t>
  </si>
  <si>
    <t>equil</t>
  </si>
  <si>
    <t>Source of variation</t>
  </si>
  <si>
    <t>Df</t>
  </si>
  <si>
    <t>RMS</t>
  </si>
  <si>
    <t>***</t>
  </si>
  <si>
    <t>**</t>
  </si>
  <si>
    <t>Year</t>
  </si>
  <si>
    <t>Crop</t>
  </si>
  <si>
    <t>log (obs.)</t>
  </si>
  <si>
    <t>The point (.), single asterisk (*), double asterisk (**), and triple asterisk (***) indicate significance levels of 10%, 5%, 1%, and 0.1%, respectively, from the F test.</t>
  </si>
  <si>
    <t>Variable</t>
  </si>
  <si>
    <t>Prices</t>
  </si>
  <si>
    <t>log(obs. / est.)</t>
  </si>
  <si>
    <t>Bilateral regions</t>
  </si>
  <si>
    <t>Bilateral trade</t>
  </si>
  <si>
    <t>sum sq.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</si>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</sst>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"/>
    <numFmt numFmtId="166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1">
    <xf numFmtId="0" fontId="0" fillId="0" borderId="0" xfId="0"/>
    <xf numFmtId="1" fontId="18" fillId="0" borderId="0" xfId="0" applyNumberFormat="1" applyFon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10" fontId="0" fillId="0" borderId="0" xfId="1" applyNumberFormat="1" applyFont="1"/>
    <xf numFmtId="164" fontId="0" fillId="0" borderId="0" xfId="1" applyNumberFormat="1" applyFont="1"/>
    <xf numFmtId="1" fontId="0" fillId="0" borderId="0" xfId="0" applyNumberFormat="1"/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/>
    </xf>
    <xf numFmtId="0" fontId="20" fillId="0" borderId="10" xfId="0" applyFont="1" applyBorder="1"/>
    <xf numFmtId="0" fontId="20" fillId="0" borderId="10" xfId="0" applyFont="1" applyBorder="1" applyAlignment="1">
      <alignment horizontal="center" vertical="center"/>
    </xf>
    <xf numFmtId="1" fontId="20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0" fillId="0" borderId="10" xfId="0" applyFont="1" applyBorder="1" applyAlignment="1">
      <alignment horizontal="left" vertical="center"/>
    </xf>
    <xf numFmtId="0" fontId="20" fillId="0" borderId="0" xfId="0" applyFont="1" applyBorder="1"/>
    <xf numFmtId="0" fontId="20" fillId="0" borderId="0" xfId="0" applyFont="1" applyBorder="1" applyAlignment="1">
      <alignment horizontal="center" vertical="center"/>
    </xf>
    <xf numFmtId="1" fontId="20" fillId="0" borderId="0" xfId="0" applyNumberFormat="1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0" xfId="0" applyFont="1" applyBorder="1" applyAlignment="1">
      <alignment horizontal="left" vertical="center"/>
    </xf>
    <xf numFmtId="0" fontId="20" fillId="0" borderId="12" xfId="0" applyFont="1" applyBorder="1"/>
    <xf numFmtId="0" fontId="20" fillId="0" borderId="12" xfId="0" applyFont="1" applyBorder="1" applyAlignment="1">
      <alignment horizontal="center" vertical="center"/>
    </xf>
    <xf numFmtId="1" fontId="20" fillId="0" borderId="12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vertical="center"/>
    </xf>
    <xf numFmtId="0" fontId="20" fillId="0" borderId="12" xfId="0" applyFont="1" applyBorder="1" applyAlignment="1">
      <alignment horizontal="left" vertical="center"/>
    </xf>
    <xf numFmtId="1" fontId="20" fillId="0" borderId="10" xfId="0" applyNumberFormat="1" applyFont="1" applyBorder="1" applyAlignment="1">
      <alignment horizontal="right" vertical="center"/>
    </xf>
    <xf numFmtId="1" fontId="20" fillId="0" borderId="0" xfId="0" applyNumberFormat="1" applyFont="1" applyBorder="1" applyAlignment="1">
      <alignment horizontal="right" vertical="center"/>
    </xf>
    <xf numFmtId="1" fontId="20" fillId="0" borderId="12" xfId="0" applyNumberFormat="1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 wrapText="1"/>
    </xf>
    <xf numFmtId="0" fontId="19" fillId="0" borderId="10" xfId="0" applyFont="1" applyBorder="1"/>
    <xf numFmtId="0" fontId="19" fillId="0" borderId="11" xfId="0" applyFont="1" applyBorder="1" applyAlignment="1">
      <alignment horizontal="center"/>
    </xf>
    <xf numFmtId="0" fontId="20" fillId="0" borderId="0" xfId="0" applyFont="1" applyFill="1" applyBorder="1"/>
    <xf numFmtId="1" fontId="0" fillId="0" borderId="0" xfId="0" applyNumberFormat="1" applyAlignment="1">
      <alignment horizontal="center"/>
    </xf>
    <xf numFmtId="1" fontId="0" fillId="0" borderId="0" xfId="0" applyNumberFormat="1" applyBorder="1"/>
    <xf numFmtId="1" fontId="0" fillId="0" borderId="12" xfId="0" applyNumberFormat="1" applyBorder="1"/>
    <xf numFmtId="165" fontId="0" fillId="0" borderId="0" xfId="0" applyNumberFormat="1" applyFill="1" applyBorder="1"/>
    <xf numFmtId="9" fontId="0" fillId="0" borderId="0" xfId="1" applyFont="1" applyAlignment="1">
      <alignment horizontal="center" vertical="center"/>
    </xf>
    <xf numFmtId="9" fontId="0" fillId="0" borderId="0" xfId="1" applyFont="1" applyAlignment="1">
      <alignment horizontal="center"/>
    </xf>
    <xf numFmtId="9" fontId="20" fillId="0" borderId="10" xfId="1" applyFont="1" applyBorder="1" applyAlignment="1">
      <alignment horizontal="center" vertical="center"/>
    </xf>
    <xf numFmtId="9" fontId="20" fillId="0" borderId="0" xfId="1" applyFont="1" applyBorder="1" applyAlignment="1">
      <alignment horizontal="center" vertical="center"/>
    </xf>
    <xf numFmtId="9" fontId="20" fillId="0" borderId="12" xfId="1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9" fontId="20" fillId="0" borderId="0" xfId="1" applyNumberFormat="1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opLeftCell="A10" workbookViewId="0">
      <selection activeCell="J22" sqref="E22:J41"/>
    </sheetView>
  </sheetViews>
  <sheetFormatPr defaultRowHeight="15" x14ac:dyDescent="0.25"/>
  <cols>
    <col min="2" max="2" width="31.42578125" customWidth="1"/>
    <col min="7" max="7" width="13.8554687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>
        <v>5</v>
      </c>
      <c r="D2">
        <v>39997694.684150897</v>
      </c>
      <c r="E2">
        <v>7999538.93683019</v>
      </c>
      <c r="F2">
        <v>207.22336936798399</v>
      </c>
      <c r="G2" s="57">
        <v>3.2667559531594701E-139</v>
      </c>
      <c r="H2" t="s">
        <v>10</v>
      </c>
      <c r="I2" t="s">
        <v>11</v>
      </c>
      <c r="J2" t="s">
        <v>12</v>
      </c>
    </row>
    <row r="3" spans="1:10" x14ac:dyDescent="0.25">
      <c r="A3">
        <v>2</v>
      </c>
      <c r="B3" t="s">
        <v>13</v>
      </c>
      <c r="C3">
        <v>3</v>
      </c>
      <c r="D3">
        <v>596374.10057795804</v>
      </c>
      <c r="E3">
        <v>198791.36685931901</v>
      </c>
      <c r="F3">
        <v>5.1495738900895001</v>
      </c>
      <c r="G3" s="57">
        <v>1.5747112623478499E-3</v>
      </c>
      <c r="H3" t="s">
        <v>10</v>
      </c>
      <c r="I3" t="s">
        <v>11</v>
      </c>
      <c r="J3" t="s">
        <v>12</v>
      </c>
    </row>
    <row r="4" spans="1:10" x14ac:dyDescent="0.25">
      <c r="A4">
        <v>3</v>
      </c>
      <c r="B4" t="s">
        <v>14</v>
      </c>
      <c r="C4">
        <v>35</v>
      </c>
      <c r="D4">
        <v>166372272.73249701</v>
      </c>
      <c r="E4">
        <v>4753493.50664277</v>
      </c>
      <c r="F4">
        <v>123.13646430048701</v>
      </c>
      <c r="G4" s="57">
        <v>4.6676629601460401E-286</v>
      </c>
      <c r="H4" t="s">
        <v>10</v>
      </c>
      <c r="I4" t="s">
        <v>11</v>
      </c>
      <c r="J4" t="s">
        <v>12</v>
      </c>
    </row>
    <row r="5" spans="1:10" x14ac:dyDescent="0.25">
      <c r="A5">
        <v>4</v>
      </c>
      <c r="B5" t="s">
        <v>15</v>
      </c>
      <c r="C5">
        <v>759</v>
      </c>
      <c r="D5">
        <v>29300025.723798499</v>
      </c>
      <c r="E5">
        <v>38603.4594516449</v>
      </c>
      <c r="F5" t="s">
        <v>16</v>
      </c>
      <c r="G5" s="57" t="s">
        <v>16</v>
      </c>
      <c r="H5" t="s">
        <v>10</v>
      </c>
      <c r="I5" t="s">
        <v>11</v>
      </c>
      <c r="J5" t="s">
        <v>12</v>
      </c>
    </row>
    <row r="6" spans="1:10" x14ac:dyDescent="0.25">
      <c r="A6">
        <v>5</v>
      </c>
      <c r="B6" t="s">
        <v>9</v>
      </c>
      <c r="C6">
        <v>5</v>
      </c>
      <c r="D6">
        <v>943465.32322956901</v>
      </c>
      <c r="E6">
        <v>188693.06464591401</v>
      </c>
      <c r="F6">
        <v>4.8790083328360598</v>
      </c>
      <c r="G6" s="57">
        <v>2.11564816401958E-4</v>
      </c>
      <c r="H6" t="s">
        <v>10</v>
      </c>
      <c r="I6" t="s">
        <v>17</v>
      </c>
      <c r="J6" t="s">
        <v>12</v>
      </c>
    </row>
    <row r="7" spans="1:10" x14ac:dyDescent="0.25">
      <c r="A7">
        <v>6</v>
      </c>
      <c r="B7" t="s">
        <v>13</v>
      </c>
      <c r="C7">
        <v>3</v>
      </c>
      <c r="D7">
        <v>48737.840810392401</v>
      </c>
      <c r="E7">
        <v>16245.9469367975</v>
      </c>
      <c r="F7">
        <v>0.42006901858416401</v>
      </c>
      <c r="G7" s="57">
        <v>0.73865482439203101</v>
      </c>
      <c r="H7" t="s">
        <v>10</v>
      </c>
      <c r="I7" t="s">
        <v>17</v>
      </c>
      <c r="J7" t="s">
        <v>12</v>
      </c>
    </row>
    <row r="8" spans="1:10" x14ac:dyDescent="0.25">
      <c r="A8">
        <v>7</v>
      </c>
      <c r="B8" t="s">
        <v>14</v>
      </c>
      <c r="C8">
        <v>35</v>
      </c>
      <c r="D8">
        <v>11337692.3421866</v>
      </c>
      <c r="E8">
        <v>323934.06691961602</v>
      </c>
      <c r="F8">
        <v>8.3759146885237907</v>
      </c>
      <c r="G8" s="57">
        <v>7.1359156266036599E-35</v>
      </c>
      <c r="H8" t="s">
        <v>10</v>
      </c>
      <c r="I8" t="s">
        <v>17</v>
      </c>
      <c r="J8" t="s">
        <v>12</v>
      </c>
    </row>
    <row r="9" spans="1:10" x14ac:dyDescent="0.25">
      <c r="A9">
        <v>8</v>
      </c>
      <c r="B9" t="s">
        <v>15</v>
      </c>
      <c r="C9">
        <v>759</v>
      </c>
      <c r="D9">
        <v>29353923.235256899</v>
      </c>
      <c r="E9">
        <v>38674.470665687702</v>
      </c>
      <c r="F9" t="s">
        <v>16</v>
      </c>
      <c r="G9" s="57" t="s">
        <v>16</v>
      </c>
      <c r="H9" t="s">
        <v>10</v>
      </c>
      <c r="I9" t="s">
        <v>17</v>
      </c>
      <c r="J9" t="s">
        <v>12</v>
      </c>
    </row>
    <row r="10" spans="1:10" x14ac:dyDescent="0.25">
      <c r="A10">
        <v>9</v>
      </c>
      <c r="B10" t="s">
        <v>9</v>
      </c>
      <c r="C10">
        <v>5</v>
      </c>
      <c r="D10">
        <v>1336258.30808091</v>
      </c>
      <c r="E10">
        <v>267251.66161618201</v>
      </c>
      <c r="F10">
        <v>19.5062741912771</v>
      </c>
      <c r="G10" s="57">
        <v>2.6354833136824599E-18</v>
      </c>
      <c r="H10" t="s">
        <v>10</v>
      </c>
      <c r="I10" t="s">
        <v>18</v>
      </c>
      <c r="J10" t="s">
        <v>12</v>
      </c>
    </row>
    <row r="11" spans="1:10" x14ac:dyDescent="0.25">
      <c r="A11">
        <v>10</v>
      </c>
      <c r="B11" t="s">
        <v>13</v>
      </c>
      <c r="C11">
        <v>3</v>
      </c>
      <c r="D11">
        <v>71050.440744036299</v>
      </c>
      <c r="E11">
        <v>23683.4802480121</v>
      </c>
      <c r="F11">
        <v>1.72861959670393</v>
      </c>
      <c r="G11" s="57">
        <v>0.15965282289108901</v>
      </c>
      <c r="H11" t="s">
        <v>10</v>
      </c>
      <c r="I11" t="s">
        <v>18</v>
      </c>
      <c r="J11" t="s">
        <v>12</v>
      </c>
    </row>
    <row r="12" spans="1:10" x14ac:dyDescent="0.25">
      <c r="A12">
        <v>11</v>
      </c>
      <c r="B12" t="s">
        <v>14</v>
      </c>
      <c r="C12">
        <v>35</v>
      </c>
      <c r="D12">
        <v>4983525.8388857096</v>
      </c>
      <c r="E12">
        <v>142386.45253959199</v>
      </c>
      <c r="F12">
        <v>10.3925609575794</v>
      </c>
      <c r="G12" s="57">
        <v>1.6686600225995999E-44</v>
      </c>
      <c r="H12" t="s">
        <v>10</v>
      </c>
      <c r="I12" t="s">
        <v>18</v>
      </c>
      <c r="J12" t="s">
        <v>12</v>
      </c>
    </row>
    <row r="13" spans="1:10" x14ac:dyDescent="0.25">
      <c r="A13">
        <v>12</v>
      </c>
      <c r="B13" t="s">
        <v>15</v>
      </c>
      <c r="C13">
        <v>759</v>
      </c>
      <c r="D13">
        <v>10398911.097916899</v>
      </c>
      <c r="E13">
        <v>13700.805135595399</v>
      </c>
      <c r="F13" t="s">
        <v>16</v>
      </c>
      <c r="G13" s="57" t="s">
        <v>16</v>
      </c>
      <c r="H13" t="s">
        <v>10</v>
      </c>
      <c r="I13" t="s">
        <v>18</v>
      </c>
      <c r="J13" t="s">
        <v>12</v>
      </c>
    </row>
    <row r="14" spans="1:10" x14ac:dyDescent="0.25">
      <c r="A14">
        <v>13</v>
      </c>
      <c r="B14" t="s">
        <v>9</v>
      </c>
      <c r="C14">
        <v>5</v>
      </c>
      <c r="D14">
        <v>1578815.7107681001</v>
      </c>
      <c r="E14">
        <v>315763.14215362002</v>
      </c>
      <c r="F14">
        <v>24.5469382316513</v>
      </c>
      <c r="G14" s="57">
        <v>5.8792432825660003E-23</v>
      </c>
      <c r="H14" t="s">
        <v>10</v>
      </c>
      <c r="I14" t="s">
        <v>19</v>
      </c>
      <c r="J14" t="s">
        <v>12</v>
      </c>
    </row>
    <row r="15" spans="1:10" x14ac:dyDescent="0.25">
      <c r="A15">
        <v>14</v>
      </c>
      <c r="B15" t="s">
        <v>13</v>
      </c>
      <c r="C15">
        <v>3</v>
      </c>
      <c r="D15">
        <v>10831.1287845678</v>
      </c>
      <c r="E15">
        <v>3610.3762615226101</v>
      </c>
      <c r="F15">
        <v>0.28066506584704598</v>
      </c>
      <c r="G15" s="57">
        <v>0.83937719826816404</v>
      </c>
      <c r="H15" t="s">
        <v>10</v>
      </c>
      <c r="I15" t="s">
        <v>19</v>
      </c>
      <c r="J15" t="s">
        <v>12</v>
      </c>
    </row>
    <row r="16" spans="1:10" x14ac:dyDescent="0.25">
      <c r="A16">
        <v>15</v>
      </c>
      <c r="B16" t="s">
        <v>14</v>
      </c>
      <c r="C16">
        <v>35</v>
      </c>
      <c r="D16">
        <v>3164620.0766143701</v>
      </c>
      <c r="E16">
        <v>90417.716474696397</v>
      </c>
      <c r="F16">
        <v>7.0289334157675496</v>
      </c>
      <c r="G16" s="57">
        <v>3.1010683743133901E-28</v>
      </c>
      <c r="H16" t="s">
        <v>10</v>
      </c>
      <c r="I16" t="s">
        <v>19</v>
      </c>
      <c r="J16" t="s">
        <v>12</v>
      </c>
    </row>
    <row r="17" spans="1:10" x14ac:dyDescent="0.25">
      <c r="A17">
        <v>16</v>
      </c>
      <c r="B17" t="s">
        <v>15</v>
      </c>
      <c r="C17">
        <v>759</v>
      </c>
      <c r="D17">
        <v>9763507.8816293702</v>
      </c>
      <c r="E17">
        <v>12863.646747864799</v>
      </c>
      <c r="F17" t="s">
        <v>16</v>
      </c>
      <c r="G17" s="57" t="s">
        <v>16</v>
      </c>
      <c r="H17" t="s">
        <v>10</v>
      </c>
      <c r="I17" t="s">
        <v>19</v>
      </c>
      <c r="J17" t="s">
        <v>12</v>
      </c>
    </row>
    <row r="18" spans="1:10" x14ac:dyDescent="0.25">
      <c r="A18">
        <v>17</v>
      </c>
      <c r="B18" t="s">
        <v>9</v>
      </c>
      <c r="C18">
        <v>5</v>
      </c>
      <c r="D18">
        <v>1418397.5356405</v>
      </c>
      <c r="E18">
        <v>283679.50712809898</v>
      </c>
      <c r="F18">
        <v>20.450868118326301</v>
      </c>
      <c r="G18" s="57">
        <v>3.47674051486472E-19</v>
      </c>
      <c r="H18" t="s">
        <v>10</v>
      </c>
      <c r="I18" t="s">
        <v>20</v>
      </c>
      <c r="J18" t="s">
        <v>12</v>
      </c>
    </row>
    <row r="19" spans="1:10" x14ac:dyDescent="0.25">
      <c r="A19">
        <v>18</v>
      </c>
      <c r="B19" t="s">
        <v>13</v>
      </c>
      <c r="C19">
        <v>3</v>
      </c>
      <c r="D19">
        <v>72479.948543368999</v>
      </c>
      <c r="E19">
        <v>24159.982847789699</v>
      </c>
      <c r="F19">
        <v>1.74172829036275</v>
      </c>
      <c r="G19" s="57">
        <v>0.15700251097123</v>
      </c>
      <c r="H19" t="s">
        <v>10</v>
      </c>
      <c r="I19" t="s">
        <v>20</v>
      </c>
      <c r="J19" t="s">
        <v>12</v>
      </c>
    </row>
    <row r="20" spans="1:10" x14ac:dyDescent="0.25">
      <c r="A20">
        <v>19</v>
      </c>
      <c r="B20" t="s">
        <v>14</v>
      </c>
      <c r="C20">
        <v>35</v>
      </c>
      <c r="D20">
        <v>4435404.0605038097</v>
      </c>
      <c r="E20">
        <v>126725.830300109</v>
      </c>
      <c r="F20">
        <v>9.13584935651566</v>
      </c>
      <c r="G20" s="57">
        <v>1.5059521181483901E-38</v>
      </c>
      <c r="H20" t="s">
        <v>10</v>
      </c>
      <c r="I20" t="s">
        <v>20</v>
      </c>
      <c r="J20" t="s">
        <v>12</v>
      </c>
    </row>
    <row r="21" spans="1:10" x14ac:dyDescent="0.25">
      <c r="A21">
        <v>20</v>
      </c>
      <c r="B21" t="s">
        <v>15</v>
      </c>
      <c r="C21">
        <v>759</v>
      </c>
      <c r="D21">
        <v>10528293.6970916</v>
      </c>
      <c r="E21">
        <v>13871.2696931379</v>
      </c>
      <c r="F21" t="s">
        <v>16</v>
      </c>
      <c r="G21" s="57" t="s">
        <v>16</v>
      </c>
      <c r="H21" t="s">
        <v>10</v>
      </c>
      <c r="I21" t="s">
        <v>20</v>
      </c>
      <c r="J21" t="s">
        <v>12</v>
      </c>
    </row>
    <row r="22" spans="1:10" x14ac:dyDescent="0.25">
      <c r="A22">
        <v>21</v>
      </c>
      <c r="B22" t="s">
        <v>9</v>
      </c>
      <c r="C22">
        <v>5</v>
      </c>
      <c r="D22">
        <v>1357050.08591846</v>
      </c>
      <c r="E22">
        <v>271410.01718369202</v>
      </c>
      <c r="F22">
        <v>78.1896419162331</v>
      </c>
      <c r="G22" s="57">
        <v>3.7337961155424199E-66</v>
      </c>
      <c r="H22" t="s">
        <v>10</v>
      </c>
      <c r="I22" t="s">
        <v>11</v>
      </c>
      <c r="J22" t="s">
        <v>21</v>
      </c>
    </row>
    <row r="23" spans="1:10" x14ac:dyDescent="0.25">
      <c r="A23">
        <v>22</v>
      </c>
      <c r="B23" t="s">
        <v>13</v>
      </c>
      <c r="C23">
        <v>3</v>
      </c>
      <c r="D23">
        <v>1582932.3028468301</v>
      </c>
      <c r="E23">
        <v>527644.10094894201</v>
      </c>
      <c r="F23">
        <v>152.00729781645401</v>
      </c>
      <c r="G23" s="57">
        <v>3.8258146804803202E-77</v>
      </c>
      <c r="H23" t="s">
        <v>10</v>
      </c>
      <c r="I23" t="s">
        <v>11</v>
      </c>
      <c r="J23" t="s">
        <v>21</v>
      </c>
    </row>
    <row r="24" spans="1:10" x14ac:dyDescent="0.25">
      <c r="A24">
        <v>23</v>
      </c>
      <c r="B24" t="s">
        <v>14</v>
      </c>
      <c r="C24">
        <v>35</v>
      </c>
      <c r="D24">
        <v>2553057.6261662198</v>
      </c>
      <c r="E24">
        <v>72944.503604749203</v>
      </c>
      <c r="F24">
        <v>21.014348238858599</v>
      </c>
      <c r="G24" s="57">
        <v>1.13953358999946E-88</v>
      </c>
      <c r="H24" t="s">
        <v>10</v>
      </c>
      <c r="I24" t="s">
        <v>11</v>
      </c>
      <c r="J24" t="s">
        <v>21</v>
      </c>
    </row>
    <row r="25" spans="1:10" x14ac:dyDescent="0.25">
      <c r="A25">
        <v>24</v>
      </c>
      <c r="B25" t="s">
        <v>15</v>
      </c>
      <c r="C25">
        <v>759</v>
      </c>
      <c r="D25">
        <v>2634622.6686025402</v>
      </c>
      <c r="E25">
        <v>3471.1761114657902</v>
      </c>
      <c r="F25" t="s">
        <v>16</v>
      </c>
      <c r="G25" s="57" t="s">
        <v>16</v>
      </c>
      <c r="H25" t="s">
        <v>10</v>
      </c>
      <c r="I25" t="s">
        <v>11</v>
      </c>
      <c r="J25" t="s">
        <v>21</v>
      </c>
    </row>
    <row r="26" spans="1:10" x14ac:dyDescent="0.25">
      <c r="A26">
        <v>25</v>
      </c>
      <c r="B26" t="s">
        <v>9</v>
      </c>
      <c r="C26">
        <v>5</v>
      </c>
      <c r="D26">
        <v>567230.20586833998</v>
      </c>
      <c r="E26">
        <v>113446.041173668</v>
      </c>
      <c r="F26">
        <v>68.075764097434302</v>
      </c>
      <c r="G26" s="57">
        <v>8.3885471907968601E-59</v>
      </c>
      <c r="H26" t="s">
        <v>10</v>
      </c>
      <c r="I26" t="s">
        <v>17</v>
      </c>
      <c r="J26" t="s">
        <v>21</v>
      </c>
    </row>
    <row r="27" spans="1:10" x14ac:dyDescent="0.25">
      <c r="A27">
        <v>26</v>
      </c>
      <c r="B27" t="s">
        <v>13</v>
      </c>
      <c r="C27">
        <v>3</v>
      </c>
      <c r="D27">
        <v>2105.3446826435502</v>
      </c>
      <c r="E27">
        <v>701.78156088118305</v>
      </c>
      <c r="F27">
        <v>0.42111928712736402</v>
      </c>
      <c r="G27" s="57">
        <v>0.73790422972488501</v>
      </c>
      <c r="H27" t="s">
        <v>10</v>
      </c>
      <c r="I27" t="s">
        <v>17</v>
      </c>
      <c r="J27" t="s">
        <v>21</v>
      </c>
    </row>
    <row r="28" spans="1:10" x14ac:dyDescent="0.25">
      <c r="A28">
        <v>27</v>
      </c>
      <c r="B28" t="s">
        <v>14</v>
      </c>
      <c r="C28">
        <v>35</v>
      </c>
      <c r="D28">
        <v>147027.60059636601</v>
      </c>
      <c r="E28">
        <v>4200.7885884676098</v>
      </c>
      <c r="F28">
        <v>2.5207745463231901</v>
      </c>
      <c r="G28" s="57">
        <v>4.4415759718696201E-6</v>
      </c>
      <c r="H28" t="s">
        <v>10</v>
      </c>
      <c r="I28" t="s">
        <v>17</v>
      </c>
      <c r="J28" t="s">
        <v>21</v>
      </c>
    </row>
    <row r="29" spans="1:10" x14ac:dyDescent="0.25">
      <c r="A29">
        <v>28</v>
      </c>
      <c r="B29" t="s">
        <v>15</v>
      </c>
      <c r="C29">
        <v>759</v>
      </c>
      <c r="D29">
        <v>1264848.7518638</v>
      </c>
      <c r="E29">
        <v>1666.46739375994</v>
      </c>
      <c r="F29" t="s">
        <v>16</v>
      </c>
      <c r="G29" s="57" t="s">
        <v>16</v>
      </c>
      <c r="H29" t="s">
        <v>10</v>
      </c>
      <c r="I29" t="s">
        <v>17</v>
      </c>
      <c r="J29" t="s">
        <v>21</v>
      </c>
    </row>
    <row r="30" spans="1:10" x14ac:dyDescent="0.25">
      <c r="A30">
        <v>29</v>
      </c>
      <c r="B30" t="s">
        <v>9</v>
      </c>
      <c r="C30">
        <v>5</v>
      </c>
      <c r="D30">
        <v>581850.04544298898</v>
      </c>
      <c r="E30">
        <v>116370.009088598</v>
      </c>
      <c r="F30">
        <v>74.259253070397605</v>
      </c>
      <c r="G30" s="57">
        <v>2.4597434039608898E-63</v>
      </c>
      <c r="H30" t="s">
        <v>10</v>
      </c>
      <c r="I30" t="s">
        <v>18</v>
      </c>
      <c r="J30" t="s">
        <v>21</v>
      </c>
    </row>
    <row r="31" spans="1:10" x14ac:dyDescent="0.25">
      <c r="A31">
        <v>30</v>
      </c>
      <c r="B31" t="s">
        <v>13</v>
      </c>
      <c r="C31">
        <v>3</v>
      </c>
      <c r="D31">
        <v>6436.6848270396704</v>
      </c>
      <c r="E31">
        <v>2145.5616090132198</v>
      </c>
      <c r="F31">
        <v>1.3691483205139101</v>
      </c>
      <c r="G31" s="57">
        <v>0.25096350812080698</v>
      </c>
      <c r="H31" t="s">
        <v>10</v>
      </c>
      <c r="I31" t="s">
        <v>18</v>
      </c>
      <c r="J31" t="s">
        <v>21</v>
      </c>
    </row>
    <row r="32" spans="1:10" x14ac:dyDescent="0.25">
      <c r="A32">
        <v>31</v>
      </c>
      <c r="B32" t="s">
        <v>14</v>
      </c>
      <c r="C32">
        <v>35</v>
      </c>
      <c r="D32">
        <v>151157.78146574501</v>
      </c>
      <c r="E32">
        <v>4318.7937561641502</v>
      </c>
      <c r="F32">
        <v>2.7559540555992901</v>
      </c>
      <c r="G32" s="57">
        <v>4.0211503219312402E-7</v>
      </c>
      <c r="H32" t="s">
        <v>10</v>
      </c>
      <c r="I32" t="s">
        <v>18</v>
      </c>
      <c r="J32" t="s">
        <v>21</v>
      </c>
    </row>
    <row r="33" spans="1:10" x14ac:dyDescent="0.25">
      <c r="A33">
        <v>32</v>
      </c>
      <c r="B33" t="s">
        <v>15</v>
      </c>
      <c r="C33">
        <v>759</v>
      </c>
      <c r="D33">
        <v>1189411.86783166</v>
      </c>
      <c r="E33">
        <v>1567.0775597255099</v>
      </c>
      <c r="F33" t="s">
        <v>16</v>
      </c>
      <c r="G33" s="57" t="s">
        <v>16</v>
      </c>
      <c r="H33" t="s">
        <v>10</v>
      </c>
      <c r="I33" t="s">
        <v>18</v>
      </c>
      <c r="J33" t="s">
        <v>21</v>
      </c>
    </row>
    <row r="34" spans="1:10" x14ac:dyDescent="0.25">
      <c r="A34">
        <v>33</v>
      </c>
      <c r="B34" t="s">
        <v>9</v>
      </c>
      <c r="C34">
        <v>5</v>
      </c>
      <c r="D34">
        <v>622579.49188134004</v>
      </c>
      <c r="E34">
        <v>124515.898376268</v>
      </c>
      <c r="F34">
        <v>79.263591380445106</v>
      </c>
      <c r="G34" s="57">
        <v>6.4585823245571097E-67</v>
      </c>
      <c r="H34" t="s">
        <v>10</v>
      </c>
      <c r="I34" t="s">
        <v>19</v>
      </c>
      <c r="J34" t="s">
        <v>21</v>
      </c>
    </row>
    <row r="35" spans="1:10" x14ac:dyDescent="0.25">
      <c r="A35">
        <v>34</v>
      </c>
      <c r="B35" t="s">
        <v>13</v>
      </c>
      <c r="C35">
        <v>3</v>
      </c>
      <c r="D35">
        <v>4143.9372052439403</v>
      </c>
      <c r="E35">
        <v>1381.3124017479799</v>
      </c>
      <c r="F35">
        <v>0.87930764832967601</v>
      </c>
      <c r="G35" s="57">
        <v>0.45137225627521499</v>
      </c>
      <c r="H35" t="s">
        <v>10</v>
      </c>
      <c r="I35" t="s">
        <v>19</v>
      </c>
      <c r="J35" t="s">
        <v>21</v>
      </c>
    </row>
    <row r="36" spans="1:10" x14ac:dyDescent="0.25">
      <c r="A36">
        <v>35</v>
      </c>
      <c r="B36" t="s">
        <v>14</v>
      </c>
      <c r="C36">
        <v>35</v>
      </c>
      <c r="D36">
        <v>267224.066457076</v>
      </c>
      <c r="E36">
        <v>7634.9733273450302</v>
      </c>
      <c r="F36">
        <v>4.8602259945194</v>
      </c>
      <c r="G36" s="57">
        <v>2.4184190436606402E-17</v>
      </c>
      <c r="H36" t="s">
        <v>10</v>
      </c>
      <c r="I36" t="s">
        <v>19</v>
      </c>
      <c r="J36" t="s">
        <v>21</v>
      </c>
    </row>
    <row r="37" spans="1:10" x14ac:dyDescent="0.25">
      <c r="A37">
        <v>36</v>
      </c>
      <c r="B37" t="s">
        <v>15</v>
      </c>
      <c r="C37">
        <v>759</v>
      </c>
      <c r="D37">
        <v>1192320.0200956699</v>
      </c>
      <c r="E37">
        <v>1570.9091173856</v>
      </c>
      <c r="F37" t="s">
        <v>16</v>
      </c>
      <c r="G37" s="57" t="s">
        <v>16</v>
      </c>
      <c r="H37" t="s">
        <v>10</v>
      </c>
      <c r="I37" t="s">
        <v>19</v>
      </c>
      <c r="J37" t="s">
        <v>21</v>
      </c>
    </row>
    <row r="38" spans="1:10" x14ac:dyDescent="0.25">
      <c r="A38">
        <v>37</v>
      </c>
      <c r="B38" t="s">
        <v>9</v>
      </c>
      <c r="C38">
        <v>5</v>
      </c>
      <c r="D38">
        <v>594677.33532245702</v>
      </c>
      <c r="E38">
        <v>118935.46706449099</v>
      </c>
      <c r="F38">
        <v>72.313945283396805</v>
      </c>
      <c r="G38" s="57">
        <v>6.3641310341735698E-62</v>
      </c>
      <c r="H38" t="s">
        <v>10</v>
      </c>
      <c r="I38" t="s">
        <v>20</v>
      </c>
      <c r="J38" t="s">
        <v>21</v>
      </c>
    </row>
    <row r="39" spans="1:10" x14ac:dyDescent="0.25">
      <c r="A39">
        <v>38</v>
      </c>
      <c r="B39" t="s">
        <v>13</v>
      </c>
      <c r="C39">
        <v>3</v>
      </c>
      <c r="D39">
        <v>6695.6302785994403</v>
      </c>
      <c r="E39">
        <v>2231.8767595331501</v>
      </c>
      <c r="F39">
        <v>1.3570032375679</v>
      </c>
      <c r="G39" s="57">
        <v>0.25476192497241501</v>
      </c>
      <c r="H39" t="s">
        <v>10</v>
      </c>
      <c r="I39" t="s">
        <v>20</v>
      </c>
      <c r="J39" t="s">
        <v>21</v>
      </c>
    </row>
    <row r="40" spans="1:10" x14ac:dyDescent="0.25">
      <c r="A40">
        <v>39</v>
      </c>
      <c r="B40" t="s">
        <v>14</v>
      </c>
      <c r="C40">
        <v>35</v>
      </c>
      <c r="D40">
        <v>220907.586618834</v>
      </c>
      <c r="E40">
        <v>6311.6453319666798</v>
      </c>
      <c r="F40">
        <v>3.83754305127971</v>
      </c>
      <c r="G40" s="57">
        <v>2.98274011596557E-12</v>
      </c>
      <c r="H40" t="s">
        <v>10</v>
      </c>
      <c r="I40" t="s">
        <v>20</v>
      </c>
      <c r="J40" t="s">
        <v>21</v>
      </c>
    </row>
    <row r="41" spans="1:10" x14ac:dyDescent="0.25">
      <c r="A41">
        <v>40</v>
      </c>
      <c r="B41" t="s">
        <v>15</v>
      </c>
      <c r="C41">
        <v>759</v>
      </c>
      <c r="D41">
        <v>1248334.8702407901</v>
      </c>
      <c r="E41">
        <v>1644.7099739667899</v>
      </c>
      <c r="F41" t="s">
        <v>16</v>
      </c>
      <c r="G41" s="57" t="s">
        <v>16</v>
      </c>
      <c r="H41" t="s">
        <v>10</v>
      </c>
      <c r="I41" t="s">
        <v>20</v>
      </c>
      <c r="J41" t="s">
        <v>21</v>
      </c>
    </row>
    <row r="42" spans="1:10" x14ac:dyDescent="0.25">
      <c r="A42">
        <v>41</v>
      </c>
      <c r="B42" t="s">
        <v>9</v>
      </c>
      <c r="C42">
        <v>5</v>
      </c>
      <c r="D42">
        <v>15564940.7557604</v>
      </c>
      <c r="E42">
        <v>3112988.1511520799</v>
      </c>
      <c r="F42">
        <v>32.592255731599501</v>
      </c>
      <c r="G42" s="57">
        <v>1.0678433462000199E-31</v>
      </c>
      <c r="H42" t="s">
        <v>10</v>
      </c>
      <c r="I42" t="s">
        <v>11</v>
      </c>
      <c r="J42" t="s">
        <v>22</v>
      </c>
    </row>
    <row r="43" spans="1:10" x14ac:dyDescent="0.25">
      <c r="A43">
        <v>42</v>
      </c>
      <c r="B43" t="s">
        <v>13</v>
      </c>
      <c r="C43">
        <v>3</v>
      </c>
      <c r="D43">
        <v>1900151.6935004699</v>
      </c>
      <c r="E43">
        <v>633383.897833489</v>
      </c>
      <c r="F43">
        <v>6.6313808379985302</v>
      </c>
      <c r="G43" s="57">
        <v>1.8899794484350101E-4</v>
      </c>
      <c r="H43" t="s">
        <v>10</v>
      </c>
      <c r="I43" t="s">
        <v>11</v>
      </c>
      <c r="J43" t="s">
        <v>22</v>
      </c>
    </row>
    <row r="44" spans="1:10" x14ac:dyDescent="0.25">
      <c r="A44">
        <v>43</v>
      </c>
      <c r="B44" t="s">
        <v>14</v>
      </c>
      <c r="C44">
        <v>35</v>
      </c>
      <c r="D44">
        <v>77832951.485071898</v>
      </c>
      <c r="E44">
        <v>2223798.6138591999</v>
      </c>
      <c r="F44">
        <v>23.2826498525707</v>
      </c>
      <c r="G44" s="57">
        <v>6.9068597911996E-117</v>
      </c>
      <c r="H44" t="s">
        <v>10</v>
      </c>
      <c r="I44" t="s">
        <v>11</v>
      </c>
      <c r="J44" t="s">
        <v>22</v>
      </c>
    </row>
    <row r="45" spans="1:10" x14ac:dyDescent="0.25">
      <c r="A45">
        <v>44</v>
      </c>
      <c r="B45" t="s">
        <v>23</v>
      </c>
      <c r="C45">
        <v>1</v>
      </c>
      <c r="D45">
        <v>591720623.549366</v>
      </c>
      <c r="E45">
        <v>591720623.549366</v>
      </c>
      <c r="F45">
        <v>6195.1761291622997</v>
      </c>
      <c r="G45" s="57">
        <v>0</v>
      </c>
      <c r="H45" t="s">
        <v>10</v>
      </c>
      <c r="I45" t="s">
        <v>11</v>
      </c>
      <c r="J45" t="s">
        <v>22</v>
      </c>
    </row>
    <row r="46" spans="1:10" x14ac:dyDescent="0.25">
      <c r="A46">
        <v>45</v>
      </c>
      <c r="B46" t="s">
        <v>15</v>
      </c>
      <c r="C46">
        <v>1561</v>
      </c>
      <c r="D46">
        <v>149095985.99022499</v>
      </c>
      <c r="E46">
        <v>95513.123632431307</v>
      </c>
      <c r="F46" t="s">
        <v>16</v>
      </c>
      <c r="G46" s="57" t="s">
        <v>16</v>
      </c>
      <c r="H46" t="s">
        <v>10</v>
      </c>
      <c r="I46" t="s">
        <v>11</v>
      </c>
      <c r="J46" t="s">
        <v>22</v>
      </c>
    </row>
    <row r="47" spans="1:10" x14ac:dyDescent="0.25">
      <c r="A47">
        <v>46</v>
      </c>
      <c r="B47" t="s">
        <v>9</v>
      </c>
      <c r="C47">
        <v>5</v>
      </c>
      <c r="D47">
        <v>306156.68210973701</v>
      </c>
      <c r="E47">
        <v>61231.336421947402</v>
      </c>
      <c r="F47">
        <v>2.5109659284772099</v>
      </c>
      <c r="G47" s="57">
        <v>2.8355226178248798E-2</v>
      </c>
      <c r="H47" t="s">
        <v>10</v>
      </c>
      <c r="I47" t="s">
        <v>17</v>
      </c>
      <c r="J47" t="s">
        <v>22</v>
      </c>
    </row>
    <row r="48" spans="1:10" x14ac:dyDescent="0.25">
      <c r="A48">
        <v>47</v>
      </c>
      <c r="B48" t="s">
        <v>13</v>
      </c>
      <c r="C48">
        <v>3</v>
      </c>
      <c r="D48">
        <v>33950.305857196603</v>
      </c>
      <c r="E48">
        <v>11316.7686190655</v>
      </c>
      <c r="F48">
        <v>0.464076436730334</v>
      </c>
      <c r="G48" s="57">
        <v>0.70739827262608601</v>
      </c>
      <c r="H48" t="s">
        <v>10</v>
      </c>
      <c r="I48" t="s">
        <v>17</v>
      </c>
      <c r="J48" t="s">
        <v>22</v>
      </c>
    </row>
    <row r="49" spans="1:10" x14ac:dyDescent="0.25">
      <c r="A49">
        <v>48</v>
      </c>
      <c r="B49" t="s">
        <v>14</v>
      </c>
      <c r="C49">
        <v>35</v>
      </c>
      <c r="D49">
        <v>5259048.26146561</v>
      </c>
      <c r="E49">
        <v>150258.52175615999</v>
      </c>
      <c r="F49">
        <v>6.16178007275757</v>
      </c>
      <c r="G49" s="57">
        <v>9.2380360176064499E-26</v>
      </c>
      <c r="H49" t="s">
        <v>10</v>
      </c>
      <c r="I49" t="s">
        <v>17</v>
      </c>
      <c r="J49" t="s">
        <v>22</v>
      </c>
    </row>
    <row r="50" spans="1:10" x14ac:dyDescent="0.25">
      <c r="A50">
        <v>49</v>
      </c>
      <c r="B50" t="s">
        <v>23</v>
      </c>
      <c r="C50">
        <v>1</v>
      </c>
      <c r="D50">
        <v>1288568.93670222</v>
      </c>
      <c r="E50">
        <v>1288568.93670222</v>
      </c>
      <c r="F50">
        <v>52.841451544631902</v>
      </c>
      <c r="G50" s="57">
        <v>5.6927096588323202E-13</v>
      </c>
      <c r="H50" t="s">
        <v>10</v>
      </c>
      <c r="I50" t="s">
        <v>17</v>
      </c>
      <c r="J50" t="s">
        <v>22</v>
      </c>
    </row>
    <row r="51" spans="1:10" x14ac:dyDescent="0.25">
      <c r="A51">
        <v>50</v>
      </c>
      <c r="B51" t="s">
        <v>15</v>
      </c>
      <c r="C51">
        <v>1561</v>
      </c>
      <c r="D51">
        <v>38065875.395062096</v>
      </c>
      <c r="E51">
        <v>24385.570400424102</v>
      </c>
      <c r="F51" t="s">
        <v>16</v>
      </c>
      <c r="G51" s="57" t="s">
        <v>16</v>
      </c>
      <c r="H51" t="s">
        <v>10</v>
      </c>
      <c r="I51" t="s">
        <v>17</v>
      </c>
      <c r="J51" t="s">
        <v>22</v>
      </c>
    </row>
    <row r="52" spans="1:10" x14ac:dyDescent="0.25">
      <c r="A52">
        <v>51</v>
      </c>
      <c r="B52" t="s">
        <v>9</v>
      </c>
      <c r="C52">
        <v>5</v>
      </c>
      <c r="D52">
        <v>557473.76062906603</v>
      </c>
      <c r="E52">
        <v>111494.752125813</v>
      </c>
      <c r="F52">
        <v>11.2151517956398</v>
      </c>
      <c r="G52" s="57">
        <v>1.2188163523054301E-10</v>
      </c>
      <c r="H52" t="s">
        <v>10</v>
      </c>
      <c r="I52" t="s">
        <v>18</v>
      </c>
      <c r="J52" t="s">
        <v>22</v>
      </c>
    </row>
    <row r="53" spans="1:10" x14ac:dyDescent="0.25">
      <c r="A53">
        <v>52</v>
      </c>
      <c r="B53" t="s">
        <v>13</v>
      </c>
      <c r="C53">
        <v>3</v>
      </c>
      <c r="D53">
        <v>58648.6873642871</v>
      </c>
      <c r="E53">
        <v>19549.562454762399</v>
      </c>
      <c r="F53">
        <v>1.96647202032516</v>
      </c>
      <c r="G53" s="57">
        <v>0.117077111731022</v>
      </c>
      <c r="H53" t="s">
        <v>10</v>
      </c>
      <c r="I53" t="s">
        <v>18</v>
      </c>
      <c r="J53" t="s">
        <v>22</v>
      </c>
    </row>
    <row r="54" spans="1:10" x14ac:dyDescent="0.25">
      <c r="A54">
        <v>53</v>
      </c>
      <c r="B54" t="s">
        <v>14</v>
      </c>
      <c r="C54">
        <v>35</v>
      </c>
      <c r="D54">
        <v>2583892.6876820298</v>
      </c>
      <c r="E54">
        <v>73825.505362343698</v>
      </c>
      <c r="F54">
        <v>7.4260378470029798</v>
      </c>
      <c r="G54" s="57">
        <v>5.9566773209998697E-33</v>
      </c>
      <c r="H54" t="s">
        <v>10</v>
      </c>
      <c r="I54" t="s">
        <v>18</v>
      </c>
      <c r="J54" t="s">
        <v>22</v>
      </c>
    </row>
    <row r="55" spans="1:10" x14ac:dyDescent="0.25">
      <c r="A55">
        <v>54</v>
      </c>
      <c r="B55" t="s">
        <v>23</v>
      </c>
      <c r="C55">
        <v>1</v>
      </c>
      <c r="D55">
        <v>511990.44174886501</v>
      </c>
      <c r="E55">
        <v>511990.44174886501</v>
      </c>
      <c r="F55">
        <v>51.500634896705598</v>
      </c>
      <c r="G55" s="57">
        <v>1.1022050865047501E-12</v>
      </c>
      <c r="H55" t="s">
        <v>10</v>
      </c>
      <c r="I55" t="s">
        <v>18</v>
      </c>
      <c r="J55" t="s">
        <v>22</v>
      </c>
    </row>
    <row r="56" spans="1:10" x14ac:dyDescent="0.25">
      <c r="A56">
        <v>55</v>
      </c>
      <c r="B56" t="s">
        <v>15</v>
      </c>
      <c r="C56">
        <v>1561</v>
      </c>
      <c r="D56">
        <v>15518586.929519599</v>
      </c>
      <c r="E56">
        <v>9941.43941673263</v>
      </c>
      <c r="F56" t="s">
        <v>16</v>
      </c>
      <c r="G56" s="57" t="s">
        <v>16</v>
      </c>
      <c r="H56" t="s">
        <v>10</v>
      </c>
      <c r="I56" t="s">
        <v>18</v>
      </c>
      <c r="J56" t="s">
        <v>22</v>
      </c>
    </row>
    <row r="57" spans="1:10" x14ac:dyDescent="0.25">
      <c r="A57">
        <v>56</v>
      </c>
      <c r="B57" t="s">
        <v>9</v>
      </c>
      <c r="C57">
        <v>5</v>
      </c>
      <c r="D57">
        <v>548157.80928603001</v>
      </c>
      <c r="E57">
        <v>109631.561857206</v>
      </c>
      <c r="F57">
        <v>11.972658957373399</v>
      </c>
      <c r="G57" s="57">
        <v>2.1505352831342401E-11</v>
      </c>
      <c r="H57" t="s">
        <v>10</v>
      </c>
      <c r="I57" t="s">
        <v>19</v>
      </c>
      <c r="J57" t="s">
        <v>22</v>
      </c>
    </row>
    <row r="58" spans="1:10" x14ac:dyDescent="0.25">
      <c r="A58">
        <v>57</v>
      </c>
      <c r="B58" t="s">
        <v>13</v>
      </c>
      <c r="C58">
        <v>3</v>
      </c>
      <c r="D58">
        <v>13821.621437677</v>
      </c>
      <c r="E58">
        <v>4607.2071458923201</v>
      </c>
      <c r="F58">
        <v>0.50314452306707502</v>
      </c>
      <c r="G58" s="57">
        <v>0.68015152725873196</v>
      </c>
      <c r="H58" t="s">
        <v>10</v>
      </c>
      <c r="I58" t="s">
        <v>19</v>
      </c>
      <c r="J58" t="s">
        <v>22</v>
      </c>
    </row>
    <row r="59" spans="1:10" x14ac:dyDescent="0.25">
      <c r="A59">
        <v>58</v>
      </c>
      <c r="B59" t="s">
        <v>14</v>
      </c>
      <c r="C59">
        <v>35</v>
      </c>
      <c r="D59">
        <v>1748256.58050342</v>
      </c>
      <c r="E59">
        <v>49950.188014383501</v>
      </c>
      <c r="F59">
        <v>5.4549671264542603</v>
      </c>
      <c r="G59" s="57">
        <v>9.0354284058000007E-22</v>
      </c>
      <c r="H59" t="s">
        <v>10</v>
      </c>
      <c r="I59" t="s">
        <v>19</v>
      </c>
      <c r="J59" t="s">
        <v>22</v>
      </c>
    </row>
    <row r="60" spans="1:10" x14ac:dyDescent="0.25">
      <c r="A60">
        <v>59</v>
      </c>
      <c r="B60" t="s">
        <v>23</v>
      </c>
      <c r="C60">
        <v>1</v>
      </c>
      <c r="D60">
        <v>100044.651001761</v>
      </c>
      <c r="E60">
        <v>100044.651001761</v>
      </c>
      <c r="F60">
        <v>10.9256902543599</v>
      </c>
      <c r="G60" s="57">
        <v>9.6990806975944303E-4</v>
      </c>
      <c r="H60" t="s">
        <v>10</v>
      </c>
      <c r="I60" t="s">
        <v>19</v>
      </c>
      <c r="J60" t="s">
        <v>22</v>
      </c>
    </row>
    <row r="61" spans="1:10" x14ac:dyDescent="0.25">
      <c r="A61">
        <v>60</v>
      </c>
      <c r="B61" t="s">
        <v>15</v>
      </c>
      <c r="C61">
        <v>1561</v>
      </c>
      <c r="D61">
        <v>14293806.302208601</v>
      </c>
      <c r="E61">
        <v>9156.8265869369807</v>
      </c>
      <c r="F61" t="s">
        <v>16</v>
      </c>
      <c r="G61" s="57" t="s">
        <v>16</v>
      </c>
      <c r="H61" t="s">
        <v>10</v>
      </c>
      <c r="I61" t="s">
        <v>19</v>
      </c>
      <c r="J61" t="s">
        <v>22</v>
      </c>
    </row>
    <row r="62" spans="1:10" x14ac:dyDescent="0.25">
      <c r="A62">
        <v>61</v>
      </c>
      <c r="B62" t="s">
        <v>9</v>
      </c>
      <c r="C62">
        <v>5</v>
      </c>
      <c r="D62">
        <v>596652.00112807204</v>
      </c>
      <c r="E62">
        <v>119330.40022561399</v>
      </c>
      <c r="F62">
        <v>11.985977706503</v>
      </c>
      <c r="G62" s="57">
        <v>2.0859028096324E-11</v>
      </c>
      <c r="H62" t="s">
        <v>10</v>
      </c>
      <c r="I62" t="s">
        <v>20</v>
      </c>
      <c r="J62" t="s">
        <v>22</v>
      </c>
    </row>
    <row r="63" spans="1:10" x14ac:dyDescent="0.25">
      <c r="A63">
        <v>62</v>
      </c>
      <c r="B63" t="s">
        <v>13</v>
      </c>
      <c r="C63">
        <v>3</v>
      </c>
      <c r="D63">
        <v>60250.545931431101</v>
      </c>
      <c r="E63">
        <v>20083.515310477</v>
      </c>
      <c r="F63">
        <v>2.0172610359511598</v>
      </c>
      <c r="G63" s="57">
        <v>0.109583856940367</v>
      </c>
      <c r="H63" t="s">
        <v>10</v>
      </c>
      <c r="I63" t="s">
        <v>20</v>
      </c>
      <c r="J63" t="s">
        <v>22</v>
      </c>
    </row>
    <row r="64" spans="1:10" x14ac:dyDescent="0.25">
      <c r="A64">
        <v>63</v>
      </c>
      <c r="B64" t="s">
        <v>14</v>
      </c>
      <c r="C64">
        <v>35</v>
      </c>
      <c r="D64">
        <v>2327231.7834013398</v>
      </c>
      <c r="E64">
        <v>66492.336668609802</v>
      </c>
      <c r="F64">
        <v>6.6787311821332196</v>
      </c>
      <c r="G64" s="57">
        <v>1.0711730364808001E-28</v>
      </c>
      <c r="H64" t="s">
        <v>10</v>
      </c>
      <c r="I64" t="s">
        <v>20</v>
      </c>
      <c r="J64" t="s">
        <v>22</v>
      </c>
    </row>
    <row r="65" spans="1:10" x14ac:dyDescent="0.25">
      <c r="A65">
        <v>64</v>
      </c>
      <c r="B65" t="s">
        <v>23</v>
      </c>
      <c r="C65">
        <v>1</v>
      </c>
      <c r="D65">
        <v>471125.09522918198</v>
      </c>
      <c r="E65">
        <v>471125.09522918198</v>
      </c>
      <c r="F65">
        <v>47.3215113476084</v>
      </c>
      <c r="G65" s="57">
        <v>8.6903998186508299E-12</v>
      </c>
      <c r="H65" t="s">
        <v>10</v>
      </c>
      <c r="I65" t="s">
        <v>20</v>
      </c>
      <c r="J65" t="s">
        <v>22</v>
      </c>
    </row>
    <row r="66" spans="1:10" x14ac:dyDescent="0.25">
      <c r="A66">
        <v>65</v>
      </c>
      <c r="B66" t="s">
        <v>15</v>
      </c>
      <c r="C66">
        <v>1561</v>
      </c>
      <c r="D66">
        <v>15541056.333779201</v>
      </c>
      <c r="E66">
        <v>9955.8336539264292</v>
      </c>
      <c r="F66" t="s">
        <v>16</v>
      </c>
      <c r="G66" s="57" t="s">
        <v>16</v>
      </c>
      <c r="H66" t="s">
        <v>10</v>
      </c>
      <c r="I66" t="s">
        <v>20</v>
      </c>
      <c r="J6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7"/>
  <sheetViews>
    <sheetView tabSelected="1" topLeftCell="AA1" zoomScale="115" zoomScaleNormal="115" workbookViewId="0">
      <selection activeCell="AJ9" sqref="AJ9:AJ12"/>
    </sheetView>
  </sheetViews>
  <sheetFormatPr defaultRowHeight="15" x14ac:dyDescent="0.25"/>
  <cols>
    <col min="2" max="2" width="12.85546875" bestFit="1" customWidth="1"/>
    <col min="3" max="3" width="18" bestFit="1" customWidth="1"/>
    <col min="4" max="4" width="5" bestFit="1" customWidth="1"/>
    <col min="5" max="5" width="8" bestFit="1" customWidth="1"/>
    <col min="6" max="6" width="4" bestFit="1" customWidth="1"/>
    <col min="7" max="7" width="2" bestFit="1" customWidth="1"/>
    <col min="8" max="8" width="7" bestFit="1" customWidth="1"/>
    <col min="9" max="9" width="5" bestFit="1" customWidth="1"/>
    <col min="10" max="10" width="2" bestFit="1" customWidth="1"/>
    <col min="11" max="11" width="7" bestFit="1" customWidth="1"/>
    <col min="12" max="12" width="5" bestFit="1" customWidth="1"/>
    <col min="13" max="13" width="2" bestFit="1" customWidth="1"/>
    <col min="14" max="14" width="7" bestFit="1" customWidth="1"/>
    <col min="15" max="15" width="4" bestFit="1" customWidth="1"/>
    <col min="16" max="16" width="2" bestFit="1" customWidth="1"/>
    <col min="17" max="17" width="7" bestFit="1" customWidth="1"/>
    <col min="18" max="18" width="4" bestFit="1" customWidth="1"/>
    <col min="19" max="19" width="9.5703125" bestFit="1" customWidth="1"/>
    <col min="20" max="21" width="9.28515625" bestFit="1" customWidth="1"/>
    <col min="22" max="22" width="10.7109375" bestFit="1" customWidth="1"/>
    <col min="23" max="23" width="9.7109375" bestFit="1" customWidth="1"/>
    <col min="24" max="26" width="9.5703125" bestFit="1" customWidth="1"/>
    <col min="34" max="34" width="16.28515625" bestFit="1" customWidth="1"/>
    <col min="36" max="36" width="16.7109375" bestFit="1" customWidth="1"/>
    <col min="37" max="37" width="2" bestFit="1" customWidth="1"/>
    <col min="38" max="38" width="12" bestFit="1" customWidth="1"/>
    <col min="39" max="39" width="7.28515625" bestFit="1" customWidth="1"/>
    <col min="40" max="40" width="2" bestFit="1" customWidth="1"/>
    <col min="41" max="41" width="12" bestFit="1" customWidth="1"/>
    <col min="42" max="42" width="7" bestFit="1" customWidth="1"/>
    <col min="43" max="43" width="2" bestFit="1" customWidth="1"/>
    <col min="44" max="44" width="12" bestFit="1" customWidth="1"/>
    <col min="45" max="45" width="7" bestFit="1" customWidth="1"/>
    <col min="46" max="46" width="2" bestFit="1" customWidth="1"/>
    <col min="47" max="47" width="12" bestFit="1" customWidth="1"/>
    <col min="48" max="48" width="7" bestFit="1" customWidth="1"/>
  </cols>
  <sheetData>
    <row r="1" spans="1:53" x14ac:dyDescent="0.25">
      <c r="A1" t="s">
        <v>32</v>
      </c>
    </row>
    <row r="2" spans="1:53" x14ac:dyDescent="0.25">
      <c r="AG2" s="49" t="s">
        <v>33</v>
      </c>
      <c r="AH2" s="52" t="s">
        <v>24</v>
      </c>
      <c r="AI2" s="49" t="s">
        <v>25</v>
      </c>
      <c r="AJ2" s="41" t="s">
        <v>31</v>
      </c>
      <c r="AK2" s="29"/>
      <c r="AL2" s="54" t="s">
        <v>35</v>
      </c>
      <c r="AM2" s="54"/>
      <c r="AN2" s="54"/>
      <c r="AO2" s="54"/>
      <c r="AP2" s="54"/>
      <c r="AQ2" s="54"/>
      <c r="AR2" s="54"/>
      <c r="AS2" s="54"/>
      <c r="AT2" s="54"/>
      <c r="AU2" s="54"/>
      <c r="AV2" s="30"/>
    </row>
    <row r="3" spans="1:53" x14ac:dyDescent="0.25">
      <c r="B3" s="49" t="s">
        <v>33</v>
      </c>
      <c r="C3" s="52" t="s">
        <v>24</v>
      </c>
      <c r="D3" s="49" t="s">
        <v>25</v>
      </c>
      <c r="E3" s="41" t="s">
        <v>31</v>
      </c>
      <c r="F3" s="41"/>
      <c r="G3" s="29"/>
      <c r="H3" s="54" t="s">
        <v>35</v>
      </c>
      <c r="I3" s="54"/>
      <c r="J3" s="54"/>
      <c r="K3" s="54"/>
      <c r="L3" s="54"/>
      <c r="M3" s="54"/>
      <c r="N3" s="54"/>
      <c r="O3" s="54"/>
      <c r="P3" s="54"/>
      <c r="Q3" s="54"/>
      <c r="R3" s="54"/>
      <c r="AG3" s="50"/>
      <c r="AH3" s="53"/>
      <c r="AI3" s="50"/>
      <c r="AJ3" s="42"/>
      <c r="AK3" s="28"/>
      <c r="AL3" s="46" t="s">
        <v>17</v>
      </c>
      <c r="AM3" s="46"/>
      <c r="AN3" s="28"/>
      <c r="AO3" s="46" t="s">
        <v>18</v>
      </c>
      <c r="AP3" s="46"/>
      <c r="AQ3" s="28"/>
      <c r="AR3" s="46" t="s">
        <v>19</v>
      </c>
      <c r="AS3" s="46"/>
      <c r="AT3" s="28"/>
      <c r="AU3" s="46" t="s">
        <v>20</v>
      </c>
      <c r="AV3" s="46"/>
    </row>
    <row r="4" spans="1:53" ht="21" customHeight="1" x14ac:dyDescent="0.25">
      <c r="B4" s="50"/>
      <c r="C4" s="53"/>
      <c r="D4" s="50"/>
      <c r="E4" s="42"/>
      <c r="F4" s="42"/>
      <c r="G4" s="28"/>
      <c r="H4" s="52" t="s">
        <v>17</v>
      </c>
      <c r="I4" s="52"/>
      <c r="J4" s="6"/>
      <c r="K4" s="52" t="s">
        <v>18</v>
      </c>
      <c r="L4" s="52"/>
      <c r="M4" s="6"/>
      <c r="N4" s="52" t="s">
        <v>19</v>
      </c>
      <c r="O4" s="52"/>
      <c r="P4" s="6"/>
      <c r="Q4" s="56" t="s">
        <v>20</v>
      </c>
      <c r="R4" s="56"/>
      <c r="AG4" s="51"/>
      <c r="AH4" s="46"/>
      <c r="AI4" s="51"/>
      <c r="AJ4" s="7" t="s">
        <v>38</v>
      </c>
      <c r="AK4" s="21"/>
      <c r="AL4" s="21" t="s">
        <v>38</v>
      </c>
      <c r="AM4" s="23"/>
      <c r="AN4" s="24"/>
      <c r="AO4" s="21" t="s">
        <v>38</v>
      </c>
      <c r="AP4" s="21"/>
      <c r="AQ4" s="24"/>
      <c r="AR4" s="21" t="s">
        <v>38</v>
      </c>
      <c r="AS4" s="21"/>
      <c r="AT4" s="24"/>
      <c r="AU4" s="21" t="s">
        <v>38</v>
      </c>
      <c r="AV4" s="21"/>
    </row>
    <row r="5" spans="1:53" x14ac:dyDescent="0.25">
      <c r="B5" s="51"/>
      <c r="C5" s="46"/>
      <c r="D5" s="51"/>
      <c r="E5" s="55" t="s">
        <v>26</v>
      </c>
      <c r="F5" s="55"/>
      <c r="G5" s="15"/>
      <c r="H5" s="55" t="s">
        <v>26</v>
      </c>
      <c r="I5" s="55"/>
      <c r="J5" s="19"/>
      <c r="K5" s="55" t="s">
        <v>26</v>
      </c>
      <c r="L5" s="55"/>
      <c r="M5" s="19"/>
      <c r="N5" s="55" t="s">
        <v>26</v>
      </c>
      <c r="O5" s="55"/>
      <c r="P5" s="19"/>
      <c r="Q5" s="55" t="s">
        <v>26</v>
      </c>
      <c r="R5" s="55"/>
      <c r="AG5" s="47" t="s">
        <v>37</v>
      </c>
      <c r="AH5" s="8" t="s">
        <v>30</v>
      </c>
      <c r="AI5" s="9">
        <v>5</v>
      </c>
      <c r="AJ5" s="10">
        <f t="array" ref="AJ5:AJ12">E6:E13^2</f>
        <v>7999538.9368301891</v>
      </c>
      <c r="AK5" s="12"/>
      <c r="AL5" s="10">
        <f t="array" ref="AL5:AL12">H6:H13^2</f>
        <v>188693.06464591401</v>
      </c>
      <c r="AM5" s="38">
        <f t="array" ref="AM5:AM12">AL5:AL12/$AJ$5:$AJ$12</f>
        <v>2.3587992525064636E-2</v>
      </c>
      <c r="AN5" s="9"/>
      <c r="AO5" s="10">
        <f t="array" ref="AO5:AO12">K6:K13^2</f>
        <v>267251.66161618201</v>
      </c>
      <c r="AP5" s="38">
        <f t="array" ref="AP5:AP12">AO5:AO12/$AJ$5:$AJ$12</f>
        <v>3.3408383123900424E-2</v>
      </c>
      <c r="AQ5" s="9"/>
      <c r="AR5" s="10">
        <f t="array" ref="AR5:AR12">N6:N13^2</f>
        <v>315763.14215362008</v>
      </c>
      <c r="AS5" s="38">
        <f t="array" ref="AS5:AS12">AR5:AR12/$AJ$5:$AJ$12</f>
        <v>3.947266769336346E-2</v>
      </c>
      <c r="AT5" s="9"/>
      <c r="AU5" s="10">
        <f t="array" ref="AU5:AU12">Q6:Q13^2</f>
        <v>283679.50712809898</v>
      </c>
      <c r="AV5" s="38">
        <f t="array" ref="AV5:AV12">AU5:AU12/$AJ$5:$AJ$12</f>
        <v>3.5461982167750629E-2</v>
      </c>
      <c r="AX5" s="36">
        <f>AL5/AJ5</f>
        <v>2.3587992525064636E-2</v>
      </c>
      <c r="AY5" s="36">
        <f t="shared" ref="AY5:AY12" si="0">AO5/AJ5</f>
        <v>3.3408383123900424E-2</v>
      </c>
      <c r="AZ5" s="37">
        <f t="shared" ref="AZ5:AZ12" si="1">AR5/AJ5</f>
        <v>3.947266769336346E-2</v>
      </c>
      <c r="BA5" s="37">
        <f t="shared" ref="BA5:BA12" si="2">AU5/AJ5</f>
        <v>3.5461982167750629E-2</v>
      </c>
    </row>
    <row r="6" spans="1:53" x14ac:dyDescent="0.25">
      <c r="B6" s="52" t="s">
        <v>37</v>
      </c>
      <c r="C6" s="8" t="s">
        <v>30</v>
      </c>
      <c r="D6" s="9">
        <v>5</v>
      </c>
      <c r="E6" s="25">
        <f t="array" ref="E6:E9">V6:V9^0.5</f>
        <v>2828.3456183483286</v>
      </c>
      <c r="F6" s="11" t="s">
        <v>27</v>
      </c>
      <c r="G6" s="12"/>
      <c r="H6" s="25">
        <f t="array" ref="H6:H9">W6:W9^0.5</f>
        <v>434.38814975309123</v>
      </c>
      <c r="I6" s="11" t="s">
        <v>27</v>
      </c>
      <c r="J6" s="13"/>
      <c r="K6" s="25">
        <f t="array" ref="K6:K9">X6:X9^0.5</f>
        <v>516.9638881161643</v>
      </c>
      <c r="L6" s="11" t="s">
        <v>27</v>
      </c>
      <c r="M6" s="13"/>
      <c r="N6" s="25">
        <f t="array" ref="N6:N9">Y6:Y9^0.5</f>
        <v>561.92805780955632</v>
      </c>
      <c r="O6" s="11" t="s">
        <v>27</v>
      </c>
      <c r="P6" s="13"/>
      <c r="Q6" s="25">
        <f t="array" ref="Q6:Q9">Z6:Z9^0.5</f>
        <v>532.61572181836596</v>
      </c>
      <c r="R6" s="11" t="s">
        <v>27</v>
      </c>
      <c r="V6" s="2">
        <v>7999538.93683019</v>
      </c>
      <c r="W6" s="2">
        <v>188693.06464591401</v>
      </c>
      <c r="X6" s="2">
        <v>267251.66161618201</v>
      </c>
      <c r="Y6" s="2">
        <v>315763.14215362002</v>
      </c>
      <c r="Z6" s="2">
        <v>283679.50712809898</v>
      </c>
      <c r="AB6" s="4">
        <v>3.2667559531594701E-139</v>
      </c>
      <c r="AC6" s="3">
        <v>1.6455997769401099E-67</v>
      </c>
      <c r="AG6" s="48"/>
      <c r="AH6" s="14" t="s">
        <v>29</v>
      </c>
      <c r="AI6" s="15">
        <v>3</v>
      </c>
      <c r="AJ6" s="16">
        <v>198791.36685931901</v>
      </c>
      <c r="AK6" s="18"/>
      <c r="AL6" s="16">
        <v>16245.946936797498</v>
      </c>
      <c r="AM6" s="39">
        <v>8.1723603964625163E-2</v>
      </c>
      <c r="AN6" s="15"/>
      <c r="AO6" s="16">
        <v>23683.4802480121</v>
      </c>
      <c r="AP6" s="39">
        <v>0.11913736809693784</v>
      </c>
      <c r="AQ6" s="15"/>
      <c r="AR6" s="16">
        <v>3610.3762615226096</v>
      </c>
      <c r="AS6" s="39">
        <v>1.8161635077833166E-2</v>
      </c>
      <c r="AT6" s="15"/>
      <c r="AU6" s="16">
        <v>24159.982847789699</v>
      </c>
      <c r="AV6" s="39">
        <v>0.12153436655469689</v>
      </c>
      <c r="AX6" s="36">
        <f t="shared" ref="AX6:AX8" si="3">AL6/AJ6</f>
        <v>8.1723603964625163E-2</v>
      </c>
      <c r="AY6" s="36">
        <f t="shared" si="0"/>
        <v>0.11913736809693784</v>
      </c>
      <c r="AZ6" s="37">
        <f t="shared" si="1"/>
        <v>1.8161635077833166E-2</v>
      </c>
      <c r="BA6" s="37">
        <f t="shared" si="2"/>
        <v>0.12153436655469689</v>
      </c>
    </row>
    <row r="7" spans="1:53" x14ac:dyDescent="0.25">
      <c r="B7" s="53"/>
      <c r="C7" s="14" t="s">
        <v>29</v>
      </c>
      <c r="D7" s="15">
        <v>3</v>
      </c>
      <c r="E7" s="26">
        <v>445.86025485494781</v>
      </c>
      <c r="F7" s="17" t="s">
        <v>28</v>
      </c>
      <c r="G7" s="18"/>
      <c r="H7" s="26">
        <v>127.45958942660022</v>
      </c>
      <c r="I7" s="17"/>
      <c r="J7" s="19"/>
      <c r="K7" s="26">
        <v>153.89438017033663</v>
      </c>
      <c r="L7" s="17"/>
      <c r="M7" s="19"/>
      <c r="N7" s="26">
        <v>60.086406628476375</v>
      </c>
      <c r="O7" s="17"/>
      <c r="P7" s="19"/>
      <c r="Q7" s="26">
        <v>155.43481864688394</v>
      </c>
      <c r="R7" s="17"/>
      <c r="V7" s="2">
        <v>198791.36685931901</v>
      </c>
      <c r="W7" s="2">
        <v>16245.9469367975</v>
      </c>
      <c r="X7" s="2">
        <v>23683.4802480121</v>
      </c>
      <c r="Y7" s="2">
        <v>3610.3762615226101</v>
      </c>
      <c r="Z7" s="2">
        <v>24159.982847789699</v>
      </c>
      <c r="AB7" s="4">
        <v>1.5747112623478499E-3</v>
      </c>
      <c r="AC7" s="3">
        <v>7.3239219457463405E-38</v>
      </c>
      <c r="AG7" s="48"/>
      <c r="AH7" s="14" t="s">
        <v>36</v>
      </c>
      <c r="AI7" s="15">
        <v>35</v>
      </c>
      <c r="AJ7" s="16">
        <v>4753493.50664277</v>
      </c>
      <c r="AK7" s="18"/>
      <c r="AL7" s="16">
        <v>323934.06691961607</v>
      </c>
      <c r="AM7" s="39">
        <v>6.8146525595740137E-2</v>
      </c>
      <c r="AN7" s="15"/>
      <c r="AO7" s="16">
        <v>142386.45253959199</v>
      </c>
      <c r="AP7" s="39">
        <v>2.995406480320506E-2</v>
      </c>
      <c r="AQ7" s="15"/>
      <c r="AR7" s="16">
        <v>90417.716474696412</v>
      </c>
      <c r="AS7" s="39">
        <v>1.9021319025332033E-2</v>
      </c>
      <c r="AT7" s="15"/>
      <c r="AU7" s="16">
        <v>126725.83030010901</v>
      </c>
      <c r="AV7" s="39">
        <v>2.6659514759621736E-2</v>
      </c>
      <c r="AX7" s="36">
        <f t="shared" si="3"/>
        <v>6.8146525595740137E-2</v>
      </c>
      <c r="AY7" s="36">
        <f t="shared" si="0"/>
        <v>2.995406480320506E-2</v>
      </c>
      <c r="AZ7" s="37">
        <f t="shared" si="1"/>
        <v>1.9021319025332033E-2</v>
      </c>
      <c r="BA7" s="37">
        <f t="shared" si="2"/>
        <v>2.6659514759621736E-2</v>
      </c>
    </row>
    <row r="8" spans="1:53" x14ac:dyDescent="0.25">
      <c r="B8" s="53"/>
      <c r="C8" s="14" t="s">
        <v>36</v>
      </c>
      <c r="D8" s="15">
        <v>35</v>
      </c>
      <c r="E8" s="26">
        <v>2180.2507898502799</v>
      </c>
      <c r="F8" s="17" t="s">
        <v>27</v>
      </c>
      <c r="G8" s="18"/>
      <c r="H8" s="26">
        <v>569.15205957601177</v>
      </c>
      <c r="I8" s="17" t="s">
        <v>27</v>
      </c>
      <c r="J8" s="19"/>
      <c r="K8" s="26">
        <v>377.34129450616985</v>
      </c>
      <c r="L8" s="17" t="s">
        <v>27</v>
      </c>
      <c r="M8" s="19"/>
      <c r="N8" s="26">
        <v>300.69538818328493</v>
      </c>
      <c r="O8" s="17" t="s">
        <v>27</v>
      </c>
      <c r="P8" s="19"/>
      <c r="Q8" s="26">
        <v>355.98571642709067</v>
      </c>
      <c r="R8" s="17" t="s">
        <v>27</v>
      </c>
      <c r="V8" s="2">
        <v>4753493.50664277</v>
      </c>
      <c r="W8" s="2">
        <v>323934.06691961602</v>
      </c>
      <c r="X8" s="2">
        <v>142386.45253959199</v>
      </c>
      <c r="Y8" s="2">
        <v>90417.716474696397</v>
      </c>
      <c r="Z8" s="2">
        <v>126725.830300109</v>
      </c>
      <c r="AB8" s="4">
        <v>4.6676629601460401E-286</v>
      </c>
      <c r="AC8" s="3">
        <v>1.5591798305338699E-53</v>
      </c>
      <c r="AG8" s="48"/>
      <c r="AH8" s="14" t="s">
        <v>15</v>
      </c>
      <c r="AI8" s="15">
        <v>759</v>
      </c>
      <c r="AJ8" s="16">
        <v>38603.4594516449</v>
      </c>
      <c r="AK8" s="18"/>
      <c r="AL8" s="16">
        <v>38674.470665687702</v>
      </c>
      <c r="AM8" s="60">
        <v>1.0018395038955448</v>
      </c>
      <c r="AN8" s="15"/>
      <c r="AO8" s="16">
        <v>13700.805135595401</v>
      </c>
      <c r="AP8" s="39">
        <v>0.35491132997438157</v>
      </c>
      <c r="AQ8" s="15"/>
      <c r="AR8" s="16">
        <v>12863.646747864799</v>
      </c>
      <c r="AS8" s="39">
        <v>0.33322523241674595</v>
      </c>
      <c r="AT8" s="15"/>
      <c r="AU8" s="16">
        <v>13871.269693137901</v>
      </c>
      <c r="AV8" s="39">
        <v>0.3593271144653033</v>
      </c>
      <c r="AX8" s="36">
        <f t="shared" si="3"/>
        <v>1.0018395038955448</v>
      </c>
      <c r="AY8" s="36">
        <f t="shared" si="0"/>
        <v>0.35491132997438157</v>
      </c>
      <c r="AZ8" s="37">
        <f t="shared" si="1"/>
        <v>0.33322523241674595</v>
      </c>
      <c r="BA8" s="37">
        <f t="shared" si="2"/>
        <v>0.3593271144653033</v>
      </c>
    </row>
    <row r="9" spans="1:53" x14ac:dyDescent="0.25">
      <c r="B9" s="53"/>
      <c r="C9" s="14" t="s">
        <v>15</v>
      </c>
      <c r="D9" s="15">
        <v>759</v>
      </c>
      <c r="E9" s="26">
        <v>196.47763091925987</v>
      </c>
      <c r="F9" s="17"/>
      <c r="G9" s="18"/>
      <c r="H9" s="26">
        <v>196.65825857483765</v>
      </c>
      <c r="I9" s="17"/>
      <c r="J9" s="19"/>
      <c r="K9" s="26">
        <v>117.05043842547281</v>
      </c>
      <c r="L9" s="17"/>
      <c r="M9" s="19"/>
      <c r="N9" s="26">
        <v>113.41801773909117</v>
      </c>
      <c r="O9" s="17"/>
      <c r="P9" s="19"/>
      <c r="Q9" s="26">
        <v>117.77635455870546</v>
      </c>
      <c r="R9" s="17"/>
      <c r="V9" s="2">
        <v>38603.4594516449</v>
      </c>
      <c r="W9" s="2">
        <v>38674.470665687702</v>
      </c>
      <c r="X9" s="2">
        <v>13700.805135595399</v>
      </c>
      <c r="Y9" s="2">
        <v>12863.646747864799</v>
      </c>
      <c r="Z9" s="2">
        <v>13871.2696931379</v>
      </c>
      <c r="AB9" s="4" t="s">
        <v>16</v>
      </c>
      <c r="AC9" s="3" t="s">
        <v>16</v>
      </c>
      <c r="AG9" s="43" t="s">
        <v>34</v>
      </c>
      <c r="AH9" s="8" t="s">
        <v>30</v>
      </c>
      <c r="AI9" s="9">
        <v>5</v>
      </c>
      <c r="AJ9" s="10">
        <v>271410.01718369208</v>
      </c>
      <c r="AK9" s="12"/>
      <c r="AL9" s="10">
        <v>113446.041173668</v>
      </c>
      <c r="AM9" s="38">
        <v>0.4179876717552653</v>
      </c>
      <c r="AN9" s="9"/>
      <c r="AO9" s="10">
        <v>116370.009088598</v>
      </c>
      <c r="AP9" s="38">
        <v>0.42876092156111545</v>
      </c>
      <c r="AQ9" s="9"/>
      <c r="AR9" s="10">
        <v>124515.89837626801</v>
      </c>
      <c r="AS9" s="38">
        <v>0.45877414425715479</v>
      </c>
      <c r="AT9" s="9"/>
      <c r="AU9" s="10">
        <v>118935.46706449099</v>
      </c>
      <c r="AV9" s="38">
        <v>0.43821325498091213</v>
      </c>
      <c r="AX9" s="36">
        <f>AL9/AJ9</f>
        <v>0.4179876717552653</v>
      </c>
      <c r="AY9" s="36">
        <f t="shared" si="0"/>
        <v>0.42876092156111545</v>
      </c>
      <c r="AZ9" s="37">
        <f t="shared" si="1"/>
        <v>0.45877414425715479</v>
      </c>
      <c r="BA9" s="37">
        <f t="shared" si="2"/>
        <v>0.43821325498091213</v>
      </c>
    </row>
    <row r="10" spans="1:53" x14ac:dyDescent="0.25">
      <c r="B10" s="49" t="s">
        <v>34</v>
      </c>
      <c r="C10" s="8" t="s">
        <v>30</v>
      </c>
      <c r="D10" s="9">
        <v>5</v>
      </c>
      <c r="E10" s="25">
        <f t="array" ref="E10:E13">V11:V14^0.5</f>
        <v>520.97026516269818</v>
      </c>
      <c r="F10" s="11" t="s">
        <v>27</v>
      </c>
      <c r="G10" s="12"/>
      <c r="H10" s="25">
        <f t="array" ref="H10:H13">W11:W14^0.5</f>
        <v>336.81751910146835</v>
      </c>
      <c r="I10" s="11" t="s">
        <v>27</v>
      </c>
      <c r="J10" s="13"/>
      <c r="K10" s="25">
        <f t="array" ref="K10:K13">X11:X14^0.5</f>
        <v>341.13048689408868</v>
      </c>
      <c r="L10" s="11" t="s">
        <v>27</v>
      </c>
      <c r="M10" s="13"/>
      <c r="N10" s="25">
        <f t="array" ref="N10:N13">Y11:Y14^0.5</f>
        <v>352.86810337046336</v>
      </c>
      <c r="O10" s="11" t="s">
        <v>27</v>
      </c>
      <c r="P10" s="13"/>
      <c r="Q10" s="25">
        <f t="array" ref="Q10:Q13">Z11:Z14^0.5</f>
        <v>344.87021771166468</v>
      </c>
      <c r="R10" s="11" t="s">
        <v>27</v>
      </c>
      <c r="AB10" s="4">
        <v>6.10078787908852E-15</v>
      </c>
      <c r="AC10" s="3">
        <v>8.5027815012032597E-20</v>
      </c>
      <c r="AG10" s="44"/>
      <c r="AH10" s="14" t="s">
        <v>29</v>
      </c>
      <c r="AI10" s="15">
        <v>3</v>
      </c>
      <c r="AJ10" s="16">
        <v>527644.10094894201</v>
      </c>
      <c r="AK10" s="18"/>
      <c r="AL10" s="16">
        <v>701.78156088118305</v>
      </c>
      <c r="AM10" s="39">
        <v>1.3300282512759328E-3</v>
      </c>
      <c r="AN10" s="15"/>
      <c r="AO10" s="16">
        <v>2145.5616090132194</v>
      </c>
      <c r="AP10" s="39">
        <v>4.066304551030765E-3</v>
      </c>
      <c r="AQ10" s="15"/>
      <c r="AR10" s="16">
        <v>1381.3124017479797</v>
      </c>
      <c r="AS10" s="39">
        <v>2.6178865626731297E-3</v>
      </c>
      <c r="AT10" s="15"/>
      <c r="AU10" s="16">
        <v>2231.8767595331501</v>
      </c>
      <c r="AV10" s="39">
        <v>4.2298904801915333E-3</v>
      </c>
      <c r="AX10" s="36">
        <f t="shared" ref="AX10:AX12" si="4">AL10/AJ10</f>
        <v>1.3300282512759328E-3</v>
      </c>
      <c r="AY10" s="36">
        <f t="shared" si="0"/>
        <v>4.066304551030765E-3</v>
      </c>
      <c r="AZ10" s="37">
        <f t="shared" si="1"/>
        <v>2.6178865626731297E-3</v>
      </c>
      <c r="BA10" s="37">
        <f t="shared" si="2"/>
        <v>4.2298904801915333E-3</v>
      </c>
    </row>
    <row r="11" spans="1:53" x14ac:dyDescent="0.25">
      <c r="B11" s="50"/>
      <c r="C11" s="14" t="s">
        <v>29</v>
      </c>
      <c r="D11" s="15">
        <v>3</v>
      </c>
      <c r="E11" s="26">
        <v>726.39114872700782</v>
      </c>
      <c r="F11" s="17" t="s">
        <v>27</v>
      </c>
      <c r="G11" s="18"/>
      <c r="H11" s="26">
        <v>26.491160051631997</v>
      </c>
      <c r="I11" s="17"/>
      <c r="J11" s="19"/>
      <c r="K11" s="26">
        <v>46.320207350714867</v>
      </c>
      <c r="L11" s="17"/>
      <c r="M11" s="19"/>
      <c r="N11" s="26">
        <v>37.16601137797786</v>
      </c>
      <c r="O11" s="17"/>
      <c r="P11" s="19"/>
      <c r="Q11" s="26">
        <v>47.242742929820977</v>
      </c>
      <c r="R11" s="17"/>
      <c r="V11" s="2">
        <v>271410.01718369202</v>
      </c>
      <c r="W11" s="2">
        <v>113446.041173668</v>
      </c>
      <c r="X11" s="2">
        <v>116370.009088598</v>
      </c>
      <c r="Y11" s="2">
        <v>124515.898376268</v>
      </c>
      <c r="Z11" s="2">
        <v>118935.46706449099</v>
      </c>
      <c r="AB11" s="4">
        <v>0.38540099858428001</v>
      </c>
      <c r="AC11" s="3">
        <v>7.6833792682584496E-9</v>
      </c>
      <c r="AG11" s="44"/>
      <c r="AH11" s="14" t="s">
        <v>36</v>
      </c>
      <c r="AI11" s="15">
        <v>35</v>
      </c>
      <c r="AJ11" s="16">
        <v>72944.503604749189</v>
      </c>
      <c r="AK11" s="18"/>
      <c r="AL11" s="16">
        <v>4200.7885884676098</v>
      </c>
      <c r="AM11" s="39">
        <v>5.7588829601605648E-2</v>
      </c>
      <c r="AN11" s="15"/>
      <c r="AO11" s="16">
        <v>4318.7937561641511</v>
      </c>
      <c r="AP11" s="39">
        <v>5.9206568593099147E-2</v>
      </c>
      <c r="AQ11" s="15"/>
      <c r="AR11" s="16">
        <v>7634.9733273450302</v>
      </c>
      <c r="AS11" s="39">
        <v>0.10466824709254641</v>
      </c>
      <c r="AT11" s="15"/>
      <c r="AU11" s="16">
        <v>6311.6453319666807</v>
      </c>
      <c r="AV11" s="39">
        <v>8.6526674664432826E-2</v>
      </c>
      <c r="AX11" s="36">
        <f t="shared" si="4"/>
        <v>5.7588829601605648E-2</v>
      </c>
      <c r="AY11" s="36">
        <f t="shared" si="0"/>
        <v>5.9206568593099147E-2</v>
      </c>
      <c r="AZ11" s="37">
        <f t="shared" si="1"/>
        <v>0.10466824709254641</v>
      </c>
      <c r="BA11" s="37">
        <f t="shared" si="2"/>
        <v>8.6526674664432826E-2</v>
      </c>
    </row>
    <row r="12" spans="1:53" x14ac:dyDescent="0.25">
      <c r="B12" s="50"/>
      <c r="C12" s="14" t="s">
        <v>36</v>
      </c>
      <c r="D12" s="15">
        <v>35</v>
      </c>
      <c r="E12" s="26">
        <v>270.08240150877879</v>
      </c>
      <c r="F12" s="17" t="s">
        <v>27</v>
      </c>
      <c r="G12" s="18"/>
      <c r="H12" s="26">
        <v>64.813490790634091</v>
      </c>
      <c r="I12" s="17" t="s">
        <v>27</v>
      </c>
      <c r="J12" s="19"/>
      <c r="K12" s="26">
        <v>65.717530052217811</v>
      </c>
      <c r="L12" s="17" t="s">
        <v>27</v>
      </c>
      <c r="M12" s="19"/>
      <c r="N12" s="26">
        <v>87.37833442762016</v>
      </c>
      <c r="O12" s="17" t="s">
        <v>27</v>
      </c>
      <c r="P12" s="19"/>
      <c r="Q12" s="26">
        <v>79.445864158977344</v>
      </c>
      <c r="R12" s="17" t="s">
        <v>27</v>
      </c>
      <c r="V12" s="2">
        <v>527644.10094894201</v>
      </c>
      <c r="W12" s="2">
        <v>701.78156088118305</v>
      </c>
      <c r="X12" s="2">
        <v>2145.5616090132198</v>
      </c>
      <c r="Y12" s="2">
        <v>1381.3124017479799</v>
      </c>
      <c r="Z12" s="2">
        <v>2231.8767595331501</v>
      </c>
      <c r="AB12" s="4">
        <v>8.7364876643620396E-42</v>
      </c>
      <c r="AC12" s="3">
        <v>1.2576559382827499E-15</v>
      </c>
      <c r="AG12" s="45"/>
      <c r="AH12" s="20" t="s">
        <v>15</v>
      </c>
      <c r="AI12" s="21">
        <v>759</v>
      </c>
      <c r="AJ12" s="22">
        <v>3471.1761114657897</v>
      </c>
      <c r="AK12" s="23"/>
      <c r="AL12" s="22">
        <v>1666.46739375994</v>
      </c>
      <c r="AM12" s="40">
        <v>0.48008725004051522</v>
      </c>
      <c r="AN12" s="21"/>
      <c r="AO12" s="22">
        <v>1567.0775597255099</v>
      </c>
      <c r="AP12" s="40">
        <v>0.45145435132179818</v>
      </c>
      <c r="AQ12" s="21"/>
      <c r="AR12" s="22">
        <v>1570.9091173856</v>
      </c>
      <c r="AS12" s="40">
        <v>0.45255817248703201</v>
      </c>
      <c r="AT12" s="21"/>
      <c r="AU12" s="22">
        <v>1644.7099739667899</v>
      </c>
      <c r="AV12" s="40">
        <v>0.47381922471005672</v>
      </c>
      <c r="AX12" s="36">
        <f t="shared" si="4"/>
        <v>0.48008725004051522</v>
      </c>
      <c r="AY12" s="36">
        <f t="shared" si="0"/>
        <v>0.45145435132179818</v>
      </c>
      <c r="AZ12" s="37">
        <f t="shared" si="1"/>
        <v>0.45255817248703201</v>
      </c>
      <c r="BA12" s="37">
        <f t="shared" si="2"/>
        <v>0.47381922471005672</v>
      </c>
    </row>
    <row r="13" spans="1:53" x14ac:dyDescent="0.25">
      <c r="B13" s="51"/>
      <c r="C13" s="20" t="s">
        <v>15</v>
      </c>
      <c r="D13" s="21">
        <v>759</v>
      </c>
      <c r="E13" s="27">
        <v>58.916687886080204</v>
      </c>
      <c r="F13" s="23"/>
      <c r="G13" s="23"/>
      <c r="H13" s="27">
        <v>40.822388388725372</v>
      </c>
      <c r="I13" s="23"/>
      <c r="J13" s="24"/>
      <c r="K13" s="27">
        <v>39.586330465521932</v>
      </c>
      <c r="L13" s="23"/>
      <c r="M13" s="24"/>
      <c r="N13" s="27">
        <v>39.634695878555696</v>
      </c>
      <c r="O13" s="23"/>
      <c r="P13" s="24"/>
      <c r="Q13" s="27">
        <v>40.555024028679725</v>
      </c>
      <c r="R13" s="23"/>
      <c r="V13" s="2">
        <v>72944.503604749203</v>
      </c>
      <c r="W13" s="2">
        <v>4200.7885884676098</v>
      </c>
      <c r="X13" s="2">
        <v>4318.7937561641502</v>
      </c>
      <c r="Y13" s="2">
        <v>7634.9733273450302</v>
      </c>
      <c r="Z13" s="2">
        <v>6311.6453319666798</v>
      </c>
      <c r="AB13" s="4" t="s">
        <v>16</v>
      </c>
      <c r="AC13" s="3" t="s">
        <v>16</v>
      </c>
      <c r="AG13" s="19"/>
      <c r="AH13" s="14"/>
      <c r="AI13" s="15"/>
      <c r="AJ13" s="16"/>
      <c r="AK13" s="18"/>
      <c r="AL13" s="26"/>
      <c r="AM13" s="26"/>
      <c r="AN13" s="19"/>
      <c r="AO13" s="26"/>
      <c r="AP13" s="26"/>
      <c r="AQ13" s="19"/>
      <c r="AR13" s="26"/>
      <c r="AS13" s="26"/>
      <c r="AT13" s="19"/>
      <c r="AU13" s="26"/>
      <c r="AV13" s="26"/>
    </row>
    <row r="14" spans="1:53" x14ac:dyDescent="0.25">
      <c r="V14" s="2">
        <v>3471.1761114657902</v>
      </c>
      <c r="W14" s="2">
        <v>1666.46739375994</v>
      </c>
      <c r="X14" s="2">
        <v>1567.0775597255099</v>
      </c>
      <c r="Y14" s="2">
        <v>1570.9091173856</v>
      </c>
      <c r="Z14" s="2">
        <v>1644.7099739667899</v>
      </c>
      <c r="AB14" s="4">
        <v>6.8642498053742403E-19</v>
      </c>
      <c r="AC14" s="3">
        <v>2.8236665285339498E-22</v>
      </c>
      <c r="AG14" s="19"/>
      <c r="AH14" s="14"/>
      <c r="AI14" s="15"/>
      <c r="AJ14" s="16"/>
      <c r="AK14" s="18"/>
      <c r="AL14" s="26"/>
      <c r="AM14" s="26"/>
      <c r="AN14" s="19"/>
      <c r="AO14" s="26"/>
      <c r="AP14" s="26"/>
      <c r="AQ14" s="19"/>
      <c r="AR14" s="26"/>
      <c r="AS14" s="26"/>
      <c r="AT14" s="19"/>
      <c r="AU14" s="26"/>
      <c r="AV14" s="26"/>
    </row>
    <row r="15" spans="1:53" x14ac:dyDescent="0.25">
      <c r="V15" s="2">
        <f>SUM(V11:V14)</f>
        <v>875469.79784884909</v>
      </c>
      <c r="W15" s="2">
        <f t="shared" ref="W15:Z15" si="5">SUM(W11:W14)</f>
        <v>120015.07871677673</v>
      </c>
      <c r="X15" s="2">
        <f t="shared" si="5"/>
        <v>124401.44201350088</v>
      </c>
      <c r="Y15" s="2">
        <f t="shared" si="5"/>
        <v>135103.09322274663</v>
      </c>
      <c r="Z15" s="2">
        <f t="shared" si="5"/>
        <v>129123.6991299576</v>
      </c>
      <c r="AB15" s="4">
        <v>4.2998841788368998E-2</v>
      </c>
      <c r="AC15" s="3">
        <v>8.7753021163385802E-9</v>
      </c>
      <c r="AG15" s="43" t="s">
        <v>39</v>
      </c>
      <c r="AH15" s="8" t="s">
        <v>30</v>
      </c>
      <c r="AI15" s="9">
        <v>5</v>
      </c>
      <c r="AJ15" s="58">
        <f>V25</f>
        <v>15177271.699761299</v>
      </c>
      <c r="AK15" s="33"/>
      <c r="AL15" s="33">
        <f>W25</f>
        <v>391959.05230009399</v>
      </c>
      <c r="AM15" s="33"/>
      <c r="AN15" s="33"/>
      <c r="AO15" s="33">
        <f>X25</f>
        <v>382959.83284260699</v>
      </c>
      <c r="AP15" s="33"/>
      <c r="AQ15" s="33"/>
      <c r="AR15" s="33">
        <f>Y25</f>
        <v>384540.40700971999</v>
      </c>
      <c r="AS15" s="33"/>
      <c r="AT15" s="33"/>
      <c r="AU15" s="33">
        <f>Z25</f>
        <v>404868.28914111899</v>
      </c>
      <c r="AV15" s="33"/>
    </row>
    <row r="16" spans="1:53" x14ac:dyDescent="0.25">
      <c r="W16">
        <f>W15/$V15</f>
        <v>0.1370864866060148</v>
      </c>
      <c r="X16">
        <f t="shared" ref="X16:Z16" si="6">X15/$V15</f>
        <v>0.14209678314337343</v>
      </c>
      <c r="Y16">
        <f t="shared" si="6"/>
        <v>0.15432067851422596</v>
      </c>
      <c r="Z16">
        <f t="shared" si="6"/>
        <v>0.14749075233346995</v>
      </c>
      <c r="AB16" s="4">
        <v>7.1314171552621703E-48</v>
      </c>
      <c r="AC16" s="3">
        <v>1.57785293012185E-20</v>
      </c>
      <c r="AG16" s="44"/>
      <c r="AH16" s="14" t="s">
        <v>29</v>
      </c>
      <c r="AI16" s="15">
        <v>3</v>
      </c>
      <c r="AJ16" s="58">
        <f t="shared" ref="AJ16:AJ19" si="7">V26</f>
        <v>1251836.59758711</v>
      </c>
      <c r="AK16" s="33"/>
      <c r="AL16" s="33">
        <f t="shared" ref="AL16:AL19" si="8">W26</f>
        <v>74446.230695755003</v>
      </c>
      <c r="AM16" s="33"/>
      <c r="AN16" s="33"/>
      <c r="AO16" s="33">
        <f t="shared" ref="AO16:AO19" si="9">X26</f>
        <v>70663.778630236397</v>
      </c>
      <c r="AP16" s="33"/>
      <c r="AQ16" s="33"/>
      <c r="AR16" s="33">
        <f t="shared" ref="AR16:AR19" si="10">Y26</f>
        <v>61554.105579358999</v>
      </c>
      <c r="AS16" s="33"/>
      <c r="AT16" s="33"/>
      <c r="AU16" s="33">
        <f t="shared" ref="AU16:AU19" si="11">Z26</f>
        <v>78976.793033941096</v>
      </c>
      <c r="AV16" s="33"/>
    </row>
    <row r="17" spans="4:49" x14ac:dyDescent="0.25">
      <c r="AB17" s="4" t="s">
        <v>16</v>
      </c>
      <c r="AC17" s="3" t="s">
        <v>16</v>
      </c>
      <c r="AG17" s="44"/>
      <c r="AH17" s="14" t="s">
        <v>36</v>
      </c>
      <c r="AI17" s="15">
        <v>35</v>
      </c>
      <c r="AJ17" s="58">
        <f t="shared" si="7"/>
        <v>79198136.891802698</v>
      </c>
      <c r="AK17" s="33"/>
      <c r="AL17" s="33">
        <f t="shared" si="8"/>
        <v>4248457.7187382597</v>
      </c>
      <c r="AM17" s="33"/>
      <c r="AN17" s="33"/>
      <c r="AO17" s="33">
        <f t="shared" si="9"/>
        <v>2631428.49356566</v>
      </c>
      <c r="AP17" s="33"/>
      <c r="AQ17" s="33"/>
      <c r="AR17" s="33">
        <f t="shared" si="10"/>
        <v>2260460.5059302198</v>
      </c>
      <c r="AS17" s="33"/>
      <c r="AT17" s="33"/>
      <c r="AU17" s="33">
        <f t="shared" si="11"/>
        <v>1608695.88679528</v>
      </c>
      <c r="AV17" s="33"/>
    </row>
    <row r="18" spans="4:49" x14ac:dyDescent="0.25">
      <c r="D18">
        <v>12</v>
      </c>
      <c r="E18" s="1">
        <v>123</v>
      </c>
      <c r="F18" s="1">
        <v>123</v>
      </c>
      <c r="G18" s="1">
        <v>1</v>
      </c>
      <c r="H18" s="1">
        <v>1234</v>
      </c>
      <c r="I18" s="1">
        <v>1234</v>
      </c>
      <c r="J18" s="1">
        <v>1</v>
      </c>
      <c r="K18" s="1">
        <v>1234</v>
      </c>
      <c r="L18" s="1">
        <v>1234</v>
      </c>
      <c r="M18" s="1">
        <v>1</v>
      </c>
      <c r="N18" s="1">
        <v>1234</v>
      </c>
      <c r="O18" s="1">
        <v>123</v>
      </c>
      <c r="P18" s="1">
        <v>1</v>
      </c>
      <c r="Q18" s="1">
        <v>123</v>
      </c>
      <c r="R18" s="1">
        <v>123</v>
      </c>
      <c r="W18">
        <f>W9/$V9</f>
        <v>1.0018395038955448</v>
      </c>
      <c r="X18">
        <f>X9/$V9</f>
        <v>0.35491132997438152</v>
      </c>
      <c r="Y18">
        <f>Y9/$V9</f>
        <v>0.33322523241674595</v>
      </c>
      <c r="Z18">
        <f>Z9/$V9</f>
        <v>0.35932711446530324</v>
      </c>
      <c r="AB18" s="4">
        <v>3.8860939944303801E-23</v>
      </c>
      <c r="AC18" s="3">
        <v>5.7228134641555102E-24</v>
      </c>
      <c r="AG18" s="44"/>
      <c r="AH18" s="31" t="s">
        <v>33</v>
      </c>
      <c r="AI18" s="15">
        <v>1</v>
      </c>
      <c r="AJ18" s="58">
        <f t="shared" si="7"/>
        <v>594464025.54481602</v>
      </c>
      <c r="AK18" s="33"/>
      <c r="AL18" s="33">
        <f t="shared" si="8"/>
        <v>673189.54773732706</v>
      </c>
      <c r="AM18" s="33"/>
      <c r="AN18" s="33"/>
      <c r="AO18" s="33">
        <f t="shared" si="9"/>
        <v>717852.11172326806</v>
      </c>
      <c r="AP18" s="33"/>
      <c r="AQ18" s="33"/>
      <c r="AR18" s="33">
        <f t="shared" si="10"/>
        <v>272439.14349321299</v>
      </c>
      <c r="AS18" s="33"/>
      <c r="AT18" s="33"/>
      <c r="AU18" s="33">
        <f t="shared" si="11"/>
        <v>814629.27345857804</v>
      </c>
      <c r="AV18" s="33"/>
    </row>
    <row r="19" spans="4:49" x14ac:dyDescent="0.25">
      <c r="AB19" s="4">
        <v>0.72877539299954597</v>
      </c>
      <c r="AC19" s="3">
        <v>6.4970042484547703E-9</v>
      </c>
      <c r="AG19" s="45"/>
      <c r="AH19" s="20" t="s">
        <v>15</v>
      </c>
      <c r="AI19" s="21">
        <v>1561</v>
      </c>
      <c r="AJ19" s="59">
        <f t="shared" si="7"/>
        <v>147803271.470393</v>
      </c>
      <c r="AK19" s="34"/>
      <c r="AL19" s="34">
        <f t="shared" si="8"/>
        <v>26164445.6672187</v>
      </c>
      <c r="AM19" s="34"/>
      <c r="AN19" s="34"/>
      <c r="AO19" s="34">
        <f t="shared" si="9"/>
        <v>17875169.814336199</v>
      </c>
      <c r="AP19" s="34"/>
      <c r="AQ19" s="34"/>
      <c r="AR19" s="34">
        <f t="shared" si="10"/>
        <v>16531662.219936799</v>
      </c>
      <c r="AS19" s="34"/>
      <c r="AT19" s="34"/>
      <c r="AU19" s="34">
        <f t="shared" si="11"/>
        <v>17059423.3684844</v>
      </c>
      <c r="AV19" s="33"/>
    </row>
    <row r="20" spans="4:49" x14ac:dyDescent="0.25">
      <c r="AB20" s="4">
        <v>1.0284271797368301E-40</v>
      </c>
      <c r="AC20" s="3">
        <v>5.2922214910980203E-27</v>
      </c>
      <c r="AI20">
        <f>SUM(AI15:AI19)</f>
        <v>1605</v>
      </c>
      <c r="AJ20" s="5">
        <f>SUM(AJ15:AJ19)</f>
        <v>837894542.20436001</v>
      </c>
      <c r="AR20" s="5">
        <f>SUM(AR15:AR19)</f>
        <v>19510656.381949313</v>
      </c>
    </row>
    <row r="21" spans="4:49" x14ac:dyDescent="0.25">
      <c r="AB21" s="4" t="s">
        <v>16</v>
      </c>
      <c r="AC21" s="3" t="s">
        <v>16</v>
      </c>
      <c r="AR21" s="5">
        <f>AR20/AI20</f>
        <v>12156.172200591473</v>
      </c>
    </row>
    <row r="22" spans="4:49" x14ac:dyDescent="0.25">
      <c r="AB22" s="4">
        <v>1.18802038146523E-19</v>
      </c>
      <c r="AC22" s="3">
        <v>3.2547974521754603E-39</v>
      </c>
      <c r="AJ22" s="1">
        <v>123</v>
      </c>
      <c r="AK22" s="1">
        <v>1</v>
      </c>
      <c r="AL22" s="1">
        <v>123</v>
      </c>
      <c r="AM22" s="1">
        <v>123456</v>
      </c>
      <c r="AN22" s="1">
        <v>1</v>
      </c>
      <c r="AO22" s="1">
        <v>123</v>
      </c>
      <c r="AP22" s="1">
        <v>123456</v>
      </c>
      <c r="AQ22" s="1">
        <v>1</v>
      </c>
      <c r="AR22" s="1">
        <v>123</v>
      </c>
      <c r="AS22" s="1">
        <v>123456</v>
      </c>
      <c r="AT22" s="1">
        <v>1</v>
      </c>
      <c r="AU22" s="1">
        <v>123</v>
      </c>
      <c r="AV22" s="1">
        <v>123456</v>
      </c>
      <c r="AW22" s="1">
        <v>1</v>
      </c>
    </row>
    <row r="23" spans="4:49" x14ac:dyDescent="0.25">
      <c r="AB23" s="4">
        <v>0.175755643947753</v>
      </c>
      <c r="AC23" s="3">
        <v>1.58057533596029E-12</v>
      </c>
    </row>
    <row r="24" spans="4:49" x14ac:dyDescent="0.25">
      <c r="E24" s="10">
        <f t="array" ref="E24:E28">V25:V29^0.5</f>
        <v>3895.8018044763649</v>
      </c>
      <c r="F24" s="11" t="s">
        <v>27</v>
      </c>
      <c r="G24" s="12"/>
      <c r="H24" s="25">
        <f t="array" ref="H24:H27">W25:W28^0.5</f>
        <v>626.066332188606</v>
      </c>
      <c r="I24" s="11" t="s">
        <v>27</v>
      </c>
      <c r="J24" s="13"/>
      <c r="K24" s="25">
        <f t="array" ref="K24:K27">X25:X28^0.5</f>
        <v>618.83748500119725</v>
      </c>
      <c r="L24" s="11" t="s">
        <v>27</v>
      </c>
      <c r="M24" s="13"/>
      <c r="N24" s="25">
        <f t="array" ref="N24:N27">Y25:Y28^0.5</f>
        <v>620.11322112153039</v>
      </c>
      <c r="O24" s="11" t="s">
        <v>27</v>
      </c>
      <c r="P24" s="13"/>
      <c r="Q24" s="25">
        <f t="array" ref="Q24:Q27">Z25:Z28^0.5</f>
        <v>636.29261282928553</v>
      </c>
      <c r="R24" s="11" t="s">
        <v>27</v>
      </c>
      <c r="AB24" s="4">
        <v>7.65648305730623E-37</v>
      </c>
      <c r="AC24" s="3">
        <v>6.1091122031782706E-36</v>
      </c>
    </row>
    <row r="25" spans="4:49" x14ac:dyDescent="0.25">
      <c r="E25" s="16">
        <v>1118.8550386833454</v>
      </c>
      <c r="F25" s="17" t="s">
        <v>27</v>
      </c>
      <c r="G25" s="18"/>
      <c r="H25" s="26">
        <v>272.84836575606425</v>
      </c>
      <c r="I25" s="17" t="s">
        <v>27</v>
      </c>
      <c r="J25" s="19"/>
      <c r="K25" s="26">
        <v>265.82659503939107</v>
      </c>
      <c r="L25" s="17" t="s">
        <v>27</v>
      </c>
      <c r="M25" s="19"/>
      <c r="N25" s="26">
        <v>248.10099874720174</v>
      </c>
      <c r="O25" s="17" t="s">
        <v>27</v>
      </c>
      <c r="P25" s="19"/>
      <c r="Q25" s="26">
        <v>281.02810007887308</v>
      </c>
      <c r="R25" s="17" t="s">
        <v>27</v>
      </c>
      <c r="T25" t="s">
        <v>9</v>
      </c>
      <c r="U25">
        <v>5</v>
      </c>
      <c r="V25">
        <v>15177271.699761299</v>
      </c>
      <c r="W25">
        <v>391959.05230009399</v>
      </c>
      <c r="X25">
        <v>382959.83284260699</v>
      </c>
      <c r="Y25">
        <v>384540.40700971999</v>
      </c>
      <c r="Z25">
        <v>404868.28914111899</v>
      </c>
      <c r="AB25" s="3" t="s">
        <v>16</v>
      </c>
      <c r="AC25" s="3" t="s">
        <v>16</v>
      </c>
      <c r="AI25">
        <f>AJ16/AJ20</f>
        <v>1.4940264371381842E-3</v>
      </c>
      <c r="AL25" s="35">
        <f>1-SUM(AL15:AL19)/SUM($AJ$15:$AJ$19)</f>
        <v>0.96234311524015803</v>
      </c>
      <c r="AM25" s="35"/>
      <c r="AO25" s="35">
        <f>1-SUM(AO15:AO19)/SUM($AJ$15:$AJ$19)</f>
        <v>0.97412792071175613</v>
      </c>
      <c r="AP25" s="35"/>
      <c r="AR25" s="35">
        <f>1-SUM(AR15:AR19)/SUM($AJ$15:$AJ$19)</f>
        <v>0.97671466348185054</v>
      </c>
      <c r="AS25" s="35"/>
      <c r="AU25" s="35">
        <f>1-SUM(AU15:AU19)/SUM($AJ$15:$AJ$19)</f>
        <v>0.97617051716510228</v>
      </c>
      <c r="AV25" s="35"/>
    </row>
    <row r="26" spans="4:49" x14ac:dyDescent="0.25">
      <c r="E26" s="16">
        <v>8899.3335082916565</v>
      </c>
      <c r="F26" s="17" t="s">
        <v>27</v>
      </c>
      <c r="G26" s="18"/>
      <c r="H26" s="26">
        <v>2061.1787207174102</v>
      </c>
      <c r="I26" s="17" t="s">
        <v>27</v>
      </c>
      <c r="J26" s="19"/>
      <c r="K26" s="26">
        <v>1622.1678376683653</v>
      </c>
      <c r="L26" s="17" t="s">
        <v>27</v>
      </c>
      <c r="M26" s="19"/>
      <c r="N26" s="26">
        <v>1503.4827920299654</v>
      </c>
      <c r="O26" s="17" t="s">
        <v>27</v>
      </c>
      <c r="P26" s="19"/>
      <c r="Q26" s="26">
        <v>1268.3437573447034</v>
      </c>
      <c r="R26" s="17" t="s">
        <v>27</v>
      </c>
      <c r="T26" t="s">
        <v>13</v>
      </c>
      <c r="U26">
        <v>3</v>
      </c>
      <c r="V26">
        <v>1251836.59758711</v>
      </c>
      <c r="W26">
        <v>74446.230695755003</v>
      </c>
      <c r="X26">
        <v>70663.778630236397</v>
      </c>
      <c r="Y26">
        <v>61554.105579358999</v>
      </c>
      <c r="Z26">
        <v>78976.793033941096</v>
      </c>
    </row>
    <row r="27" spans="4:49" x14ac:dyDescent="0.25">
      <c r="E27" s="22">
        <v>24381.632954845663</v>
      </c>
      <c r="F27" s="23"/>
      <c r="G27" s="23"/>
      <c r="H27" s="27">
        <v>820.4812903030313</v>
      </c>
      <c r="I27" s="23"/>
      <c r="J27" s="24"/>
      <c r="K27" s="27">
        <v>847.26153678971411</v>
      </c>
      <c r="L27" s="23"/>
      <c r="M27" s="24"/>
      <c r="N27" s="27">
        <v>521.95703222891154</v>
      </c>
      <c r="O27" s="23"/>
      <c r="P27" s="24"/>
      <c r="Q27" s="27">
        <v>902.5681544673389</v>
      </c>
      <c r="R27" s="23"/>
      <c r="T27" t="s">
        <v>14</v>
      </c>
      <c r="U27">
        <v>35</v>
      </c>
      <c r="V27">
        <v>79198136.891802698</v>
      </c>
      <c r="W27">
        <v>4248457.7187382597</v>
      </c>
      <c r="X27">
        <v>2631428.49356566</v>
      </c>
      <c r="Y27">
        <v>2260460.5059302198</v>
      </c>
      <c r="Z27">
        <v>1608695.88679528</v>
      </c>
    </row>
    <row r="28" spans="4:49" x14ac:dyDescent="0.25">
      <c r="E28" s="32">
        <v>12157.436879144921</v>
      </c>
      <c r="T28" t="s">
        <v>23</v>
      </c>
      <c r="U28">
        <v>1</v>
      </c>
      <c r="V28">
        <v>594464025.54481602</v>
      </c>
      <c r="W28">
        <v>673189.54773732706</v>
      </c>
      <c r="X28">
        <v>717852.11172326806</v>
      </c>
      <c r="Y28">
        <v>272439.14349321299</v>
      </c>
      <c r="Z28">
        <v>814629.27345857804</v>
      </c>
      <c r="AL28" s="35">
        <f>1-SUM(AL5:AL8)/SUM($AJ$5:$AJ$8)</f>
        <v>0.95631032471979227</v>
      </c>
      <c r="AM28" s="35"/>
      <c r="AO28" s="35">
        <f>1-SUM(AO5:AO8)/SUM($AJ$5:$AJ$8)</f>
        <v>0.96558832205779965</v>
      </c>
      <c r="AP28" s="35"/>
      <c r="AR28" s="35">
        <f>1-SUM(AR5:AR8)/SUM($AJ$5:$AJ$8)</f>
        <v>0.96746412778732771</v>
      </c>
      <c r="AS28" s="35"/>
      <c r="AU28" s="35">
        <f>1-SUM(AU5:AU8)/SUM($AJ$5:$AJ$8)</f>
        <v>0.96547945801504076</v>
      </c>
      <c r="AV28" s="35"/>
    </row>
    <row r="29" spans="4:49" ht="15" customHeight="1" x14ac:dyDescent="0.25">
      <c r="T29" t="s">
        <v>15</v>
      </c>
      <c r="U29">
        <v>1561</v>
      </c>
      <c r="V29">
        <v>147803271.470393</v>
      </c>
      <c r="W29">
        <v>26164445.6672187</v>
      </c>
      <c r="X29">
        <v>17875169.814336199</v>
      </c>
      <c r="Y29">
        <v>16531662.219936799</v>
      </c>
      <c r="Z29">
        <v>17059423.3684844</v>
      </c>
    </row>
    <row r="30" spans="4:49" x14ac:dyDescent="0.25">
      <c r="AL30" s="35">
        <f>1-SUM(AL9:AL12)/SUM($AJ$9:$AJ$12)</f>
        <v>0.86291351339398514</v>
      </c>
      <c r="AM30" s="35"/>
      <c r="AO30" s="35">
        <f>1-SUM(AO9:AO12)/SUM($AJ$9:$AJ$12)</f>
        <v>0.85790321685662652</v>
      </c>
      <c r="AP30" s="35"/>
      <c r="AR30" s="35">
        <f>1-SUM(AR9:AR12)/SUM($AJ$9:$AJ$12)</f>
        <v>0.84567932148577407</v>
      </c>
      <c r="AS30" s="35"/>
      <c r="AU30" s="35">
        <f>1-SUM(AU9:AU12)/SUM($AJ$9:$AJ$12)</f>
        <v>0.85250924766653002</v>
      </c>
      <c r="AV30" s="35"/>
    </row>
    <row r="33" spans="19:44" x14ac:dyDescent="0.25">
      <c r="AR33">
        <f>6*6*6*4</f>
        <v>864</v>
      </c>
    </row>
    <row r="34" spans="19:44" x14ac:dyDescent="0.25">
      <c r="AJ34">
        <f>AJ20/AI20</f>
        <v>522052.6742706293</v>
      </c>
      <c r="AR34">
        <f>AR20/4</f>
        <v>4877664.0954873282</v>
      </c>
    </row>
    <row r="46" spans="19:44" x14ac:dyDescent="0.25">
      <c r="S46" s="2">
        <v>7999538.93683019</v>
      </c>
      <c r="T46" s="2">
        <v>188693.06464591401</v>
      </c>
      <c r="U46" s="2">
        <v>267251.66161618201</v>
      </c>
      <c r="V46" s="2">
        <v>315763.14215362002</v>
      </c>
      <c r="W46" s="2">
        <v>283679.50712809898</v>
      </c>
    </row>
    <row r="47" spans="19:44" x14ac:dyDescent="0.25">
      <c r="S47" s="2">
        <v>198791.36685931901</v>
      </c>
      <c r="T47" s="2">
        <v>16245.9469367975</v>
      </c>
      <c r="U47" s="2">
        <v>23683.4802480121</v>
      </c>
      <c r="V47" s="2">
        <v>3610.3762615226101</v>
      </c>
      <c r="W47" s="2">
        <v>24159.982847789699</v>
      </c>
    </row>
    <row r="48" spans="19:44" x14ac:dyDescent="0.25">
      <c r="S48" s="2">
        <v>4753493.50664277</v>
      </c>
      <c r="T48" s="2">
        <v>323934.06691961602</v>
      </c>
      <c r="U48" s="2">
        <v>142386.45253959199</v>
      </c>
      <c r="V48" s="2">
        <v>90417.716474696397</v>
      </c>
      <c r="W48" s="2">
        <v>126725.830300109</v>
      </c>
    </row>
    <row r="49" spans="19:23" x14ac:dyDescent="0.25">
      <c r="S49" s="2">
        <v>38603.4594516449</v>
      </c>
      <c r="T49" s="2">
        <v>38674.470665687702</v>
      </c>
      <c r="U49" s="2">
        <v>13700.805135595399</v>
      </c>
      <c r="V49" s="2">
        <v>12863.646747864799</v>
      </c>
      <c r="W49" s="2">
        <v>13871.2696931379</v>
      </c>
    </row>
    <row r="50" spans="19:23" x14ac:dyDescent="0.25">
      <c r="S50" s="2"/>
      <c r="T50" s="2"/>
      <c r="U50" s="2"/>
      <c r="V50" s="2"/>
      <c r="W50" s="2"/>
    </row>
    <row r="51" spans="19:23" x14ac:dyDescent="0.25">
      <c r="S51" s="2"/>
      <c r="T51" s="2"/>
      <c r="U51" s="2"/>
      <c r="V51" s="2"/>
      <c r="W51" s="2"/>
    </row>
    <row r="52" spans="19:23" x14ac:dyDescent="0.25">
      <c r="S52" s="2"/>
      <c r="T52" s="2"/>
      <c r="U52" s="2"/>
      <c r="V52" s="2"/>
      <c r="W52" s="2"/>
    </row>
    <row r="53" spans="19:23" x14ac:dyDescent="0.25">
      <c r="S53" s="2"/>
      <c r="T53" s="2"/>
      <c r="U53" s="2"/>
      <c r="V53" s="2"/>
      <c r="W53" s="2"/>
    </row>
    <row r="54" spans="19:23" x14ac:dyDescent="0.25">
      <c r="S54" s="2">
        <v>271410.01718369202</v>
      </c>
      <c r="T54" s="2">
        <v>113446.041173668</v>
      </c>
      <c r="U54" s="2">
        <v>116370.009088598</v>
      </c>
      <c r="V54" s="2">
        <v>124515.898376268</v>
      </c>
      <c r="W54" s="2">
        <v>118935.46706449099</v>
      </c>
    </row>
    <row r="55" spans="19:23" x14ac:dyDescent="0.25">
      <c r="S55" s="2">
        <v>527644.10094894201</v>
      </c>
      <c r="T55" s="2">
        <v>701.78156088118305</v>
      </c>
      <c r="U55" s="2">
        <v>2145.5616090132198</v>
      </c>
      <c r="V55" s="2">
        <v>1381.3124017479799</v>
      </c>
      <c r="W55" s="2">
        <v>2231.8767595331501</v>
      </c>
    </row>
    <row r="56" spans="19:23" x14ac:dyDescent="0.25">
      <c r="S56" s="2">
        <v>72944.503604749203</v>
      </c>
      <c r="T56" s="2">
        <v>4200.7885884676098</v>
      </c>
      <c r="U56" s="2">
        <v>4318.7937561641502</v>
      </c>
      <c r="V56" s="2">
        <v>7634.9733273450302</v>
      </c>
      <c r="W56" s="2">
        <v>6311.6453319666798</v>
      </c>
    </row>
    <row r="57" spans="19:23" x14ac:dyDescent="0.25">
      <c r="S57" s="2">
        <v>3471.1761114657902</v>
      </c>
      <c r="T57" s="2">
        <v>1666.46739375994</v>
      </c>
      <c r="U57" s="2">
        <v>1567.0775597255099</v>
      </c>
      <c r="V57" s="2">
        <v>1570.9091173856</v>
      </c>
      <c r="W57" s="2">
        <v>1644.7099739667899</v>
      </c>
    </row>
  </sheetData>
  <mergeCells count="28">
    <mergeCell ref="B6:B9"/>
    <mergeCell ref="B10:B13"/>
    <mergeCell ref="H3:R3"/>
    <mergeCell ref="C3:C5"/>
    <mergeCell ref="B3:B5"/>
    <mergeCell ref="E5:F5"/>
    <mergeCell ref="H5:I5"/>
    <mergeCell ref="K5:L5"/>
    <mergeCell ref="N5:O5"/>
    <mergeCell ref="Q5:R5"/>
    <mergeCell ref="H4:I4"/>
    <mergeCell ref="K4:L4"/>
    <mergeCell ref="N4:O4"/>
    <mergeCell ref="Q4:R4"/>
    <mergeCell ref="D3:D5"/>
    <mergeCell ref="E3:F4"/>
    <mergeCell ref="AJ2:AJ3"/>
    <mergeCell ref="AG15:AG19"/>
    <mergeCell ref="AO3:AP3"/>
    <mergeCell ref="AU3:AV3"/>
    <mergeCell ref="AG5:AG8"/>
    <mergeCell ref="AG9:AG12"/>
    <mergeCell ref="AG2:AG4"/>
    <mergeCell ref="AH2:AH4"/>
    <mergeCell ref="AI2:AI4"/>
    <mergeCell ref="AL2:AU2"/>
    <mergeCell ref="AL3:AM3"/>
    <mergeCell ref="AR3:AS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ANOVA.root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XZhaoPC</dc:creator>
  <cp:lastModifiedBy>XZhaoPC</cp:lastModifiedBy>
  <dcterms:created xsi:type="dcterms:W3CDTF">2020-10-27T17:10:08Z</dcterms:created>
  <dcterms:modified xsi:type="dcterms:W3CDTF">2021-05-06T00:20:40Z</dcterms:modified>
</cp:coreProperties>
</file>