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2cccf0c497eae6ed/Desktop/Modelli e Metodi per il Supporto alle Decisioni/Progetto MCDA/Base/"/>
    </mc:Choice>
  </mc:AlternateContent>
  <xr:revisionPtr revIDLastSave="322" documentId="11_F25DC773A252ABDACC1048C4E9DB5E3A5ADE58ED" xr6:coauthVersionLast="47" xr6:coauthVersionMax="47" xr10:uidLastSave="{D77DBCF1-98A6-494E-82CD-AA5C116A7C0C}"/>
  <bookViews>
    <workbookView xWindow="5808" yWindow="432" windowWidth="16440" windowHeight="10596" activeTab="2" xr2:uid="{00000000-000D-0000-FFFF-FFFF00000000}"/>
  </bookViews>
  <sheets>
    <sheet name="Caso 1, 2" sheetId="1" r:id="rId1"/>
    <sheet name="Caso 3" sheetId="2" r:id="rId2"/>
    <sheet name="Confronto 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2" l="1"/>
  <c r="E28" i="1"/>
  <c r="D36" i="2"/>
  <c r="E36" i="2"/>
  <c r="F36" i="2"/>
  <c r="G36" i="2"/>
  <c r="D35" i="2"/>
  <c r="E35" i="2"/>
  <c r="F35" i="2"/>
  <c r="G35" i="2"/>
  <c r="G34" i="2"/>
  <c r="D34" i="2"/>
  <c r="E34" i="2"/>
  <c r="F34" i="2"/>
  <c r="C36" i="2"/>
  <c r="C35" i="2"/>
  <c r="C34" i="2"/>
  <c r="H26" i="2"/>
  <c r="H27" i="2"/>
  <c r="H28" i="2"/>
  <c r="H29" i="2"/>
  <c r="H30" i="2"/>
  <c r="H31" i="2"/>
  <c r="H32" i="2"/>
  <c r="H33" i="2"/>
  <c r="H25" i="2"/>
  <c r="C33" i="2"/>
  <c r="C32" i="2"/>
  <c r="C31" i="2"/>
  <c r="C30" i="2"/>
  <c r="C29" i="2"/>
  <c r="C28" i="2"/>
  <c r="C27" i="2"/>
  <c r="C26" i="2"/>
  <c r="G33" i="2"/>
  <c r="F33" i="2"/>
  <c r="E33" i="2"/>
  <c r="D33" i="2"/>
  <c r="G32" i="2"/>
  <c r="F32" i="2"/>
  <c r="E32" i="2"/>
  <c r="G31" i="2"/>
  <c r="F31" i="2"/>
  <c r="E31" i="2"/>
  <c r="D31" i="2"/>
  <c r="G30" i="2"/>
  <c r="F30" i="2"/>
  <c r="E30" i="2"/>
  <c r="D30" i="2"/>
  <c r="G29" i="2"/>
  <c r="F29" i="2"/>
  <c r="E29" i="2"/>
  <c r="D29" i="2"/>
  <c r="G28" i="2"/>
  <c r="F28" i="2"/>
  <c r="E28" i="2"/>
  <c r="D28" i="2"/>
  <c r="G27" i="2"/>
  <c r="F27" i="2"/>
  <c r="E27" i="2"/>
  <c r="D27" i="2"/>
  <c r="G26" i="2"/>
  <c r="F26" i="2"/>
  <c r="E26" i="2"/>
  <c r="D26" i="2"/>
  <c r="G25" i="2"/>
  <c r="F25" i="2"/>
  <c r="E25" i="2"/>
  <c r="D25" i="2"/>
  <c r="C25" i="2"/>
  <c r="D18" i="2"/>
  <c r="E18" i="2"/>
  <c r="F18" i="2"/>
  <c r="G18" i="2"/>
  <c r="C18" i="2"/>
  <c r="G17" i="2"/>
  <c r="F17" i="2"/>
  <c r="E17" i="2"/>
  <c r="D17" i="2"/>
  <c r="C17" i="2"/>
  <c r="G16" i="2"/>
  <c r="F16" i="2"/>
  <c r="E16" i="2"/>
  <c r="D16" i="2"/>
  <c r="C16" i="2"/>
  <c r="L32" i="1"/>
  <c r="N36" i="1"/>
  <c r="N34" i="1"/>
  <c r="N32" i="1"/>
  <c r="N30" i="1"/>
  <c r="N28" i="1"/>
  <c r="M28" i="1"/>
  <c r="N26" i="1"/>
  <c r="M26" i="1"/>
  <c r="C34" i="1"/>
  <c r="C33" i="1"/>
  <c r="F34" i="1"/>
  <c r="F32" i="1"/>
  <c r="F30" i="1"/>
  <c r="F28" i="1"/>
  <c r="F26" i="1"/>
  <c r="M19" i="1"/>
  <c r="M36" i="1" s="1"/>
  <c r="N19" i="1"/>
  <c r="N35" i="1" s="1"/>
  <c r="O19" i="1"/>
  <c r="O32" i="1" s="1"/>
  <c r="P19" i="1"/>
  <c r="P35" i="1" s="1"/>
  <c r="M18" i="1"/>
  <c r="N18" i="1"/>
  <c r="O18" i="1"/>
  <c r="P18" i="1"/>
  <c r="L19" i="1"/>
  <c r="L31" i="1" s="1"/>
  <c r="L18" i="1"/>
  <c r="L33" i="1" s="1"/>
  <c r="D17" i="1"/>
  <c r="D34" i="1" s="1"/>
  <c r="E17" i="1"/>
  <c r="E34" i="1" s="1"/>
  <c r="F17" i="1"/>
  <c r="F33" i="1" s="1"/>
  <c r="G17" i="1"/>
  <c r="G33" i="1" s="1"/>
  <c r="C17" i="1"/>
  <c r="C31" i="1" s="1"/>
  <c r="D16" i="1"/>
  <c r="E16" i="1"/>
  <c r="F16" i="1"/>
  <c r="G16" i="1"/>
  <c r="G30" i="1" s="1"/>
  <c r="C16" i="1"/>
  <c r="C32" i="1" s="1"/>
  <c r="Q32" i="1" l="1"/>
  <c r="H34" i="1"/>
  <c r="G26" i="1"/>
  <c r="G32" i="1"/>
  <c r="D27" i="1"/>
  <c r="D29" i="1"/>
  <c r="D31" i="1"/>
  <c r="H31" i="1" s="1"/>
  <c r="D33" i="1"/>
  <c r="H33" i="1" s="1"/>
  <c r="C27" i="1"/>
  <c r="P26" i="1"/>
  <c r="P28" i="1"/>
  <c r="P30" i="1"/>
  <c r="P32" i="1"/>
  <c r="P34" i="1"/>
  <c r="P36" i="1"/>
  <c r="L34" i="1"/>
  <c r="G28" i="1"/>
  <c r="G34" i="1"/>
  <c r="O26" i="1"/>
  <c r="O30" i="1"/>
  <c r="E27" i="1"/>
  <c r="E29" i="1"/>
  <c r="E31" i="1"/>
  <c r="E33" i="1"/>
  <c r="C28" i="1"/>
  <c r="M27" i="1"/>
  <c r="M29" i="1"/>
  <c r="M31" i="1"/>
  <c r="Q31" i="1" s="1"/>
  <c r="M33" i="1"/>
  <c r="Q33" i="1" s="1"/>
  <c r="M35" i="1"/>
  <c r="L27" i="1"/>
  <c r="L35" i="1"/>
  <c r="O28" i="1"/>
  <c r="O34" i="1"/>
  <c r="O36" i="1"/>
  <c r="F27" i="1"/>
  <c r="F29" i="1"/>
  <c r="F31" i="1"/>
  <c r="C29" i="1"/>
  <c r="N27" i="1"/>
  <c r="N29" i="1"/>
  <c r="N31" i="1"/>
  <c r="N33" i="1"/>
  <c r="L28" i="1"/>
  <c r="Q28" i="1" s="1"/>
  <c r="L36" i="1"/>
  <c r="C26" i="1"/>
  <c r="G27" i="1"/>
  <c r="G29" i="1"/>
  <c r="G31" i="1"/>
  <c r="C30" i="1"/>
  <c r="H30" i="1" s="1"/>
  <c r="O27" i="1"/>
  <c r="O29" i="1"/>
  <c r="O31" i="1"/>
  <c r="O33" i="1"/>
  <c r="O35" i="1"/>
  <c r="L29" i="1"/>
  <c r="D26" i="1"/>
  <c r="D28" i="1"/>
  <c r="D30" i="1"/>
  <c r="D32" i="1"/>
  <c r="H32" i="1" s="1"/>
  <c r="L26" i="1"/>
  <c r="P27" i="1"/>
  <c r="P29" i="1"/>
  <c r="P31" i="1"/>
  <c r="P33" i="1"/>
  <c r="L30" i="1"/>
  <c r="Q30" i="1" s="1"/>
  <c r="E26" i="1"/>
  <c r="E30" i="1"/>
  <c r="E32" i="1"/>
  <c r="M30" i="1"/>
  <c r="M32" i="1"/>
  <c r="M34" i="1"/>
  <c r="H27" i="1" l="1"/>
  <c r="Q29" i="1"/>
  <c r="Q35" i="1"/>
  <c r="Q34" i="1"/>
  <c r="H28" i="1"/>
  <c r="H29" i="1"/>
  <c r="Q27" i="1"/>
  <c r="H26" i="1"/>
  <c r="Q26" i="1"/>
  <c r="Q36" i="1"/>
</calcChain>
</file>

<file path=xl/sharedStrings.xml><?xml version="1.0" encoding="utf-8"?>
<sst xmlns="http://schemas.openxmlformats.org/spreadsheetml/2006/main" count="213" uniqueCount="35">
  <si>
    <t>direzioni</t>
  </si>
  <si>
    <t>pesi</t>
  </si>
  <si>
    <t>indici</t>
  </si>
  <si>
    <t xml:space="preserve">Città </t>
  </si>
  <si>
    <t>Città</t>
  </si>
  <si>
    <t>1</t>
  </si>
  <si>
    <t>Gothenburg</t>
  </si>
  <si>
    <t>2</t>
  </si>
  <si>
    <t>Aalborg</t>
  </si>
  <si>
    <t>3</t>
  </si>
  <si>
    <t>Murcia</t>
  </si>
  <si>
    <t>4</t>
  </si>
  <si>
    <t>Florence</t>
  </si>
  <si>
    <t>5</t>
  </si>
  <si>
    <t>Christchurch</t>
  </si>
  <si>
    <t>6</t>
  </si>
  <si>
    <t>Berlin</t>
  </si>
  <si>
    <t>7</t>
  </si>
  <si>
    <t>Johannesburg</t>
  </si>
  <si>
    <t>8</t>
  </si>
  <si>
    <t>Bangalore</t>
  </si>
  <si>
    <t>Tallinn</t>
  </si>
  <si>
    <t>max</t>
  </si>
  <si>
    <t>Utopia</t>
  </si>
  <si>
    <t>min</t>
  </si>
  <si>
    <t>Distopia</t>
  </si>
  <si>
    <t>punteggio</t>
  </si>
  <si>
    <t>Caso 1</t>
  </si>
  <si>
    <t>Caso 2</t>
  </si>
  <si>
    <t xml:space="preserve">punteggio </t>
  </si>
  <si>
    <t xml:space="preserve">Normalizzazione a norma 2 unitaria </t>
  </si>
  <si>
    <t>City</t>
  </si>
  <si>
    <t>Norma 2</t>
  </si>
  <si>
    <t>Caso 3</t>
  </si>
  <si>
    <t>Normalizzazione in [0,1]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</si>
</sst>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#,##0.0"/>
  </numFmts>
  <fonts count="1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name val="Calibri"/>
      <family val="2"/>
      <scheme val="minor"/>
    </font>
    <font>
      <b/>
      <sz val="12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1"/>
      <color theme="4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</borders>
  <cellStyleXfs count="4">
    <xf numFmtId="0" fontId="0" fillId="0" borderId="0"/>
    <xf numFmtId="0" fontId="2" fillId="0" borderId="0"/>
    <xf numFmtId="0" fontId="7" fillId="0" borderId="0" applyNumberFormat="0" applyFill="0" applyBorder="0" applyAlignment="0" applyProtection="0"/>
    <xf numFmtId="0" fontId="2" fillId="0" borderId="0"/>
  </cellStyleXfs>
  <cellXfs count="131">
    <xf numFmtId="0" fontId="0" fillId="0" borderId="0" xfId="0"/>
    <xf numFmtId="0" fontId="1" fillId="0" borderId="0" xfId="0" applyFont="1"/>
    <xf numFmtId="0" fontId="3" fillId="0" borderId="0" xfId="1" applyFont="1" applyAlignment="1">
      <alignment horizontal="left" vertical="center"/>
    </xf>
    <xf numFmtId="0" fontId="4" fillId="0" borderId="0" xfId="1" applyFont="1" applyAlignment="1">
      <alignment horizontal="center" vertical="center"/>
    </xf>
    <xf numFmtId="0" fontId="5" fillId="0" borderId="0" xfId="0" applyFont="1"/>
    <xf numFmtId="0" fontId="5" fillId="0" borderId="6" xfId="0" applyFont="1" applyBorder="1" applyAlignment="1">
      <alignment horizontal="center"/>
    </xf>
    <xf numFmtId="49" fontId="8" fillId="0" borderId="9" xfId="2" applyNumberFormat="1" applyFont="1" applyBorder="1" applyAlignment="1">
      <alignment horizontal="center" vertical="center"/>
    </xf>
    <xf numFmtId="49" fontId="9" fillId="0" borderId="8" xfId="2" applyNumberFormat="1" applyFont="1" applyBorder="1" applyAlignment="1">
      <alignment horizontal="center"/>
    </xf>
    <xf numFmtId="49" fontId="8" fillId="0" borderId="7" xfId="2" applyNumberFormat="1" applyFont="1" applyBorder="1" applyAlignment="1">
      <alignment horizontal="center" vertical="center"/>
    </xf>
    <xf numFmtId="49" fontId="9" fillId="0" borderId="10" xfId="2" applyNumberFormat="1" applyFont="1" applyBorder="1" applyAlignment="1">
      <alignment horizontal="center"/>
    </xf>
    <xf numFmtId="164" fontId="10" fillId="0" borderId="7" xfId="0" applyNumberFormat="1" applyFont="1" applyBorder="1"/>
    <xf numFmtId="164" fontId="10" fillId="0" borderId="0" xfId="0" applyNumberFormat="1" applyFont="1"/>
    <xf numFmtId="0" fontId="10" fillId="0" borderId="0" xfId="0" applyFont="1"/>
    <xf numFmtId="165" fontId="10" fillId="0" borderId="0" xfId="0" applyNumberFormat="1" applyFont="1"/>
    <xf numFmtId="2" fontId="10" fillId="0" borderId="0" xfId="0" applyNumberFormat="1" applyFont="1"/>
    <xf numFmtId="49" fontId="8" fillId="0" borderId="7" xfId="2" applyNumberFormat="1" applyFont="1" applyFill="1" applyBorder="1" applyAlignment="1">
      <alignment horizontal="center" vertical="center"/>
    </xf>
    <xf numFmtId="49" fontId="9" fillId="0" borderId="10" xfId="2" applyNumberFormat="1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49" fontId="9" fillId="0" borderId="11" xfId="2" applyNumberFormat="1" applyFont="1" applyFill="1" applyBorder="1" applyAlignment="1">
      <alignment horizontal="center"/>
    </xf>
    <xf numFmtId="164" fontId="10" fillId="0" borderId="3" xfId="0" applyNumberFormat="1" applyFont="1" applyBorder="1"/>
    <xf numFmtId="164" fontId="10" fillId="0" borderId="4" xfId="0" applyNumberFormat="1" applyFont="1" applyBorder="1"/>
    <xf numFmtId="0" fontId="10" fillId="0" borderId="4" xfId="0" applyFont="1" applyBorder="1"/>
    <xf numFmtId="165" fontId="10" fillId="0" borderId="4" xfId="0" applyNumberFormat="1" applyFont="1" applyBorder="1"/>
    <xf numFmtId="2" fontId="10" fillId="0" borderId="4" xfId="0" applyNumberFormat="1" applyFont="1" applyBorder="1"/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2" fontId="10" fillId="0" borderId="7" xfId="0" applyNumberFormat="1" applyFont="1" applyBorder="1"/>
    <xf numFmtId="2" fontId="10" fillId="0" borderId="3" xfId="0" applyNumberFormat="1" applyFont="1" applyBorder="1"/>
    <xf numFmtId="2" fontId="0" fillId="0" borderId="0" xfId="0" applyNumberFormat="1"/>
    <xf numFmtId="49" fontId="9" fillId="0" borderId="12" xfId="2" applyNumberFormat="1" applyFont="1" applyBorder="1" applyAlignment="1">
      <alignment horizontal="center"/>
    </xf>
    <xf numFmtId="164" fontId="10" fillId="0" borderId="13" xfId="0" applyNumberFormat="1" applyFont="1" applyBorder="1"/>
    <xf numFmtId="49" fontId="9" fillId="0" borderId="15" xfId="2" applyNumberFormat="1" applyFont="1" applyBorder="1" applyAlignment="1">
      <alignment horizontal="center"/>
    </xf>
    <xf numFmtId="2" fontId="10" fillId="0" borderId="16" xfId="0" applyNumberFormat="1" applyFont="1" applyBorder="1"/>
    <xf numFmtId="49" fontId="9" fillId="0" borderId="15" xfId="2" applyNumberFormat="1" applyFont="1" applyFill="1" applyBorder="1" applyAlignment="1">
      <alignment horizontal="center"/>
    </xf>
    <xf numFmtId="49" fontId="9" fillId="0" borderId="17" xfId="2" applyNumberFormat="1" applyFont="1" applyFill="1" applyBorder="1" applyAlignment="1">
      <alignment horizontal="center"/>
    </xf>
    <xf numFmtId="2" fontId="10" fillId="0" borderId="18" xfId="0" applyNumberFormat="1" applyFont="1" applyBorder="1"/>
    <xf numFmtId="1" fontId="6" fillId="0" borderId="28" xfId="0" applyNumberFormat="1" applyFont="1" applyBorder="1" applyAlignment="1">
      <alignment horizontal="center"/>
    </xf>
    <xf numFmtId="1" fontId="6" fillId="0" borderId="29" xfId="0" applyNumberFormat="1" applyFont="1" applyBorder="1" applyAlignment="1">
      <alignment horizontal="center"/>
    </xf>
    <xf numFmtId="1" fontId="6" fillId="0" borderId="30" xfId="0" applyNumberFormat="1" applyFont="1" applyBorder="1" applyAlignment="1">
      <alignment horizontal="center"/>
    </xf>
    <xf numFmtId="164" fontId="10" fillId="0" borderId="0" xfId="0" applyNumberFormat="1" applyFont="1" applyAlignment="1">
      <alignment horizontal="right"/>
    </xf>
    <xf numFmtId="0" fontId="10" fillId="0" borderId="0" xfId="0" applyFont="1" applyAlignment="1">
      <alignment horizontal="right"/>
    </xf>
    <xf numFmtId="165" fontId="10" fillId="0" borderId="0" xfId="0" applyNumberFormat="1" applyFont="1" applyAlignment="1">
      <alignment horizontal="right"/>
    </xf>
    <xf numFmtId="164" fontId="10" fillId="0" borderId="31" xfId="0" applyNumberFormat="1" applyFont="1" applyBorder="1" applyAlignment="1">
      <alignment horizontal="right"/>
    </xf>
    <xf numFmtId="2" fontId="10" fillId="0" borderId="16" xfId="0" applyNumberFormat="1" applyFont="1" applyBorder="1" applyAlignment="1">
      <alignment horizontal="right"/>
    </xf>
    <xf numFmtId="3" fontId="10" fillId="0" borderId="31" xfId="0" applyNumberFormat="1" applyFont="1" applyBorder="1" applyAlignment="1">
      <alignment horizontal="right"/>
    </xf>
    <xf numFmtId="49" fontId="9" fillId="0" borderId="9" xfId="2" applyNumberFormat="1" applyFont="1" applyBorder="1" applyAlignment="1">
      <alignment horizontal="center"/>
    </xf>
    <xf numFmtId="49" fontId="9" fillId="0" borderId="7" xfId="2" applyNumberFormat="1" applyFont="1" applyBorder="1" applyAlignment="1">
      <alignment horizontal="center"/>
    </xf>
    <xf numFmtId="49" fontId="9" fillId="0" borderId="7" xfId="2" applyNumberFormat="1" applyFont="1" applyFill="1" applyBorder="1" applyAlignment="1">
      <alignment horizontal="center"/>
    </xf>
    <xf numFmtId="49" fontId="9" fillId="0" borderId="3" xfId="2" applyNumberFormat="1" applyFont="1" applyFill="1" applyBorder="1" applyAlignment="1">
      <alignment horizontal="center"/>
    </xf>
    <xf numFmtId="3" fontId="10" fillId="0" borderId="31" xfId="3" applyNumberFormat="1" applyFont="1" applyBorder="1" applyAlignment="1">
      <alignment horizontal="right" vertical="center"/>
    </xf>
    <xf numFmtId="2" fontId="10" fillId="0" borderId="31" xfId="0" applyNumberFormat="1" applyFont="1" applyBorder="1"/>
    <xf numFmtId="2" fontId="10" fillId="0" borderId="32" xfId="0" applyNumberFormat="1" applyFont="1" applyBorder="1"/>
    <xf numFmtId="2" fontId="10" fillId="0" borderId="20" xfId="0" applyNumberFormat="1" applyFont="1" applyBorder="1"/>
    <xf numFmtId="1" fontId="6" fillId="0" borderId="39" xfId="0" applyNumberFormat="1" applyFont="1" applyBorder="1" applyAlignment="1">
      <alignment horizontal="center"/>
    </xf>
    <xf numFmtId="166" fontId="10" fillId="0" borderId="0" xfId="3" applyNumberFormat="1" applyFont="1" applyAlignment="1">
      <alignment horizontal="right" vertical="center"/>
    </xf>
    <xf numFmtId="3" fontId="10" fillId="0" borderId="0" xfId="3" applyNumberFormat="1" applyFont="1" applyAlignment="1">
      <alignment horizontal="right" vertical="center"/>
    </xf>
    <xf numFmtId="4" fontId="10" fillId="0" borderId="0" xfId="3" applyNumberFormat="1" applyFont="1" applyAlignment="1">
      <alignment horizontal="right" vertical="center"/>
    </xf>
    <xf numFmtId="2" fontId="10" fillId="0" borderId="16" xfId="3" applyNumberFormat="1" applyFont="1" applyBorder="1" applyAlignment="1">
      <alignment horizontal="right" vertical="center"/>
    </xf>
    <xf numFmtId="164" fontId="10" fillId="0" borderId="33" xfId="0" applyNumberFormat="1" applyFont="1" applyBorder="1"/>
    <xf numFmtId="164" fontId="10" fillId="0" borderId="14" xfId="0" applyNumberFormat="1" applyFont="1" applyBorder="1"/>
    <xf numFmtId="164" fontId="10" fillId="0" borderId="32" xfId="0" applyNumberFormat="1" applyFont="1" applyBorder="1"/>
    <xf numFmtId="164" fontId="10" fillId="0" borderId="20" xfId="0" applyNumberFormat="1" applyFont="1" applyBorder="1"/>
    <xf numFmtId="164" fontId="10" fillId="0" borderId="21" xfId="0" applyNumberFormat="1" applyFont="1" applyBorder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49" fontId="9" fillId="2" borderId="15" xfId="2" applyNumberFormat="1" applyFont="1" applyFill="1" applyBorder="1" applyAlignment="1">
      <alignment horizontal="center"/>
    </xf>
    <xf numFmtId="49" fontId="9" fillId="2" borderId="19" xfId="2" applyNumberFormat="1" applyFont="1" applyFill="1" applyBorder="1" applyAlignment="1">
      <alignment horizontal="center"/>
    </xf>
    <xf numFmtId="49" fontId="9" fillId="2" borderId="33" xfId="2" applyNumberFormat="1" applyFont="1" applyFill="1" applyBorder="1" applyAlignment="1">
      <alignment horizontal="center"/>
    </xf>
    <xf numFmtId="49" fontId="9" fillId="2" borderId="32" xfId="2" applyNumberFormat="1" applyFont="1" applyFill="1" applyBorder="1" applyAlignment="1">
      <alignment horizontal="center"/>
    </xf>
    <xf numFmtId="164" fontId="10" fillId="0" borderId="16" xfId="0" applyNumberFormat="1" applyFont="1" applyBorder="1"/>
    <xf numFmtId="0" fontId="5" fillId="0" borderId="26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49" fontId="9" fillId="0" borderId="0" xfId="2" applyNumberFormat="1" applyFont="1" applyBorder="1" applyAlignment="1">
      <alignment horizontal="center"/>
    </xf>
    <xf numFmtId="49" fontId="9" fillId="0" borderId="43" xfId="2" applyNumberFormat="1" applyFont="1" applyBorder="1" applyAlignment="1">
      <alignment horizontal="center"/>
    </xf>
    <xf numFmtId="2" fontId="0" fillId="0" borderId="44" xfId="0" applyNumberFormat="1" applyBorder="1" applyAlignment="1">
      <alignment horizontal="center"/>
    </xf>
    <xf numFmtId="49" fontId="9" fillId="0" borderId="43" xfId="2" applyNumberFormat="1" applyFont="1" applyFill="1" applyBorder="1" applyAlignment="1">
      <alignment horizontal="center"/>
    </xf>
    <xf numFmtId="49" fontId="9" fillId="0" borderId="45" xfId="2" applyNumberFormat="1" applyFont="1" applyFill="1" applyBorder="1" applyAlignment="1">
      <alignment horizontal="center"/>
    </xf>
    <xf numFmtId="2" fontId="0" fillId="0" borderId="46" xfId="0" applyNumberFormat="1" applyBorder="1" applyAlignment="1">
      <alignment horizontal="center"/>
    </xf>
    <xf numFmtId="0" fontId="5" fillId="0" borderId="49" xfId="0" applyFont="1" applyBorder="1" applyAlignment="1">
      <alignment horizontal="center"/>
    </xf>
    <xf numFmtId="0" fontId="5" fillId="0" borderId="55" xfId="0" applyFont="1" applyBorder="1" applyAlignment="1">
      <alignment horizontal="center"/>
    </xf>
    <xf numFmtId="0" fontId="5" fillId="0" borderId="56" xfId="0" applyFont="1" applyBorder="1" applyAlignment="1">
      <alignment horizontal="center"/>
    </xf>
    <xf numFmtId="1" fontId="6" fillId="0" borderId="51" xfId="0" applyNumberFormat="1" applyFont="1" applyBorder="1" applyAlignment="1">
      <alignment horizontal="center"/>
    </xf>
    <xf numFmtId="1" fontId="6" fillId="0" borderId="57" xfId="0" applyNumberFormat="1" applyFont="1" applyBorder="1" applyAlignment="1">
      <alignment horizontal="center"/>
    </xf>
    <xf numFmtId="1" fontId="6" fillId="0" borderId="50" xfId="0" applyNumberFormat="1" applyFont="1" applyBorder="1" applyAlignment="1">
      <alignment horizontal="center"/>
    </xf>
    <xf numFmtId="2" fontId="10" fillId="0" borderId="47" xfId="0" applyNumberFormat="1" applyFont="1" applyBorder="1"/>
    <xf numFmtId="2" fontId="10" fillId="0" borderId="5" xfId="0" applyNumberFormat="1" applyFont="1" applyBorder="1"/>
    <xf numFmtId="0" fontId="0" fillId="2" borderId="38" xfId="0" applyFill="1" applyBorder="1" applyAlignment="1">
      <alignment horizontal="center"/>
    </xf>
    <xf numFmtId="49" fontId="9" fillId="2" borderId="8" xfId="2" applyNumberFormat="1" applyFont="1" applyFill="1" applyBorder="1" applyAlignment="1">
      <alignment horizontal="center"/>
    </xf>
    <xf numFmtId="49" fontId="9" fillId="2" borderId="10" xfId="2" applyNumberFormat="1" applyFont="1" applyFill="1" applyBorder="1" applyAlignment="1">
      <alignment horizontal="center"/>
    </xf>
    <xf numFmtId="49" fontId="9" fillId="2" borderId="11" xfId="2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2" borderId="43" xfId="0" applyFont="1" applyFill="1" applyBorder="1" applyAlignment="1">
      <alignment horizontal="center"/>
    </xf>
    <xf numFmtId="0" fontId="5" fillId="2" borderId="44" xfId="0" applyFont="1" applyFill="1" applyBorder="1" applyAlignment="1">
      <alignment horizontal="center"/>
    </xf>
    <xf numFmtId="0" fontId="0" fillId="2" borderId="48" xfId="0" applyFill="1" applyBorder="1" applyAlignment="1">
      <alignment horizontal="center"/>
    </xf>
    <xf numFmtId="2" fontId="10" fillId="0" borderId="10" xfId="0" applyNumberFormat="1" applyFont="1" applyBorder="1" applyAlignment="1">
      <alignment horizontal="center"/>
    </xf>
    <xf numFmtId="2" fontId="10" fillId="0" borderId="11" xfId="0" applyNumberFormat="1" applyFont="1" applyBorder="1" applyAlignment="1">
      <alignment horizontal="center"/>
    </xf>
    <xf numFmtId="2" fontId="10" fillId="0" borderId="40" xfId="0" applyNumberFormat="1" applyFont="1" applyBorder="1" applyAlignment="1">
      <alignment horizontal="center"/>
    </xf>
    <xf numFmtId="2" fontId="10" fillId="0" borderId="0" xfId="0" applyNumberFormat="1" applyFont="1" applyAlignment="1">
      <alignment horizontal="center"/>
    </xf>
    <xf numFmtId="2" fontId="10" fillId="0" borderId="34" xfId="0" applyNumberFormat="1" applyFont="1" applyBorder="1" applyAlignment="1">
      <alignment horizontal="center"/>
    </xf>
    <xf numFmtId="2" fontId="10" fillId="0" borderId="4" xfId="3" applyNumberFormat="1" applyFont="1" applyBorder="1" applyAlignment="1">
      <alignment horizontal="center" vertical="center"/>
    </xf>
    <xf numFmtId="0" fontId="11" fillId="0" borderId="0" xfId="0" applyFont="1"/>
    <xf numFmtId="49" fontId="9" fillId="0" borderId="58" xfId="2" applyNumberFormat="1" applyFont="1" applyBorder="1" applyAlignment="1">
      <alignment horizontal="center"/>
    </xf>
    <xf numFmtId="49" fontId="9" fillId="0" borderId="44" xfId="2" applyNumberFormat="1" applyFont="1" applyBorder="1" applyAlignment="1">
      <alignment horizontal="center"/>
    </xf>
    <xf numFmtId="49" fontId="9" fillId="0" borderId="44" xfId="2" applyNumberFormat="1" applyFont="1" applyFill="1" applyBorder="1" applyAlignment="1">
      <alignment horizontal="center"/>
    </xf>
    <xf numFmtId="49" fontId="9" fillId="0" borderId="46" xfId="2" applyNumberFormat="1" applyFont="1" applyFill="1" applyBorder="1" applyAlignment="1">
      <alignment horizontal="center"/>
    </xf>
    <xf numFmtId="0" fontId="11" fillId="2" borderId="59" xfId="0" applyFont="1" applyFill="1" applyBorder="1" applyAlignment="1">
      <alignment horizontal="center"/>
    </xf>
    <xf numFmtId="0" fontId="11" fillId="2" borderId="61" xfId="0" applyFont="1" applyFill="1" applyBorder="1" applyAlignment="1">
      <alignment horizontal="center"/>
    </xf>
    <xf numFmtId="0" fontId="11" fillId="2" borderId="60" xfId="0" applyFont="1" applyFill="1" applyBorder="1" applyAlignment="1">
      <alignment horizontal="center"/>
    </xf>
    <xf numFmtId="0" fontId="12" fillId="0" borderId="0" xfId="0" applyFont="1"/>
    <xf numFmtId="0" fontId="11" fillId="0" borderId="41" xfId="0" applyFont="1" applyBorder="1" applyAlignment="1">
      <alignment horizontal="center"/>
    </xf>
    <xf numFmtId="0" fontId="11" fillId="0" borderId="42" xfId="0" applyFont="1" applyBorder="1" applyAlignment="1">
      <alignment horizontal="center"/>
    </xf>
    <xf numFmtId="0" fontId="4" fillId="0" borderId="23" xfId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/>
    </xf>
    <xf numFmtId="0" fontId="4" fillId="0" borderId="25" xfId="1" applyFont="1" applyBorder="1" applyAlignment="1">
      <alignment horizontal="center" vertical="center"/>
    </xf>
    <xf numFmtId="0" fontId="5" fillId="0" borderId="26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35" xfId="0" applyFont="1" applyBorder="1" applyAlignment="1">
      <alignment horizontal="center" wrapText="1"/>
    </xf>
    <xf numFmtId="0" fontId="5" fillId="0" borderId="36" xfId="0" applyFont="1" applyBorder="1" applyAlignment="1">
      <alignment horizontal="center" wrapText="1"/>
    </xf>
    <xf numFmtId="0" fontId="5" fillId="0" borderId="37" xfId="0" applyFont="1" applyBorder="1" applyAlignment="1">
      <alignment horizontal="center" wrapText="1"/>
    </xf>
    <xf numFmtId="0" fontId="4" fillId="0" borderId="53" xfId="1" applyFont="1" applyBorder="1" applyAlignment="1">
      <alignment horizontal="center" vertical="center"/>
    </xf>
    <xf numFmtId="0" fontId="4" fillId="0" borderId="54" xfId="1" applyFont="1" applyBorder="1" applyAlignment="1">
      <alignment horizontal="center" vertical="center"/>
    </xf>
    <xf numFmtId="0" fontId="4" fillId="0" borderId="52" xfId="1" applyFont="1" applyBorder="1" applyAlignment="1">
      <alignment horizontal="center" vertical="center"/>
    </xf>
    <xf numFmtId="0" fontId="5" fillId="0" borderId="55" xfId="0" applyFont="1" applyBorder="1" applyAlignment="1">
      <alignment horizontal="center"/>
    </xf>
    <xf numFmtId="0" fontId="5" fillId="0" borderId="49" xfId="0" applyFont="1" applyBorder="1" applyAlignment="1">
      <alignment horizontal="center"/>
    </xf>
    <xf numFmtId="0" fontId="5" fillId="0" borderId="56" xfId="0" applyFont="1" applyBorder="1" applyAlignment="1">
      <alignment horizontal="center"/>
    </xf>
    <xf numFmtId="164" fontId="10" fillId="0" borderId="47" xfId="0" applyNumberFormat="1" applyFont="1" applyBorder="1"/>
    <xf numFmtId="0" fontId="10" fillId="0" borderId="3" xfId="0" applyFont="1" applyBorder="1"/>
    <xf numFmtId="0" fontId="10" fillId="0" borderId="5" xfId="0" applyFont="1" applyBorder="1"/>
  </cellXfs>
  <cellStyles count="4">
    <cellStyle name="Collegamento ipertestuale" xfId="2" builtinId="8"/>
    <cellStyle name="Normale" xfId="0" builtinId="0"/>
    <cellStyle name="Normale 2" xfId="3" xr:uid="{573FCD59-2ACD-44EB-BED9-F11166DC66DB}"/>
    <cellStyle name="Normale 3" xfId="1" xr:uid="{00F63D36-A4F6-462D-AC13-49DBF47B06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"/>
  <sheetViews>
    <sheetView topLeftCell="A21" zoomScale="73" zoomScaleNormal="80" workbookViewId="0">
      <selection activeCell="K18" sqref="K18"/>
    </sheetView>
  </sheetViews>
  <sheetFormatPr defaultRowHeight="14.4" x14ac:dyDescent="0.3"/>
  <cols>
    <col min="2" max="2" width="15" customWidth="1"/>
    <col min="3" max="3" width="9.33203125" bestFit="1" customWidth="1"/>
    <col min="8" max="8" width="9.33203125" bestFit="1" customWidth="1"/>
    <col min="11" max="11" width="14.109375" bestFit="1" customWidth="1"/>
    <col min="12" max="12" width="9.6640625" bestFit="1" customWidth="1"/>
    <col min="17" max="17" width="9.33203125" bestFit="1" customWidth="1"/>
  </cols>
  <sheetData>
    <row r="1" spans="1:16" ht="18" x14ac:dyDescent="0.35">
      <c r="A1" s="1" t="s">
        <v>34</v>
      </c>
      <c r="B1" s="1"/>
      <c r="J1" s="1"/>
      <c r="K1" s="1"/>
    </row>
    <row r="3" spans="1:16" x14ac:dyDescent="0.3">
      <c r="A3" s="2"/>
      <c r="B3" s="3"/>
      <c r="C3" s="113" t="s">
        <v>0</v>
      </c>
      <c r="D3" s="114"/>
      <c r="E3" s="114"/>
      <c r="F3" s="114"/>
      <c r="G3" s="115"/>
      <c r="J3" s="2"/>
      <c r="K3" s="3"/>
      <c r="L3" s="113" t="s">
        <v>0</v>
      </c>
      <c r="M3" s="114"/>
      <c r="N3" s="114"/>
      <c r="O3" s="114"/>
      <c r="P3" s="115"/>
    </row>
    <row r="4" spans="1:16" x14ac:dyDescent="0.3">
      <c r="C4" s="71">
        <v>1</v>
      </c>
      <c r="D4" s="72">
        <v>1</v>
      </c>
      <c r="E4" s="72">
        <v>1</v>
      </c>
      <c r="F4" s="72">
        <v>1</v>
      </c>
      <c r="G4" s="73">
        <v>1</v>
      </c>
      <c r="L4" s="71">
        <v>1</v>
      </c>
      <c r="M4" s="72">
        <v>1</v>
      </c>
      <c r="N4" s="72">
        <v>1</v>
      </c>
      <c r="O4" s="72">
        <v>1</v>
      </c>
      <c r="P4" s="73">
        <v>1</v>
      </c>
    </row>
    <row r="5" spans="1:16" x14ac:dyDescent="0.3">
      <c r="C5" s="116" t="s">
        <v>1</v>
      </c>
      <c r="D5" s="117"/>
      <c r="E5" s="117"/>
      <c r="F5" s="117"/>
      <c r="G5" s="118"/>
      <c r="H5" s="4"/>
      <c r="L5" s="116" t="s">
        <v>1</v>
      </c>
      <c r="M5" s="117"/>
      <c r="N5" s="117"/>
      <c r="O5" s="117"/>
      <c r="P5" s="118"/>
    </row>
    <row r="6" spans="1:16" x14ac:dyDescent="0.3">
      <c r="A6" s="64" t="s">
        <v>2</v>
      </c>
      <c r="B6" s="5" t="s">
        <v>3</v>
      </c>
      <c r="C6" s="37">
        <v>1</v>
      </c>
      <c r="D6" s="38">
        <v>1</v>
      </c>
      <c r="E6" s="38">
        <v>1</v>
      </c>
      <c r="F6" s="38">
        <v>1</v>
      </c>
      <c r="G6" s="39">
        <v>1</v>
      </c>
      <c r="H6" s="4"/>
      <c r="J6" s="64" t="s">
        <v>2</v>
      </c>
      <c r="K6" s="5" t="s">
        <v>4</v>
      </c>
      <c r="L6" s="37">
        <v>1</v>
      </c>
      <c r="M6" s="38">
        <v>1</v>
      </c>
      <c r="N6" s="38">
        <v>1</v>
      </c>
      <c r="O6" s="38">
        <v>1</v>
      </c>
      <c r="P6" s="39">
        <v>1</v>
      </c>
    </row>
    <row r="7" spans="1:16" ht="15.6" x14ac:dyDescent="0.3">
      <c r="A7" s="6" t="s">
        <v>5</v>
      </c>
      <c r="B7" s="30" t="s">
        <v>6</v>
      </c>
      <c r="C7" s="10">
        <v>3650</v>
      </c>
      <c r="D7" s="11">
        <v>6.2</v>
      </c>
      <c r="E7" s="12">
        <v>40</v>
      </c>
      <c r="F7" s="13">
        <v>57.22</v>
      </c>
      <c r="G7" s="33">
        <v>14.34</v>
      </c>
      <c r="J7" s="6" t="s">
        <v>5</v>
      </c>
      <c r="K7" s="46" t="s">
        <v>6</v>
      </c>
      <c r="L7" s="43">
        <v>3650</v>
      </c>
      <c r="M7" s="40">
        <v>6.2</v>
      </c>
      <c r="N7" s="41">
        <v>40</v>
      </c>
      <c r="O7" s="42">
        <v>57.22</v>
      </c>
      <c r="P7" s="44">
        <v>14.34</v>
      </c>
    </row>
    <row r="8" spans="1:16" ht="15.6" x14ac:dyDescent="0.3">
      <c r="A8" s="8" t="s">
        <v>7</v>
      </c>
      <c r="B8" s="32" t="s">
        <v>8</v>
      </c>
      <c r="C8" s="10">
        <v>3550</v>
      </c>
      <c r="D8" s="11">
        <v>7</v>
      </c>
      <c r="E8" s="12">
        <v>65</v>
      </c>
      <c r="F8" s="13">
        <v>56</v>
      </c>
      <c r="G8" s="33">
        <v>6.58</v>
      </c>
      <c r="J8" s="8" t="s">
        <v>7</v>
      </c>
      <c r="K8" s="47" t="s">
        <v>8</v>
      </c>
      <c r="L8" s="43">
        <v>3550</v>
      </c>
      <c r="M8" s="40">
        <v>7</v>
      </c>
      <c r="N8" s="41">
        <v>65</v>
      </c>
      <c r="O8" s="42">
        <v>56</v>
      </c>
      <c r="P8" s="44">
        <v>6.58</v>
      </c>
    </row>
    <row r="9" spans="1:16" ht="15.6" x14ac:dyDescent="0.3">
      <c r="A9" s="8" t="s">
        <v>9</v>
      </c>
      <c r="B9" s="32" t="s">
        <v>10</v>
      </c>
      <c r="C9" s="10">
        <v>5830</v>
      </c>
      <c r="D9" s="11">
        <v>4.2</v>
      </c>
      <c r="E9" s="12">
        <v>65</v>
      </c>
      <c r="F9" s="13">
        <v>40.08</v>
      </c>
      <c r="G9" s="33">
        <v>4.68</v>
      </c>
      <c r="J9" s="8" t="s">
        <v>9</v>
      </c>
      <c r="K9" s="47" t="s">
        <v>10</v>
      </c>
      <c r="L9" s="43">
        <v>5830</v>
      </c>
      <c r="M9" s="40">
        <v>4.2</v>
      </c>
      <c r="N9" s="41">
        <v>65</v>
      </c>
      <c r="O9" s="42">
        <v>40.08</v>
      </c>
      <c r="P9" s="44">
        <v>4.68</v>
      </c>
    </row>
    <row r="10" spans="1:16" ht="15.6" x14ac:dyDescent="0.3">
      <c r="A10" s="8" t="s">
        <v>11</v>
      </c>
      <c r="B10" s="32" t="s">
        <v>12</v>
      </c>
      <c r="C10" s="10">
        <v>4790</v>
      </c>
      <c r="D10" s="11">
        <v>3.9</v>
      </c>
      <c r="E10" s="12">
        <v>90</v>
      </c>
      <c r="F10" s="13">
        <v>37.270000000000003</v>
      </c>
      <c r="G10" s="33">
        <v>2.88</v>
      </c>
      <c r="J10" s="8" t="s">
        <v>11</v>
      </c>
      <c r="K10" s="47" t="s">
        <v>12</v>
      </c>
      <c r="L10" s="43">
        <v>4790</v>
      </c>
      <c r="M10" s="40">
        <v>3.9</v>
      </c>
      <c r="N10" s="41">
        <v>90</v>
      </c>
      <c r="O10" s="42">
        <v>37.270000000000003</v>
      </c>
      <c r="P10" s="44">
        <v>2.88</v>
      </c>
    </row>
    <row r="11" spans="1:16" ht="15.6" x14ac:dyDescent="0.3">
      <c r="A11" s="8" t="s">
        <v>13</v>
      </c>
      <c r="B11" s="32" t="s">
        <v>14</v>
      </c>
      <c r="C11" s="10">
        <v>3888</v>
      </c>
      <c r="D11" s="11">
        <v>5.2</v>
      </c>
      <c r="E11" s="12">
        <v>45</v>
      </c>
      <c r="F11" s="13">
        <v>83.99</v>
      </c>
      <c r="G11" s="33">
        <v>0.19</v>
      </c>
      <c r="J11" s="8" t="s">
        <v>13</v>
      </c>
      <c r="K11" s="47" t="s">
        <v>14</v>
      </c>
      <c r="L11" s="43">
        <v>3888</v>
      </c>
      <c r="M11" s="40">
        <v>5.2</v>
      </c>
      <c r="N11" s="41">
        <v>45</v>
      </c>
      <c r="O11" s="42">
        <v>83.99</v>
      </c>
      <c r="P11" s="44">
        <v>0.19</v>
      </c>
    </row>
    <row r="12" spans="1:16" ht="15.6" x14ac:dyDescent="0.3">
      <c r="A12" s="15" t="s">
        <v>15</v>
      </c>
      <c r="B12" s="34" t="s">
        <v>16</v>
      </c>
      <c r="C12" s="10">
        <v>3450</v>
      </c>
      <c r="D12" s="11">
        <v>4.4000000000000004</v>
      </c>
      <c r="E12" s="12">
        <v>65</v>
      </c>
      <c r="F12" s="13">
        <v>30.05</v>
      </c>
      <c r="G12" s="33">
        <v>5.07</v>
      </c>
      <c r="J12" s="15" t="s">
        <v>15</v>
      </c>
      <c r="K12" s="48" t="s">
        <v>16</v>
      </c>
      <c r="L12" s="43">
        <v>3450</v>
      </c>
      <c r="M12" s="40">
        <v>4.4000000000000004</v>
      </c>
      <c r="N12" s="41">
        <v>65</v>
      </c>
      <c r="O12" s="42">
        <v>30.05</v>
      </c>
      <c r="P12" s="44">
        <v>5.07</v>
      </c>
    </row>
    <row r="13" spans="1:16" ht="15.6" x14ac:dyDescent="0.3">
      <c r="A13" s="15" t="s">
        <v>17</v>
      </c>
      <c r="B13" s="34" t="s">
        <v>18</v>
      </c>
      <c r="C13" s="10">
        <v>6240</v>
      </c>
      <c r="D13" s="11">
        <v>3.8</v>
      </c>
      <c r="E13" s="12">
        <v>55</v>
      </c>
      <c r="F13" s="13">
        <v>4.18</v>
      </c>
      <c r="G13" s="33">
        <v>0</v>
      </c>
      <c r="J13" s="15" t="s">
        <v>17</v>
      </c>
      <c r="K13" s="48" t="s">
        <v>18</v>
      </c>
      <c r="L13" s="43">
        <v>6240</v>
      </c>
      <c r="M13" s="40">
        <v>3.8</v>
      </c>
      <c r="N13" s="41">
        <v>55</v>
      </c>
      <c r="O13" s="42">
        <v>4.18</v>
      </c>
      <c r="P13" s="44">
        <v>0</v>
      </c>
    </row>
    <row r="14" spans="1:16" ht="15.6" x14ac:dyDescent="0.3">
      <c r="A14" s="15" t="s">
        <v>19</v>
      </c>
      <c r="B14" s="34" t="s">
        <v>20</v>
      </c>
      <c r="C14" s="10">
        <v>5930</v>
      </c>
      <c r="D14" s="11">
        <v>3.9</v>
      </c>
      <c r="E14" s="12">
        <v>36</v>
      </c>
      <c r="F14" s="13">
        <v>14.95</v>
      </c>
      <c r="G14" s="33">
        <v>0.44</v>
      </c>
      <c r="J14" s="15" t="s">
        <v>19</v>
      </c>
      <c r="K14" s="48" t="s">
        <v>20</v>
      </c>
      <c r="L14" s="43">
        <v>5930</v>
      </c>
      <c r="M14" s="40">
        <v>3.9</v>
      </c>
      <c r="N14" s="41">
        <v>36</v>
      </c>
      <c r="O14" s="42">
        <v>14.95</v>
      </c>
      <c r="P14" s="44">
        <v>0.44</v>
      </c>
    </row>
    <row r="15" spans="1:16" ht="15.6" x14ac:dyDescent="0.3">
      <c r="A15" s="17">
        <v>9</v>
      </c>
      <c r="B15" s="35" t="s">
        <v>21</v>
      </c>
      <c r="C15" s="19">
        <v>3290</v>
      </c>
      <c r="D15" s="20">
        <v>5.9</v>
      </c>
      <c r="E15" s="21">
        <v>40</v>
      </c>
      <c r="F15" s="22">
        <v>11</v>
      </c>
      <c r="G15" s="36">
        <v>0.8</v>
      </c>
      <c r="J15" s="24">
        <v>9</v>
      </c>
      <c r="K15" s="48" t="s">
        <v>21</v>
      </c>
      <c r="L15" s="43">
        <v>3290</v>
      </c>
      <c r="M15" s="40">
        <v>5.9</v>
      </c>
      <c r="N15" s="41">
        <v>40</v>
      </c>
      <c r="O15" s="42">
        <v>11</v>
      </c>
      <c r="P15" s="44">
        <v>0.8</v>
      </c>
    </row>
    <row r="16" spans="1:16" ht="15.6" x14ac:dyDescent="0.3">
      <c r="B16" s="66" t="s">
        <v>22</v>
      </c>
      <c r="C16" s="11">
        <f>MAX(C7:C15)</f>
        <v>6240</v>
      </c>
      <c r="D16" s="11">
        <f t="shared" ref="D16:G16" si="0">MAX(D7:D15)</f>
        <v>7</v>
      </c>
      <c r="E16" s="11">
        <f t="shared" si="0"/>
        <v>90</v>
      </c>
      <c r="F16" s="11">
        <f t="shared" si="0"/>
        <v>83.99</v>
      </c>
      <c r="G16" s="70">
        <f t="shared" si="0"/>
        <v>14.34</v>
      </c>
      <c r="J16" s="25">
        <v>10</v>
      </c>
      <c r="K16" s="48" t="s">
        <v>23</v>
      </c>
      <c r="L16" s="45">
        <v>6240</v>
      </c>
      <c r="M16" s="41">
        <v>8</v>
      </c>
      <c r="N16" s="41">
        <v>90</v>
      </c>
      <c r="O16" s="41">
        <v>100</v>
      </c>
      <c r="P16" s="44">
        <v>17.87</v>
      </c>
    </row>
    <row r="17" spans="1:18" ht="15.6" x14ac:dyDescent="0.3">
      <c r="B17" s="67" t="s">
        <v>24</v>
      </c>
      <c r="C17" s="62">
        <f>MIN(C7:C15)</f>
        <v>3290</v>
      </c>
      <c r="D17" s="62">
        <f t="shared" ref="D17:G17" si="1">MIN(D7:D15)</f>
        <v>3.8</v>
      </c>
      <c r="E17" s="62">
        <f t="shared" si="1"/>
        <v>36</v>
      </c>
      <c r="F17" s="62">
        <f t="shared" si="1"/>
        <v>4.18</v>
      </c>
      <c r="G17" s="63">
        <f t="shared" si="1"/>
        <v>0</v>
      </c>
      <c r="J17" s="26">
        <v>11</v>
      </c>
      <c r="K17" s="48" t="s">
        <v>25</v>
      </c>
      <c r="L17" s="50">
        <v>2640</v>
      </c>
      <c r="M17" s="55">
        <v>3.4</v>
      </c>
      <c r="N17" s="56">
        <v>36</v>
      </c>
      <c r="O17" s="57">
        <v>1</v>
      </c>
      <c r="P17" s="58">
        <v>0</v>
      </c>
    </row>
    <row r="18" spans="1:18" ht="15.6" x14ac:dyDescent="0.3">
      <c r="K18" s="68" t="s">
        <v>22</v>
      </c>
      <c r="L18" s="59">
        <f>MAX(L7:L17)</f>
        <v>6240</v>
      </c>
      <c r="M18" s="31">
        <f t="shared" ref="M18:P18" si="2">MAX(M7:M17)</f>
        <v>8</v>
      </c>
      <c r="N18" s="31">
        <f t="shared" si="2"/>
        <v>90</v>
      </c>
      <c r="O18" s="31">
        <f t="shared" si="2"/>
        <v>100</v>
      </c>
      <c r="P18" s="60">
        <f t="shared" si="2"/>
        <v>17.87</v>
      </c>
    </row>
    <row r="19" spans="1:18" ht="15.6" x14ac:dyDescent="0.3">
      <c r="K19" s="69" t="s">
        <v>24</v>
      </c>
      <c r="L19" s="61">
        <f>MIN(L7:L17)</f>
        <v>2640</v>
      </c>
      <c r="M19" s="62">
        <f t="shared" ref="M19:P19" si="3">MIN(M7:M17)</f>
        <v>3.4</v>
      </c>
      <c r="N19" s="62">
        <f t="shared" si="3"/>
        <v>36</v>
      </c>
      <c r="O19" s="62">
        <f t="shared" si="3"/>
        <v>1</v>
      </c>
      <c r="P19" s="63">
        <f t="shared" si="3"/>
        <v>0</v>
      </c>
    </row>
    <row r="20" spans="1:18" x14ac:dyDescent="0.3">
      <c r="L20" s="12"/>
      <c r="M20" s="12"/>
      <c r="N20" s="12"/>
      <c r="O20" s="12"/>
      <c r="P20" s="12"/>
    </row>
    <row r="22" spans="1:18" x14ac:dyDescent="0.3">
      <c r="A22" s="2"/>
      <c r="B22" s="3"/>
      <c r="C22" s="113" t="s">
        <v>0</v>
      </c>
      <c r="D22" s="114"/>
      <c r="E22" s="114"/>
      <c r="F22" s="114"/>
      <c r="G22" s="115"/>
      <c r="J22" s="2"/>
      <c r="K22" s="3"/>
      <c r="L22" s="113" t="s">
        <v>0</v>
      </c>
      <c r="M22" s="114"/>
      <c r="N22" s="114"/>
      <c r="O22" s="114"/>
      <c r="P22" s="115"/>
    </row>
    <row r="23" spans="1:18" x14ac:dyDescent="0.3">
      <c r="C23" s="71">
        <v>1</v>
      </c>
      <c r="D23" s="72">
        <v>1</v>
      </c>
      <c r="E23" s="72">
        <v>1</v>
      </c>
      <c r="F23" s="72">
        <v>1</v>
      </c>
      <c r="G23" s="73">
        <v>1</v>
      </c>
      <c r="L23" s="71">
        <v>1</v>
      </c>
      <c r="M23" s="72">
        <v>1</v>
      </c>
      <c r="N23" s="72">
        <v>1</v>
      </c>
      <c r="O23" s="72">
        <v>1</v>
      </c>
      <c r="P23" s="73">
        <v>1</v>
      </c>
    </row>
    <row r="24" spans="1:18" ht="15" thickBot="1" x14ac:dyDescent="0.35">
      <c r="C24" s="119" t="s">
        <v>1</v>
      </c>
      <c r="D24" s="120"/>
      <c r="E24" s="120"/>
      <c r="F24" s="120"/>
      <c r="G24" s="121"/>
      <c r="L24" s="116" t="s">
        <v>1</v>
      </c>
      <c r="M24" s="117"/>
      <c r="N24" s="117"/>
      <c r="O24" s="117"/>
      <c r="P24" s="118"/>
    </row>
    <row r="25" spans="1:18" ht="15" thickBot="1" x14ac:dyDescent="0.35">
      <c r="A25" s="64" t="s">
        <v>2</v>
      </c>
      <c r="B25" s="65" t="s">
        <v>4</v>
      </c>
      <c r="C25" s="37">
        <v>1</v>
      </c>
      <c r="D25" s="38">
        <v>1</v>
      </c>
      <c r="E25" s="38">
        <v>1</v>
      </c>
      <c r="F25" s="38">
        <v>1</v>
      </c>
      <c r="G25" s="54">
        <v>1</v>
      </c>
      <c r="H25" s="88" t="s">
        <v>26</v>
      </c>
      <c r="I25" s="92"/>
      <c r="J25" s="64" t="s">
        <v>2</v>
      </c>
      <c r="K25" s="5" t="s">
        <v>4</v>
      </c>
      <c r="L25" s="37">
        <v>1</v>
      </c>
      <c r="M25" s="38">
        <v>1</v>
      </c>
      <c r="N25" s="38">
        <v>1</v>
      </c>
      <c r="O25" s="38">
        <v>1</v>
      </c>
      <c r="P25" s="54">
        <v>1</v>
      </c>
      <c r="Q25" s="88" t="s">
        <v>26</v>
      </c>
      <c r="R25" s="92"/>
    </row>
    <row r="26" spans="1:18" ht="15.6" x14ac:dyDescent="0.3">
      <c r="A26" s="6" t="s">
        <v>5</v>
      </c>
      <c r="B26" s="46" t="s">
        <v>6</v>
      </c>
      <c r="C26" s="51">
        <f t="shared" ref="C26:G34" si="4">(C7-C$17)/(C$16-C$17)</f>
        <v>0.12203389830508475</v>
      </c>
      <c r="D26" s="14">
        <f t="shared" si="4"/>
        <v>0.75000000000000011</v>
      </c>
      <c r="E26" s="14">
        <f t="shared" si="4"/>
        <v>7.407407407407407E-2</v>
      </c>
      <c r="F26" s="14">
        <f t="shared" si="4"/>
        <v>0.66457837363738881</v>
      </c>
      <c r="G26" s="14">
        <f t="shared" si="4"/>
        <v>1</v>
      </c>
      <c r="H26" s="98">
        <f t="shared" ref="H26:H34" si="5">SUMPRODUCT(C$23:G$23,C$25:G$25,C26:G26)</f>
        <v>2.6106863460165477</v>
      </c>
      <c r="I26" s="92"/>
      <c r="J26" s="6" t="s">
        <v>5</v>
      </c>
      <c r="K26" s="7" t="s">
        <v>6</v>
      </c>
      <c r="L26" s="99">
        <f>(L7-L$19)/(L$18-L$19)</f>
        <v>0.28055555555555556</v>
      </c>
      <c r="M26" s="99">
        <f t="shared" ref="M26:P26" si="6">(M7-M$19)/(M$18-M$19)</f>
        <v>0.60869565217391319</v>
      </c>
      <c r="N26" s="99">
        <f t="shared" si="6"/>
        <v>7.407407407407407E-2</v>
      </c>
      <c r="O26" s="99">
        <f t="shared" si="6"/>
        <v>0.56787878787878787</v>
      </c>
      <c r="P26" s="99">
        <f t="shared" si="6"/>
        <v>0.80246222719641858</v>
      </c>
      <c r="Q26" s="98">
        <f>SUMPRODUCT(L$23:P$23,L$25:P$25,L26:P26)</f>
        <v>2.3336662968787492</v>
      </c>
      <c r="R26" s="92"/>
    </row>
    <row r="27" spans="1:18" ht="15.6" x14ac:dyDescent="0.3">
      <c r="A27" s="8" t="s">
        <v>7</v>
      </c>
      <c r="B27" s="47" t="s">
        <v>8</v>
      </c>
      <c r="C27" s="51">
        <f t="shared" si="4"/>
        <v>8.8135593220338981E-2</v>
      </c>
      <c r="D27" s="14">
        <f t="shared" si="4"/>
        <v>1</v>
      </c>
      <c r="E27" s="14">
        <f t="shared" si="4"/>
        <v>0.53703703703703709</v>
      </c>
      <c r="F27" s="14">
        <f t="shared" si="4"/>
        <v>0.64929206866307476</v>
      </c>
      <c r="G27" s="14">
        <f t="shared" si="4"/>
        <v>0.45885634588563462</v>
      </c>
      <c r="H27" s="98">
        <f t="shared" si="5"/>
        <v>2.7333210448060856</v>
      </c>
      <c r="I27" s="92"/>
      <c r="J27" s="8" t="s">
        <v>7</v>
      </c>
      <c r="K27" s="9" t="s">
        <v>8</v>
      </c>
      <c r="L27" s="99">
        <f t="shared" ref="L27:L36" si="7">(L8-L$19)/(L$18-L$19)</f>
        <v>0.25277777777777777</v>
      </c>
      <c r="M27" s="99">
        <f t="shared" ref="M27:P27" si="8">(M8-M$19)/(M$18-M$19)</f>
        <v>0.78260869565217395</v>
      </c>
      <c r="N27" s="99">
        <f t="shared" si="8"/>
        <v>0.53703703703703709</v>
      </c>
      <c r="O27" s="99">
        <f t="shared" si="8"/>
        <v>0.55555555555555558</v>
      </c>
      <c r="P27" s="99">
        <f t="shared" si="8"/>
        <v>0.36821488528259649</v>
      </c>
      <c r="Q27" s="98">
        <f t="shared" ref="Q27:Q36" si="9">SUMPRODUCT(L$23:P$23,L$25:P$25,L27:P27)</f>
        <v>2.4961939513051412</v>
      </c>
      <c r="R27" s="92"/>
    </row>
    <row r="28" spans="1:18" ht="15.6" x14ac:dyDescent="0.3">
      <c r="A28" s="8" t="s">
        <v>9</v>
      </c>
      <c r="B28" s="47" t="s">
        <v>10</v>
      </c>
      <c r="C28" s="51">
        <f t="shared" si="4"/>
        <v>0.86101694915254234</v>
      </c>
      <c r="D28" s="14">
        <f t="shared" si="4"/>
        <v>0.12500000000000011</v>
      </c>
      <c r="E28" s="14">
        <f>(E9-E$17)/(E$16-E$17)</f>
        <v>0.53703703703703709</v>
      </c>
      <c r="F28" s="14">
        <f t="shared" si="4"/>
        <v>0.44981831850645282</v>
      </c>
      <c r="G28" s="14">
        <f t="shared" si="4"/>
        <v>0.32635983263598323</v>
      </c>
      <c r="H28" s="98">
        <f t="shared" si="5"/>
        <v>2.2992321373320155</v>
      </c>
      <c r="I28" s="92"/>
      <c r="J28" s="8" t="s">
        <v>9</v>
      </c>
      <c r="K28" s="9" t="s">
        <v>10</v>
      </c>
      <c r="L28" s="99">
        <f t="shared" si="7"/>
        <v>0.88611111111111107</v>
      </c>
      <c r="M28" s="99">
        <f t="shared" ref="M28:P28" si="10">(M9-M$19)/(M$18-M$19)</f>
        <v>0.17391304347826095</v>
      </c>
      <c r="N28" s="99">
        <f t="shared" si="10"/>
        <v>0.53703703703703709</v>
      </c>
      <c r="O28" s="99">
        <f t="shared" si="10"/>
        <v>0.39474747474747474</v>
      </c>
      <c r="P28" s="99">
        <f t="shared" si="10"/>
        <v>0.26189143816452154</v>
      </c>
      <c r="Q28" s="98">
        <f t="shared" si="9"/>
        <v>2.2537001045384053</v>
      </c>
      <c r="R28" s="92"/>
    </row>
    <row r="29" spans="1:18" ht="15.6" x14ac:dyDescent="0.3">
      <c r="A29" s="8" t="s">
        <v>11</v>
      </c>
      <c r="B29" s="47" t="s">
        <v>12</v>
      </c>
      <c r="C29" s="51">
        <f t="shared" si="4"/>
        <v>0.50847457627118642</v>
      </c>
      <c r="D29" s="14">
        <f t="shared" si="4"/>
        <v>3.1250000000000028E-2</v>
      </c>
      <c r="E29" s="14">
        <f t="shared" si="4"/>
        <v>1</v>
      </c>
      <c r="F29" s="14">
        <f t="shared" si="4"/>
        <v>0.41460969803282799</v>
      </c>
      <c r="G29" s="14">
        <f t="shared" si="4"/>
        <v>0.20083682008368201</v>
      </c>
      <c r="H29" s="98">
        <f t="shared" si="5"/>
        <v>2.1551710943876965</v>
      </c>
      <c r="I29" s="92"/>
      <c r="J29" s="8" t="s">
        <v>11</v>
      </c>
      <c r="K29" s="9" t="s">
        <v>12</v>
      </c>
      <c r="L29" s="99">
        <f t="shared" si="7"/>
        <v>0.59722222222222221</v>
      </c>
      <c r="M29" s="99">
        <f t="shared" ref="M29:P29" si="11">(M10-M$19)/(M$18-M$19)</f>
        <v>0.10869565217391305</v>
      </c>
      <c r="N29" s="99">
        <f t="shared" si="11"/>
        <v>1</v>
      </c>
      <c r="O29" s="99">
        <f t="shared" si="11"/>
        <v>0.36636363636363639</v>
      </c>
      <c r="P29" s="99">
        <f t="shared" si="11"/>
        <v>0.16116396194739785</v>
      </c>
      <c r="Q29" s="98">
        <f t="shared" si="9"/>
        <v>2.2334454727071695</v>
      </c>
      <c r="R29" s="92"/>
    </row>
    <row r="30" spans="1:18" ht="15.6" x14ac:dyDescent="0.3">
      <c r="A30" s="8" t="s">
        <v>13</v>
      </c>
      <c r="B30" s="47" t="s">
        <v>14</v>
      </c>
      <c r="C30" s="51">
        <f t="shared" si="4"/>
        <v>0.20271186440677966</v>
      </c>
      <c r="D30" s="14">
        <f t="shared" si="4"/>
        <v>0.43750000000000011</v>
      </c>
      <c r="E30" s="14">
        <f t="shared" si="4"/>
        <v>0.16666666666666666</v>
      </c>
      <c r="F30" s="14">
        <f t="shared" si="4"/>
        <v>1</v>
      </c>
      <c r="G30" s="14">
        <f t="shared" si="4"/>
        <v>1.3249651324965132E-2</v>
      </c>
      <c r="H30" s="98">
        <f t="shared" si="5"/>
        <v>1.8201281823984115</v>
      </c>
      <c r="I30" s="92"/>
      <c r="J30" s="8" t="s">
        <v>13</v>
      </c>
      <c r="K30" s="9" t="s">
        <v>14</v>
      </c>
      <c r="L30" s="99">
        <f t="shared" si="7"/>
        <v>0.34666666666666668</v>
      </c>
      <c r="M30" s="99">
        <f t="shared" ref="M30:P30" si="12">(M11-M$19)/(M$18-M$19)</f>
        <v>0.39130434782608703</v>
      </c>
      <c r="N30" s="99">
        <f t="shared" si="12"/>
        <v>0.16666666666666666</v>
      </c>
      <c r="O30" s="99">
        <f t="shared" si="12"/>
        <v>0.83828282828282819</v>
      </c>
      <c r="P30" s="99">
        <f t="shared" si="12"/>
        <v>1.0632344711807499E-2</v>
      </c>
      <c r="Q30" s="98">
        <f t="shared" si="9"/>
        <v>1.7535528541540562</v>
      </c>
      <c r="R30" s="92"/>
    </row>
    <row r="31" spans="1:18" ht="15.6" x14ac:dyDescent="0.3">
      <c r="A31" s="15" t="s">
        <v>15</v>
      </c>
      <c r="B31" s="48" t="s">
        <v>16</v>
      </c>
      <c r="C31" s="51">
        <f t="shared" si="4"/>
        <v>5.4237288135593219E-2</v>
      </c>
      <c r="D31" s="14">
        <f t="shared" si="4"/>
        <v>0.18750000000000017</v>
      </c>
      <c r="E31" s="14">
        <f t="shared" si="4"/>
        <v>0.53703703703703709</v>
      </c>
      <c r="F31" s="14">
        <f t="shared" si="4"/>
        <v>0.32414484400451071</v>
      </c>
      <c r="G31" s="14">
        <f t="shared" si="4"/>
        <v>0.35355648535564854</v>
      </c>
      <c r="H31" s="98">
        <f t="shared" si="5"/>
        <v>1.4564756545327897</v>
      </c>
      <c r="I31" s="92"/>
      <c r="J31" s="15" t="s">
        <v>15</v>
      </c>
      <c r="K31" s="16" t="s">
        <v>16</v>
      </c>
      <c r="L31" s="99">
        <f t="shared" si="7"/>
        <v>0.22500000000000001</v>
      </c>
      <c r="M31" s="99">
        <f t="shared" ref="M31:P31" si="13">(M12-M$19)/(M$18-M$19)</f>
        <v>0.21739130434782619</v>
      </c>
      <c r="N31" s="99">
        <f t="shared" si="13"/>
        <v>0.53703703703703709</v>
      </c>
      <c r="O31" s="99">
        <f t="shared" si="13"/>
        <v>0.29343434343434344</v>
      </c>
      <c r="P31" s="99">
        <f t="shared" si="13"/>
        <v>0.2837157246782317</v>
      </c>
      <c r="Q31" s="98">
        <f t="shared" si="9"/>
        <v>1.5565784094974382</v>
      </c>
      <c r="R31" s="92"/>
    </row>
    <row r="32" spans="1:18" ht="15.6" x14ac:dyDescent="0.3">
      <c r="A32" s="15" t="s">
        <v>17</v>
      </c>
      <c r="B32" s="48" t="s">
        <v>18</v>
      </c>
      <c r="C32" s="51">
        <f t="shared" si="4"/>
        <v>1</v>
      </c>
      <c r="D32" s="14">
        <f t="shared" si="4"/>
        <v>0</v>
      </c>
      <c r="E32" s="14">
        <f t="shared" si="4"/>
        <v>0.35185185185185186</v>
      </c>
      <c r="F32" s="14">
        <f t="shared" si="4"/>
        <v>0</v>
      </c>
      <c r="G32" s="14">
        <f t="shared" si="4"/>
        <v>0</v>
      </c>
      <c r="H32" s="98">
        <f t="shared" si="5"/>
        <v>1.3518518518518519</v>
      </c>
      <c r="I32" s="92"/>
      <c r="J32" s="15" t="s">
        <v>17</v>
      </c>
      <c r="K32" s="16" t="s">
        <v>18</v>
      </c>
      <c r="L32" s="99">
        <f t="shared" si="7"/>
        <v>1</v>
      </c>
      <c r="M32" s="99">
        <f t="shared" ref="M32:P32" si="14">(M13-M$19)/(M$18-M$19)</f>
        <v>8.6956521739130418E-2</v>
      </c>
      <c r="N32" s="99">
        <f t="shared" si="14"/>
        <v>0.35185185185185186</v>
      </c>
      <c r="O32" s="99">
        <f t="shared" si="14"/>
        <v>3.212121212121212E-2</v>
      </c>
      <c r="P32" s="99">
        <f t="shared" si="14"/>
        <v>0</v>
      </c>
      <c r="Q32" s="98">
        <f t="shared" si="9"/>
        <v>1.4709295857121945</v>
      </c>
      <c r="R32" s="92"/>
    </row>
    <row r="33" spans="1:18" ht="15.6" x14ac:dyDescent="0.3">
      <c r="A33" s="15" t="s">
        <v>19</v>
      </c>
      <c r="B33" s="48" t="s">
        <v>20</v>
      </c>
      <c r="C33" s="51">
        <f t="shared" si="4"/>
        <v>0.89491525423728813</v>
      </c>
      <c r="D33" s="14">
        <f t="shared" si="4"/>
        <v>3.1250000000000028E-2</v>
      </c>
      <c r="E33" s="14">
        <f t="shared" si="4"/>
        <v>0</v>
      </c>
      <c r="F33" s="14">
        <f t="shared" si="4"/>
        <v>0.13494549555193583</v>
      </c>
      <c r="G33" s="14">
        <f t="shared" si="4"/>
        <v>3.0683403068340307E-2</v>
      </c>
      <c r="H33" s="98">
        <f t="shared" si="5"/>
        <v>1.0917941528575643</v>
      </c>
      <c r="I33" s="92"/>
      <c r="J33" s="15" t="s">
        <v>19</v>
      </c>
      <c r="K33" s="16" t="s">
        <v>20</v>
      </c>
      <c r="L33" s="99">
        <f t="shared" si="7"/>
        <v>0.91388888888888886</v>
      </c>
      <c r="M33" s="99">
        <f t="shared" ref="M33:P33" si="15">(M14-M$19)/(M$18-M$19)</f>
        <v>0.10869565217391305</v>
      </c>
      <c r="N33" s="99">
        <f t="shared" si="15"/>
        <v>0</v>
      </c>
      <c r="O33" s="99">
        <f t="shared" si="15"/>
        <v>0.1409090909090909</v>
      </c>
      <c r="P33" s="99">
        <f t="shared" si="15"/>
        <v>2.4622271964185784E-2</v>
      </c>
      <c r="Q33" s="98">
        <f t="shared" si="9"/>
        <v>1.1881159039360785</v>
      </c>
      <c r="R33" s="92"/>
    </row>
    <row r="34" spans="1:18" ht="16.2" thickBot="1" x14ac:dyDescent="0.35">
      <c r="A34" s="17">
        <v>9</v>
      </c>
      <c r="B34" s="49" t="s">
        <v>21</v>
      </c>
      <c r="C34" s="52">
        <f t="shared" si="4"/>
        <v>0</v>
      </c>
      <c r="D34" s="53">
        <f t="shared" si="4"/>
        <v>0.65625000000000011</v>
      </c>
      <c r="E34" s="53">
        <f t="shared" si="4"/>
        <v>7.407407407407407E-2</v>
      </c>
      <c r="F34" s="53">
        <f t="shared" si="4"/>
        <v>8.5452950758050372E-2</v>
      </c>
      <c r="G34" s="53">
        <f t="shared" si="4"/>
        <v>5.5788005578800565E-2</v>
      </c>
      <c r="H34" s="100">
        <f t="shared" si="5"/>
        <v>0.87156503041092515</v>
      </c>
      <c r="I34" s="92"/>
      <c r="J34" s="24">
        <v>9</v>
      </c>
      <c r="K34" s="16" t="s">
        <v>21</v>
      </c>
      <c r="L34" s="99">
        <f t="shared" si="7"/>
        <v>0.18055555555555555</v>
      </c>
      <c r="M34" s="99">
        <f t="shared" ref="M34:P34" si="16">(M15-M$19)/(M$18-M$19)</f>
        <v>0.54347826086956541</v>
      </c>
      <c r="N34" s="99">
        <f t="shared" si="16"/>
        <v>7.407407407407407E-2</v>
      </c>
      <c r="O34" s="99">
        <f t="shared" si="16"/>
        <v>0.10101010101010101</v>
      </c>
      <c r="P34" s="99">
        <f t="shared" si="16"/>
        <v>4.4767767207610519E-2</v>
      </c>
      <c r="Q34" s="98">
        <f t="shared" si="9"/>
        <v>0.94388575871690661</v>
      </c>
      <c r="R34" s="92"/>
    </row>
    <row r="35" spans="1:18" ht="15.6" x14ac:dyDescent="0.3">
      <c r="H35" s="92"/>
      <c r="I35" s="92"/>
      <c r="J35" s="25">
        <v>10</v>
      </c>
      <c r="K35" s="16" t="s">
        <v>23</v>
      </c>
      <c r="L35" s="99">
        <f t="shared" si="7"/>
        <v>1</v>
      </c>
      <c r="M35" s="99">
        <f t="shared" ref="M35:P35" si="17">(M16-M$19)/(M$18-M$19)</f>
        <v>1</v>
      </c>
      <c r="N35" s="99">
        <f t="shared" si="17"/>
        <v>1</v>
      </c>
      <c r="O35" s="99">
        <f t="shared" si="17"/>
        <v>1</v>
      </c>
      <c r="P35" s="99">
        <f t="shared" si="17"/>
        <v>1</v>
      </c>
      <c r="Q35" s="98">
        <f t="shared" si="9"/>
        <v>5</v>
      </c>
      <c r="R35" s="92"/>
    </row>
    <row r="36" spans="1:18" ht="16.2" thickBot="1" x14ac:dyDescent="0.35">
      <c r="H36" s="92"/>
      <c r="I36" s="92"/>
      <c r="J36" s="26">
        <v>11</v>
      </c>
      <c r="K36" s="18" t="s">
        <v>25</v>
      </c>
      <c r="L36" s="101">
        <f t="shared" si="7"/>
        <v>0</v>
      </c>
      <c r="M36" s="101">
        <f t="shared" ref="M36:P36" si="18">(M17-M$19)/(M$18-M$19)</f>
        <v>0</v>
      </c>
      <c r="N36" s="101">
        <f t="shared" si="18"/>
        <v>0</v>
      </c>
      <c r="O36" s="101">
        <f t="shared" si="18"/>
        <v>0</v>
      </c>
      <c r="P36" s="101">
        <f t="shared" si="18"/>
        <v>0</v>
      </c>
      <c r="Q36" s="100">
        <f t="shared" si="9"/>
        <v>0</v>
      </c>
      <c r="R36" s="92"/>
    </row>
    <row r="37" spans="1:18" x14ac:dyDescent="0.3"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</row>
    <row r="38" spans="1:18" ht="15" thickBot="1" x14ac:dyDescent="0.35"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</row>
    <row r="39" spans="1:18" x14ac:dyDescent="0.3">
      <c r="B39" s="111" t="s">
        <v>27</v>
      </c>
      <c r="C39" s="112"/>
      <c r="K39" s="111" t="s">
        <v>28</v>
      </c>
      <c r="L39" s="112"/>
    </row>
    <row r="40" spans="1:18" x14ac:dyDescent="0.3">
      <c r="B40" s="93" t="s">
        <v>4</v>
      </c>
      <c r="C40" s="94" t="s">
        <v>26</v>
      </c>
      <c r="K40" s="93" t="s">
        <v>4</v>
      </c>
      <c r="L40" s="94" t="s">
        <v>29</v>
      </c>
    </row>
    <row r="41" spans="1:18" ht="15.6" x14ac:dyDescent="0.3">
      <c r="B41" s="75" t="s">
        <v>8</v>
      </c>
      <c r="C41" s="76">
        <v>2.7333210448060856</v>
      </c>
      <c r="K41" s="75" t="s">
        <v>23</v>
      </c>
      <c r="L41" s="76">
        <v>5</v>
      </c>
    </row>
    <row r="42" spans="1:18" ht="15.6" x14ac:dyDescent="0.3">
      <c r="B42" s="75" t="s">
        <v>6</v>
      </c>
      <c r="C42" s="76">
        <v>2.6106863460165477</v>
      </c>
      <c r="K42" s="75" t="s">
        <v>8</v>
      </c>
      <c r="L42" s="76">
        <v>2.4961939513051412</v>
      </c>
    </row>
    <row r="43" spans="1:18" ht="15.6" x14ac:dyDescent="0.3">
      <c r="B43" s="75" t="s">
        <v>10</v>
      </c>
      <c r="C43" s="76">
        <v>2.2992321373320155</v>
      </c>
      <c r="K43" s="75" t="s">
        <v>6</v>
      </c>
      <c r="L43" s="76">
        <v>2.3336662968787492</v>
      </c>
    </row>
    <row r="44" spans="1:18" ht="15.6" x14ac:dyDescent="0.3">
      <c r="B44" s="75" t="s">
        <v>12</v>
      </c>
      <c r="C44" s="76">
        <v>2.1551710943876965</v>
      </c>
      <c r="K44" s="75" t="s">
        <v>10</v>
      </c>
      <c r="L44" s="76">
        <v>2.2537001045384053</v>
      </c>
    </row>
    <row r="45" spans="1:18" ht="15.6" x14ac:dyDescent="0.3">
      <c r="B45" s="75" t="s">
        <v>14</v>
      </c>
      <c r="C45" s="76">
        <v>1.8201281823984115</v>
      </c>
      <c r="K45" s="75" t="s">
        <v>12</v>
      </c>
      <c r="L45" s="76">
        <v>2.2334454727071695</v>
      </c>
    </row>
    <row r="46" spans="1:18" ht="15.6" x14ac:dyDescent="0.3">
      <c r="B46" s="77" t="s">
        <v>16</v>
      </c>
      <c r="C46" s="76">
        <v>1.4564756545327897</v>
      </c>
      <c r="K46" s="75" t="s">
        <v>14</v>
      </c>
      <c r="L46" s="76">
        <v>1.7535528541540562</v>
      </c>
    </row>
    <row r="47" spans="1:18" ht="15.6" x14ac:dyDescent="0.3">
      <c r="B47" s="77" t="s">
        <v>18</v>
      </c>
      <c r="C47" s="76">
        <v>1.3518518518518519</v>
      </c>
      <c r="K47" s="75" t="s">
        <v>16</v>
      </c>
      <c r="L47" s="76">
        <v>1.5565784094974382</v>
      </c>
    </row>
    <row r="48" spans="1:18" ht="15.6" x14ac:dyDescent="0.3">
      <c r="B48" s="77" t="s">
        <v>20</v>
      </c>
      <c r="C48" s="76">
        <v>1.0917941528575643</v>
      </c>
      <c r="K48" s="75" t="s">
        <v>18</v>
      </c>
      <c r="L48" s="76">
        <v>1.4709295857121945</v>
      </c>
    </row>
    <row r="49" spans="2:12" ht="16.2" thickBot="1" x14ac:dyDescent="0.35">
      <c r="B49" s="78" t="s">
        <v>21</v>
      </c>
      <c r="C49" s="79">
        <v>0.87156503041092515</v>
      </c>
      <c r="K49" s="75" t="s">
        <v>20</v>
      </c>
      <c r="L49" s="76">
        <v>1.1881159039360785</v>
      </c>
    </row>
    <row r="50" spans="2:12" ht="15.6" x14ac:dyDescent="0.3">
      <c r="C50" s="29"/>
      <c r="K50" s="75" t="s">
        <v>21</v>
      </c>
      <c r="L50" s="76">
        <v>0.94388575871690661</v>
      </c>
    </row>
    <row r="51" spans="2:12" ht="16.2" thickBot="1" x14ac:dyDescent="0.35">
      <c r="C51" s="29"/>
      <c r="K51" s="78" t="s">
        <v>25</v>
      </c>
      <c r="L51" s="79">
        <v>0</v>
      </c>
    </row>
  </sheetData>
  <sortState xmlns:xlrd2="http://schemas.microsoft.com/office/spreadsheetml/2017/richdata2" ref="K41:L51">
    <sortCondition descending="1" ref="L41:L51"/>
  </sortState>
  <mergeCells count="10">
    <mergeCell ref="K39:L39"/>
    <mergeCell ref="B39:C39"/>
    <mergeCell ref="L22:P22"/>
    <mergeCell ref="L24:P24"/>
    <mergeCell ref="C3:G3"/>
    <mergeCell ref="L3:P3"/>
    <mergeCell ref="C5:G5"/>
    <mergeCell ref="L5:P5"/>
    <mergeCell ref="C22:G22"/>
    <mergeCell ref="C24:G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A83BD-E1A7-41CB-92F3-B4E89EED336C}">
  <dimension ref="A1:L36"/>
  <sheetViews>
    <sheetView topLeftCell="A21" workbookViewId="0">
      <selection activeCell="H32" sqref="H32"/>
    </sheetView>
  </sheetViews>
  <sheetFormatPr defaultRowHeight="14.4" x14ac:dyDescent="0.3"/>
  <cols>
    <col min="2" max="2" width="14.109375" bestFit="1" customWidth="1"/>
    <col min="11" max="11" width="14.109375" bestFit="1" customWidth="1"/>
  </cols>
  <sheetData>
    <row r="1" spans="1:7" ht="21" x14ac:dyDescent="0.4">
      <c r="A1" s="110" t="s">
        <v>30</v>
      </c>
    </row>
    <row r="2" spans="1:7" ht="15" thickBot="1" x14ac:dyDescent="0.35"/>
    <row r="3" spans="1:7" x14ac:dyDescent="0.3">
      <c r="A3" s="2"/>
      <c r="B3" s="3"/>
      <c r="C3" s="122" t="s">
        <v>0</v>
      </c>
      <c r="D3" s="123"/>
      <c r="E3" s="123"/>
      <c r="F3" s="123"/>
      <c r="G3" s="124"/>
    </row>
    <row r="4" spans="1:7" x14ac:dyDescent="0.3">
      <c r="C4" s="81">
        <v>1</v>
      </c>
      <c r="D4" s="80">
        <v>1</v>
      </c>
      <c r="E4" s="80">
        <v>1</v>
      </c>
      <c r="F4" s="80">
        <v>1</v>
      </c>
      <c r="G4" s="82">
        <v>1</v>
      </c>
    </row>
    <row r="5" spans="1:7" ht="15" thickBot="1" x14ac:dyDescent="0.35">
      <c r="C5" s="125" t="s">
        <v>1</v>
      </c>
      <c r="D5" s="126"/>
      <c r="E5" s="126"/>
      <c r="F5" s="126"/>
      <c r="G5" s="127"/>
    </row>
    <row r="6" spans="1:7" ht="15" thickBot="1" x14ac:dyDescent="0.35">
      <c r="A6" s="64" t="s">
        <v>2</v>
      </c>
      <c r="B6" s="65" t="s">
        <v>31</v>
      </c>
      <c r="C6" s="83">
        <v>1</v>
      </c>
      <c r="D6" s="84">
        <v>1</v>
      </c>
      <c r="E6" s="84">
        <v>1</v>
      </c>
      <c r="F6" s="84">
        <v>1</v>
      </c>
      <c r="G6" s="85">
        <v>1</v>
      </c>
    </row>
    <row r="7" spans="1:7" ht="15.6" x14ac:dyDescent="0.3">
      <c r="A7" s="6" t="s">
        <v>5</v>
      </c>
      <c r="B7" s="7" t="s">
        <v>6</v>
      </c>
      <c r="C7" s="10">
        <v>3650</v>
      </c>
      <c r="D7" s="11">
        <v>6.2</v>
      </c>
      <c r="E7" s="12">
        <v>40</v>
      </c>
      <c r="F7" s="13">
        <v>57.22</v>
      </c>
      <c r="G7" s="86">
        <v>14.34</v>
      </c>
    </row>
    <row r="8" spans="1:7" ht="15.6" x14ac:dyDescent="0.3">
      <c r="A8" s="8" t="s">
        <v>7</v>
      </c>
      <c r="B8" s="9" t="s">
        <v>8</v>
      </c>
      <c r="C8" s="10">
        <v>3550</v>
      </c>
      <c r="D8" s="11">
        <v>7</v>
      </c>
      <c r="E8" s="12">
        <v>65</v>
      </c>
      <c r="F8" s="13">
        <v>56</v>
      </c>
      <c r="G8" s="86">
        <v>6.58</v>
      </c>
    </row>
    <row r="9" spans="1:7" ht="15.6" x14ac:dyDescent="0.3">
      <c r="A9" s="8" t="s">
        <v>9</v>
      </c>
      <c r="B9" s="9" t="s">
        <v>10</v>
      </c>
      <c r="C9" s="10">
        <v>5830</v>
      </c>
      <c r="D9" s="11">
        <v>4.2</v>
      </c>
      <c r="E9" s="12">
        <v>65</v>
      </c>
      <c r="F9" s="13">
        <v>40.08</v>
      </c>
      <c r="G9" s="86">
        <v>4.68</v>
      </c>
    </row>
    <row r="10" spans="1:7" ht="15.6" x14ac:dyDescent="0.3">
      <c r="A10" s="8" t="s">
        <v>11</v>
      </c>
      <c r="B10" s="9" t="s">
        <v>12</v>
      </c>
      <c r="C10" s="10">
        <v>4790</v>
      </c>
      <c r="D10" s="11">
        <v>3.9</v>
      </c>
      <c r="E10" s="12">
        <v>90</v>
      </c>
      <c r="F10" s="13">
        <v>37.270000000000003</v>
      </c>
      <c r="G10" s="86">
        <v>2.88</v>
      </c>
    </row>
    <row r="11" spans="1:7" ht="15.6" x14ac:dyDescent="0.3">
      <c r="A11" s="8" t="s">
        <v>13</v>
      </c>
      <c r="B11" s="9" t="s">
        <v>14</v>
      </c>
      <c r="C11" s="10">
        <v>3888</v>
      </c>
      <c r="D11" s="11">
        <v>5.2</v>
      </c>
      <c r="E11" s="12">
        <v>45</v>
      </c>
      <c r="F11" s="13">
        <v>83.99</v>
      </c>
      <c r="G11" s="86">
        <v>0.19</v>
      </c>
    </row>
    <row r="12" spans="1:7" ht="15.6" x14ac:dyDescent="0.3">
      <c r="A12" s="15" t="s">
        <v>15</v>
      </c>
      <c r="B12" s="16" t="s">
        <v>16</v>
      </c>
      <c r="C12" s="10">
        <v>3450</v>
      </c>
      <c r="D12" s="11">
        <v>4.4000000000000004</v>
      </c>
      <c r="E12" s="12">
        <v>65</v>
      </c>
      <c r="F12" s="13">
        <v>30.05</v>
      </c>
      <c r="G12" s="86">
        <v>5.07</v>
      </c>
    </row>
    <row r="13" spans="1:7" ht="15.6" x14ac:dyDescent="0.3">
      <c r="A13" s="15" t="s">
        <v>17</v>
      </c>
      <c r="B13" s="16" t="s">
        <v>18</v>
      </c>
      <c r="C13" s="10">
        <v>6240</v>
      </c>
      <c r="D13" s="11">
        <v>3.8</v>
      </c>
      <c r="E13" s="12">
        <v>55</v>
      </c>
      <c r="F13" s="13">
        <v>4.18</v>
      </c>
      <c r="G13" s="86">
        <v>0</v>
      </c>
    </row>
    <row r="14" spans="1:7" ht="15.6" x14ac:dyDescent="0.3">
      <c r="A14" s="15" t="s">
        <v>19</v>
      </c>
      <c r="B14" s="16" t="s">
        <v>20</v>
      </c>
      <c r="C14" s="10">
        <v>5930</v>
      </c>
      <c r="D14" s="11">
        <v>3.9</v>
      </c>
      <c r="E14" s="12">
        <v>36</v>
      </c>
      <c r="F14" s="13">
        <v>14.95</v>
      </c>
      <c r="G14" s="86">
        <v>0.44</v>
      </c>
    </row>
    <row r="15" spans="1:7" ht="16.2" thickBot="1" x14ac:dyDescent="0.35">
      <c r="A15" s="17">
        <v>9</v>
      </c>
      <c r="B15" s="18" t="s">
        <v>21</v>
      </c>
      <c r="C15" s="19">
        <v>3290</v>
      </c>
      <c r="D15" s="20">
        <v>5.9</v>
      </c>
      <c r="E15" s="21">
        <v>40</v>
      </c>
      <c r="F15" s="22">
        <v>11</v>
      </c>
      <c r="G15" s="87">
        <v>0.8</v>
      </c>
    </row>
    <row r="16" spans="1:7" ht="15.6" x14ac:dyDescent="0.3">
      <c r="B16" s="89" t="s">
        <v>22</v>
      </c>
      <c r="C16" s="10">
        <f>MAX(C7:C15)</f>
        <v>6240</v>
      </c>
      <c r="D16" s="11">
        <f t="shared" ref="D16:G16" si="0">MAX(D7:D15)</f>
        <v>7</v>
      </c>
      <c r="E16" s="11">
        <f t="shared" si="0"/>
        <v>90</v>
      </c>
      <c r="F16" s="11">
        <f t="shared" si="0"/>
        <v>83.99</v>
      </c>
      <c r="G16" s="128">
        <f t="shared" si="0"/>
        <v>14.34</v>
      </c>
    </row>
    <row r="17" spans="1:12" ht="15.6" x14ac:dyDescent="0.3">
      <c r="B17" s="90" t="s">
        <v>24</v>
      </c>
      <c r="C17" s="10">
        <f>MIN(C7:C15)</f>
        <v>3290</v>
      </c>
      <c r="D17" s="11">
        <f t="shared" ref="D17:G17" si="1">MIN(D7:D15)</f>
        <v>3.8</v>
      </c>
      <c r="E17" s="11">
        <f t="shared" si="1"/>
        <v>36</v>
      </c>
      <c r="F17" s="11">
        <f t="shared" si="1"/>
        <v>4.18</v>
      </c>
      <c r="G17" s="128">
        <f t="shared" si="1"/>
        <v>0</v>
      </c>
    </row>
    <row r="18" spans="1:12" ht="16.2" thickBot="1" x14ac:dyDescent="0.35">
      <c r="B18" s="91" t="s">
        <v>32</v>
      </c>
      <c r="C18" s="129">
        <f>SQRT(SUMSQ(C7:C15))</f>
        <v>13957.20760037623</v>
      </c>
      <c r="D18" s="21">
        <f t="shared" ref="D18:G18" si="2">SQRT(SUMSQ(D7:D15))</f>
        <v>15.203617990465297</v>
      </c>
      <c r="E18" s="21">
        <f t="shared" si="2"/>
        <v>174.12926233117742</v>
      </c>
      <c r="F18" s="21">
        <f t="shared" si="2"/>
        <v>133.13483841579557</v>
      </c>
      <c r="G18" s="130">
        <f t="shared" si="2"/>
        <v>17.484375882484336</v>
      </c>
    </row>
    <row r="20" spans="1:12" ht="15" thickBot="1" x14ac:dyDescent="0.35"/>
    <row r="21" spans="1:12" x14ac:dyDescent="0.3">
      <c r="A21" s="2"/>
      <c r="B21" s="3"/>
      <c r="C21" s="122" t="s">
        <v>0</v>
      </c>
      <c r="D21" s="123"/>
      <c r="E21" s="123"/>
      <c r="F21" s="123"/>
      <c r="G21" s="124"/>
    </row>
    <row r="22" spans="1:12" x14ac:dyDescent="0.3">
      <c r="C22" s="81">
        <v>1</v>
      </c>
      <c r="D22" s="80">
        <v>1</v>
      </c>
      <c r="E22" s="80">
        <v>1</v>
      </c>
      <c r="F22" s="80">
        <v>1</v>
      </c>
      <c r="G22" s="82">
        <v>1</v>
      </c>
    </row>
    <row r="23" spans="1:12" ht="15" thickBot="1" x14ac:dyDescent="0.35">
      <c r="C23" s="125" t="s">
        <v>1</v>
      </c>
      <c r="D23" s="126"/>
      <c r="E23" s="126"/>
      <c r="F23" s="126"/>
      <c r="G23" s="127"/>
      <c r="H23" s="92"/>
      <c r="I23" s="92"/>
    </row>
    <row r="24" spans="1:12" ht="15" thickBot="1" x14ac:dyDescent="0.35">
      <c r="A24" s="64" t="s">
        <v>2</v>
      </c>
      <c r="B24" s="65" t="s">
        <v>31</v>
      </c>
      <c r="C24" s="83">
        <v>1</v>
      </c>
      <c r="D24" s="84">
        <v>1</v>
      </c>
      <c r="E24" s="84">
        <v>1</v>
      </c>
      <c r="F24" s="84">
        <v>1</v>
      </c>
      <c r="G24" s="85">
        <v>1</v>
      </c>
      <c r="H24" s="95" t="s">
        <v>29</v>
      </c>
      <c r="I24" s="92"/>
      <c r="K24" s="111" t="s">
        <v>33</v>
      </c>
      <c r="L24" s="112"/>
    </row>
    <row r="25" spans="1:12" ht="15.6" x14ac:dyDescent="0.3">
      <c r="A25" s="6" t="s">
        <v>5</v>
      </c>
      <c r="B25" s="7" t="s">
        <v>6</v>
      </c>
      <c r="C25" s="27">
        <f>C7/C$18</f>
        <v>0.26151362826340785</v>
      </c>
      <c r="D25" s="14">
        <f t="shared" ref="D25:G25" si="3">D7/D$18</f>
        <v>0.40779767052080829</v>
      </c>
      <c r="E25" s="14">
        <f t="shared" si="3"/>
        <v>0.22971440563461284</v>
      </c>
      <c r="F25" s="14">
        <f t="shared" si="3"/>
        <v>0.42978983323129361</v>
      </c>
      <c r="G25" s="86">
        <f t="shared" si="3"/>
        <v>0.82016081651308248</v>
      </c>
      <c r="H25" s="96">
        <f>SUMPRODUCT(C$22:G$22,C$24:G$24,C25:G25)</f>
        <v>2.1489763541632052</v>
      </c>
      <c r="I25" s="92"/>
      <c r="K25" s="93" t="s">
        <v>4</v>
      </c>
      <c r="L25" s="94" t="s">
        <v>26</v>
      </c>
    </row>
    <row r="26" spans="1:12" ht="15.6" x14ac:dyDescent="0.3">
      <c r="A26" s="8" t="s">
        <v>7</v>
      </c>
      <c r="B26" s="9" t="s">
        <v>8</v>
      </c>
      <c r="C26" s="27">
        <f t="shared" ref="C26:C33" si="4">C8/C$18</f>
        <v>0.25434887132468431</v>
      </c>
      <c r="D26" s="14">
        <f t="shared" ref="D26:G26" si="5">D8/D$18</f>
        <v>0.46041672478155771</v>
      </c>
      <c r="E26" s="14">
        <f t="shared" si="5"/>
        <v>0.37328590915624588</v>
      </c>
      <c r="F26" s="14">
        <f t="shared" si="5"/>
        <v>0.42062619120853623</v>
      </c>
      <c r="G26" s="86">
        <f t="shared" si="5"/>
        <v>0.37633599530377143</v>
      </c>
      <c r="H26" s="96">
        <f t="shared" ref="H26:H33" si="6">SUMPRODUCT(C$22:G$22,C$24:G$24,C26:G26)</f>
        <v>1.8850136917747957</v>
      </c>
      <c r="I26" s="92"/>
      <c r="K26" s="75" t="s">
        <v>6</v>
      </c>
      <c r="L26" s="76">
        <v>2.1489763541632052</v>
      </c>
    </row>
    <row r="27" spans="1:12" ht="15.6" x14ac:dyDescent="0.3">
      <c r="A27" s="8" t="s">
        <v>9</v>
      </c>
      <c r="B27" s="9" t="s">
        <v>10</v>
      </c>
      <c r="C27" s="27">
        <f t="shared" si="4"/>
        <v>0.41770532952758016</v>
      </c>
      <c r="D27" s="14">
        <f t="shared" ref="D27:G27" si="7">D9/D$18</f>
        <v>0.27625003486893462</v>
      </c>
      <c r="E27" s="14">
        <f t="shared" si="7"/>
        <v>0.37328590915624588</v>
      </c>
      <c r="F27" s="14">
        <f t="shared" si="7"/>
        <v>0.30104817399353806</v>
      </c>
      <c r="G27" s="86">
        <f t="shared" si="7"/>
        <v>0.26766754681180094</v>
      </c>
      <c r="H27" s="96">
        <f t="shared" si="6"/>
        <v>1.6359569943580996</v>
      </c>
      <c r="I27" s="92"/>
      <c r="K27" s="75" t="s">
        <v>8</v>
      </c>
      <c r="L27" s="76">
        <v>1.8850136917747957</v>
      </c>
    </row>
    <row r="28" spans="1:12" ht="15.6" x14ac:dyDescent="0.3">
      <c r="A28" s="8" t="s">
        <v>11</v>
      </c>
      <c r="B28" s="9" t="s">
        <v>12</v>
      </c>
      <c r="C28" s="27">
        <f t="shared" si="4"/>
        <v>0.34319185736485575</v>
      </c>
      <c r="D28" s="14">
        <f t="shared" ref="D28:G28" si="8">D10/D$18</f>
        <v>0.25651788952115356</v>
      </c>
      <c r="E28" s="14">
        <f t="shared" si="8"/>
        <v>0.51685741267787888</v>
      </c>
      <c r="F28" s="14">
        <f t="shared" si="8"/>
        <v>0.2799417526132526</v>
      </c>
      <c r="G28" s="86">
        <f t="shared" si="8"/>
        <v>0.16471849034572367</v>
      </c>
      <c r="H28" s="96">
        <f t="shared" si="6"/>
        <v>1.5612274025228645</v>
      </c>
      <c r="I28" s="92"/>
      <c r="K28" s="75" t="s">
        <v>10</v>
      </c>
      <c r="L28" s="76">
        <v>1.6359569943580996</v>
      </c>
    </row>
    <row r="29" spans="1:12" ht="15.6" x14ac:dyDescent="0.3">
      <c r="A29" s="8" t="s">
        <v>13</v>
      </c>
      <c r="B29" s="9" t="s">
        <v>14</v>
      </c>
      <c r="C29" s="27">
        <f t="shared" si="4"/>
        <v>0.27856574977756976</v>
      </c>
      <c r="D29" s="14">
        <f t="shared" ref="D29:G29" si="9">D11/D$18</f>
        <v>0.34202385269487146</v>
      </c>
      <c r="E29" s="14">
        <f t="shared" si="9"/>
        <v>0.25842870633893944</v>
      </c>
      <c r="F29" s="14">
        <f t="shared" si="9"/>
        <v>0.63086417499294556</v>
      </c>
      <c r="G29" s="86">
        <f t="shared" si="9"/>
        <v>1.0866844849197048E-2</v>
      </c>
      <c r="H29" s="96">
        <f t="shared" si="6"/>
        <v>1.5207493286535232</v>
      </c>
      <c r="I29" s="92"/>
      <c r="K29" s="75" t="s">
        <v>12</v>
      </c>
      <c r="L29" s="76">
        <v>1.5612274025228645</v>
      </c>
    </row>
    <row r="30" spans="1:12" ht="15.6" x14ac:dyDescent="0.3">
      <c r="A30" s="15" t="s">
        <v>15</v>
      </c>
      <c r="B30" s="16" t="s">
        <v>16</v>
      </c>
      <c r="C30" s="27">
        <f t="shared" si="4"/>
        <v>0.24718411438596083</v>
      </c>
      <c r="D30" s="14">
        <f t="shared" ref="D30:G30" si="10">D12/D$18</f>
        <v>0.28940479843412203</v>
      </c>
      <c r="E30" s="14">
        <f t="shared" si="10"/>
        <v>0.37328590915624588</v>
      </c>
      <c r="F30" s="14">
        <f t="shared" si="10"/>
        <v>0.22571101867529489</v>
      </c>
      <c r="G30" s="86">
        <f t="shared" si="10"/>
        <v>0.28997317571278441</v>
      </c>
      <c r="H30" s="96">
        <f t="shared" si="6"/>
        <v>1.4255590163644081</v>
      </c>
      <c r="I30" s="92"/>
      <c r="K30" s="75" t="s">
        <v>14</v>
      </c>
      <c r="L30" s="76">
        <v>1.5207493286535232</v>
      </c>
    </row>
    <row r="31" spans="1:12" ht="15.6" x14ac:dyDescent="0.3">
      <c r="A31" s="15" t="s">
        <v>17</v>
      </c>
      <c r="B31" s="16" t="s">
        <v>18</v>
      </c>
      <c r="C31" s="27">
        <f t="shared" si="4"/>
        <v>0.44708083297634654</v>
      </c>
      <c r="D31" s="14">
        <f t="shared" ref="D31:G31" si="11">D13/D$18</f>
        <v>0.24994050773855989</v>
      </c>
      <c r="E31" s="14">
        <f t="shared" si="11"/>
        <v>0.31585730774759269</v>
      </c>
      <c r="F31" s="14">
        <f t="shared" si="11"/>
        <v>3.1396740700922882E-2</v>
      </c>
      <c r="G31" s="86">
        <f t="shared" si="11"/>
        <v>0</v>
      </c>
      <c r="H31" s="96">
        <f t="shared" si="6"/>
        <v>1.0442753891634218</v>
      </c>
      <c r="I31" s="92"/>
      <c r="K31" s="77" t="s">
        <v>16</v>
      </c>
      <c r="L31" s="76">
        <v>1.4255590163644081</v>
      </c>
    </row>
    <row r="32" spans="1:12" ht="15.6" x14ac:dyDescent="0.3">
      <c r="A32" s="15" t="s">
        <v>19</v>
      </c>
      <c r="B32" s="16" t="s">
        <v>20</v>
      </c>
      <c r="C32" s="27">
        <f t="shared" si="4"/>
        <v>0.4248700864663037</v>
      </c>
      <c r="D32" s="14">
        <f>D14/D$18</f>
        <v>0.25651788952115356</v>
      </c>
      <c r="E32" s="14">
        <f t="shared" ref="E32:G32" si="12">E14/E$18</f>
        <v>0.20674296507115156</v>
      </c>
      <c r="F32" s="14">
        <f t="shared" si="12"/>
        <v>0.11229217068870744</v>
      </c>
      <c r="G32" s="86">
        <f t="shared" si="12"/>
        <v>2.5165324913930007E-2</v>
      </c>
      <c r="H32" s="96">
        <f t="shared" si="6"/>
        <v>1.0255884366612462</v>
      </c>
      <c r="I32" s="92"/>
      <c r="K32" s="77" t="s">
        <v>18</v>
      </c>
      <c r="L32" s="76">
        <v>1.0442753891634218</v>
      </c>
    </row>
    <row r="33" spans="1:12" ht="16.2" thickBot="1" x14ac:dyDescent="0.35">
      <c r="A33" s="17">
        <v>9</v>
      </c>
      <c r="B33" s="18" t="s">
        <v>21</v>
      </c>
      <c r="C33" s="28">
        <f t="shared" si="4"/>
        <v>0.23572050328400324</v>
      </c>
      <c r="D33" s="23">
        <f t="shared" ref="D33:G33" si="13">D15/D$18</f>
        <v>0.38806552517302723</v>
      </c>
      <c r="E33" s="23">
        <f t="shared" si="13"/>
        <v>0.22971440563461284</v>
      </c>
      <c r="F33" s="23">
        <f t="shared" si="13"/>
        <v>8.2623001844533903E-2</v>
      </c>
      <c r="G33" s="87">
        <f t="shared" si="13"/>
        <v>4.5755136207145469E-2</v>
      </c>
      <c r="H33" s="97">
        <f t="shared" si="6"/>
        <v>0.98187857214332264</v>
      </c>
      <c r="I33" s="92"/>
      <c r="K33" s="77" t="s">
        <v>20</v>
      </c>
      <c r="L33" s="76">
        <v>1.0255884366612462</v>
      </c>
    </row>
    <row r="34" spans="1:12" ht="16.2" thickBot="1" x14ac:dyDescent="0.35">
      <c r="B34" s="89" t="s">
        <v>22</v>
      </c>
      <c r="C34" s="27">
        <f>MAX(C25:C33)</f>
        <v>0.44708083297634654</v>
      </c>
      <c r="D34" s="14">
        <f t="shared" ref="D34:F34" si="14">MAX(D25:D33)</f>
        <v>0.46041672478155771</v>
      </c>
      <c r="E34" s="14">
        <f t="shared" si="14"/>
        <v>0.51685741267787888</v>
      </c>
      <c r="F34" s="14">
        <f t="shared" si="14"/>
        <v>0.63086417499294556</v>
      </c>
      <c r="G34" s="86">
        <f>MAX(G25:G33)</f>
        <v>0.82016081651308248</v>
      </c>
      <c r="H34" s="92"/>
      <c r="I34" s="92"/>
      <c r="K34" s="78" t="s">
        <v>21</v>
      </c>
      <c r="L34" s="79">
        <v>0.98187857214332264</v>
      </c>
    </row>
    <row r="35" spans="1:12" ht="15.6" x14ac:dyDescent="0.3">
      <c r="B35" s="90" t="s">
        <v>24</v>
      </c>
      <c r="C35" s="27">
        <f>MIN(C25:C33)</f>
        <v>0.23572050328400324</v>
      </c>
      <c r="D35" s="14">
        <f t="shared" ref="D35:G35" si="15">MIN(D25:D33)</f>
        <v>0.24994050773855989</v>
      </c>
      <c r="E35" s="14">
        <f t="shared" si="15"/>
        <v>0.20674296507115156</v>
      </c>
      <c r="F35" s="14">
        <f t="shared" si="15"/>
        <v>3.1396740700922882E-2</v>
      </c>
      <c r="G35" s="86">
        <f t="shared" si="15"/>
        <v>0</v>
      </c>
      <c r="H35" s="92"/>
      <c r="I35" s="92"/>
    </row>
    <row r="36" spans="1:12" ht="16.2" thickBot="1" x14ac:dyDescent="0.35">
      <c r="B36" s="91" t="s">
        <v>32</v>
      </c>
      <c r="C36" s="129">
        <f>SQRT(SUMSQ(C25:C33))</f>
        <v>1</v>
      </c>
      <c r="D36" s="21">
        <f t="shared" ref="D36:G36" si="16">SQRT(SUMSQ(D25:D33))</f>
        <v>1</v>
      </c>
      <c r="E36" s="21">
        <f t="shared" si="16"/>
        <v>1</v>
      </c>
      <c r="F36" s="21">
        <f t="shared" si="16"/>
        <v>1</v>
      </c>
      <c r="G36" s="130">
        <f t="shared" si="16"/>
        <v>1.0000000000000002</v>
      </c>
    </row>
  </sheetData>
  <sortState xmlns:xlrd2="http://schemas.microsoft.com/office/spreadsheetml/2017/richdata2" ref="K26:L34">
    <sortCondition descending="1" ref="L26:L34"/>
  </sortState>
  <mergeCells count="5">
    <mergeCell ref="C3:G3"/>
    <mergeCell ref="C5:G5"/>
    <mergeCell ref="C21:G21"/>
    <mergeCell ref="C23:G23"/>
    <mergeCell ref="K24:L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AEB6A-5D94-46CD-B0B4-5FC7E2B90BCD}">
  <dimension ref="B5:E17"/>
  <sheetViews>
    <sheetView tabSelected="1" zoomScale="92" workbookViewId="0">
      <selection activeCell="H12" sqref="H12"/>
    </sheetView>
  </sheetViews>
  <sheetFormatPr defaultRowHeight="14.4" x14ac:dyDescent="0.3"/>
  <cols>
    <col min="2" max="3" width="16.33203125" customWidth="1"/>
    <col min="4" max="4" width="16.5546875" customWidth="1"/>
    <col min="5" max="5" width="14.109375" bestFit="1" customWidth="1"/>
    <col min="8" max="8" width="14.109375" bestFit="1" customWidth="1"/>
  </cols>
  <sheetData>
    <row r="5" spans="2:4" ht="15" thickBot="1" x14ac:dyDescent="0.35"/>
    <row r="6" spans="2:4" ht="15" thickBot="1" x14ac:dyDescent="0.35">
      <c r="B6" s="107" t="s">
        <v>27</v>
      </c>
      <c r="C6" s="108" t="s">
        <v>28</v>
      </c>
      <c r="D6" s="109" t="s">
        <v>33</v>
      </c>
    </row>
    <row r="7" spans="2:4" ht="15.6" x14ac:dyDescent="0.3">
      <c r="B7" s="75" t="s">
        <v>8</v>
      </c>
      <c r="C7" s="74" t="s">
        <v>8</v>
      </c>
      <c r="D7" s="104" t="s">
        <v>6</v>
      </c>
    </row>
    <row r="8" spans="2:4" ht="15.6" x14ac:dyDescent="0.3">
      <c r="B8" s="75" t="s">
        <v>6</v>
      </c>
      <c r="C8" s="74" t="s">
        <v>6</v>
      </c>
      <c r="D8" s="104" t="s">
        <v>8</v>
      </c>
    </row>
    <row r="9" spans="2:4" ht="15.6" x14ac:dyDescent="0.3">
      <c r="B9" s="75" t="s">
        <v>10</v>
      </c>
      <c r="C9" s="74" t="s">
        <v>10</v>
      </c>
      <c r="D9" s="104" t="s">
        <v>10</v>
      </c>
    </row>
    <row r="10" spans="2:4" ht="15.6" x14ac:dyDescent="0.3">
      <c r="B10" s="75" t="s">
        <v>12</v>
      </c>
      <c r="C10" s="74" t="s">
        <v>12</v>
      </c>
      <c r="D10" s="104" t="s">
        <v>12</v>
      </c>
    </row>
    <row r="11" spans="2:4" ht="15.6" x14ac:dyDescent="0.3">
      <c r="B11" s="75" t="s">
        <v>14</v>
      </c>
      <c r="C11" s="74" t="s">
        <v>14</v>
      </c>
      <c r="D11" s="104" t="s">
        <v>14</v>
      </c>
    </row>
    <row r="12" spans="2:4" ht="15.6" x14ac:dyDescent="0.3">
      <c r="B12" s="77" t="s">
        <v>16</v>
      </c>
      <c r="C12" s="74" t="s">
        <v>16</v>
      </c>
      <c r="D12" s="105" t="s">
        <v>16</v>
      </c>
    </row>
    <row r="13" spans="2:4" ht="15.6" x14ac:dyDescent="0.3">
      <c r="B13" s="77" t="s">
        <v>18</v>
      </c>
      <c r="C13" s="74" t="s">
        <v>18</v>
      </c>
      <c r="D13" s="105" t="s">
        <v>18</v>
      </c>
    </row>
    <row r="14" spans="2:4" ht="15.6" x14ac:dyDescent="0.3">
      <c r="B14" s="77" t="s">
        <v>20</v>
      </c>
      <c r="C14" s="74" t="s">
        <v>20</v>
      </c>
      <c r="D14" s="105" t="s">
        <v>20</v>
      </c>
    </row>
    <row r="15" spans="2:4" ht="16.2" thickBot="1" x14ac:dyDescent="0.35">
      <c r="B15" s="78" t="s">
        <v>21</v>
      </c>
      <c r="C15" s="103" t="s">
        <v>21</v>
      </c>
      <c r="D15" s="106" t="s">
        <v>21</v>
      </c>
    </row>
    <row r="17" spans="5:5" x14ac:dyDescent="0.3">
      <c r="E17" s="10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Caso 1, 2</vt:lpstr>
      <vt:lpstr>Caso 3</vt:lpstr>
      <vt:lpstr>Confronto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rebecca sergio</dc:creator>
  <cp:keywords/>
  <dc:description/>
  <cp:lastModifiedBy>rebecca sergio</cp:lastModifiedBy>
  <cp:revision/>
  <dcterms:created xsi:type="dcterms:W3CDTF">2015-06-05T18:17:20Z</dcterms:created>
  <dcterms:modified xsi:type="dcterms:W3CDTF">2024-11-25T14:26:22Z</dcterms:modified>
  <cp:category/>
  <cp:contentStatus/>
</cp:coreProperties>
</file>