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2cccf0c497eae6ed/Desktop/Modelli e Metodi per il Supporto alle Decisioni/Progetto MOP/"/>
    </mc:Choice>
  </mc:AlternateContent>
  <xr:revisionPtr revIDLastSave="2715" documentId="8_{7042B6AE-3FF7-4DAC-A4F7-940405B07B77}" xr6:coauthVersionLast="47" xr6:coauthVersionMax="47" xr10:uidLastSave="{939076A2-CE28-4380-8567-51E80E320462}"/>
  <bookViews>
    <workbookView xWindow="-108" yWindow="-108" windowWidth="23256" windowHeight="12456" activeTab="3" xr2:uid="{00000000-000D-0000-FFFF-FFFF00000000}"/>
  </bookViews>
  <sheets>
    <sheet name="Modello" sheetId="5" r:id="rId1"/>
    <sheet name="Scalar" sheetId="1" r:id="rId2"/>
    <sheet name="EE" sheetId="2" r:id="rId3"/>
    <sheet name="Grafici" sheetId="3" r:id="rId4"/>
  </sheets>
  <definedNames>
    <definedName name="solver_adj" localSheetId="0" hidden="1">Modello!$A$21:$F$26,Modello!$B$32:$F$32</definedName>
    <definedName name="solver_adj" localSheetId="1" hidden="1">Scalar!$B$21:$G$26,Scalar!$B$32:$F$32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Modello!$A$21:$F$26</definedName>
    <definedName name="solver_lhs1" localSheetId="1" hidden="1">Scalar!$B$21:$G$26</definedName>
    <definedName name="solver_lhs2" localSheetId="0" hidden="1">Modello!$A$28:$F$28</definedName>
    <definedName name="solver_lhs2" localSheetId="1" hidden="1">Scalar!$B$21:$G$26</definedName>
    <definedName name="solver_lhs3" localSheetId="0" hidden="1">Modello!$B$32:$F$32</definedName>
    <definedName name="solver_lhs3" localSheetId="1" hidden="1">Scalar!$B$28:$G$28</definedName>
    <definedName name="solver_lhs4" localSheetId="0" hidden="1">Modello!$B$32:$F$32</definedName>
    <definedName name="solver_lhs4" localSheetId="1" hidden="1">Scalar!$B$32:$F$32</definedName>
    <definedName name="solver_lhs5" localSheetId="0" hidden="1">Modello!$B$34:$F$38</definedName>
    <definedName name="solver_lhs5" localSheetId="1" hidden="1">Scalar!$B$32:$F$32</definedName>
    <definedName name="solver_lhs6" localSheetId="0" hidden="1">Modello!$I$21:$I$26</definedName>
    <definedName name="solver_lhs6" localSheetId="1" hidden="1">Scalar!$B$34:$F$38</definedName>
    <definedName name="solver_lhs7" localSheetId="1" hidden="1">Scalar!$I$21:$I$26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7</definedName>
    <definedName name="solver_nwt" localSheetId="0" hidden="1">1</definedName>
    <definedName name="solver_nwt" localSheetId="1" hidden="1">1</definedName>
    <definedName name="solver_opt" localSheetId="0" hidden="1">Modello!$I$4</definedName>
    <definedName name="solver_opt" localSheetId="1" hidden="1">Scalar!$P$4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1</definedName>
    <definedName name="solver_rel2" localSheetId="0" hidden="1">2</definedName>
    <definedName name="solver_rel2" localSheetId="1" hidden="1">5</definedName>
    <definedName name="solver_rel3" localSheetId="0" hidden="1">1</definedName>
    <definedName name="solver_rel3" localSheetId="1" hidden="1">2</definedName>
    <definedName name="solver_rel4" localSheetId="0" hidden="1">3</definedName>
    <definedName name="solver_rel4" localSheetId="1" hidden="1">1</definedName>
    <definedName name="solver_rel5" localSheetId="0" hidden="1">3</definedName>
    <definedName name="solver_rel5" localSheetId="1" hidden="1">3</definedName>
    <definedName name="solver_rel6" localSheetId="0" hidden="1">2</definedName>
    <definedName name="solver_rel6" localSheetId="1" hidden="1">3</definedName>
    <definedName name="solver_rel7" localSheetId="1" hidden="1">2</definedName>
    <definedName name="solver_rhs1" localSheetId="0" hidden="1">"binario"</definedName>
    <definedName name="solver_rhs1" localSheetId="1" hidden="1">Scalar!$A$3:$F$8</definedName>
    <definedName name="solver_rhs2" localSheetId="0" hidden="1">1</definedName>
    <definedName name="solver_rhs2" localSheetId="1" hidden="1">"binario"</definedName>
    <definedName name="solver_rhs3" localSheetId="0" hidden="1">Modello!$J$31</definedName>
    <definedName name="solver_rhs3" localSheetId="1" hidden="1">1</definedName>
    <definedName name="solver_rhs4" localSheetId="0" hidden="1">1</definedName>
    <definedName name="solver_rhs4" localSheetId="1" hidden="1">Scalar!$J$31</definedName>
    <definedName name="solver_rhs5" localSheetId="0" hidden="1">-Modello!$J$31</definedName>
    <definedName name="solver_rhs5" localSheetId="1" hidden="1">1</definedName>
    <definedName name="solver_rhs6" localSheetId="0" hidden="1">1</definedName>
    <definedName name="solver_rhs6" localSheetId="1" hidden="1">-Scalar!$J$31</definedName>
    <definedName name="solver_rhs7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3" l="1"/>
  <c r="C18" i="3" l="1"/>
  <c r="B18" i="3"/>
  <c r="B21" i="3" l="1"/>
  <c r="B20" i="3"/>
  <c r="G4" i="5" l="1"/>
  <c r="D9" i="2" l="1"/>
  <c r="N4" i="1" s="1"/>
  <c r="H38" i="1"/>
  <c r="B38" i="1" s="1"/>
  <c r="H37" i="1"/>
  <c r="C37" i="1" s="1"/>
  <c r="H36" i="1"/>
  <c r="D36" i="1" s="1"/>
  <c r="H35" i="1"/>
  <c r="B35" i="1" s="1"/>
  <c r="H34" i="1"/>
  <c r="F34" i="1" s="1"/>
  <c r="G12" i="5"/>
  <c r="H38" i="5"/>
  <c r="F38" i="5" s="1"/>
  <c r="H37" i="5"/>
  <c r="F37" i="5" s="1"/>
  <c r="H36" i="5"/>
  <c r="E36" i="5" s="1"/>
  <c r="H35" i="5"/>
  <c r="D35" i="5" s="1"/>
  <c r="H34" i="5"/>
  <c r="C34" i="5" s="1"/>
  <c r="F28" i="5"/>
  <c r="E28" i="5"/>
  <c r="D28" i="5"/>
  <c r="C28" i="5"/>
  <c r="B28" i="5"/>
  <c r="A28" i="5"/>
  <c r="I26" i="5"/>
  <c r="I25" i="5"/>
  <c r="I24" i="5"/>
  <c r="I23" i="5"/>
  <c r="I22" i="5"/>
  <c r="I21" i="5"/>
  <c r="B34" i="1" l="1"/>
  <c r="F37" i="1"/>
  <c r="E37" i="1"/>
  <c r="B37" i="1"/>
  <c r="E34" i="1"/>
  <c r="D34" i="1"/>
  <c r="F38" i="1"/>
  <c r="C36" i="1"/>
  <c r="B36" i="1"/>
  <c r="E38" i="1"/>
  <c r="D37" i="1"/>
  <c r="C34" i="1"/>
  <c r="F35" i="1"/>
  <c r="D38" i="1"/>
  <c r="F36" i="1"/>
  <c r="C35" i="1"/>
  <c r="E35" i="1"/>
  <c r="D35" i="1"/>
  <c r="C38" i="1"/>
  <c r="E36" i="1"/>
  <c r="B38" i="5"/>
  <c r="I4" i="5"/>
  <c r="C38" i="5"/>
  <c r="B34" i="5"/>
  <c r="E38" i="5"/>
  <c r="D34" i="5"/>
  <c r="F34" i="5"/>
  <c r="D38" i="5"/>
  <c r="C36" i="5"/>
  <c r="D36" i="5"/>
  <c r="B37" i="5"/>
  <c r="C37" i="5"/>
  <c r="B35" i="5"/>
  <c r="D37" i="5"/>
  <c r="C35" i="5"/>
  <c r="E37" i="5"/>
  <c r="E35" i="5"/>
  <c r="F36" i="5"/>
  <c r="E34" i="5"/>
  <c r="F35" i="5"/>
  <c r="B36" i="5"/>
  <c r="K22" i="1"/>
  <c r="K23" i="1"/>
  <c r="K24" i="1"/>
  <c r="K25" i="1"/>
  <c r="K26" i="1"/>
  <c r="K21" i="1"/>
  <c r="C9" i="2"/>
  <c r="M4" i="1" s="1"/>
  <c r="G8" i="1"/>
  <c r="G16" i="1"/>
  <c r="J11" i="1"/>
  <c r="D13" i="2" s="1"/>
  <c r="J3" i="1"/>
  <c r="C13" i="2" s="1"/>
  <c r="I22" i="1"/>
  <c r="I23" i="1"/>
  <c r="I24" i="1"/>
  <c r="I25" i="1"/>
  <c r="I26" i="1"/>
  <c r="I21" i="1"/>
  <c r="C28" i="1"/>
  <c r="D28" i="1"/>
  <c r="E28" i="1"/>
  <c r="F28" i="1"/>
  <c r="G28" i="1"/>
  <c r="B28" i="1"/>
  <c r="E9" i="2" l="1"/>
  <c r="O4" i="1" s="1"/>
  <c r="P4" i="1"/>
  <c r="E13" i="2" s="1"/>
</calcChain>
</file>

<file path=xl/sharedStrings.xml><?xml version="1.0" encoding="utf-8"?>
<sst xmlns="http://schemas.openxmlformats.org/spreadsheetml/2006/main" count="137" uniqueCount="50">
  <si>
    <t>Tempo di percorrenza</t>
  </si>
  <si>
    <t>Costo di trasporto</t>
  </si>
  <si>
    <t>Variabili x</t>
  </si>
  <si>
    <t>T</t>
  </si>
  <si>
    <t>C</t>
  </si>
  <si>
    <t>g1</t>
  </si>
  <si>
    <t>g2</t>
  </si>
  <si>
    <t>K</t>
  </si>
  <si>
    <t>FO</t>
  </si>
  <si>
    <t>V(BR)</t>
  </si>
  <si>
    <t>T :</t>
  </si>
  <si>
    <t>C :</t>
  </si>
  <si>
    <t>Ricerca delle soluzioni estreme</t>
  </si>
  <si>
    <t>L</t>
  </si>
  <si>
    <t>R</t>
  </si>
  <si>
    <r>
      <t>V</t>
    </r>
    <r>
      <rPr>
        <vertAlign val="superscript"/>
        <sz val="11"/>
        <rFont val="Calibri"/>
        <family val="2"/>
      </rPr>
      <t>(TL)</t>
    </r>
  </si>
  <si>
    <r>
      <t>V</t>
    </r>
    <r>
      <rPr>
        <vertAlign val="superscript"/>
        <sz val="11"/>
        <rFont val="Calibri"/>
        <family val="2"/>
      </rPr>
      <t>(2)</t>
    </r>
  </si>
  <si>
    <r>
      <t>V</t>
    </r>
    <r>
      <rPr>
        <vertAlign val="superscript"/>
        <sz val="11"/>
        <rFont val="Calibri"/>
        <family val="2"/>
      </rPr>
      <t>(1)</t>
    </r>
  </si>
  <si>
    <r>
      <t>V</t>
    </r>
    <r>
      <rPr>
        <vertAlign val="superscript"/>
        <sz val="11"/>
        <rFont val="Calibri"/>
        <family val="2"/>
      </rPr>
      <t>(BR)</t>
    </r>
  </si>
  <si>
    <t>/</t>
  </si>
  <si>
    <t>Lista E</t>
  </si>
  <si>
    <t>Lista L/Lista E</t>
  </si>
  <si>
    <t>Problema TSP bi-obiettivo: modello del problema scalarizzato</t>
  </si>
  <si>
    <t>Tempi di percorrenza</t>
  </si>
  <si>
    <t>g( T )</t>
  </si>
  <si>
    <t>g( C )</t>
  </si>
  <si>
    <t>Costi di trasporto</t>
  </si>
  <si>
    <t>somme di riga</t>
  </si>
  <si>
    <t>somme di colonna</t>
  </si>
  <si>
    <t>Variabili u</t>
  </si>
  <si>
    <t>n</t>
  </si>
  <si>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-1</t>
    </r>
  </si>
  <si>
    <t>ciclo Hamiltoniano</t>
  </si>
  <si>
    <t>inizializzazione</t>
  </si>
  <si>
    <t>iterazione 1</t>
  </si>
  <si>
    <t>iterazione 2</t>
  </si>
  <si>
    <t>iterazione 3</t>
  </si>
  <si>
    <t>iterazione 4</t>
  </si>
  <si>
    <t>in ingresso dal foglio EE</t>
  </si>
  <si>
    <t>in uscita verso il foglio EE</t>
  </si>
  <si>
    <t>in uscita verso foglio Scalar</t>
  </si>
  <si>
    <t>in ingresso dal foglio Scalar</t>
  </si>
  <si>
    <t>Punti nella lista L</t>
  </si>
  <si>
    <t>Nuovi punti</t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</si>
  <si>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1</t>
    </r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</si>
  <si>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2</t>
    </r>
  </si>
  <si>
    <r>
      <rPr>
        <i/>
        <sz val="11"/>
        <color theme="1"/>
        <rFont val="Calibri"/>
        <family val="2"/>
        <scheme val="minor"/>
      </rPr>
      <t>g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V2=</t>
    </r>
  </si>
  <si>
    <r>
      <rPr>
        <i/>
        <sz val="11"/>
        <color theme="1"/>
        <rFont val="Calibri"/>
        <family val="2"/>
        <scheme val="minor"/>
      </rPr>
      <t>g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V1=</t>
    </r>
  </si>
  <si>
    <r>
      <rPr>
        <i/>
        <sz val="11"/>
        <color theme="1"/>
        <rFont val="Calibri"/>
        <family val="2"/>
        <scheme val="minor"/>
      </rPr>
      <t>g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VBR=</t>
    </r>
  </si>
  <si>
    <r>
      <t>Verifica che V</t>
    </r>
    <r>
      <rPr>
        <vertAlign val="superscript"/>
        <sz val="11"/>
        <color theme="4"/>
        <rFont val="Calibri"/>
        <family val="2"/>
      </rPr>
      <t xml:space="preserve">(2)  </t>
    </r>
    <r>
      <rPr>
        <sz val="11"/>
        <color theme="4"/>
        <rFont val="Calibri"/>
        <family val="2"/>
      </rPr>
      <t>non sia una SNE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</si>
</sst>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vertAlign val="superscript"/>
      <sz val="11"/>
      <name val="Calibri"/>
      <family val="2"/>
    </font>
    <font>
      <b/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i/>
      <sz val="12"/>
      <color theme="4"/>
      <name val="Calibri"/>
      <family val="2"/>
    </font>
    <font>
      <u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7030A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4"/>
      <name val="Calibri"/>
      <family val="2"/>
    </font>
    <font>
      <vertAlign val="superscript"/>
      <sz val="11"/>
      <color theme="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6C1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6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7" fillId="0" borderId="0" xfId="0" applyFont="1"/>
    <xf numFmtId="0" fontId="0" fillId="0" borderId="23" xfId="0" applyBorder="1"/>
    <xf numFmtId="0" fontId="0" fillId="0" borderId="25" xfId="0" applyBorder="1"/>
    <xf numFmtId="0" fontId="0" fillId="0" borderId="10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6" xfId="0" applyBorder="1" applyAlignment="1">
      <alignment horizontal="center"/>
    </xf>
    <xf numFmtId="0" fontId="0" fillId="0" borderId="30" xfId="0" applyBorder="1"/>
    <xf numFmtId="0" fontId="0" fillId="0" borderId="38" xfId="0" applyBorder="1"/>
    <xf numFmtId="0" fontId="5" fillId="0" borderId="0" xfId="0" applyFont="1" applyAlignment="1">
      <alignment horizontal="right"/>
    </xf>
    <xf numFmtId="0" fontId="5" fillId="0" borderId="3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8" fillId="0" borderId="0" xfId="0" applyFont="1"/>
    <xf numFmtId="0" fontId="0" fillId="0" borderId="27" xfId="0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4" borderId="0" xfId="0" applyFill="1"/>
    <xf numFmtId="0" fontId="12" fillId="0" borderId="0" xfId="0" applyFont="1" applyAlignment="1">
      <alignment horizontal="left"/>
    </xf>
    <xf numFmtId="0" fontId="0" fillId="5" borderId="0" xfId="0" applyFill="1"/>
    <xf numFmtId="0" fontId="0" fillId="4" borderId="28" xfId="0" applyFill="1" applyBorder="1"/>
    <xf numFmtId="0" fontId="0" fillId="4" borderId="26" xfId="0" applyFill="1" applyBorder="1"/>
    <xf numFmtId="0" fontId="0" fillId="4" borderId="2" xfId="0" applyFill="1" applyBorder="1"/>
    <xf numFmtId="0" fontId="0" fillId="6" borderId="0" xfId="0" applyFill="1"/>
    <xf numFmtId="0" fontId="0" fillId="2" borderId="0" xfId="0" applyFill="1" applyAlignment="1">
      <alignment horizontal="center"/>
    </xf>
    <xf numFmtId="0" fontId="0" fillId="0" borderId="39" xfId="0" applyBorder="1" applyAlignment="1">
      <alignment horizontal="center"/>
    </xf>
    <xf numFmtId="0" fontId="0" fillId="0" borderId="1" xfId="0" applyBorder="1"/>
    <xf numFmtId="0" fontId="5" fillId="0" borderId="31" xfId="0" applyFont="1" applyBorder="1"/>
    <xf numFmtId="0" fontId="5" fillId="0" borderId="29" xfId="0" applyFont="1" applyBorder="1" applyAlignment="1">
      <alignment horizontal="center"/>
    </xf>
    <xf numFmtId="0" fontId="0" fillId="0" borderId="37" xfId="0" applyBorder="1"/>
    <xf numFmtId="0" fontId="5" fillId="0" borderId="27" xfId="0" applyFont="1" applyBorder="1" applyAlignment="1">
      <alignment horizontal="center"/>
    </xf>
    <xf numFmtId="0" fontId="5" fillId="0" borderId="38" xfId="0" applyFont="1" applyBorder="1"/>
    <xf numFmtId="0" fontId="5" fillId="0" borderId="3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17" xfId="0" applyBorder="1"/>
    <xf numFmtId="0" fontId="0" fillId="0" borderId="39" xfId="0" applyBorder="1"/>
    <xf numFmtId="0" fontId="0" fillId="0" borderId="7" xfId="0" applyBorder="1"/>
    <xf numFmtId="0" fontId="0" fillId="0" borderId="41" xfId="0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40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2" xfId="0" applyFont="1" applyBorder="1"/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3" fillId="8" borderId="33" xfId="0" applyFont="1" applyFill="1" applyBorder="1" applyAlignment="1">
      <alignment horizontal="center" vertical="center" wrapText="1"/>
    </xf>
    <xf numFmtId="0" fontId="0" fillId="8" borderId="33" xfId="0" applyFill="1" applyBorder="1"/>
    <xf numFmtId="0" fontId="0" fillId="8" borderId="27" xfId="0" applyFill="1" applyBorder="1"/>
    <xf numFmtId="0" fontId="0" fillId="8" borderId="35" xfId="0" applyFill="1" applyBorder="1"/>
    <xf numFmtId="0" fontId="3" fillId="8" borderId="28" xfId="0" applyFont="1" applyFill="1" applyBorder="1" applyAlignment="1">
      <alignment horizontal="center" vertical="center" wrapText="1"/>
    </xf>
    <xf numFmtId="0" fontId="0" fillId="8" borderId="28" xfId="0" applyFill="1" applyBorder="1"/>
    <xf numFmtId="0" fontId="3" fillId="8" borderId="36" xfId="0" applyFont="1" applyFill="1" applyBorder="1" applyAlignment="1">
      <alignment horizontal="center" vertical="center" wrapText="1"/>
    </xf>
    <xf numFmtId="0" fontId="0" fillId="8" borderId="29" xfId="0" applyFill="1" applyBorder="1"/>
    <xf numFmtId="0" fontId="0" fillId="8" borderId="36" xfId="0" applyFill="1" applyBorder="1"/>
    <xf numFmtId="0" fontId="3" fillId="8" borderId="38" xfId="0" applyFont="1" applyFill="1" applyBorder="1" applyAlignment="1">
      <alignment horizontal="center" vertical="center" wrapText="1"/>
    </xf>
    <xf numFmtId="0" fontId="0" fillId="8" borderId="32" xfId="0" applyFill="1" applyBorder="1"/>
    <xf numFmtId="0" fontId="3" fillId="8" borderId="29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0" fillId="8" borderId="37" xfId="0" applyFill="1" applyBorder="1"/>
    <xf numFmtId="0" fontId="0" fillId="8" borderId="38" xfId="0" applyFill="1" applyBorder="1"/>
    <xf numFmtId="0" fontId="3" fillId="7" borderId="32" xfId="0" applyFont="1" applyFill="1" applyBorder="1" applyAlignment="1">
      <alignment horizontal="center" vertical="center" wrapText="1"/>
    </xf>
    <xf numFmtId="0" fontId="0" fillId="7" borderId="30" xfId="0" applyFill="1" applyBorder="1"/>
    <xf numFmtId="0" fontId="0" fillId="7" borderId="32" xfId="0" applyFill="1" applyBorder="1"/>
    <xf numFmtId="0" fontId="3" fillId="7" borderId="38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5" xfId="0" applyBorder="1" applyAlignment="1">
      <alignment horizontal="center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0" xfId="0" applyFont="1" applyAlignment="1">
      <alignment horizontal="left"/>
    </xf>
    <xf numFmtId="0" fontId="17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B6C1"/>
      <color rgb="FF90E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Soluzioni estreme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V</a:t>
                    </a:r>
                    <a:r>
                      <a:rPr lang="en-US" sz="900" b="0" i="0" u="none" strike="noStrike" baseline="30000">
                        <a:effectLst/>
                      </a:rPr>
                      <a:t>(TL)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5527777777777777E-2"/>
                      <c:h val="9.719292382881845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1C8F-4AD7-AFF4-36BEED8FFFE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V</a:t>
                    </a:r>
                    <a:r>
                      <a:rPr lang="en-US" sz="900" b="0" i="0" u="none" strike="noStrike" baseline="30000">
                        <a:effectLst/>
                      </a:rPr>
                      <a:t>(1)</a:t>
                    </a:r>
                    <a:r>
                      <a:rPr lang="en-US" sz="900" b="0" i="0" u="none" strike="noStrike" baseline="0">
                        <a:effectLst/>
                      </a:rPr>
                      <a:t>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847112860892373E-2"/>
                      <c:h val="9.277205733898645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1C8F-4AD7-AFF4-36BEED8FFFE6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V</a:t>
                    </a:r>
                    <a:r>
                      <a:rPr lang="en-US" sz="900" b="0" i="0" u="none" strike="noStrike" baseline="30000">
                        <a:effectLst/>
                      </a:rPr>
                      <a:t>(2)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180446194225719E-2"/>
                      <c:h val="9.719292382881845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1C8F-4AD7-AFF4-36BEED8FFFE6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V</a:t>
                    </a:r>
                    <a:r>
                      <a:rPr lang="en-US" sz="900" b="0" i="0" u="none" strike="noStrike" baseline="30000">
                        <a:effectLst/>
                      </a:rPr>
                      <a:t>(BR)</a:t>
                    </a:r>
                    <a:r>
                      <a:rPr lang="en-US" sz="900" b="0" i="0" u="none" strike="noStrike" baseline="0">
                        <a:effectLst/>
                      </a:rPr>
                      <a:t>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36001749781282E-2"/>
                      <c:h val="0.1148763897881465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1C8F-4AD7-AFF4-36BEED8FFF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Grafici!$C$4:$C$7</c:f>
              <c:numCache>
                <c:formatCode>General</c:formatCode>
                <c:ptCount val="4"/>
                <c:pt idx="0">
                  <c:v>81</c:v>
                </c:pt>
                <c:pt idx="1">
                  <c:v>85</c:v>
                </c:pt>
                <c:pt idx="2">
                  <c:v>93</c:v>
                </c:pt>
                <c:pt idx="3">
                  <c:v>113</c:v>
                </c:pt>
              </c:numCache>
            </c:numRef>
          </c:xVal>
          <c:yVal>
            <c:numRef>
              <c:f>Grafici!$D$4:$D$7</c:f>
              <c:numCache>
                <c:formatCode>General</c:formatCode>
                <c:ptCount val="4"/>
                <c:pt idx="0">
                  <c:v>93</c:v>
                </c:pt>
                <c:pt idx="1">
                  <c:v>81</c:v>
                </c:pt>
                <c:pt idx="2">
                  <c:v>71</c:v>
                </c:pt>
                <c:pt idx="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8F-4AD7-AFF4-36BEED8FFF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6432927"/>
        <c:axId val="966434847"/>
      </c:scatterChart>
      <c:valAx>
        <c:axId val="966432927"/>
        <c:scaling>
          <c:orientation val="minMax"/>
          <c:max val="12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6434847"/>
        <c:crosses val="autoZero"/>
        <c:crossBetween val="midCat"/>
      </c:valAx>
      <c:valAx>
        <c:axId val="966434847"/>
        <c:scaling>
          <c:orientation val="minMax"/>
          <c:max val="10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Costi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64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2</xdr:row>
      <xdr:rowOff>140970</xdr:rowOff>
    </xdr:from>
    <xdr:to>
      <xdr:col>13</xdr:col>
      <xdr:colOff>243840</xdr:colOff>
      <xdr:row>17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1EA2DC-B2D7-4707-83E5-5624977C9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20A1-3FC7-443E-ACF7-C6424FF5EA0F}">
  <dimension ref="A1:L44"/>
  <sheetViews>
    <sheetView topLeftCell="A23" zoomScale="74" zoomScaleNormal="100" workbookViewId="0">
      <selection activeCell="S28" sqref="S28"/>
    </sheetView>
  </sheetViews>
  <sheetFormatPr defaultRowHeight="14.4" x14ac:dyDescent="0.3"/>
  <sheetData>
    <row r="1" spans="1:11" ht="18" x14ac:dyDescent="0.3">
      <c r="A1" s="133" t="s">
        <v>22</v>
      </c>
      <c r="B1" s="133"/>
      <c r="C1" s="133"/>
      <c r="D1" s="133"/>
      <c r="E1" s="133"/>
      <c r="F1" s="133"/>
      <c r="G1" s="133"/>
    </row>
    <row r="3" spans="1:11" ht="16.2" thickBot="1" x14ac:dyDescent="0.35">
      <c r="A3" s="55" t="s">
        <v>23</v>
      </c>
      <c r="G3" s="56" t="s">
        <v>3</v>
      </c>
      <c r="I3" s="57" t="s">
        <v>8</v>
      </c>
      <c r="J3" s="3" t="s">
        <v>24</v>
      </c>
      <c r="K3" s="3" t="s">
        <v>25</v>
      </c>
    </row>
    <row r="4" spans="1:11" ht="15" thickBot="1" x14ac:dyDescent="0.35">
      <c r="A4" s="1">
        <v>23</v>
      </c>
      <c r="B4">
        <v>12</v>
      </c>
      <c r="C4">
        <v>16</v>
      </c>
      <c r="D4">
        <v>13</v>
      </c>
      <c r="E4">
        <v>15</v>
      </c>
      <c r="F4">
        <v>22</v>
      </c>
      <c r="G4" s="36">
        <f>SUMPRODUCT(A4:F9,$A$21:$F$26)</f>
        <v>113</v>
      </c>
      <c r="I4" s="127">
        <f>J4*G4+K4*G12</f>
        <v>266</v>
      </c>
      <c r="J4" s="128">
        <v>1</v>
      </c>
      <c r="K4" s="129">
        <v>3</v>
      </c>
    </row>
    <row r="5" spans="1:11" x14ac:dyDescent="0.3">
      <c r="A5" s="1">
        <v>15</v>
      </c>
      <c r="B5">
        <v>18</v>
      </c>
      <c r="C5">
        <v>16</v>
      </c>
      <c r="D5">
        <v>9</v>
      </c>
      <c r="E5">
        <v>3</v>
      </c>
      <c r="F5">
        <v>26</v>
      </c>
    </row>
    <row r="6" spans="1:11" x14ac:dyDescent="0.3">
      <c r="A6" s="1">
        <v>15</v>
      </c>
      <c r="B6">
        <v>18</v>
      </c>
      <c r="C6">
        <v>18</v>
      </c>
      <c r="D6">
        <v>13</v>
      </c>
      <c r="E6">
        <v>19</v>
      </c>
      <c r="F6">
        <v>24</v>
      </c>
    </row>
    <row r="7" spans="1:11" x14ac:dyDescent="0.3">
      <c r="A7" s="1">
        <v>16</v>
      </c>
      <c r="B7">
        <v>25</v>
      </c>
      <c r="C7">
        <v>21</v>
      </c>
      <c r="D7">
        <v>30</v>
      </c>
      <c r="E7">
        <v>20</v>
      </c>
      <c r="F7">
        <v>25</v>
      </c>
    </row>
    <row r="8" spans="1:11" x14ac:dyDescent="0.3">
      <c r="A8" s="1">
        <v>23</v>
      </c>
      <c r="B8">
        <v>22</v>
      </c>
      <c r="C8">
        <v>26</v>
      </c>
      <c r="D8">
        <v>15</v>
      </c>
      <c r="E8">
        <v>23</v>
      </c>
      <c r="F8">
        <v>30</v>
      </c>
    </row>
    <row r="9" spans="1:11" x14ac:dyDescent="0.3">
      <c r="A9" s="1">
        <v>20</v>
      </c>
      <c r="B9">
        <v>13</v>
      </c>
      <c r="C9">
        <v>11</v>
      </c>
      <c r="D9">
        <v>22</v>
      </c>
      <c r="E9">
        <v>12</v>
      </c>
      <c r="F9">
        <v>9</v>
      </c>
    </row>
    <row r="11" spans="1:11" ht="15.6" x14ac:dyDescent="0.3">
      <c r="A11" s="55" t="s">
        <v>26</v>
      </c>
      <c r="G11" s="56" t="s">
        <v>4</v>
      </c>
    </row>
    <row r="12" spans="1:11" x14ac:dyDescent="0.3">
      <c r="A12" s="1">
        <v>6</v>
      </c>
      <c r="B12">
        <v>13</v>
      </c>
      <c r="C12">
        <v>13</v>
      </c>
      <c r="D12">
        <v>14</v>
      </c>
      <c r="E12">
        <v>6</v>
      </c>
      <c r="F12">
        <v>7</v>
      </c>
      <c r="G12" s="36">
        <f>SUMPRODUCT(A12:F17,$A$21:$F$26)</f>
        <v>51</v>
      </c>
      <c r="I12" s="58"/>
    </row>
    <row r="13" spans="1:11" x14ac:dyDescent="0.3">
      <c r="A13" s="1">
        <v>14</v>
      </c>
      <c r="B13">
        <v>7</v>
      </c>
      <c r="C13">
        <v>5</v>
      </c>
      <c r="D13">
        <v>18</v>
      </c>
      <c r="E13">
        <v>16</v>
      </c>
      <c r="F13">
        <v>13</v>
      </c>
    </row>
    <row r="14" spans="1:11" x14ac:dyDescent="0.3">
      <c r="A14" s="1">
        <v>16</v>
      </c>
      <c r="B14">
        <v>7</v>
      </c>
      <c r="C14">
        <v>9</v>
      </c>
      <c r="D14">
        <v>16</v>
      </c>
      <c r="E14">
        <v>14</v>
      </c>
      <c r="F14">
        <v>13</v>
      </c>
    </row>
    <row r="15" spans="1:11" x14ac:dyDescent="0.3">
      <c r="A15" s="1">
        <v>11</v>
      </c>
      <c r="B15">
        <v>8</v>
      </c>
      <c r="C15">
        <v>6</v>
      </c>
      <c r="D15">
        <v>5</v>
      </c>
      <c r="E15">
        <v>11</v>
      </c>
      <c r="F15">
        <v>8</v>
      </c>
    </row>
    <row r="16" spans="1:11" x14ac:dyDescent="0.3">
      <c r="A16" s="1">
        <v>16</v>
      </c>
      <c r="B16">
        <v>17</v>
      </c>
      <c r="C16">
        <v>9</v>
      </c>
      <c r="D16">
        <v>24</v>
      </c>
      <c r="E16">
        <v>10</v>
      </c>
      <c r="F16">
        <v>13</v>
      </c>
    </row>
    <row r="17" spans="1:10" x14ac:dyDescent="0.3">
      <c r="A17" s="1">
        <v>3</v>
      </c>
      <c r="B17">
        <v>12</v>
      </c>
      <c r="C17">
        <v>16</v>
      </c>
      <c r="D17">
        <v>13</v>
      </c>
      <c r="E17">
        <v>11</v>
      </c>
      <c r="F17">
        <v>22</v>
      </c>
    </row>
    <row r="19" spans="1:10" ht="15.6" x14ac:dyDescent="0.3">
      <c r="A19" s="134" t="s">
        <v>2</v>
      </c>
      <c r="B19" s="134"/>
    </row>
    <row r="20" spans="1:10" x14ac:dyDescent="0.3">
      <c r="A20" s="58">
        <v>1</v>
      </c>
      <c r="B20" s="58">
        <v>2</v>
      </c>
      <c r="C20" s="58">
        <v>3</v>
      </c>
      <c r="D20" s="58">
        <v>4</v>
      </c>
      <c r="E20" s="58">
        <v>5</v>
      </c>
      <c r="F20" s="58">
        <v>6</v>
      </c>
      <c r="H20" s="135" t="s">
        <v>27</v>
      </c>
      <c r="I20" s="135"/>
      <c r="J20" s="135"/>
    </row>
    <row r="21" spans="1:10" x14ac:dyDescent="0.3">
      <c r="A21" s="60">
        <v>0</v>
      </c>
      <c r="B21" s="60">
        <v>0</v>
      </c>
      <c r="C21" s="60">
        <v>0</v>
      </c>
      <c r="D21" s="60">
        <v>0</v>
      </c>
      <c r="E21" s="60">
        <v>1</v>
      </c>
      <c r="F21" s="60">
        <v>0</v>
      </c>
      <c r="G21" s="61">
        <v>1</v>
      </c>
      <c r="I21" s="62">
        <f t="shared" ref="I21:I26" si="0">SUM(A21:F21)</f>
        <v>1</v>
      </c>
    </row>
    <row r="22" spans="1:10" x14ac:dyDescent="0.3">
      <c r="A22" s="60">
        <v>0</v>
      </c>
      <c r="B22" s="63">
        <v>0</v>
      </c>
      <c r="C22" s="64">
        <v>0</v>
      </c>
      <c r="D22" s="64">
        <v>1</v>
      </c>
      <c r="E22" s="64">
        <v>0</v>
      </c>
      <c r="F22" s="64">
        <v>0</v>
      </c>
      <c r="G22" s="61">
        <v>2</v>
      </c>
      <c r="I22" s="62">
        <f t="shared" si="0"/>
        <v>1</v>
      </c>
    </row>
    <row r="23" spans="1:10" x14ac:dyDescent="0.3">
      <c r="A23" s="60">
        <v>0</v>
      </c>
      <c r="B23" s="65">
        <v>1</v>
      </c>
      <c r="C23" s="60">
        <v>0</v>
      </c>
      <c r="D23" s="60">
        <v>0</v>
      </c>
      <c r="E23" s="60">
        <v>0</v>
      </c>
      <c r="F23" s="60">
        <v>0</v>
      </c>
      <c r="G23" s="61">
        <v>3</v>
      </c>
      <c r="I23" s="62">
        <f t="shared" si="0"/>
        <v>1</v>
      </c>
    </row>
    <row r="24" spans="1:10" x14ac:dyDescent="0.3">
      <c r="A24" s="60">
        <v>0</v>
      </c>
      <c r="B24" s="65">
        <v>0</v>
      </c>
      <c r="C24" s="60">
        <v>0</v>
      </c>
      <c r="D24" s="60">
        <v>0</v>
      </c>
      <c r="E24" s="60">
        <v>0</v>
      </c>
      <c r="F24" s="60">
        <v>1</v>
      </c>
      <c r="G24" s="61">
        <v>4</v>
      </c>
      <c r="I24" s="62">
        <f t="shared" si="0"/>
        <v>1</v>
      </c>
    </row>
    <row r="25" spans="1:10" x14ac:dyDescent="0.3">
      <c r="A25" s="60">
        <v>0</v>
      </c>
      <c r="B25" s="65">
        <v>0</v>
      </c>
      <c r="C25" s="60">
        <v>1</v>
      </c>
      <c r="D25" s="60">
        <v>0</v>
      </c>
      <c r="E25" s="60">
        <v>0</v>
      </c>
      <c r="F25" s="60">
        <v>0</v>
      </c>
      <c r="G25" s="61">
        <v>5</v>
      </c>
      <c r="I25" s="62">
        <f t="shared" si="0"/>
        <v>1</v>
      </c>
    </row>
    <row r="26" spans="1:10" x14ac:dyDescent="0.3">
      <c r="A26" s="60">
        <v>1</v>
      </c>
      <c r="B26" s="65">
        <v>0</v>
      </c>
      <c r="C26" s="60">
        <v>0</v>
      </c>
      <c r="D26" s="60">
        <v>0</v>
      </c>
      <c r="E26" s="60">
        <v>0</v>
      </c>
      <c r="F26" s="60">
        <v>0</v>
      </c>
      <c r="G26" s="61">
        <v>6</v>
      </c>
      <c r="I26" s="62">
        <f t="shared" si="0"/>
        <v>1</v>
      </c>
    </row>
    <row r="28" spans="1:10" x14ac:dyDescent="0.3">
      <c r="A28" s="62">
        <f t="shared" ref="A28:F28" si="1">SUM(A21:A26)</f>
        <v>1</v>
      </c>
      <c r="B28" s="62">
        <f t="shared" si="1"/>
        <v>1</v>
      </c>
      <c r="C28" s="62">
        <f t="shared" si="1"/>
        <v>1</v>
      </c>
      <c r="D28" s="62">
        <f t="shared" si="1"/>
        <v>1</v>
      </c>
      <c r="E28" s="62">
        <f t="shared" si="1"/>
        <v>1</v>
      </c>
      <c r="F28" s="62">
        <f t="shared" si="1"/>
        <v>1</v>
      </c>
      <c r="G28" s="135" t="s">
        <v>28</v>
      </c>
      <c r="H28" s="135"/>
    </row>
    <row r="30" spans="1:10" x14ac:dyDescent="0.3">
      <c r="A30" s="58" t="s">
        <v>29</v>
      </c>
      <c r="I30" s="59" t="s">
        <v>30</v>
      </c>
      <c r="J30" s="3" t="s">
        <v>31</v>
      </c>
    </row>
    <row r="31" spans="1:10" x14ac:dyDescent="0.3">
      <c r="B31" s="66">
        <v>2</v>
      </c>
      <c r="C31" s="66">
        <v>3</v>
      </c>
      <c r="D31" s="66">
        <v>4</v>
      </c>
      <c r="E31" s="66">
        <v>5</v>
      </c>
      <c r="F31" s="66">
        <v>6</v>
      </c>
      <c r="I31" s="130">
        <v>6</v>
      </c>
      <c r="J31" s="124">
        <v>5</v>
      </c>
    </row>
    <row r="32" spans="1:10" x14ac:dyDescent="0.3">
      <c r="B32" s="60">
        <v>3.0000000000000018</v>
      </c>
      <c r="C32" s="60">
        <v>1.9999999999999982</v>
      </c>
      <c r="D32" s="60">
        <v>4.0000000000000018</v>
      </c>
      <c r="E32" s="60">
        <v>1</v>
      </c>
      <c r="F32" s="60">
        <v>5</v>
      </c>
    </row>
    <row r="34" spans="1:12" x14ac:dyDescent="0.3">
      <c r="A34">
        <v>2</v>
      </c>
      <c r="B34" s="62">
        <f t="shared" ref="B34:F38" si="2">B$32-$H34-$I$31*B22</f>
        <v>0</v>
      </c>
      <c r="C34" s="62">
        <f t="shared" si="2"/>
        <v>-1.0000000000000036</v>
      </c>
      <c r="D34" s="62">
        <f t="shared" si="2"/>
        <v>-5</v>
      </c>
      <c r="E34" s="62">
        <f t="shared" si="2"/>
        <v>-2.0000000000000018</v>
      </c>
      <c r="F34" s="62">
        <f t="shared" si="2"/>
        <v>1.9999999999999982</v>
      </c>
      <c r="H34" s="67">
        <f>B32</f>
        <v>3.0000000000000018</v>
      </c>
    </row>
    <row r="35" spans="1:12" x14ac:dyDescent="0.3">
      <c r="A35">
        <v>3</v>
      </c>
      <c r="B35" s="62">
        <f t="shared" si="2"/>
        <v>-4.9999999999999964</v>
      </c>
      <c r="C35" s="62">
        <f t="shared" si="2"/>
        <v>0</v>
      </c>
      <c r="D35" s="62">
        <f t="shared" si="2"/>
        <v>2.0000000000000036</v>
      </c>
      <c r="E35" s="62">
        <f t="shared" si="2"/>
        <v>-0.99999999999999822</v>
      </c>
      <c r="F35" s="62">
        <f t="shared" si="2"/>
        <v>3.0000000000000018</v>
      </c>
      <c r="H35" s="67">
        <f>C32</f>
        <v>1.9999999999999982</v>
      </c>
    </row>
    <row r="36" spans="1:12" x14ac:dyDescent="0.3">
      <c r="A36">
        <v>4</v>
      </c>
      <c r="B36" s="62">
        <f t="shared" si="2"/>
        <v>-1</v>
      </c>
      <c r="C36" s="62">
        <f t="shared" si="2"/>
        <v>-2.0000000000000036</v>
      </c>
      <c r="D36" s="62">
        <f t="shared" si="2"/>
        <v>0</v>
      </c>
      <c r="E36" s="62">
        <f t="shared" si="2"/>
        <v>-3.0000000000000018</v>
      </c>
      <c r="F36" s="62">
        <f t="shared" si="2"/>
        <v>-5.0000000000000018</v>
      </c>
      <c r="H36" s="67">
        <f>D32</f>
        <v>4.0000000000000018</v>
      </c>
    </row>
    <row r="37" spans="1:12" x14ac:dyDescent="0.3">
      <c r="A37">
        <v>5</v>
      </c>
      <c r="B37" s="62">
        <f t="shared" si="2"/>
        <v>2.0000000000000018</v>
      </c>
      <c r="C37" s="62">
        <f t="shared" si="2"/>
        <v>-5.0000000000000018</v>
      </c>
      <c r="D37" s="62">
        <f t="shared" si="2"/>
        <v>3.0000000000000018</v>
      </c>
      <c r="E37" s="62">
        <f t="shared" si="2"/>
        <v>0</v>
      </c>
      <c r="F37" s="62">
        <f t="shared" si="2"/>
        <v>4</v>
      </c>
      <c r="H37" s="67">
        <f>E32</f>
        <v>1</v>
      </c>
    </row>
    <row r="38" spans="1:12" x14ac:dyDescent="0.3">
      <c r="A38">
        <v>6</v>
      </c>
      <c r="B38" s="62">
        <f t="shared" si="2"/>
        <v>-1.9999999999999982</v>
      </c>
      <c r="C38" s="62">
        <f t="shared" si="2"/>
        <v>-3.0000000000000018</v>
      </c>
      <c r="D38" s="62">
        <f t="shared" si="2"/>
        <v>-0.99999999999999822</v>
      </c>
      <c r="E38" s="62">
        <f t="shared" si="2"/>
        <v>-4</v>
      </c>
      <c r="F38" s="62">
        <f t="shared" si="2"/>
        <v>0</v>
      </c>
      <c r="H38" s="67">
        <f>F32</f>
        <v>5</v>
      </c>
    </row>
    <row r="40" spans="1:12" ht="15" thickBot="1" x14ac:dyDescent="0.35"/>
    <row r="41" spans="1:12" ht="15" thickBot="1" x14ac:dyDescent="0.35">
      <c r="A41" s="81" t="s">
        <v>24</v>
      </c>
      <c r="B41" s="82" t="s">
        <v>25</v>
      </c>
      <c r="C41" s="83" t="s">
        <v>8</v>
      </c>
      <c r="D41" s="83" t="s">
        <v>3</v>
      </c>
      <c r="E41" s="83" t="s">
        <v>4</v>
      </c>
      <c r="F41" s="131" t="s">
        <v>32</v>
      </c>
      <c r="G41" s="131"/>
      <c r="H41" s="131"/>
      <c r="I41" s="131"/>
      <c r="J41" s="131"/>
      <c r="K41" s="131"/>
      <c r="L41" s="132"/>
    </row>
    <row r="42" spans="1:12" x14ac:dyDescent="0.3">
      <c r="A42" s="23">
        <v>1</v>
      </c>
      <c r="B42" s="3">
        <v>0</v>
      </c>
      <c r="C42" s="19">
        <v>81</v>
      </c>
      <c r="D42" s="19">
        <v>81</v>
      </c>
      <c r="E42" s="19">
        <v>93</v>
      </c>
      <c r="F42">
        <v>1</v>
      </c>
      <c r="G42">
        <v>2</v>
      </c>
      <c r="H42">
        <v>5</v>
      </c>
      <c r="I42">
        <v>4</v>
      </c>
      <c r="J42">
        <v>6</v>
      </c>
      <c r="K42">
        <v>3</v>
      </c>
      <c r="L42" s="77">
        <v>1</v>
      </c>
    </row>
    <row r="43" spans="1:12" x14ac:dyDescent="0.3">
      <c r="A43" s="23">
        <v>0</v>
      </c>
      <c r="B43" s="3">
        <v>1</v>
      </c>
      <c r="C43" s="19">
        <v>51</v>
      </c>
      <c r="D43" s="19">
        <v>113</v>
      </c>
      <c r="E43" s="19">
        <v>51</v>
      </c>
      <c r="F43">
        <v>1</v>
      </c>
      <c r="G43">
        <v>5</v>
      </c>
      <c r="H43">
        <v>3</v>
      </c>
      <c r="I43">
        <v>2</v>
      </c>
      <c r="J43">
        <v>4</v>
      </c>
      <c r="K43">
        <v>6</v>
      </c>
      <c r="L43" s="77">
        <v>1</v>
      </c>
    </row>
    <row r="44" spans="1:12" ht="15" thickBot="1" x14ac:dyDescent="0.35">
      <c r="A44" s="8">
        <v>1</v>
      </c>
      <c r="B44" s="68">
        <v>3</v>
      </c>
      <c r="C44" s="80">
        <v>266</v>
      </c>
      <c r="D44" s="80">
        <v>113</v>
      </c>
      <c r="E44" s="80">
        <v>51</v>
      </c>
      <c r="F44" s="78">
        <v>1</v>
      </c>
      <c r="G44" s="78">
        <v>5</v>
      </c>
      <c r="H44" s="78">
        <v>3</v>
      </c>
      <c r="I44" s="78">
        <v>2</v>
      </c>
      <c r="J44" s="78">
        <v>4</v>
      </c>
      <c r="K44" s="78">
        <v>6</v>
      </c>
      <c r="L44" s="79">
        <v>1</v>
      </c>
    </row>
  </sheetData>
  <mergeCells count="5">
    <mergeCell ref="F41:L41"/>
    <mergeCell ref="A1:G1"/>
    <mergeCell ref="A19:B19"/>
    <mergeCell ref="H20:J20"/>
    <mergeCell ref="G28:H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5"/>
  <sheetViews>
    <sheetView topLeftCell="B1" zoomScale="68" zoomScaleNormal="100" workbookViewId="0">
      <selection activeCell="O17" sqref="O17"/>
    </sheetView>
  </sheetViews>
  <sheetFormatPr defaultRowHeight="14.4" x14ac:dyDescent="0.3"/>
  <sheetData>
    <row r="2" spans="1:18" ht="15" thickBot="1" x14ac:dyDescent="0.35">
      <c r="A2" s="136" t="s">
        <v>0</v>
      </c>
      <c r="B2" s="136"/>
      <c r="C2" s="136"/>
      <c r="D2" s="136"/>
      <c r="E2" s="136"/>
      <c r="F2" s="136"/>
    </row>
    <row r="3" spans="1:18" x14ac:dyDescent="0.3">
      <c r="A3" s="1">
        <v>23</v>
      </c>
      <c r="B3">
        <v>12</v>
      </c>
      <c r="C3">
        <v>16</v>
      </c>
      <c r="D3">
        <v>13</v>
      </c>
      <c r="E3">
        <v>15</v>
      </c>
      <c r="F3">
        <v>22</v>
      </c>
      <c r="I3" s="14" t="s">
        <v>10</v>
      </c>
      <c r="J3" s="90">
        <f>SUMPRODUCT(A3:F8,B21:G26)</f>
        <v>105</v>
      </c>
      <c r="M3" s="11" t="s">
        <v>5</v>
      </c>
      <c r="N3" s="12" t="s">
        <v>6</v>
      </c>
      <c r="O3" s="13" t="s">
        <v>7</v>
      </c>
      <c r="P3" s="12" t="s">
        <v>8</v>
      </c>
      <c r="R3" s="85" t="s">
        <v>38</v>
      </c>
    </row>
    <row r="4" spans="1:18" ht="15" thickBot="1" x14ac:dyDescent="0.35">
      <c r="A4" s="1">
        <v>15</v>
      </c>
      <c r="B4">
        <v>18</v>
      </c>
      <c r="C4">
        <v>16</v>
      </c>
      <c r="D4">
        <v>9</v>
      </c>
      <c r="E4">
        <v>3</v>
      </c>
      <c r="F4">
        <v>26</v>
      </c>
      <c r="I4" s="6"/>
      <c r="J4" s="84"/>
      <c r="M4" s="86">
        <f>EE!C9</f>
        <v>20</v>
      </c>
      <c r="N4" s="87">
        <f>EE!D9</f>
        <v>20</v>
      </c>
      <c r="O4" s="88">
        <f>EE!E9</f>
        <v>3280</v>
      </c>
      <c r="P4" s="89">
        <f>J3*M4+J11*N4</f>
        <v>3280</v>
      </c>
      <c r="R4" s="84" t="s">
        <v>39</v>
      </c>
    </row>
    <row r="5" spans="1:18" x14ac:dyDescent="0.3">
      <c r="A5" s="1">
        <v>15</v>
      </c>
      <c r="B5">
        <v>18</v>
      </c>
      <c r="C5">
        <v>18</v>
      </c>
      <c r="D5">
        <v>13</v>
      </c>
      <c r="E5">
        <v>19</v>
      </c>
      <c r="F5">
        <v>24</v>
      </c>
      <c r="I5" s="6"/>
      <c r="J5" s="84"/>
    </row>
    <row r="6" spans="1:18" x14ac:dyDescent="0.3">
      <c r="A6" s="1">
        <v>16</v>
      </c>
      <c r="B6">
        <v>25</v>
      </c>
      <c r="C6">
        <v>21</v>
      </c>
      <c r="D6">
        <v>30</v>
      </c>
      <c r="E6">
        <v>20</v>
      </c>
      <c r="F6">
        <v>25</v>
      </c>
      <c r="I6" s="6"/>
      <c r="J6" s="84"/>
    </row>
    <row r="7" spans="1:18" x14ac:dyDescent="0.3">
      <c r="A7" s="1">
        <v>23</v>
      </c>
      <c r="B7">
        <v>22</v>
      </c>
      <c r="C7">
        <v>26</v>
      </c>
      <c r="D7">
        <v>15</v>
      </c>
      <c r="E7">
        <v>23</v>
      </c>
      <c r="F7">
        <v>30</v>
      </c>
      <c r="I7" s="6"/>
      <c r="J7" s="84"/>
    </row>
    <row r="8" spans="1:18" x14ac:dyDescent="0.3">
      <c r="A8" s="1">
        <v>20</v>
      </c>
      <c r="B8">
        <v>13</v>
      </c>
      <c r="C8">
        <v>11</v>
      </c>
      <c r="D8">
        <v>22</v>
      </c>
      <c r="E8">
        <v>12</v>
      </c>
      <c r="F8">
        <v>9</v>
      </c>
      <c r="G8" s="7">
        <f>SUM(A3:F8)</f>
        <v>658</v>
      </c>
      <c r="I8" s="6"/>
      <c r="J8" s="84"/>
    </row>
    <row r="9" spans="1:18" x14ac:dyDescent="0.3">
      <c r="A9" s="2"/>
      <c r="I9" s="6"/>
      <c r="J9" s="84"/>
    </row>
    <row r="10" spans="1:18" x14ac:dyDescent="0.3">
      <c r="A10" s="136" t="s">
        <v>1</v>
      </c>
      <c r="B10" s="136"/>
      <c r="C10" s="136"/>
      <c r="D10" s="136"/>
      <c r="E10" s="136"/>
      <c r="F10" s="136"/>
      <c r="I10" s="6"/>
      <c r="J10" s="84"/>
    </row>
    <row r="11" spans="1:18" x14ac:dyDescent="0.3">
      <c r="A11" s="1">
        <v>6</v>
      </c>
      <c r="B11">
        <v>13</v>
      </c>
      <c r="C11">
        <v>13</v>
      </c>
      <c r="D11">
        <v>14</v>
      </c>
      <c r="E11">
        <v>6</v>
      </c>
      <c r="F11">
        <v>7</v>
      </c>
      <c r="I11" s="14" t="s">
        <v>11</v>
      </c>
      <c r="J11" s="90">
        <f>SUMPRODUCT(A11:F16,B21:G26)</f>
        <v>59</v>
      </c>
    </row>
    <row r="12" spans="1:18" x14ac:dyDescent="0.3">
      <c r="A12" s="1">
        <v>14</v>
      </c>
      <c r="B12">
        <v>7</v>
      </c>
      <c r="C12">
        <v>5</v>
      </c>
      <c r="D12">
        <v>18</v>
      </c>
      <c r="E12">
        <v>16</v>
      </c>
      <c r="F12">
        <v>13</v>
      </c>
      <c r="I12" s="6"/>
      <c r="J12" s="84"/>
    </row>
    <row r="13" spans="1:18" x14ac:dyDescent="0.3">
      <c r="A13" s="1">
        <v>16</v>
      </c>
      <c r="B13">
        <v>7</v>
      </c>
      <c r="C13">
        <v>9</v>
      </c>
      <c r="D13">
        <v>16</v>
      </c>
      <c r="E13">
        <v>14</v>
      </c>
      <c r="F13">
        <v>13</v>
      </c>
      <c r="I13" s="6"/>
      <c r="J13" s="84"/>
    </row>
    <row r="14" spans="1:18" x14ac:dyDescent="0.3">
      <c r="A14" s="1">
        <v>11</v>
      </c>
      <c r="B14">
        <v>8</v>
      </c>
      <c r="C14">
        <v>6</v>
      </c>
      <c r="D14">
        <v>5</v>
      </c>
      <c r="E14">
        <v>11</v>
      </c>
      <c r="F14">
        <v>8</v>
      </c>
      <c r="I14" s="6"/>
    </row>
    <row r="15" spans="1:18" x14ac:dyDescent="0.3">
      <c r="A15" s="1">
        <v>16</v>
      </c>
      <c r="B15">
        <v>17</v>
      </c>
      <c r="C15">
        <v>9</v>
      </c>
      <c r="D15">
        <v>24</v>
      </c>
      <c r="E15">
        <v>10</v>
      </c>
      <c r="F15">
        <v>13</v>
      </c>
    </row>
    <row r="16" spans="1:18" x14ac:dyDescent="0.3">
      <c r="A16" s="1">
        <v>3</v>
      </c>
      <c r="B16">
        <v>12</v>
      </c>
      <c r="C16">
        <v>16</v>
      </c>
      <c r="D16">
        <v>13</v>
      </c>
      <c r="E16">
        <v>11</v>
      </c>
      <c r="F16">
        <v>22</v>
      </c>
      <c r="G16" s="7">
        <f>SUM(A11:F16)</f>
        <v>422</v>
      </c>
    </row>
    <row r="19" spans="1:11" x14ac:dyDescent="0.3">
      <c r="A19" t="s">
        <v>2</v>
      </c>
    </row>
    <row r="20" spans="1:11" x14ac:dyDescent="0.3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</row>
    <row r="21" spans="1:11" x14ac:dyDescent="0.3">
      <c r="A21">
        <v>1</v>
      </c>
      <c r="B21" s="4">
        <v>0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I21" s="5">
        <f>SUM(B21:G21)</f>
        <v>1</v>
      </c>
      <c r="K21" s="18">
        <f>SUMPRODUCT(B21:G21,$B$20:$G$20)</f>
        <v>4</v>
      </c>
    </row>
    <row r="22" spans="1:11" x14ac:dyDescent="0.3">
      <c r="A22">
        <v>2</v>
      </c>
      <c r="B22" s="4">
        <v>0</v>
      </c>
      <c r="C22" s="4">
        <v>0</v>
      </c>
      <c r="D22" s="4">
        <v>0</v>
      </c>
      <c r="E22" s="4">
        <v>0</v>
      </c>
      <c r="F22" s="4">
        <v>1</v>
      </c>
      <c r="G22" s="4">
        <v>0</v>
      </c>
      <c r="I22" s="5">
        <f t="shared" ref="I22:I26" si="0">SUM(B22:G22)</f>
        <v>1</v>
      </c>
      <c r="K22" s="19">
        <f t="shared" ref="K22:K26" si="1">SUMPRODUCT(B22:G22,$B$20:$G$20)</f>
        <v>5</v>
      </c>
    </row>
    <row r="23" spans="1:11" x14ac:dyDescent="0.3">
      <c r="A23">
        <v>3</v>
      </c>
      <c r="B23" s="4">
        <v>0</v>
      </c>
      <c r="C23" s="4">
        <v>1</v>
      </c>
      <c r="D23" s="4">
        <v>0</v>
      </c>
      <c r="E23" s="4">
        <v>0</v>
      </c>
      <c r="F23" s="4">
        <v>0</v>
      </c>
      <c r="G23" s="4">
        <v>0</v>
      </c>
      <c r="I23" s="5">
        <f t="shared" si="0"/>
        <v>1</v>
      </c>
      <c r="K23" s="19">
        <f t="shared" si="1"/>
        <v>2</v>
      </c>
    </row>
    <row r="24" spans="1:11" x14ac:dyDescent="0.3">
      <c r="A24">
        <v>4</v>
      </c>
      <c r="B24" s="4">
        <v>0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I24" s="5">
        <f t="shared" si="0"/>
        <v>1</v>
      </c>
      <c r="K24" s="19">
        <f t="shared" si="1"/>
        <v>3</v>
      </c>
    </row>
    <row r="25" spans="1:11" x14ac:dyDescent="0.3">
      <c r="A25">
        <v>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1</v>
      </c>
      <c r="I25" s="5">
        <f t="shared" si="0"/>
        <v>1</v>
      </c>
      <c r="K25" s="19">
        <f t="shared" si="1"/>
        <v>6</v>
      </c>
    </row>
    <row r="26" spans="1:11" x14ac:dyDescent="0.3">
      <c r="A26">
        <v>6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I26" s="5">
        <f t="shared" si="0"/>
        <v>1</v>
      </c>
      <c r="K26" s="20">
        <f t="shared" si="1"/>
        <v>1</v>
      </c>
    </row>
    <row r="28" spans="1:11" x14ac:dyDescent="0.3">
      <c r="B28" s="5">
        <f>SUM(B21:B26)</f>
        <v>1</v>
      </c>
      <c r="C28" s="5">
        <f t="shared" ref="C28:G28" si="2">SUM(C21:C26)</f>
        <v>1</v>
      </c>
      <c r="D28" s="5">
        <f t="shared" si="2"/>
        <v>1</v>
      </c>
      <c r="E28" s="5">
        <f t="shared" si="2"/>
        <v>1</v>
      </c>
      <c r="F28" s="5">
        <f t="shared" si="2"/>
        <v>1</v>
      </c>
      <c r="G28" s="5">
        <f t="shared" si="2"/>
        <v>1</v>
      </c>
    </row>
    <row r="30" spans="1:11" x14ac:dyDescent="0.3">
      <c r="A30" s="58" t="s">
        <v>29</v>
      </c>
      <c r="I30" s="59" t="s">
        <v>30</v>
      </c>
      <c r="J30" s="3" t="s">
        <v>31</v>
      </c>
    </row>
    <row r="31" spans="1:11" x14ac:dyDescent="0.3">
      <c r="B31" s="66">
        <v>2</v>
      </c>
      <c r="C31" s="66">
        <v>3</v>
      </c>
      <c r="D31" s="66">
        <v>4</v>
      </c>
      <c r="E31" s="66">
        <v>5</v>
      </c>
      <c r="F31" s="66">
        <v>6</v>
      </c>
      <c r="I31" s="54">
        <v>6</v>
      </c>
      <c r="J31" s="54">
        <v>5</v>
      </c>
    </row>
    <row r="32" spans="1:11" x14ac:dyDescent="0.3">
      <c r="B32" s="60">
        <v>3.0000000000000009</v>
      </c>
      <c r="C32" s="60">
        <v>1.9999999999999991</v>
      </c>
      <c r="D32" s="60">
        <v>1</v>
      </c>
      <c r="E32" s="60">
        <v>3.9999999999999991</v>
      </c>
      <c r="F32" s="60">
        <v>4.9999999999999991</v>
      </c>
    </row>
    <row r="34" spans="1:12" x14ac:dyDescent="0.3">
      <c r="A34">
        <v>2</v>
      </c>
      <c r="B34" s="62">
        <f>B$32-$H34-$I$31*C22</f>
        <v>0</v>
      </c>
      <c r="C34" s="62">
        <f t="shared" ref="C34:E34" si="3">C$32-$H34-$I$31*D22</f>
        <v>-1.0000000000000018</v>
      </c>
      <c r="D34" s="62">
        <f t="shared" si="3"/>
        <v>-2.0000000000000009</v>
      </c>
      <c r="E34" s="62">
        <f t="shared" si="3"/>
        <v>-5.0000000000000018</v>
      </c>
      <c r="F34" s="62">
        <f>F$32-$H34-$I$31*G22</f>
        <v>1.9999999999999982</v>
      </c>
      <c r="H34" s="67">
        <f>B32</f>
        <v>3.0000000000000009</v>
      </c>
    </row>
    <row r="35" spans="1:12" x14ac:dyDescent="0.3">
      <c r="A35">
        <v>3</v>
      </c>
      <c r="B35" s="62">
        <f t="shared" ref="B35:F35" si="4">B$32-$H35-$I$31*C23</f>
        <v>-4.9999999999999982</v>
      </c>
      <c r="C35" s="62">
        <f t="shared" si="4"/>
        <v>0</v>
      </c>
      <c r="D35" s="62">
        <f t="shared" si="4"/>
        <v>-0.99999999999999911</v>
      </c>
      <c r="E35" s="62">
        <f t="shared" si="4"/>
        <v>2</v>
      </c>
      <c r="F35" s="62">
        <f t="shared" si="4"/>
        <v>3</v>
      </c>
      <c r="H35" s="67">
        <f>C32</f>
        <v>1.9999999999999991</v>
      </c>
    </row>
    <row r="36" spans="1:12" x14ac:dyDescent="0.3">
      <c r="A36">
        <v>4</v>
      </c>
      <c r="B36" s="62">
        <f t="shared" ref="B36:F36" si="5">B$32-$H36-$I$31*C24</f>
        <v>2.0000000000000009</v>
      </c>
      <c r="C36" s="62">
        <f t="shared" si="5"/>
        <v>-5.0000000000000009</v>
      </c>
      <c r="D36" s="62">
        <f t="shared" si="5"/>
        <v>0</v>
      </c>
      <c r="E36" s="62">
        <f t="shared" si="5"/>
        <v>2.9999999999999991</v>
      </c>
      <c r="F36" s="62">
        <f t="shared" si="5"/>
        <v>3.9999999999999991</v>
      </c>
      <c r="H36" s="67">
        <f>D32</f>
        <v>1</v>
      </c>
    </row>
    <row r="37" spans="1:12" x14ac:dyDescent="0.3">
      <c r="A37">
        <v>5</v>
      </c>
      <c r="B37" s="62">
        <f t="shared" ref="B37:F37" si="6">B$32-$H37-$I$31*C25</f>
        <v>-0.99999999999999822</v>
      </c>
      <c r="C37" s="62">
        <f t="shared" si="6"/>
        <v>-2</v>
      </c>
      <c r="D37" s="62">
        <f t="shared" si="6"/>
        <v>-2.9999999999999991</v>
      </c>
      <c r="E37" s="62">
        <f t="shared" si="6"/>
        <v>0</v>
      </c>
      <c r="F37" s="62">
        <f t="shared" si="6"/>
        <v>-5</v>
      </c>
      <c r="H37" s="67">
        <f>E32</f>
        <v>3.9999999999999991</v>
      </c>
    </row>
    <row r="38" spans="1:12" x14ac:dyDescent="0.3">
      <c r="A38">
        <v>6</v>
      </c>
      <c r="B38" s="62">
        <f t="shared" ref="B38:F38" si="7">B$32-$H38-$I$31*C26</f>
        <v>-1.9999999999999982</v>
      </c>
      <c r="C38" s="62">
        <f t="shared" si="7"/>
        <v>-3</v>
      </c>
      <c r="D38" s="62">
        <f t="shared" si="7"/>
        <v>-3.9999999999999991</v>
      </c>
      <c r="E38" s="62">
        <f t="shared" si="7"/>
        <v>-1</v>
      </c>
      <c r="F38" s="62">
        <f t="shared" si="7"/>
        <v>0</v>
      </c>
      <c r="H38" s="67">
        <f>F32</f>
        <v>4.9999999999999991</v>
      </c>
    </row>
    <row r="40" spans="1:12" ht="15" thickBot="1" x14ac:dyDescent="0.35"/>
    <row r="41" spans="1:12" ht="15" thickBot="1" x14ac:dyDescent="0.35">
      <c r="B41" s="28">
        <v>1</v>
      </c>
      <c r="C41" s="29">
        <v>2</v>
      </c>
      <c r="D41" s="29">
        <v>3</v>
      </c>
      <c r="E41" s="29">
        <v>4</v>
      </c>
      <c r="F41" s="29">
        <v>5</v>
      </c>
      <c r="G41" s="28" t="s">
        <v>3</v>
      </c>
      <c r="H41" s="30" t="s">
        <v>4</v>
      </c>
      <c r="I41" s="28" t="s">
        <v>5</v>
      </c>
      <c r="J41" s="30" t="s">
        <v>6</v>
      </c>
      <c r="K41" s="31" t="s">
        <v>7</v>
      </c>
      <c r="L41" s="30" t="s">
        <v>8</v>
      </c>
    </row>
    <row r="42" spans="1:12" ht="16.2" x14ac:dyDescent="0.3">
      <c r="A42" s="25" t="s">
        <v>15</v>
      </c>
      <c r="B42" s="23">
        <v>2</v>
      </c>
      <c r="C42" s="3">
        <v>5</v>
      </c>
      <c r="D42" s="3">
        <v>4</v>
      </c>
      <c r="E42" s="3">
        <v>6</v>
      </c>
      <c r="F42" s="3">
        <v>3</v>
      </c>
      <c r="G42" s="23">
        <v>81</v>
      </c>
      <c r="H42" s="24">
        <v>93</v>
      </c>
      <c r="I42" s="23">
        <v>422</v>
      </c>
      <c r="J42" s="24">
        <v>1</v>
      </c>
      <c r="K42" s="32" t="s">
        <v>19</v>
      </c>
      <c r="L42" s="24">
        <v>34275</v>
      </c>
    </row>
    <row r="43" spans="1:12" ht="16.8" thickBot="1" x14ac:dyDescent="0.35">
      <c r="A43" s="27" t="s">
        <v>18</v>
      </c>
      <c r="B43" s="23">
        <v>5</v>
      </c>
      <c r="C43" s="3">
        <v>3</v>
      </c>
      <c r="D43" s="3">
        <v>2</v>
      </c>
      <c r="E43" s="3">
        <v>4</v>
      </c>
      <c r="F43" s="3">
        <v>6</v>
      </c>
      <c r="G43" s="23">
        <v>113</v>
      </c>
      <c r="H43" s="24">
        <v>51</v>
      </c>
      <c r="I43" s="23">
        <v>1</v>
      </c>
      <c r="J43" s="24">
        <v>658</v>
      </c>
      <c r="K43" s="32" t="s">
        <v>19</v>
      </c>
      <c r="L43" s="24">
        <v>33671</v>
      </c>
    </row>
    <row r="44" spans="1:12" ht="16.2" x14ac:dyDescent="0.3">
      <c r="A44" s="26" t="s">
        <v>17</v>
      </c>
      <c r="B44" s="23">
        <v>6</v>
      </c>
      <c r="C44" s="3">
        <v>3</v>
      </c>
      <c r="D44" s="3">
        <v>2</v>
      </c>
      <c r="E44" s="3">
        <v>5</v>
      </c>
      <c r="F44" s="3">
        <v>4</v>
      </c>
      <c r="G44" s="23">
        <v>85</v>
      </c>
      <c r="H44" s="24">
        <v>81</v>
      </c>
      <c r="I44" s="23">
        <v>42</v>
      </c>
      <c r="J44" s="24">
        <v>32</v>
      </c>
      <c r="K44" s="32">
        <v>6162</v>
      </c>
      <c r="L44" s="24">
        <v>6378</v>
      </c>
    </row>
    <row r="45" spans="1:12" ht="16.8" thickBot="1" x14ac:dyDescent="0.35">
      <c r="A45" s="27" t="s">
        <v>16</v>
      </c>
      <c r="B45" s="8">
        <v>6</v>
      </c>
      <c r="C45" s="68">
        <v>2</v>
      </c>
      <c r="D45" s="68">
        <v>5</v>
      </c>
      <c r="E45" s="68">
        <v>3</v>
      </c>
      <c r="F45" s="68">
        <v>4</v>
      </c>
      <c r="G45" s="8">
        <v>93</v>
      </c>
      <c r="H45" s="9">
        <v>71</v>
      </c>
      <c r="I45" s="8">
        <v>30</v>
      </c>
      <c r="J45" s="9">
        <v>28</v>
      </c>
      <c r="K45" s="10">
        <v>4778</v>
      </c>
      <c r="L45" s="9">
        <v>4818</v>
      </c>
    </row>
  </sheetData>
  <mergeCells count="2">
    <mergeCell ref="A2:F2"/>
    <mergeCell ref="A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159AB-2BF2-4F66-AD61-DA124CF9C99B}">
  <dimension ref="A1:R42"/>
  <sheetViews>
    <sheetView topLeftCell="A2" zoomScale="90" zoomScaleNormal="100" workbookViewId="0">
      <selection activeCell="E23" sqref="E23"/>
    </sheetView>
  </sheetViews>
  <sheetFormatPr defaultRowHeight="14.4" x14ac:dyDescent="0.3"/>
  <cols>
    <col min="7" max="7" width="8.88671875" style="45"/>
    <col min="14" max="14" width="8.88671875" style="6"/>
  </cols>
  <sheetData>
    <row r="1" spans="1:18" ht="15.6" x14ac:dyDescent="0.3">
      <c r="A1" s="33" t="s">
        <v>12</v>
      </c>
      <c r="B1" s="33"/>
      <c r="C1" s="33"/>
      <c r="D1" s="33"/>
    </row>
    <row r="2" spans="1:18" x14ac:dyDescent="0.3">
      <c r="H2" s="137" t="s">
        <v>20</v>
      </c>
      <c r="I2" s="138"/>
      <c r="J2" s="139"/>
      <c r="K2" s="138" t="s">
        <v>21</v>
      </c>
      <c r="L2" s="138"/>
      <c r="M2" s="139"/>
      <c r="N2" s="7" t="s">
        <v>33</v>
      </c>
      <c r="Q2" s="96"/>
      <c r="R2" t="s">
        <v>42</v>
      </c>
    </row>
    <row r="3" spans="1:18" x14ac:dyDescent="0.3">
      <c r="H3" s="39"/>
      <c r="I3" s="46" t="s">
        <v>3</v>
      </c>
      <c r="J3" s="46" t="s">
        <v>4</v>
      </c>
      <c r="K3" s="47"/>
      <c r="L3" s="46" t="s">
        <v>3</v>
      </c>
      <c r="M3" s="46" t="s">
        <v>4</v>
      </c>
      <c r="Q3" s="95"/>
      <c r="R3" t="s">
        <v>43</v>
      </c>
    </row>
    <row r="4" spans="1:18" ht="16.2" x14ac:dyDescent="0.3">
      <c r="C4" s="16" t="s">
        <v>3</v>
      </c>
      <c r="D4" s="34" t="s">
        <v>4</v>
      </c>
      <c r="G4" s="45" t="s">
        <v>13</v>
      </c>
      <c r="H4" s="97" t="s">
        <v>15</v>
      </c>
      <c r="I4" s="98">
        <v>81</v>
      </c>
      <c r="J4" s="99">
        <v>93</v>
      </c>
      <c r="K4" s="100" t="s">
        <v>9</v>
      </c>
      <c r="L4" s="100">
        <v>113</v>
      </c>
      <c r="M4" s="100">
        <v>51</v>
      </c>
      <c r="N4" s="6" t="s">
        <v>14</v>
      </c>
    </row>
    <row r="5" spans="1:18" x14ac:dyDescent="0.3">
      <c r="B5" s="36" t="s">
        <v>13</v>
      </c>
      <c r="C5" s="36">
        <v>93</v>
      </c>
      <c r="D5" s="15">
        <v>71</v>
      </c>
    </row>
    <row r="6" spans="1:18" x14ac:dyDescent="0.3">
      <c r="B6" s="17" t="s">
        <v>14</v>
      </c>
      <c r="C6" s="17">
        <v>113</v>
      </c>
      <c r="D6" s="35">
        <v>51</v>
      </c>
      <c r="H6" s="137" t="s">
        <v>20</v>
      </c>
      <c r="I6" s="138"/>
      <c r="J6" s="138"/>
      <c r="K6" s="140" t="s">
        <v>21</v>
      </c>
      <c r="L6" s="141"/>
      <c r="M6" s="142"/>
      <c r="N6" s="7" t="s">
        <v>34</v>
      </c>
    </row>
    <row r="7" spans="1:18" x14ac:dyDescent="0.3">
      <c r="H7" s="42"/>
      <c r="I7" s="46" t="s">
        <v>3</v>
      </c>
      <c r="J7" s="76" t="s">
        <v>4</v>
      </c>
      <c r="K7" s="46"/>
      <c r="L7" s="46" t="s">
        <v>3</v>
      </c>
      <c r="M7" s="46" t="s">
        <v>4</v>
      </c>
    </row>
    <row r="8" spans="1:18" ht="16.2" x14ac:dyDescent="0.3">
      <c r="C8" s="37" t="s">
        <v>5</v>
      </c>
      <c r="D8" s="38" t="s">
        <v>6</v>
      </c>
      <c r="E8" s="38" t="s">
        <v>7</v>
      </c>
      <c r="G8" s="45" t="s">
        <v>13</v>
      </c>
      <c r="H8" s="101" t="s">
        <v>15</v>
      </c>
      <c r="I8" s="102">
        <v>81</v>
      </c>
      <c r="J8" s="102">
        <v>93</v>
      </c>
      <c r="K8" s="103" t="s">
        <v>18</v>
      </c>
      <c r="L8" s="104">
        <v>113</v>
      </c>
      <c r="M8" s="104">
        <v>51</v>
      </c>
    </row>
    <row r="9" spans="1:18" ht="16.2" x14ac:dyDescent="0.3">
      <c r="C9" s="93">
        <f>D5-D6</f>
        <v>20</v>
      </c>
      <c r="D9" s="94">
        <f>C6-C5</f>
        <v>20</v>
      </c>
      <c r="E9" s="94">
        <f>SUMPRODUCT(C5:D5,C9:D9)</f>
        <v>3280</v>
      </c>
      <c r="H9" s="43"/>
      <c r="I9" s="43"/>
      <c r="J9" s="43"/>
      <c r="K9" s="115" t="s">
        <v>17</v>
      </c>
      <c r="L9" s="114">
        <v>85</v>
      </c>
      <c r="M9" s="114">
        <v>81</v>
      </c>
      <c r="N9" s="6" t="s">
        <v>14</v>
      </c>
    </row>
    <row r="11" spans="1:18" x14ac:dyDescent="0.3">
      <c r="H11" s="140" t="s">
        <v>20</v>
      </c>
      <c r="I11" s="141"/>
      <c r="J11" s="141"/>
      <c r="K11" s="137" t="s">
        <v>21</v>
      </c>
      <c r="L11" s="138"/>
      <c r="M11" s="139"/>
      <c r="N11" s="7" t="s">
        <v>35</v>
      </c>
    </row>
    <row r="12" spans="1:18" x14ac:dyDescent="0.3">
      <c r="C12" s="37" t="s">
        <v>3</v>
      </c>
      <c r="D12" s="38" t="s">
        <v>4</v>
      </c>
      <c r="E12" s="38" t="s">
        <v>8</v>
      </c>
      <c r="H12" s="42"/>
      <c r="I12" s="46" t="s">
        <v>3</v>
      </c>
      <c r="J12" s="46" t="s">
        <v>4</v>
      </c>
      <c r="K12" s="46"/>
      <c r="L12" s="46" t="s">
        <v>3</v>
      </c>
      <c r="M12" s="46" t="s">
        <v>4</v>
      </c>
    </row>
    <row r="13" spans="1:18" ht="16.2" x14ac:dyDescent="0.3">
      <c r="C13" s="91">
        <f>Scalar!J3</f>
        <v>105</v>
      </c>
      <c r="D13" s="92">
        <f>Scalar!J11</f>
        <v>59</v>
      </c>
      <c r="E13" s="92">
        <f>Scalar!P4</f>
        <v>3280</v>
      </c>
      <c r="H13" s="101" t="s">
        <v>15</v>
      </c>
      <c r="I13" s="102">
        <v>81</v>
      </c>
      <c r="J13" s="105">
        <v>93</v>
      </c>
      <c r="K13" s="108" t="s">
        <v>18</v>
      </c>
      <c r="L13" s="105">
        <v>113</v>
      </c>
      <c r="M13" s="104">
        <v>51</v>
      </c>
    </row>
    <row r="14" spans="1:18" ht="16.2" x14ac:dyDescent="0.3">
      <c r="C14" s="84"/>
      <c r="D14" s="84"/>
      <c r="E14" s="84"/>
      <c r="G14" s="45" t="s">
        <v>13</v>
      </c>
      <c r="H14" s="106" t="s">
        <v>17</v>
      </c>
      <c r="I14" s="107">
        <v>85</v>
      </c>
      <c r="J14" s="107">
        <v>81</v>
      </c>
      <c r="K14" s="112" t="s">
        <v>16</v>
      </c>
      <c r="L14" s="113">
        <v>93</v>
      </c>
      <c r="M14" s="114">
        <v>71</v>
      </c>
      <c r="N14" s="6" t="s">
        <v>14</v>
      </c>
    </row>
    <row r="16" spans="1:18" x14ac:dyDescent="0.3">
      <c r="B16" s="85" t="s">
        <v>40</v>
      </c>
      <c r="H16" s="140" t="s">
        <v>20</v>
      </c>
      <c r="I16" s="141"/>
      <c r="J16" s="141"/>
      <c r="K16" s="141" t="s">
        <v>21</v>
      </c>
      <c r="L16" s="141"/>
      <c r="M16" s="142"/>
      <c r="N16" s="7" t="s">
        <v>36</v>
      </c>
    </row>
    <row r="17" spans="2:14" x14ac:dyDescent="0.3">
      <c r="B17" s="84" t="s">
        <v>41</v>
      </c>
      <c r="H17" s="54"/>
      <c r="I17" s="73" t="s">
        <v>3</v>
      </c>
      <c r="J17" s="73" t="s">
        <v>4</v>
      </c>
      <c r="K17" s="71"/>
      <c r="L17" s="46" t="s">
        <v>3</v>
      </c>
      <c r="M17" s="46" t="s">
        <v>4</v>
      </c>
    </row>
    <row r="18" spans="2:14" ht="16.2" x14ac:dyDescent="0.3">
      <c r="H18" s="109" t="s">
        <v>15</v>
      </c>
      <c r="I18" s="110">
        <v>81</v>
      </c>
      <c r="J18" s="110">
        <v>93</v>
      </c>
      <c r="K18" s="103" t="s">
        <v>18</v>
      </c>
      <c r="L18" s="105">
        <v>113</v>
      </c>
      <c r="M18" s="105">
        <v>51</v>
      </c>
      <c r="N18" s="6" t="s">
        <v>14</v>
      </c>
    </row>
    <row r="19" spans="2:14" ht="16.2" x14ac:dyDescent="0.3">
      <c r="H19" s="109" t="s">
        <v>17</v>
      </c>
      <c r="I19" s="110">
        <v>85</v>
      </c>
      <c r="J19" s="110">
        <v>81</v>
      </c>
      <c r="K19" s="72"/>
      <c r="L19" s="72"/>
      <c r="M19" s="72"/>
    </row>
    <row r="20" spans="2:14" ht="16.2" x14ac:dyDescent="0.3">
      <c r="G20" s="45" t="s">
        <v>13</v>
      </c>
      <c r="H20" s="106" t="s">
        <v>16</v>
      </c>
      <c r="I20" s="111">
        <v>93</v>
      </c>
      <c r="J20" s="111">
        <v>71</v>
      </c>
      <c r="K20" s="74"/>
      <c r="L20" s="44"/>
      <c r="M20" s="44"/>
    </row>
    <row r="21" spans="2:14" x14ac:dyDescent="0.3">
      <c r="K21" s="6"/>
    </row>
    <row r="22" spans="2:14" x14ac:dyDescent="0.3">
      <c r="H22" s="140" t="s">
        <v>20</v>
      </c>
      <c r="I22" s="141"/>
      <c r="J22" s="141"/>
      <c r="K22" s="137" t="s">
        <v>21</v>
      </c>
      <c r="L22" s="138"/>
      <c r="M22" s="139"/>
      <c r="N22" s="7" t="s">
        <v>37</v>
      </c>
    </row>
    <row r="23" spans="2:14" x14ac:dyDescent="0.3">
      <c r="H23" s="54"/>
      <c r="I23" s="73" t="s">
        <v>3</v>
      </c>
      <c r="J23" s="73" t="s">
        <v>4</v>
      </c>
      <c r="K23" s="75"/>
      <c r="L23" s="73" t="s">
        <v>3</v>
      </c>
      <c r="M23" s="73" t="s">
        <v>4</v>
      </c>
    </row>
    <row r="24" spans="2:14" ht="16.2" x14ac:dyDescent="0.3">
      <c r="H24" s="109" t="s">
        <v>15</v>
      </c>
      <c r="I24" s="110">
        <v>81</v>
      </c>
      <c r="J24" s="110">
        <v>93</v>
      </c>
      <c r="M24" s="69"/>
    </row>
    <row r="25" spans="2:14" ht="16.2" x14ac:dyDescent="0.3">
      <c r="H25" s="109" t="s">
        <v>17</v>
      </c>
      <c r="I25" s="110">
        <v>85</v>
      </c>
      <c r="J25" s="110">
        <v>81</v>
      </c>
      <c r="M25" s="69"/>
    </row>
    <row r="26" spans="2:14" ht="16.2" x14ac:dyDescent="0.3">
      <c r="H26" s="109" t="s">
        <v>16</v>
      </c>
      <c r="I26" s="110">
        <v>93</v>
      </c>
      <c r="J26" s="110">
        <v>71</v>
      </c>
      <c r="K26" s="6"/>
      <c r="M26" s="69"/>
    </row>
    <row r="27" spans="2:14" ht="16.2" x14ac:dyDescent="0.3">
      <c r="H27" s="106" t="s">
        <v>18</v>
      </c>
      <c r="I27" s="111">
        <v>113</v>
      </c>
      <c r="J27" s="111">
        <v>51</v>
      </c>
      <c r="K27" s="70"/>
      <c r="L27" s="40"/>
      <c r="M27" s="41"/>
    </row>
    <row r="28" spans="2:14" x14ac:dyDescent="0.3">
      <c r="N28"/>
    </row>
    <row r="29" spans="2:14" x14ac:dyDescent="0.3">
      <c r="N29"/>
    </row>
    <row r="30" spans="2:14" x14ac:dyDescent="0.3">
      <c r="N30"/>
    </row>
    <row r="31" spans="2:14" x14ac:dyDescent="0.3">
      <c r="N31"/>
    </row>
    <row r="32" spans="2:14" x14ac:dyDescent="0.3">
      <c r="N32"/>
    </row>
    <row r="33" spans="14:14" x14ac:dyDescent="0.3">
      <c r="N33"/>
    </row>
    <row r="34" spans="14:14" x14ac:dyDescent="0.3">
      <c r="N34"/>
    </row>
    <row r="35" spans="14:14" x14ac:dyDescent="0.3">
      <c r="N35"/>
    </row>
    <row r="36" spans="14:14" x14ac:dyDescent="0.3">
      <c r="N36"/>
    </row>
    <row r="37" spans="14:14" x14ac:dyDescent="0.3">
      <c r="N37"/>
    </row>
    <row r="38" spans="14:14" x14ac:dyDescent="0.3">
      <c r="N38"/>
    </row>
    <row r="39" spans="14:14" x14ac:dyDescent="0.3">
      <c r="N39"/>
    </row>
    <row r="40" spans="14:14" x14ac:dyDescent="0.3">
      <c r="N40"/>
    </row>
    <row r="41" spans="14:14" x14ac:dyDescent="0.3">
      <c r="N41"/>
    </row>
    <row r="42" spans="14:14" x14ac:dyDescent="0.3">
      <c r="N42"/>
    </row>
  </sheetData>
  <mergeCells count="10">
    <mergeCell ref="H2:J2"/>
    <mergeCell ref="K2:M2"/>
    <mergeCell ref="H6:J6"/>
    <mergeCell ref="H11:J11"/>
    <mergeCell ref="H22:J22"/>
    <mergeCell ref="K6:M6"/>
    <mergeCell ref="K11:M11"/>
    <mergeCell ref="K22:M22"/>
    <mergeCell ref="K16:M16"/>
    <mergeCell ref="H16:J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B2B2-3FA2-4D62-8FB4-A16E664DE0E9}">
  <dimension ref="A2:T27"/>
  <sheetViews>
    <sheetView tabSelected="1" zoomScaleNormal="100" workbookViewId="0">
      <selection activeCell="F23" sqref="F23"/>
    </sheetView>
  </sheetViews>
  <sheetFormatPr defaultRowHeight="14.4" x14ac:dyDescent="0.3"/>
  <sheetData>
    <row r="2" spans="1:20" ht="15" thickBot="1" x14ac:dyDescent="0.35"/>
    <row r="3" spans="1:20" ht="15" thickBot="1" x14ac:dyDescent="0.35">
      <c r="B3" s="3"/>
      <c r="C3" s="51" t="s">
        <v>3</v>
      </c>
      <c r="D3" s="52" t="s">
        <v>4</v>
      </c>
    </row>
    <row r="4" spans="1:20" ht="16.2" x14ac:dyDescent="0.3">
      <c r="B4" s="48" t="s">
        <v>15</v>
      </c>
      <c r="C4" s="21">
        <v>81</v>
      </c>
      <c r="D4" s="22">
        <v>93</v>
      </c>
      <c r="R4" s="3"/>
      <c r="S4" s="3"/>
      <c r="T4" s="3"/>
    </row>
    <row r="5" spans="1:20" ht="16.2" x14ac:dyDescent="0.3">
      <c r="B5" s="49" t="s">
        <v>17</v>
      </c>
      <c r="C5" s="23">
        <v>85</v>
      </c>
      <c r="D5" s="24">
        <v>81</v>
      </c>
    </row>
    <row r="6" spans="1:20" ht="16.2" x14ac:dyDescent="0.3">
      <c r="B6" s="49" t="s">
        <v>16</v>
      </c>
      <c r="C6" s="23">
        <v>93</v>
      </c>
      <c r="D6" s="24">
        <v>71</v>
      </c>
    </row>
    <row r="7" spans="1:20" ht="16.8" thickBot="1" x14ac:dyDescent="0.35">
      <c r="B7" s="50" t="s">
        <v>18</v>
      </c>
      <c r="C7" s="8">
        <v>113</v>
      </c>
      <c r="D7" s="9">
        <v>51</v>
      </c>
    </row>
    <row r="12" spans="1:20" ht="16.2" x14ac:dyDescent="0.3">
      <c r="A12" s="126" t="s">
        <v>49</v>
      </c>
    </row>
    <row r="14" spans="1:20" x14ac:dyDescent="0.3">
      <c r="B14" s="37" t="s">
        <v>3</v>
      </c>
      <c r="C14" s="38" t="s">
        <v>4</v>
      </c>
      <c r="O14" s="53"/>
      <c r="Q14" s="116"/>
    </row>
    <row r="15" spans="1:20" ht="16.2" x14ac:dyDescent="0.3">
      <c r="A15" s="120" t="s">
        <v>17</v>
      </c>
      <c r="B15" s="37">
        <v>85</v>
      </c>
      <c r="C15" s="38">
        <v>81</v>
      </c>
      <c r="Q15" s="116"/>
      <c r="R15" s="117"/>
    </row>
    <row r="16" spans="1:20" ht="16.2" x14ac:dyDescent="0.3">
      <c r="A16" s="121" t="s">
        <v>18</v>
      </c>
      <c r="B16" s="122">
        <v>113</v>
      </c>
      <c r="C16" s="119">
        <v>51</v>
      </c>
    </row>
    <row r="17" spans="1:18" ht="15.6" x14ac:dyDescent="0.35">
      <c r="B17" s="3" t="s">
        <v>44</v>
      </c>
      <c r="C17" s="3" t="s">
        <v>45</v>
      </c>
    </row>
    <row r="18" spans="1:18" x14ac:dyDescent="0.3">
      <c r="B18" s="123">
        <f>C15-C16</f>
        <v>30</v>
      </c>
      <c r="C18" s="124">
        <f>B16-B15</f>
        <v>28</v>
      </c>
    </row>
    <row r="20" spans="1:18" ht="16.2" x14ac:dyDescent="0.3">
      <c r="A20" s="116" t="s">
        <v>47</v>
      </c>
      <c r="B20" s="118">
        <f>SUMPRODUCT(B18:C18,B15:C15)</f>
        <v>4818</v>
      </c>
    </row>
    <row r="21" spans="1:18" ht="16.2" x14ac:dyDescent="0.3">
      <c r="A21" s="116" t="s">
        <v>48</v>
      </c>
      <c r="B21" s="118">
        <f>SUMPRODUCT(B18:C18,B16:C16)</f>
        <v>4818</v>
      </c>
    </row>
    <row r="22" spans="1:18" ht="16.2" x14ac:dyDescent="0.3">
      <c r="A22" s="116" t="s">
        <v>46</v>
      </c>
      <c r="B22" s="125">
        <f>SUMPRODUCT(B18:C18,C6:D6)</f>
        <v>4778</v>
      </c>
    </row>
    <row r="23" spans="1:18" x14ac:dyDescent="0.3">
      <c r="A23" s="117"/>
    </row>
    <row r="27" spans="1:18" x14ac:dyDescent="0.3">
      <c r="Q27" s="116"/>
      <c r="R27" s="1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Modello</vt:lpstr>
      <vt:lpstr>Scalar</vt:lpstr>
      <vt:lpstr>EE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sergio</dc:creator>
  <cp:lastModifiedBy>rebecca sergio</cp:lastModifiedBy>
  <dcterms:created xsi:type="dcterms:W3CDTF">2015-06-05T18:17:20Z</dcterms:created>
  <dcterms:modified xsi:type="dcterms:W3CDTF">2024-12-19T20:29:30Z</dcterms:modified>
</cp:coreProperties>
</file>