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2cccf0c497eae6ed/Desktop/Modelli e Metodi per il Supporto alle Decisioni/Progetto MOP/"/>
    </mc:Choice>
  </mc:AlternateContent>
  <xr:revisionPtr revIDLastSave="5402" documentId="8_{DA8C513F-C15B-4952-B90A-CD0786436E52}" xr6:coauthVersionLast="47" xr6:coauthVersionMax="47" xr10:uidLastSave="{C8BE2D17-CA4D-41BF-95E7-D54AFDFE8BD4}"/>
  <bookViews>
    <workbookView xWindow="-96" yWindow="0" windowWidth="14016" windowHeight="12336" firstSheet="2" activeTab="4" xr2:uid="{00000000-000D-0000-FFFF-FFFF00000000}"/>
  </bookViews>
  <sheets>
    <sheet name="Triangolo" sheetId="1" r:id="rId1"/>
    <sheet name="MIN-SUM" sheetId="2" r:id="rId2"/>
    <sheet name="MIN-MAX" sheetId="4" r:id="rId3"/>
    <sheet name="W-MIN-SUM" sheetId="6" r:id="rId4"/>
    <sheet name="W-MIN-MAX" sheetId="7" r:id="rId5"/>
  </sheets>
  <definedNames>
    <definedName name="solver_adj" localSheetId="2" hidden="1">'MIN-MAX'!$B$20:$G$25,'MIN-MAX'!$I$7:$J$8,'MIN-MAX'!$B$31:$F$31,'MIN-MAX'!$N$7</definedName>
    <definedName name="solver_adj" localSheetId="1" hidden="1">'MIN-SUM'!$B$20:$G$25,'MIN-SUM'!$I$7:$J$8,'MIN-SUM'!$B$31:$F$31</definedName>
    <definedName name="solver_adj" localSheetId="4" hidden="1">'W-MIN-MAX'!$B$20:$G$25,'W-MIN-MAX'!$I$7:$J$8,'W-MIN-MAX'!$N$7,'W-MIN-MAX'!$B$31:$F$31</definedName>
    <definedName name="solver_adj" localSheetId="3" hidden="1">'W-MIN-SUM'!$B$20:$G$25,'W-MIN-SUM'!$I$7:$J$8,'W-MIN-SUM'!$B$31:$F$31</definedName>
    <definedName name="solver_cvg" localSheetId="2" hidden="1">0.0001</definedName>
    <definedName name="solver_cvg" localSheetId="1" hidden="1">0.0001</definedName>
    <definedName name="solver_cvg" localSheetId="4" hidden="1">0.0001</definedName>
    <definedName name="solver_cvg" localSheetId="3" hidden="1">0.0001</definedName>
    <definedName name="solver_drv" localSheetId="2" hidden="1">2</definedName>
    <definedName name="solver_drv" localSheetId="1" hidden="1">2</definedName>
    <definedName name="solver_drv" localSheetId="4" hidden="1">2</definedName>
    <definedName name="solver_drv" localSheetId="3" hidden="1">2</definedName>
    <definedName name="solver_eng" localSheetId="2" hidden="1">2</definedName>
    <definedName name="solver_eng" localSheetId="1" hidden="1">2</definedName>
    <definedName name="solver_eng" localSheetId="4" hidden="1">2</definedName>
    <definedName name="solver_eng" localSheetId="3" hidden="1">2</definedName>
    <definedName name="solver_est" localSheetId="2" hidden="1">1</definedName>
    <definedName name="solver_est" localSheetId="1" hidden="1">1</definedName>
    <definedName name="solver_est" localSheetId="4" hidden="1">1</definedName>
    <definedName name="solver_est" localSheetId="3" hidden="1">1</definedName>
    <definedName name="solver_itr" localSheetId="2" hidden="1">2147483647</definedName>
    <definedName name="solver_itr" localSheetId="1" hidden="1">2147483647</definedName>
    <definedName name="solver_itr" localSheetId="4" hidden="1">2147483647</definedName>
    <definedName name="solver_itr" localSheetId="3" hidden="1">2147483647</definedName>
    <definedName name="solver_lhs1" localSheetId="2" hidden="1">'MIN-MAX'!$B$20:$G$25</definedName>
    <definedName name="solver_lhs1" localSheetId="1" hidden="1">'MIN-SUM'!$B$20:$G$25</definedName>
    <definedName name="solver_lhs1" localSheetId="4" hidden="1">'W-MIN-MAX'!$B$20:$G$25</definedName>
    <definedName name="solver_lhs1" localSheetId="3" hidden="1">'W-MIN-SUM'!$B$20:$G$25</definedName>
    <definedName name="solver_lhs2" localSheetId="2" hidden="1">'MIN-MAX'!$B$20:$G$25</definedName>
    <definedName name="solver_lhs2" localSheetId="1" hidden="1">'MIN-SUM'!$B$20:$G$25</definedName>
    <definedName name="solver_lhs2" localSheetId="4" hidden="1">'W-MIN-MAX'!$B$20:$G$25</definedName>
    <definedName name="solver_lhs2" localSheetId="3" hidden="1">'W-MIN-SUM'!$B$20:$G$25</definedName>
    <definedName name="solver_lhs3" localSheetId="2" hidden="1">'MIN-MAX'!$B$27:$G$27</definedName>
    <definedName name="solver_lhs3" localSheetId="1" hidden="1">'MIN-SUM'!$B$27:$G$27</definedName>
    <definedName name="solver_lhs3" localSheetId="4" hidden="1">'W-MIN-MAX'!$B$27:$G$27</definedName>
    <definedName name="solver_lhs3" localSheetId="3" hidden="1">'W-MIN-SUM'!$B$27:$G$27</definedName>
    <definedName name="solver_lhs4" localSheetId="2" hidden="1">'MIN-MAX'!$B$31:$F$31</definedName>
    <definedName name="solver_lhs4" localSheetId="1" hidden="1">'MIN-SUM'!$B$31:$F$31</definedName>
    <definedName name="solver_lhs4" localSheetId="4" hidden="1">'W-MIN-MAX'!$B$31:$F$31</definedName>
    <definedName name="solver_lhs4" localSheetId="3" hidden="1">'W-MIN-SUM'!$B$31:$F$31</definedName>
    <definedName name="solver_lhs5" localSheetId="2" hidden="1">'MIN-MAX'!$B$31:$F$31</definedName>
    <definedName name="solver_lhs5" localSheetId="1" hidden="1">'MIN-SUM'!$B$31:$F$31</definedName>
    <definedName name="solver_lhs5" localSheetId="4" hidden="1">'W-MIN-MAX'!$B$31:$F$31</definedName>
    <definedName name="solver_lhs5" localSheetId="3" hidden="1">'W-MIN-SUM'!$B$31:$F$31</definedName>
    <definedName name="solver_lhs6" localSheetId="2" hidden="1">'MIN-MAX'!$B$33:$F$37</definedName>
    <definedName name="solver_lhs6" localSheetId="1" hidden="1">'MIN-SUM'!$B$33:$F$37</definedName>
    <definedName name="solver_lhs6" localSheetId="4" hidden="1">'W-MIN-MAX'!$B$33:$F$37</definedName>
    <definedName name="solver_lhs6" localSheetId="3" hidden="1">'W-MIN-SUM'!$B$33:$F$37</definedName>
    <definedName name="solver_lhs7" localSheetId="2" hidden="1">'MIN-MAX'!$I$20:$I$25</definedName>
    <definedName name="solver_lhs7" localSheetId="1" hidden="1">'MIN-SUM'!$I$20:$I$25</definedName>
    <definedName name="solver_lhs7" localSheetId="4" hidden="1">'W-MIN-MAX'!$I$20:$I$25</definedName>
    <definedName name="solver_lhs7" localSheetId="3" hidden="1">'W-MIN-SUM'!$I$20:$I$25</definedName>
    <definedName name="solver_lhs8" localSheetId="2" hidden="1">'MIN-MAX'!$K$3:$K$4</definedName>
    <definedName name="solver_lhs8" localSheetId="1" hidden="1">'MIN-SUM'!$K$3:$K$4</definedName>
    <definedName name="solver_lhs8" localSheetId="4" hidden="1">'W-MIN-MAX'!$K$3:$K$4</definedName>
    <definedName name="solver_lhs8" localSheetId="3" hidden="1">'W-MIN-SUM'!$K$3:$K$4</definedName>
    <definedName name="solver_lhs9" localSheetId="2" hidden="1">'MIN-MAX'!$L$7:$L$8</definedName>
    <definedName name="solver_lhs9" localSheetId="4" hidden="1">'W-MIN-MAX'!$L$7:$L$8</definedName>
    <definedName name="solver_mip" localSheetId="2" hidden="1">2147483647</definedName>
    <definedName name="solver_mip" localSheetId="1" hidden="1">2147483647</definedName>
    <definedName name="solver_mip" localSheetId="4" hidden="1">2147483647</definedName>
    <definedName name="solver_mip" localSheetId="3" hidden="1">2147483647</definedName>
    <definedName name="solver_mni" localSheetId="2" hidden="1">30</definedName>
    <definedName name="solver_mni" localSheetId="1" hidden="1">30</definedName>
    <definedName name="solver_mni" localSheetId="4" hidden="1">30</definedName>
    <definedName name="solver_mni" localSheetId="3" hidden="1">30</definedName>
    <definedName name="solver_mrt" localSheetId="2" hidden="1">0.075</definedName>
    <definedName name="solver_mrt" localSheetId="1" hidden="1">0.075</definedName>
    <definedName name="solver_mrt" localSheetId="4" hidden="1">0.075</definedName>
    <definedName name="solver_mrt" localSheetId="3" hidden="1">0.075</definedName>
    <definedName name="solver_msl" localSheetId="2" hidden="1">2</definedName>
    <definedName name="solver_msl" localSheetId="1" hidden="1">2</definedName>
    <definedName name="solver_msl" localSheetId="4" hidden="1">2</definedName>
    <definedName name="solver_msl" localSheetId="3" hidden="1">2</definedName>
    <definedName name="solver_neg" localSheetId="2" hidden="1">1</definedName>
    <definedName name="solver_neg" localSheetId="1" hidden="1">1</definedName>
    <definedName name="solver_neg" localSheetId="4" hidden="1">1</definedName>
    <definedName name="solver_neg" localSheetId="3" hidden="1">1</definedName>
    <definedName name="solver_nod" localSheetId="2" hidden="1">2147483647</definedName>
    <definedName name="solver_nod" localSheetId="1" hidden="1">2147483647</definedName>
    <definedName name="solver_nod" localSheetId="4" hidden="1">2147483647</definedName>
    <definedName name="solver_nod" localSheetId="3" hidden="1">2147483647</definedName>
    <definedName name="solver_num" localSheetId="2" hidden="1">9</definedName>
    <definedName name="solver_num" localSheetId="1" hidden="1">8</definedName>
    <definedName name="solver_num" localSheetId="4" hidden="1">9</definedName>
    <definedName name="solver_num" localSheetId="3" hidden="1">8</definedName>
    <definedName name="solver_nwt" localSheetId="2" hidden="1">1</definedName>
    <definedName name="solver_nwt" localSheetId="1" hidden="1">1</definedName>
    <definedName name="solver_nwt" localSheetId="4" hidden="1">1</definedName>
    <definedName name="solver_nwt" localSheetId="3" hidden="1">1</definedName>
    <definedName name="solver_opt" localSheetId="2" hidden="1">'MIN-MAX'!$J$10</definedName>
    <definedName name="solver_opt" localSheetId="1" hidden="1">'MIN-SUM'!$J$10</definedName>
    <definedName name="solver_opt" localSheetId="4" hidden="1">'W-MIN-MAX'!$J$10</definedName>
    <definedName name="solver_opt" localSheetId="3" hidden="1">'W-MIN-SUM'!$J$10</definedName>
    <definedName name="solver_pre" localSheetId="2" hidden="1">0.000001</definedName>
    <definedName name="solver_pre" localSheetId="1" hidden="1">0.000001</definedName>
    <definedName name="solver_pre" localSheetId="4" hidden="1">0.000001</definedName>
    <definedName name="solver_pre" localSheetId="3" hidden="1">0.000001</definedName>
    <definedName name="solver_rbv" localSheetId="2" hidden="1">2</definedName>
    <definedName name="solver_rbv" localSheetId="1" hidden="1">2</definedName>
    <definedName name="solver_rbv" localSheetId="4" hidden="1">2</definedName>
    <definedName name="solver_rbv" localSheetId="3" hidden="1">2</definedName>
    <definedName name="solver_rel1" localSheetId="2" hidden="1">1</definedName>
    <definedName name="solver_rel1" localSheetId="1" hidden="1">1</definedName>
    <definedName name="solver_rel1" localSheetId="4" hidden="1">1</definedName>
    <definedName name="solver_rel1" localSheetId="3" hidden="1">1</definedName>
    <definedName name="solver_rel2" localSheetId="2" hidden="1">5</definedName>
    <definedName name="solver_rel2" localSheetId="1" hidden="1">5</definedName>
    <definedName name="solver_rel2" localSheetId="4" hidden="1">5</definedName>
    <definedName name="solver_rel2" localSheetId="3" hidden="1">5</definedName>
    <definedName name="solver_rel3" localSheetId="2" hidden="1">2</definedName>
    <definedName name="solver_rel3" localSheetId="1" hidden="1">2</definedName>
    <definedName name="solver_rel3" localSheetId="4" hidden="1">2</definedName>
    <definedName name="solver_rel3" localSheetId="3" hidden="1">2</definedName>
    <definedName name="solver_rel4" localSheetId="2" hidden="1">1</definedName>
    <definedName name="solver_rel4" localSheetId="1" hidden="1">1</definedName>
    <definedName name="solver_rel4" localSheetId="4" hidden="1">1</definedName>
    <definedName name="solver_rel4" localSheetId="3" hidden="1">1</definedName>
    <definedName name="solver_rel5" localSheetId="2" hidden="1">3</definedName>
    <definedName name="solver_rel5" localSheetId="1" hidden="1">3</definedName>
    <definedName name="solver_rel5" localSheetId="4" hidden="1">3</definedName>
    <definedName name="solver_rel5" localSheetId="3" hidden="1">3</definedName>
    <definedName name="solver_rel6" localSheetId="2" hidden="1">3</definedName>
    <definedName name="solver_rel6" localSheetId="1" hidden="1">3</definedName>
    <definedName name="solver_rel6" localSheetId="4" hidden="1">3</definedName>
    <definedName name="solver_rel6" localSheetId="3" hidden="1">3</definedName>
    <definedName name="solver_rel7" localSheetId="2" hidden="1">2</definedName>
    <definedName name="solver_rel7" localSheetId="1" hidden="1">2</definedName>
    <definedName name="solver_rel7" localSheetId="4" hidden="1">2</definedName>
    <definedName name="solver_rel7" localSheetId="3" hidden="1">2</definedName>
    <definedName name="solver_rel8" localSheetId="2" hidden="1">2</definedName>
    <definedName name="solver_rel8" localSheetId="1" hidden="1">2</definedName>
    <definedName name="solver_rel8" localSheetId="4" hidden="1">2</definedName>
    <definedName name="solver_rel8" localSheetId="3" hidden="1">2</definedName>
    <definedName name="solver_rel9" localSheetId="2" hidden="1">1</definedName>
    <definedName name="solver_rel9" localSheetId="4" hidden="1">1</definedName>
    <definedName name="solver_rhs1" localSheetId="2" hidden="1">'MIN-MAX'!$A$3:$F$8</definedName>
    <definedName name="solver_rhs1" localSheetId="1" hidden="1">'MIN-SUM'!$A$3:$F$8</definedName>
    <definedName name="solver_rhs1" localSheetId="4" hidden="1">'W-MIN-MAX'!$A$3:$F$8</definedName>
    <definedName name="solver_rhs1" localSheetId="3" hidden="1">'W-MIN-SUM'!$A$3:$F$8</definedName>
    <definedName name="solver_rhs2" localSheetId="2" hidden="1">"binario"</definedName>
    <definedName name="solver_rhs2" localSheetId="1" hidden="1">"binario"</definedName>
    <definedName name="solver_rhs2" localSheetId="4" hidden="1">"binario"</definedName>
    <definedName name="solver_rhs2" localSheetId="3" hidden="1">"binario"</definedName>
    <definedName name="solver_rhs3" localSheetId="2" hidden="1">1</definedName>
    <definedName name="solver_rhs3" localSheetId="1" hidden="1">1</definedName>
    <definedName name="solver_rhs3" localSheetId="4" hidden="1">1</definedName>
    <definedName name="solver_rhs3" localSheetId="3" hidden="1">1</definedName>
    <definedName name="solver_rhs4" localSheetId="2" hidden="1">'MIN-MAX'!$J$30</definedName>
    <definedName name="solver_rhs4" localSheetId="1" hidden="1">'MIN-SUM'!$J$30</definedName>
    <definedName name="solver_rhs4" localSheetId="4" hidden="1">'W-MIN-MAX'!$J$30</definedName>
    <definedName name="solver_rhs4" localSheetId="3" hidden="1">'W-MIN-SUM'!$J$30</definedName>
    <definedName name="solver_rhs5" localSheetId="2" hidden="1">1</definedName>
    <definedName name="solver_rhs5" localSheetId="1" hidden="1">1</definedName>
    <definedName name="solver_rhs5" localSheetId="4" hidden="1">1</definedName>
    <definedName name="solver_rhs5" localSheetId="3" hidden="1">1</definedName>
    <definedName name="solver_rhs6" localSheetId="2" hidden="1">-'MIN-MAX'!$J$30</definedName>
    <definedName name="solver_rhs6" localSheetId="1" hidden="1">-'MIN-SUM'!$J$30</definedName>
    <definedName name="solver_rhs6" localSheetId="4" hidden="1">-'W-MIN-MAX'!$J$30</definedName>
    <definedName name="solver_rhs6" localSheetId="3" hidden="1">-'W-MIN-SUM'!$J$30</definedName>
    <definedName name="solver_rhs7" localSheetId="2" hidden="1">1</definedName>
    <definedName name="solver_rhs7" localSheetId="1" hidden="1">1</definedName>
    <definedName name="solver_rhs7" localSheetId="4" hidden="1">1</definedName>
    <definedName name="solver_rhs7" localSheetId="3" hidden="1">1</definedName>
    <definedName name="solver_rhs8" localSheetId="2" hidden="1">'MIN-MAX'!$K$7:$K$8</definedName>
    <definedName name="solver_rhs8" localSheetId="1" hidden="1">'MIN-SUM'!$K$7:$K$8</definedName>
    <definedName name="solver_rhs8" localSheetId="4" hidden="1">'W-MIN-MAX'!$K$7:$K$8</definedName>
    <definedName name="solver_rhs8" localSheetId="3" hidden="1">'W-MIN-SUM'!$K$7:$K$8</definedName>
    <definedName name="solver_rhs9" localSheetId="2" hidden="1">'MIN-MAX'!$N$7</definedName>
    <definedName name="solver_rhs9" localSheetId="4" hidden="1">'W-MIN-MAX'!$N$7</definedName>
    <definedName name="solver_rlx" localSheetId="2" hidden="1">2</definedName>
    <definedName name="solver_rlx" localSheetId="1" hidden="1">2</definedName>
    <definedName name="solver_rlx" localSheetId="4" hidden="1">2</definedName>
    <definedName name="solver_rlx" localSheetId="3" hidden="1">2</definedName>
    <definedName name="solver_rsd" localSheetId="2" hidden="1">0</definedName>
    <definedName name="solver_rsd" localSheetId="1" hidden="1">0</definedName>
    <definedName name="solver_rsd" localSheetId="4" hidden="1">0</definedName>
    <definedName name="solver_rsd" localSheetId="3" hidden="1">0</definedName>
    <definedName name="solver_scl" localSheetId="2" hidden="1">2</definedName>
    <definedName name="solver_scl" localSheetId="1" hidden="1">2</definedName>
    <definedName name="solver_scl" localSheetId="4" hidden="1">2</definedName>
    <definedName name="solver_scl" localSheetId="3" hidden="1">2</definedName>
    <definedName name="solver_sho" localSheetId="2" hidden="1">2</definedName>
    <definedName name="solver_sho" localSheetId="1" hidden="1">2</definedName>
    <definedName name="solver_sho" localSheetId="4" hidden="1">2</definedName>
    <definedName name="solver_sho" localSheetId="3" hidden="1">2</definedName>
    <definedName name="solver_ssz" localSheetId="2" hidden="1">100</definedName>
    <definedName name="solver_ssz" localSheetId="1" hidden="1">100</definedName>
    <definedName name="solver_ssz" localSheetId="4" hidden="1">100</definedName>
    <definedName name="solver_ssz" localSheetId="3" hidden="1">100</definedName>
    <definedName name="solver_tim" localSheetId="2" hidden="1">2147483647</definedName>
    <definedName name="solver_tim" localSheetId="1" hidden="1">2147483647</definedName>
    <definedName name="solver_tim" localSheetId="4" hidden="1">2147483647</definedName>
    <definedName name="solver_tim" localSheetId="3" hidden="1">2147483647</definedName>
    <definedName name="solver_tol" localSheetId="2" hidden="1">0</definedName>
    <definedName name="solver_tol" localSheetId="1" hidden="1">0</definedName>
    <definedName name="solver_tol" localSheetId="4" hidden="1">0</definedName>
    <definedName name="solver_tol" localSheetId="3" hidden="1">0</definedName>
    <definedName name="solver_typ" localSheetId="2" hidden="1">2</definedName>
    <definedName name="solver_typ" localSheetId="1" hidden="1">2</definedName>
    <definedName name="solver_typ" localSheetId="4" hidden="1">2</definedName>
    <definedName name="solver_typ" localSheetId="3" hidden="1">2</definedName>
    <definedName name="solver_val" localSheetId="2" hidden="1">0</definedName>
    <definedName name="solver_val" localSheetId="1" hidden="1">0</definedName>
    <definedName name="solver_val" localSheetId="4" hidden="1">0</definedName>
    <definedName name="solver_val" localSheetId="3" hidden="1">0</definedName>
    <definedName name="solver_ver" localSheetId="2" hidden="1">3</definedName>
    <definedName name="solver_ver" localSheetId="1" hidden="1">3</definedName>
    <definedName name="solver_ver" localSheetId="4" hidden="1">3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" i="7" l="1"/>
  <c r="P7" i="7"/>
  <c r="P4" i="7"/>
  <c r="R7" i="6"/>
  <c r="P7" i="6"/>
  <c r="N7" i="6"/>
  <c r="N4" i="6"/>
  <c r="C45" i="1" l="1"/>
  <c r="D45" i="1" l="1"/>
  <c r="C30" i="1" l="1"/>
  <c r="H37" i="7" l="1"/>
  <c r="E37" i="7" s="1"/>
  <c r="H36" i="7"/>
  <c r="E36" i="7" s="1"/>
  <c r="H35" i="7"/>
  <c r="C35" i="7" s="1"/>
  <c r="H34" i="7"/>
  <c r="F34" i="7" s="1"/>
  <c r="H33" i="7"/>
  <c r="E33" i="7" s="1"/>
  <c r="H37" i="6"/>
  <c r="F37" i="6" s="1"/>
  <c r="H36" i="6"/>
  <c r="E36" i="6" s="1"/>
  <c r="H35" i="6"/>
  <c r="B35" i="6" s="1"/>
  <c r="H34" i="6"/>
  <c r="C34" i="6" s="1"/>
  <c r="H33" i="6"/>
  <c r="H37" i="4"/>
  <c r="E37" i="4" s="1"/>
  <c r="H36" i="4"/>
  <c r="E36" i="4" s="1"/>
  <c r="H35" i="4"/>
  <c r="C35" i="4" s="1"/>
  <c r="H34" i="4"/>
  <c r="F34" i="4" s="1"/>
  <c r="H33" i="4"/>
  <c r="I4" i="2"/>
  <c r="K4" i="2" s="1"/>
  <c r="I3" i="2"/>
  <c r="K3" i="2" s="1"/>
  <c r="H34" i="2"/>
  <c r="B34" i="2" s="1"/>
  <c r="H33" i="2"/>
  <c r="B33" i="2" s="1"/>
  <c r="J10" i="2"/>
  <c r="H37" i="2"/>
  <c r="C37" i="2" s="1"/>
  <c r="H36" i="2"/>
  <c r="B36" i="2" s="1"/>
  <c r="H35" i="2"/>
  <c r="E35" i="2" s="1"/>
  <c r="J10" i="7"/>
  <c r="T8" i="7"/>
  <c r="T7" i="7"/>
  <c r="G27" i="7"/>
  <c r="F27" i="7"/>
  <c r="E27" i="7"/>
  <c r="D27" i="7"/>
  <c r="C27" i="7"/>
  <c r="B27" i="7"/>
  <c r="K25" i="7"/>
  <c r="I25" i="7"/>
  <c r="K24" i="7"/>
  <c r="I24" i="7"/>
  <c r="K23" i="7"/>
  <c r="I23" i="7"/>
  <c r="K22" i="7"/>
  <c r="I22" i="7"/>
  <c r="K21" i="7"/>
  <c r="I21" i="7"/>
  <c r="K20" i="7"/>
  <c r="I20" i="7"/>
  <c r="L8" i="7"/>
  <c r="K8" i="7"/>
  <c r="L7" i="7"/>
  <c r="K7" i="7"/>
  <c r="I4" i="7"/>
  <c r="K4" i="7" s="1"/>
  <c r="I3" i="7"/>
  <c r="K3" i="7" s="1"/>
  <c r="R8" i="6"/>
  <c r="N8" i="6"/>
  <c r="P8" i="6" s="1"/>
  <c r="G27" i="6"/>
  <c r="F27" i="6"/>
  <c r="E27" i="6"/>
  <c r="D27" i="6"/>
  <c r="C27" i="6"/>
  <c r="B27" i="6"/>
  <c r="I25" i="6"/>
  <c r="I24" i="6"/>
  <c r="I23" i="6"/>
  <c r="I22" i="6"/>
  <c r="I21" i="6"/>
  <c r="I20" i="6"/>
  <c r="L8" i="6"/>
  <c r="K8" i="6"/>
  <c r="L7" i="6"/>
  <c r="K7" i="6"/>
  <c r="I4" i="6"/>
  <c r="K4" i="6" s="1"/>
  <c r="I3" i="6"/>
  <c r="K3" i="6" s="1"/>
  <c r="J10" i="4"/>
  <c r="I3" i="4"/>
  <c r="K3" i="4" s="1"/>
  <c r="E6" i="1"/>
  <c r="D40" i="1"/>
  <c r="I24" i="2"/>
  <c r="C40" i="1"/>
  <c r="E40" i="1" s="1"/>
  <c r="I4" i="4"/>
  <c r="K4" i="4" s="1"/>
  <c r="G27" i="4"/>
  <c r="F27" i="4"/>
  <c r="E27" i="4"/>
  <c r="D27" i="4"/>
  <c r="C27" i="4"/>
  <c r="B27" i="4"/>
  <c r="K25" i="4"/>
  <c r="I25" i="4"/>
  <c r="K24" i="4"/>
  <c r="I24" i="4"/>
  <c r="K23" i="4"/>
  <c r="I23" i="4"/>
  <c r="K22" i="4"/>
  <c r="I22" i="4"/>
  <c r="K21" i="4"/>
  <c r="I21" i="4"/>
  <c r="K20" i="4"/>
  <c r="I20" i="4"/>
  <c r="L8" i="4"/>
  <c r="K8" i="4"/>
  <c r="L7" i="4"/>
  <c r="K7" i="4"/>
  <c r="E4" i="1"/>
  <c r="L8" i="2"/>
  <c r="L7" i="2"/>
  <c r="K8" i="2"/>
  <c r="K7" i="2"/>
  <c r="C27" i="2"/>
  <c r="D27" i="2"/>
  <c r="E27" i="2"/>
  <c r="F27" i="2"/>
  <c r="G27" i="2"/>
  <c r="B27" i="2"/>
  <c r="I21" i="2"/>
  <c r="I22" i="2"/>
  <c r="I23" i="2"/>
  <c r="I25" i="2"/>
  <c r="I20" i="2"/>
  <c r="F33" i="4" l="1"/>
  <c r="B33" i="4"/>
  <c r="F33" i="6"/>
  <c r="B33" i="6"/>
  <c r="B34" i="7"/>
  <c r="D35" i="7"/>
  <c r="B36" i="7"/>
  <c r="C36" i="7"/>
  <c r="D36" i="7"/>
  <c r="F36" i="7"/>
  <c r="F33" i="7"/>
  <c r="B33" i="7"/>
  <c r="B35" i="7"/>
  <c r="C33" i="7"/>
  <c r="D37" i="7"/>
  <c r="D33" i="7"/>
  <c r="F35" i="7"/>
  <c r="F37" i="7"/>
  <c r="C34" i="7"/>
  <c r="E35" i="7"/>
  <c r="D34" i="7"/>
  <c r="B37" i="7"/>
  <c r="E34" i="7"/>
  <c r="C37" i="7"/>
  <c r="D34" i="6"/>
  <c r="E34" i="6"/>
  <c r="F34" i="6"/>
  <c r="B34" i="6"/>
  <c r="B37" i="6"/>
  <c r="D37" i="6"/>
  <c r="C35" i="6"/>
  <c r="E35" i="6"/>
  <c r="F35" i="6"/>
  <c r="C37" i="6"/>
  <c r="D35" i="6"/>
  <c r="F36" i="6"/>
  <c r="C33" i="6"/>
  <c r="D33" i="6"/>
  <c r="B36" i="6"/>
  <c r="E33" i="6"/>
  <c r="C36" i="6"/>
  <c r="E37" i="6"/>
  <c r="D36" i="6"/>
  <c r="E35" i="4"/>
  <c r="F37" i="4"/>
  <c r="B34" i="4"/>
  <c r="C34" i="4"/>
  <c r="E34" i="4"/>
  <c r="F36" i="4"/>
  <c r="D34" i="4"/>
  <c r="B37" i="4"/>
  <c r="C33" i="4"/>
  <c r="D33" i="4"/>
  <c r="C37" i="4"/>
  <c r="E33" i="4"/>
  <c r="D37" i="4"/>
  <c r="D35" i="4"/>
  <c r="F35" i="4"/>
  <c r="B36" i="4"/>
  <c r="C36" i="4"/>
  <c r="B35" i="4"/>
  <c r="D36" i="4"/>
  <c r="F37" i="2"/>
  <c r="F33" i="2"/>
  <c r="B37" i="2"/>
  <c r="E33" i="2"/>
  <c r="D36" i="2"/>
  <c r="C33" i="2"/>
  <c r="F36" i="2"/>
  <c r="D35" i="2"/>
  <c r="C35" i="2"/>
  <c r="D33" i="2"/>
  <c r="E36" i="2"/>
  <c r="B35" i="2"/>
  <c r="F34" i="2"/>
  <c r="C36" i="2"/>
  <c r="E34" i="2"/>
  <c r="E37" i="2"/>
  <c r="D34" i="2"/>
  <c r="D37" i="2"/>
  <c r="F35" i="2"/>
  <c r="C34" i="2"/>
  <c r="P8" i="7"/>
  <c r="R8" i="7" s="1"/>
  <c r="J10" i="6"/>
  <c r="C12" i="1" l="1"/>
  <c r="E5" i="1"/>
  <c r="E7" i="1"/>
  <c r="C43" i="1" l="1"/>
  <c r="D30" i="1"/>
  <c r="D43" i="1" l="1"/>
</calcChain>
</file>

<file path=xl/sharedStrings.xml><?xml version="1.0" encoding="utf-8"?>
<sst xmlns="http://schemas.openxmlformats.org/spreadsheetml/2006/main" count="115" uniqueCount="47">
  <si>
    <t>Punto</t>
  </si>
  <si>
    <t>T</t>
  </si>
  <si>
    <t>C</t>
  </si>
  <si>
    <t>a=</t>
  </si>
  <si>
    <t>C=</t>
  </si>
  <si>
    <t>T=</t>
  </si>
  <si>
    <t>&gt;a</t>
  </si>
  <si>
    <t>&lt;a</t>
  </si>
  <si>
    <t>T1</t>
  </si>
  <si>
    <t>T2</t>
  </si>
  <si>
    <t>T3</t>
  </si>
  <si>
    <r>
      <rPr>
        <b/>
        <i/>
        <sz val="11"/>
        <rFont val="Calibri"/>
        <family val="2"/>
        <scheme val="minor"/>
      </rPr>
      <t>g</t>
    </r>
    <r>
      <rPr>
        <b/>
        <vertAlign val="subscript"/>
        <sz val="11"/>
        <rFont val="Calibri"/>
        <family val="2"/>
        <scheme val="minor"/>
      </rPr>
      <t>1</t>
    </r>
  </si>
  <si>
    <r>
      <rPr>
        <b/>
        <i/>
        <sz val="11"/>
        <rFont val="Calibri"/>
        <family val="2"/>
        <scheme val="minor"/>
      </rPr>
      <t>g</t>
    </r>
    <r>
      <rPr>
        <b/>
        <vertAlign val="subscript"/>
        <sz val="11"/>
        <rFont val="Calibri"/>
        <family val="2"/>
        <scheme val="minor"/>
      </rPr>
      <t>2</t>
    </r>
  </si>
  <si>
    <t>K</t>
  </si>
  <si>
    <t>T'</t>
  </si>
  <si>
    <t>C'</t>
  </si>
  <si>
    <t>target</t>
  </si>
  <si>
    <t>Tempo di percorrenza</t>
  </si>
  <si>
    <t>Costo di trasporto</t>
  </si>
  <si>
    <t>Variabili x</t>
  </si>
  <si>
    <t xml:space="preserve">T : </t>
  </si>
  <si>
    <t xml:space="preserve">C : </t>
  </si>
  <si>
    <t>d+</t>
  </si>
  <si>
    <t>d-</t>
  </si>
  <si>
    <t>d+-d-</t>
  </si>
  <si>
    <t>d++d-</t>
  </si>
  <si>
    <t>FO</t>
  </si>
  <si>
    <t>s</t>
  </si>
  <si>
    <t>mcm target</t>
  </si>
  <si>
    <t xml:space="preserve">moltiplicatori </t>
  </si>
  <si>
    <t>distanze relative * mcm</t>
  </si>
  <si>
    <t xml:space="preserve">distanze relative </t>
  </si>
  <si>
    <t>moltiplicatori</t>
  </si>
  <si>
    <t>distanze relative</t>
  </si>
  <si>
    <r>
      <t>V</t>
    </r>
    <r>
      <rPr>
        <vertAlign val="superscript"/>
        <sz val="11"/>
        <rFont val="Calibri"/>
        <family val="2"/>
      </rPr>
      <t>(TL)</t>
    </r>
  </si>
  <si>
    <r>
      <t>V</t>
    </r>
    <r>
      <rPr>
        <vertAlign val="superscript"/>
        <sz val="11"/>
        <rFont val="Calibri"/>
        <family val="2"/>
      </rPr>
      <t>(2)</t>
    </r>
  </si>
  <si>
    <r>
      <t>V</t>
    </r>
    <r>
      <rPr>
        <vertAlign val="superscript"/>
        <sz val="11"/>
        <rFont val="Calibri"/>
        <family val="2"/>
      </rPr>
      <t>(1)</t>
    </r>
  </si>
  <si>
    <r>
      <t>V</t>
    </r>
    <r>
      <rPr>
        <vertAlign val="superscript"/>
        <sz val="11"/>
        <rFont val="Calibri"/>
        <family val="2"/>
      </rPr>
      <t>(BR)</t>
    </r>
  </si>
  <si>
    <t>a = C/T</t>
  </si>
  <si>
    <r>
      <t>Dati per il grafico dei triangoli e della retta</t>
    </r>
    <r>
      <rPr>
        <i/>
        <sz val="12"/>
        <color theme="4"/>
        <rFont val="Calibri"/>
        <family val="2"/>
        <scheme val="minor"/>
      </rPr>
      <t xml:space="preserve"> C = aT</t>
    </r>
  </si>
  <si>
    <r>
      <t>Calcolo del</t>
    </r>
    <r>
      <rPr>
        <i/>
        <sz val="11"/>
        <color theme="4"/>
        <rFont val="Calibri"/>
        <family val="2"/>
        <scheme val="minor"/>
      </rPr>
      <t xml:space="preserve"> target</t>
    </r>
  </si>
  <si>
    <r>
      <t>Estremi della retta</t>
    </r>
    <r>
      <rPr>
        <i/>
        <sz val="11"/>
        <color theme="4"/>
        <rFont val="Calibri"/>
        <family val="2"/>
        <scheme val="minor"/>
      </rPr>
      <t xml:space="preserve"> C = aT</t>
    </r>
  </si>
  <si>
    <t>Variabili u</t>
  </si>
  <si>
    <t>n</t>
  </si>
  <si>
    <r>
      <rPr>
        <i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-1</t>
    </r>
  </si>
  <si>
    <t>MS=WMS</t>
  </si>
  <si>
    <t>MM=WMM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</si>
</sst>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</font>
    <font>
      <vertAlign val="superscript"/>
      <sz val="11"/>
      <name val="Calibri"/>
      <family val="2"/>
    </font>
    <font>
      <i/>
      <sz val="12"/>
      <color theme="4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 style="thin">
        <color indexed="64"/>
      </right>
      <top/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thin">
        <color theme="4"/>
      </left>
      <right/>
      <top/>
      <bottom style="thin">
        <color theme="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3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/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0" fillId="0" borderId="6" xfId="0" applyBorder="1"/>
    <xf numFmtId="164" fontId="0" fillId="0" borderId="7" xfId="0" applyNumberFormat="1" applyBorder="1"/>
    <xf numFmtId="0" fontId="8" fillId="2" borderId="1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1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4" fillId="0" borderId="0" xfId="0" applyFont="1"/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8" fillId="0" borderId="0" xfId="0" applyFont="1" applyAlignment="1">
      <alignment horizontal="right"/>
    </xf>
    <xf numFmtId="0" fontId="13" fillId="0" borderId="20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3" borderId="0" xfId="0" applyFill="1"/>
    <xf numFmtId="0" fontId="6" fillId="0" borderId="18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4" borderId="0" xfId="0" applyFill="1"/>
    <xf numFmtId="0" fontId="0" fillId="0" borderId="21" xfId="0" applyBorder="1" applyAlignment="1">
      <alignment horizontal="center"/>
    </xf>
    <xf numFmtId="0" fontId="0" fillId="5" borderId="0" xfId="0" applyFill="1"/>
    <xf numFmtId="0" fontId="8" fillId="0" borderId="0" xfId="0" applyFont="1" applyAlignment="1">
      <alignment horizontal="center" vertical="center"/>
    </xf>
    <xf numFmtId="0" fontId="0" fillId="0" borderId="11" xfId="0" applyBorder="1"/>
    <xf numFmtId="0" fontId="0" fillId="0" borderId="22" xfId="0" applyBorder="1"/>
    <xf numFmtId="0" fontId="0" fillId="0" borderId="23" xfId="0" applyBorder="1"/>
    <xf numFmtId="164" fontId="0" fillId="0" borderId="0" xfId="0" applyNumberFormat="1"/>
    <xf numFmtId="0" fontId="9" fillId="0" borderId="18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6" borderId="0" xfId="0" applyFill="1"/>
    <xf numFmtId="165" fontId="0" fillId="0" borderId="19" xfId="0" applyNumberFormat="1" applyBorder="1" applyAlignment="1">
      <alignment horizontal="center"/>
    </xf>
    <xf numFmtId="165" fontId="0" fillId="0" borderId="20" xfId="0" applyNumberFormat="1" applyBorder="1" applyAlignment="1">
      <alignment horizontal="center"/>
    </xf>
    <xf numFmtId="0" fontId="0" fillId="0" borderId="24" xfId="0" applyBorder="1"/>
    <xf numFmtId="0" fontId="0" fillId="0" borderId="25" xfId="0" applyBorder="1"/>
    <xf numFmtId="164" fontId="0" fillId="0" borderId="26" xfId="0" applyNumberFormat="1" applyBorder="1"/>
    <xf numFmtId="0" fontId="0" fillId="0" borderId="27" xfId="0" applyBorder="1"/>
    <xf numFmtId="0" fontId="0" fillId="0" borderId="28" xfId="0" applyBorder="1"/>
    <xf numFmtId="164" fontId="0" fillId="0" borderId="29" xfId="0" applyNumberFormat="1" applyBorder="1"/>
    <xf numFmtId="0" fontId="0" fillId="0" borderId="22" xfId="0" applyBorder="1" applyAlignment="1">
      <alignment horizontal="center"/>
    </xf>
    <xf numFmtId="0" fontId="9" fillId="0" borderId="3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30" xfId="0" applyBorder="1" applyAlignment="1">
      <alignment horizontal="center"/>
    </xf>
    <xf numFmtId="0" fontId="15" fillId="0" borderId="0" xfId="0" applyFont="1"/>
    <xf numFmtId="0" fontId="13" fillId="0" borderId="15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Triangoli</a:t>
            </a:r>
            <a:r>
              <a:rPr lang="en-US" baseline="0"/>
              <a:t> e retta C=aT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1025448033585349"/>
          <c:y val="0.14234408415470451"/>
          <c:w val="0.72429169066105525"/>
          <c:h val="0.73084332887584413"/>
        </c:manualLayout>
      </c:layout>
      <c:scatterChart>
        <c:scatterStyle val="lineMarker"/>
        <c:varyColors val="0"/>
        <c:ser>
          <c:idx val="0"/>
          <c:order val="0"/>
          <c:tx>
            <c:v>soluzioni</c:v>
          </c:tx>
          <c:spPr>
            <a:ln w="190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C8-4AD9-8250-366EF385BA35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C8-4AD9-8250-366EF385BA3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C8-4AD9-8250-366EF385BA35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C8-4AD9-8250-366EF385B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Triangolo!$C$4:$C$7</c:f>
              <c:numCache>
                <c:formatCode>General</c:formatCode>
                <c:ptCount val="4"/>
                <c:pt idx="0">
                  <c:v>81</c:v>
                </c:pt>
                <c:pt idx="1">
                  <c:v>85</c:v>
                </c:pt>
                <c:pt idx="2">
                  <c:v>93</c:v>
                </c:pt>
                <c:pt idx="3">
                  <c:v>113</c:v>
                </c:pt>
              </c:numCache>
            </c:numRef>
          </c:xVal>
          <c:yVal>
            <c:numRef>
              <c:f>Triangolo!$D$4:$D$7</c:f>
              <c:numCache>
                <c:formatCode>General</c:formatCode>
                <c:ptCount val="4"/>
                <c:pt idx="0">
                  <c:v>93</c:v>
                </c:pt>
                <c:pt idx="1">
                  <c:v>81</c:v>
                </c:pt>
                <c:pt idx="2">
                  <c:v>71</c:v>
                </c:pt>
                <c:pt idx="3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7-68C2-47F0-8CD1-7740A6131409}"/>
            </c:ext>
          </c:extLst>
        </c:ser>
        <c:ser>
          <c:idx val="1"/>
          <c:order val="1"/>
          <c:tx>
            <c:v>triangoli</c:v>
          </c:tx>
          <c:spPr>
            <a:ln w="19050" cap="rnd" cmpd="sng" algn="ctr">
              <a:solidFill>
                <a:schemeClr val="accent5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8691198187567593E-2"/>
                  <c:y val="-8.2965660000933351E-3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V</a:t>
                    </a:r>
                    <a:r>
                      <a:rPr lang="en-US" sz="900" b="0" i="0" u="none" strike="noStrike" baseline="30000">
                        <a:effectLst/>
                      </a:rPr>
                      <a:t>(TL)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E7C8-4AD9-8250-366EF385BA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T1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E7C8-4AD9-8250-366EF385BA35}"/>
                </c:ext>
              </c:extLst>
            </c:dLbl>
            <c:dLbl>
              <c:idx val="2"/>
              <c:layout>
                <c:manualLayout>
                  <c:x val="-4.5499214396029497E-2"/>
                  <c:y val="2.4989293485354485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V</a:t>
                    </a:r>
                    <a:r>
                      <a:rPr lang="en-US" sz="900" b="0" i="0" u="none" strike="noStrike" baseline="30000">
                        <a:effectLst/>
                      </a:rPr>
                      <a:t>(1)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E7C8-4AD9-8250-366EF385BA3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T2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8581511729129249E-2"/>
                      <c:h val="5.0611280394314249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E7C8-4AD9-8250-366EF385BA35}"/>
                </c:ext>
              </c:extLst>
            </c:dLbl>
            <c:dLbl>
              <c:idx val="4"/>
              <c:layout>
                <c:manualLayout>
                  <c:x val="-4.2665111647537668E-2"/>
                  <c:y val="2.498929348535442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V</a:t>
                    </a:r>
                    <a:r>
                      <a:rPr lang="en-US" sz="900" b="0" i="0" u="none" strike="noStrike" baseline="30000">
                        <a:effectLst/>
                      </a:rPr>
                      <a:t>(2)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E7C8-4AD9-8250-366EF385BA3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T3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E7C8-4AD9-8250-366EF385BA35}"/>
                </c:ext>
              </c:extLst>
            </c:dLbl>
            <c:dLbl>
              <c:idx val="6"/>
              <c:layout>
                <c:manualLayout>
                  <c:x val="-4.0538236690033341E-2"/>
                  <c:y val="3.497505133098882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V</a:t>
                    </a:r>
                    <a:r>
                      <a:rPr lang="en-US" sz="900" b="0" i="0" u="none" strike="noStrike" baseline="30000">
                        <a:effectLst/>
                      </a:rPr>
                      <a:t>(BR)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E7C8-4AD9-8250-366EF385BA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Triangolo!$C$17:$C$23</c:f>
              <c:numCache>
                <c:formatCode>General</c:formatCode>
                <c:ptCount val="7"/>
                <c:pt idx="0">
                  <c:v>81</c:v>
                </c:pt>
                <c:pt idx="1">
                  <c:v>85</c:v>
                </c:pt>
                <c:pt idx="2">
                  <c:v>85</c:v>
                </c:pt>
                <c:pt idx="3">
                  <c:v>93</c:v>
                </c:pt>
                <c:pt idx="4">
                  <c:v>93</c:v>
                </c:pt>
                <c:pt idx="5">
                  <c:v>113</c:v>
                </c:pt>
                <c:pt idx="6">
                  <c:v>113</c:v>
                </c:pt>
              </c:numCache>
            </c:numRef>
          </c:xVal>
          <c:yVal>
            <c:numRef>
              <c:f>Triangolo!$D$17:$D$23</c:f>
              <c:numCache>
                <c:formatCode>General</c:formatCode>
                <c:ptCount val="7"/>
                <c:pt idx="0">
                  <c:v>93</c:v>
                </c:pt>
                <c:pt idx="1">
                  <c:v>93</c:v>
                </c:pt>
                <c:pt idx="2">
                  <c:v>81</c:v>
                </c:pt>
                <c:pt idx="3">
                  <c:v>81</c:v>
                </c:pt>
                <c:pt idx="4">
                  <c:v>71</c:v>
                </c:pt>
                <c:pt idx="5">
                  <c:v>71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8-68C2-47F0-8CD1-7740A6131409}"/>
            </c:ext>
          </c:extLst>
        </c:ser>
        <c:ser>
          <c:idx val="2"/>
          <c:order val="2"/>
          <c:tx>
            <c:v>C = aT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Triangolo!$C$29:$C$30</c:f>
              <c:numCache>
                <c:formatCode>General</c:formatCode>
                <c:ptCount val="2"/>
                <c:pt idx="0">
                  <c:v>0</c:v>
                </c:pt>
                <c:pt idx="1">
                  <c:v>226</c:v>
                </c:pt>
              </c:numCache>
            </c:numRef>
          </c:xVal>
          <c:yVal>
            <c:numRef>
              <c:f>Triangolo!$D$29:$D$30</c:f>
              <c:numCache>
                <c:formatCode>General</c:formatCode>
                <c:ptCount val="2"/>
                <c:pt idx="0">
                  <c:v>0</c:v>
                </c:pt>
                <c:pt idx="1">
                  <c:v>118.65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99-68C2-47F0-8CD1-7740A613140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49742288"/>
        <c:axId val="449755600"/>
      </c:scatterChart>
      <c:valAx>
        <c:axId val="449742288"/>
        <c:scaling>
          <c:orientation val="minMax"/>
          <c:max val="115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755600"/>
        <c:crosses val="autoZero"/>
        <c:crossBetween val="midCat"/>
      </c:valAx>
      <c:valAx>
        <c:axId val="449755600"/>
        <c:scaling>
          <c:orientation val="minMax"/>
          <c:max val="100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Costi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974228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Target e Goal Programming</a:t>
            </a:r>
            <a:endParaRPr lang="it-IT" sz="14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soluzioni</c:v>
          </c:tx>
          <c:spPr>
            <a:ln w="19050" cap="rnd">
              <a:solidFill>
                <a:schemeClr val="accent6"/>
              </a:solidFill>
              <a:round/>
            </a:ln>
            <a:effectLst>
              <a:outerShdw blurRad="609600" dist="50800" dir="5400000" sx="1000" sy="1000" algn="ctr" rotWithShape="0">
                <a:srgbClr val="000000">
                  <a:alpha val="43000"/>
                </a:srgbClr>
              </a:outerShdw>
            </a:effectLst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>
                <a:outerShdw blurRad="609600" dist="50800" dir="5400000" sx="1000" sy="1000" algn="ctr" rotWithShape="0">
                  <a:srgbClr val="000000">
                    <a:alpha val="43000"/>
                  </a:srgb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50E-40BF-83F6-A403AA6A8C5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50E-40BF-83F6-A403AA6A8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Triangolo!$C$6:$C$7</c:f>
              <c:numCache>
                <c:formatCode>General</c:formatCode>
                <c:ptCount val="2"/>
                <c:pt idx="0">
                  <c:v>93</c:v>
                </c:pt>
                <c:pt idx="1">
                  <c:v>113</c:v>
                </c:pt>
              </c:numCache>
            </c:numRef>
          </c:xVal>
          <c:yVal>
            <c:numRef>
              <c:f>Triangolo!$D$6:$D$7</c:f>
              <c:numCache>
                <c:formatCode>General</c:formatCode>
                <c:ptCount val="2"/>
                <c:pt idx="0">
                  <c:v>71</c:v>
                </c:pt>
                <c:pt idx="1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0E-40BF-83F6-A403AA6A8C58}"/>
            </c:ext>
          </c:extLst>
        </c:ser>
        <c:ser>
          <c:idx val="1"/>
          <c:order val="1"/>
          <c:tx>
            <c:v>Triangoli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4"/>
              <c:layout>
                <c:manualLayout>
                  <c:x val="-5.5711091158526752E-2"/>
                  <c:y val="3.2634471268405463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V</a:t>
                    </a:r>
                    <a:r>
                      <a:rPr lang="en-US" sz="900" b="0" i="0" u="none" strike="noStrike" baseline="30000">
                        <a:effectLst/>
                      </a:rPr>
                      <a:t>(2)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50E-40BF-83F6-A403AA6A8C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T3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C50E-40BF-83F6-A403AA6A8C58}"/>
                </c:ext>
              </c:extLst>
            </c:dLbl>
            <c:dLbl>
              <c:idx val="6"/>
              <c:layout>
                <c:manualLayout>
                  <c:x val="-4.9378491032805449E-2"/>
                  <c:y val="3.6470445030344967E-2"/>
                </c:manualLayout>
              </c:layout>
              <c:tx>
                <c:rich>
                  <a:bodyPr/>
                  <a:lstStyle/>
                  <a:p>
                    <a:r>
                      <a:rPr lang="en-US" sz="900" b="0" i="0" u="none" strike="noStrike" baseline="0">
                        <a:effectLst/>
                      </a:rPr>
                      <a:t>V</a:t>
                    </a:r>
                    <a:r>
                      <a:rPr lang="en-US" sz="900" b="0" i="0" u="none" strike="noStrike" baseline="30000">
                        <a:effectLst/>
                      </a:rPr>
                      <a:t>(BR)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C50E-40BF-83F6-A403AA6A8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Triangolo!$C$17:$C$23</c:f>
              <c:numCache>
                <c:formatCode>General</c:formatCode>
                <c:ptCount val="7"/>
                <c:pt idx="0">
                  <c:v>81</c:v>
                </c:pt>
                <c:pt idx="1">
                  <c:v>85</c:v>
                </c:pt>
                <c:pt idx="2">
                  <c:v>85</c:v>
                </c:pt>
                <c:pt idx="3">
                  <c:v>93</c:v>
                </c:pt>
                <c:pt idx="4">
                  <c:v>93</c:v>
                </c:pt>
                <c:pt idx="5">
                  <c:v>113</c:v>
                </c:pt>
                <c:pt idx="6">
                  <c:v>113</c:v>
                </c:pt>
              </c:numCache>
            </c:numRef>
          </c:xVal>
          <c:yVal>
            <c:numRef>
              <c:f>Triangolo!$D$17:$D$23</c:f>
              <c:numCache>
                <c:formatCode>General</c:formatCode>
                <c:ptCount val="7"/>
                <c:pt idx="0">
                  <c:v>93</c:v>
                </c:pt>
                <c:pt idx="1">
                  <c:v>93</c:v>
                </c:pt>
                <c:pt idx="2">
                  <c:v>81</c:v>
                </c:pt>
                <c:pt idx="3">
                  <c:v>81</c:v>
                </c:pt>
                <c:pt idx="4">
                  <c:v>71</c:v>
                </c:pt>
                <c:pt idx="5">
                  <c:v>71</c:v>
                </c:pt>
                <c:pt idx="6">
                  <c:v>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0E-40BF-83F6-A403AA6A8C58}"/>
            </c:ext>
          </c:extLst>
        </c:ser>
        <c:ser>
          <c:idx val="2"/>
          <c:order val="2"/>
          <c:tx>
            <c:v>C = aT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Triangolo!$C$29:$C$30</c:f>
              <c:numCache>
                <c:formatCode>General</c:formatCode>
                <c:ptCount val="2"/>
                <c:pt idx="0">
                  <c:v>0</c:v>
                </c:pt>
                <c:pt idx="1">
                  <c:v>226</c:v>
                </c:pt>
              </c:numCache>
            </c:numRef>
          </c:xVal>
          <c:yVal>
            <c:numRef>
              <c:f>Triangolo!$D$29:$D$30</c:f>
              <c:numCache>
                <c:formatCode>General</c:formatCode>
                <c:ptCount val="2"/>
                <c:pt idx="0">
                  <c:v>0</c:v>
                </c:pt>
                <c:pt idx="1">
                  <c:v>118.65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0E-40BF-83F6-A403AA6A8C58}"/>
            </c:ext>
          </c:extLst>
        </c:ser>
        <c:ser>
          <c:idx val="3"/>
          <c:order val="3"/>
          <c:tx>
            <c:v>target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target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C50E-40BF-83F6-A403AA6A8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Triangolo!$C$45</c:f>
              <c:numCache>
                <c:formatCode>0.00</c:formatCode>
                <c:ptCount val="1"/>
                <c:pt idx="0">
                  <c:v>107</c:v>
                </c:pt>
              </c:numCache>
            </c:numRef>
          </c:xVal>
          <c:yVal>
            <c:numRef>
              <c:f>Triangolo!$D$45</c:f>
              <c:numCache>
                <c:formatCode>0.00</c:formatCode>
                <c:ptCount val="1"/>
                <c:pt idx="0">
                  <c:v>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0E-40BF-83F6-A403AA6A8C58}"/>
            </c:ext>
          </c:extLst>
        </c:ser>
        <c:ser>
          <c:idx val="4"/>
          <c:order val="4"/>
          <c:tx>
            <c:v>MS, WMS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830963364721658E-2"/>
                  <c:y val="-2.874108120978278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MS</a:t>
                    </a:r>
                    <a:r>
                      <a:rPr lang="en-US" baseline="0"/>
                      <a:t> = WMS </a:t>
                    </a:r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50E-40BF-83F6-A403AA6A8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Triangolo!$D$49</c:f>
              <c:numCache>
                <c:formatCode>General</c:formatCode>
                <c:ptCount val="1"/>
                <c:pt idx="0">
                  <c:v>111</c:v>
                </c:pt>
              </c:numCache>
            </c:numRef>
          </c:xVal>
          <c:yVal>
            <c:numRef>
              <c:f>Triangolo!$E$49</c:f>
              <c:numCache>
                <c:formatCode>General</c:formatCode>
                <c:ptCount val="1"/>
                <c:pt idx="0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C50E-40BF-83F6-A403AA6A8C58}"/>
            </c:ext>
          </c:extLst>
        </c:ser>
        <c:ser>
          <c:idx val="6"/>
          <c:order val="5"/>
          <c:tx>
            <c:v>MM, WMM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lumMod val="80000"/>
                    <a:lumOff val="20000"/>
                  </a:schemeClr>
                </a:solidFill>
                <a:ln w="9525">
                  <a:solidFill>
                    <a:schemeClr val="accent6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C50E-40BF-83F6-A403AA6A8C58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MM = WMM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50E-40BF-83F6-A403AA6A8C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Triangolo!$D$50</c:f>
              <c:numCache>
                <c:formatCode>General</c:formatCode>
                <c:ptCount val="1"/>
                <c:pt idx="0">
                  <c:v>105</c:v>
                </c:pt>
              </c:numCache>
            </c:numRef>
          </c:xVal>
          <c:yVal>
            <c:numRef>
              <c:f>Triangolo!$E$50</c:f>
              <c:numCache>
                <c:formatCode>General</c:formatCode>
                <c:ptCount val="1"/>
                <c:pt idx="0">
                  <c:v>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C50E-40BF-83F6-A403AA6A8C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5725600"/>
        <c:axId val="1175720320"/>
      </c:scatterChart>
      <c:valAx>
        <c:axId val="1175725600"/>
        <c:scaling>
          <c:orientation val="minMax"/>
          <c:max val="120"/>
          <c:min val="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720320"/>
        <c:crosses val="autoZero"/>
        <c:crossBetween val="midCat"/>
      </c:valAx>
      <c:valAx>
        <c:axId val="1175720320"/>
        <c:scaling>
          <c:orientation val="minMax"/>
          <c:max val="75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7572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433433</xdr:colOff>
      <xdr:row>5</xdr:row>
      <xdr:rowOff>2534</xdr:rowOff>
    </xdr:from>
    <xdr:to>
      <xdr:col>5</xdr:col>
      <xdr:colOff>357232</xdr:colOff>
      <xdr:row>7</xdr:row>
      <xdr:rowOff>32872</xdr:rowOff>
    </xdr:to>
    <xdr:sp macro="" textlink="">
      <xdr:nvSpPr>
        <xdr:cNvPr id="2" name="Rettangolo 1">
          <a:extLst>
            <a:ext uri="{FF2B5EF4-FFF2-40B4-BE49-F238E27FC236}">
              <a16:creationId xmlns:a16="http://schemas.microsoft.com/office/drawing/2014/main" id="{CE1FBC10-D566-A249-2A53-FCB7A6F761B4}"/>
            </a:ext>
          </a:extLst>
        </xdr:cNvPr>
        <xdr:cNvSpPr/>
      </xdr:nvSpPr>
      <xdr:spPr>
        <a:xfrm>
          <a:off x="433433" y="974741"/>
          <a:ext cx="2989316" cy="441993"/>
        </a:xfrm>
        <a:prstGeom prst="rect">
          <a:avLst/>
        </a:prstGeom>
        <a:noFill/>
        <a:ln w="19050">
          <a:solidFill>
            <a:schemeClr val="accent1">
              <a:lumMod val="60000"/>
              <a:lumOff val="4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 kern="1200"/>
        </a:p>
      </xdr:txBody>
    </xdr:sp>
    <xdr:clientData/>
  </xdr:twoCellAnchor>
  <xdr:twoCellAnchor>
    <xdr:from>
      <xdr:col>6</xdr:col>
      <xdr:colOff>595586</xdr:colOff>
      <xdr:row>2</xdr:row>
      <xdr:rowOff>28197</xdr:rowOff>
    </xdr:from>
    <xdr:to>
      <xdr:col>16</xdr:col>
      <xdr:colOff>456410</xdr:colOff>
      <xdr:row>21</xdr:row>
      <xdr:rowOff>155838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548B534-A2A6-4F14-89CF-EF4D62F1CC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198783</xdr:rowOff>
    </xdr:from>
    <xdr:to>
      <xdr:col>16</xdr:col>
      <xdr:colOff>530086</xdr:colOff>
      <xdr:row>40</xdr:row>
      <xdr:rowOff>97111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251AB45-C77D-4694-8C72-3E955B5D00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50"/>
  <sheetViews>
    <sheetView topLeftCell="A22" zoomScale="81" zoomScaleNormal="81" workbookViewId="0">
      <selection activeCell="G48" sqref="G48"/>
    </sheetView>
  </sheetViews>
  <sheetFormatPr defaultRowHeight="14.4" x14ac:dyDescent="0.3"/>
  <sheetData>
    <row r="2" spans="1:6" ht="15" thickBot="1" x14ac:dyDescent="0.35"/>
    <row r="3" spans="1:6" ht="15" thickBot="1" x14ac:dyDescent="0.35">
      <c r="B3" s="3"/>
      <c r="C3" s="17" t="s">
        <v>1</v>
      </c>
      <c r="D3" s="18" t="s">
        <v>2</v>
      </c>
      <c r="E3" s="19" t="s">
        <v>38</v>
      </c>
    </row>
    <row r="4" spans="1:6" ht="16.2" x14ac:dyDescent="0.3">
      <c r="B4" s="12" t="s">
        <v>34</v>
      </c>
      <c r="C4" s="62">
        <v>81</v>
      </c>
      <c r="D4" s="63">
        <v>93</v>
      </c>
      <c r="E4" s="64">
        <f>D4/C4</f>
        <v>1.1481481481481481</v>
      </c>
    </row>
    <row r="5" spans="1:6" ht="16.2" x14ac:dyDescent="0.3">
      <c r="B5" s="13" t="s">
        <v>36</v>
      </c>
      <c r="C5" s="15">
        <v>85</v>
      </c>
      <c r="D5">
        <v>81</v>
      </c>
      <c r="E5" s="16">
        <f t="shared" ref="E5:E7" si="0">D5/C5</f>
        <v>0.95294117647058818</v>
      </c>
    </row>
    <row r="6" spans="1:6" ht="16.2" x14ac:dyDescent="0.3">
      <c r="B6" s="13" t="s">
        <v>35</v>
      </c>
      <c r="C6" s="15">
        <v>93</v>
      </c>
      <c r="D6">
        <v>71</v>
      </c>
      <c r="E6" s="16">
        <f>D6/C6</f>
        <v>0.76344086021505375</v>
      </c>
      <c r="F6" t="s">
        <v>6</v>
      </c>
    </row>
    <row r="7" spans="1:6" ht="16.8" thickBot="1" x14ac:dyDescent="0.35">
      <c r="B7" s="14" t="s">
        <v>37</v>
      </c>
      <c r="C7" s="65">
        <v>113</v>
      </c>
      <c r="D7" s="66">
        <v>51</v>
      </c>
      <c r="E7" s="67">
        <f t="shared" si="0"/>
        <v>0.45132743362831856</v>
      </c>
      <c r="F7" t="s">
        <v>7</v>
      </c>
    </row>
    <row r="10" spans="1:6" x14ac:dyDescent="0.3">
      <c r="B10" s="5" t="s">
        <v>4</v>
      </c>
      <c r="C10" s="6">
        <v>21</v>
      </c>
    </row>
    <row r="11" spans="1:6" ht="15" thickBot="1" x14ac:dyDescent="0.35">
      <c r="B11" s="5" t="s">
        <v>5</v>
      </c>
      <c r="C11" s="6">
        <v>40</v>
      </c>
    </row>
    <row r="12" spans="1:6" ht="15" thickBot="1" x14ac:dyDescent="0.35">
      <c r="B12" s="1" t="s">
        <v>3</v>
      </c>
      <c r="C12" s="2">
        <f>C10/C11</f>
        <v>0.52500000000000002</v>
      </c>
    </row>
    <row r="14" spans="1:6" ht="15.6" x14ac:dyDescent="0.3">
      <c r="A14" s="8" t="s">
        <v>39</v>
      </c>
    </row>
    <row r="16" spans="1:6" x14ac:dyDescent="0.3">
      <c r="B16" s="23" t="s">
        <v>0</v>
      </c>
      <c r="C16" s="23" t="s">
        <v>1</v>
      </c>
      <c r="D16" s="24" t="s">
        <v>2</v>
      </c>
    </row>
    <row r="17" spans="1:4" ht="16.2" x14ac:dyDescent="0.3">
      <c r="B17" s="20" t="s">
        <v>34</v>
      </c>
      <c r="C17" s="70">
        <v>81</v>
      </c>
      <c r="D17" s="21">
        <v>93</v>
      </c>
    </row>
    <row r="18" spans="1:4" x14ac:dyDescent="0.3">
      <c r="B18" s="22" t="s">
        <v>8</v>
      </c>
      <c r="C18" s="70">
        <v>85</v>
      </c>
      <c r="D18" s="21">
        <v>93</v>
      </c>
    </row>
    <row r="19" spans="1:4" ht="16.2" x14ac:dyDescent="0.3">
      <c r="B19" s="20" t="s">
        <v>36</v>
      </c>
      <c r="C19" s="70">
        <v>85</v>
      </c>
      <c r="D19" s="21">
        <v>81</v>
      </c>
    </row>
    <row r="20" spans="1:4" x14ac:dyDescent="0.3">
      <c r="B20" s="22" t="s">
        <v>9</v>
      </c>
      <c r="C20" s="70">
        <v>93</v>
      </c>
      <c r="D20" s="21">
        <v>81</v>
      </c>
    </row>
    <row r="21" spans="1:4" ht="16.2" x14ac:dyDescent="0.3">
      <c r="B21" s="20" t="s">
        <v>35</v>
      </c>
      <c r="C21" s="70">
        <v>93</v>
      </c>
      <c r="D21" s="21">
        <v>71</v>
      </c>
    </row>
    <row r="22" spans="1:4" x14ac:dyDescent="0.3">
      <c r="B22" s="22" t="s">
        <v>10</v>
      </c>
      <c r="C22" s="70">
        <v>113</v>
      </c>
      <c r="D22" s="21">
        <v>71</v>
      </c>
    </row>
    <row r="23" spans="1:4" ht="16.2" x14ac:dyDescent="0.3">
      <c r="B23" s="69" t="s">
        <v>37</v>
      </c>
      <c r="C23" s="71">
        <v>113</v>
      </c>
      <c r="D23" s="68">
        <v>51</v>
      </c>
    </row>
    <row r="26" spans="1:4" x14ac:dyDescent="0.3">
      <c r="A26" s="7" t="s">
        <v>41</v>
      </c>
      <c r="B26" s="7"/>
      <c r="C26" s="7"/>
    </row>
    <row r="28" spans="1:4" x14ac:dyDescent="0.3">
      <c r="C28" s="38" t="s">
        <v>1</v>
      </c>
      <c r="D28" s="38" t="s">
        <v>2</v>
      </c>
    </row>
    <row r="29" spans="1:4" x14ac:dyDescent="0.3">
      <c r="C29" s="37">
        <v>0</v>
      </c>
      <c r="D29" s="37">
        <v>0</v>
      </c>
    </row>
    <row r="30" spans="1:4" x14ac:dyDescent="0.3">
      <c r="C30" s="37">
        <f>113*2</f>
        <v>226</v>
      </c>
      <c r="D30" s="37">
        <f>C30*C12</f>
        <v>118.65</v>
      </c>
    </row>
    <row r="33" spans="1:7" x14ac:dyDescent="0.3">
      <c r="A33" s="77" t="s">
        <v>40</v>
      </c>
      <c r="B33" s="77"/>
      <c r="C33" s="77"/>
    </row>
    <row r="35" spans="1:7" x14ac:dyDescent="0.3">
      <c r="C35" s="23" t="s">
        <v>1</v>
      </c>
      <c r="D35" s="24" t="s">
        <v>2</v>
      </c>
    </row>
    <row r="36" spans="1:7" ht="16.2" x14ac:dyDescent="0.3">
      <c r="B36" s="57" t="s">
        <v>35</v>
      </c>
      <c r="C36">
        <v>93</v>
      </c>
      <c r="D36" s="53">
        <v>71</v>
      </c>
      <c r="E36" s="56"/>
    </row>
    <row r="37" spans="1:7" ht="16.2" x14ac:dyDescent="0.3">
      <c r="B37" s="58" t="s">
        <v>37</v>
      </c>
      <c r="C37" s="55">
        <v>113</v>
      </c>
      <c r="D37" s="54">
        <v>51</v>
      </c>
      <c r="E37" s="56"/>
    </row>
    <row r="38" spans="1:7" x14ac:dyDescent="0.3">
      <c r="C38" s="3"/>
      <c r="D38" s="3"/>
      <c r="E38" s="3"/>
    </row>
    <row r="39" spans="1:7" ht="15.6" x14ac:dyDescent="0.35">
      <c r="C39" s="25" t="s">
        <v>11</v>
      </c>
      <c r="D39" s="26" t="s">
        <v>12</v>
      </c>
      <c r="E39" s="27" t="s">
        <v>13</v>
      </c>
      <c r="G39" s="4"/>
    </row>
    <row r="40" spans="1:7" x14ac:dyDescent="0.3">
      <c r="C40" s="28">
        <f>D36-D37</f>
        <v>20</v>
      </c>
      <c r="D40" s="29">
        <f>C37-C36</f>
        <v>20</v>
      </c>
      <c r="E40" s="30">
        <f>SUMPRODUCT(C40:D40,C36:D36)</f>
        <v>3280</v>
      </c>
    </row>
    <row r="42" spans="1:7" x14ac:dyDescent="0.3">
      <c r="A42" s="5"/>
      <c r="B42" s="6"/>
      <c r="C42" s="31" t="s">
        <v>14</v>
      </c>
      <c r="D42" s="31" t="s">
        <v>15</v>
      </c>
    </row>
    <row r="43" spans="1:7" x14ac:dyDescent="0.3">
      <c r="A43" s="5"/>
      <c r="B43" s="6"/>
      <c r="C43" s="33">
        <f>E40/(C40+C12*D40)</f>
        <v>107.54098360655738</v>
      </c>
      <c r="D43" s="34">
        <f>C12*C43</f>
        <v>56.459016393442624</v>
      </c>
    </row>
    <row r="44" spans="1:7" ht="15" thickBot="1" x14ac:dyDescent="0.35">
      <c r="C44" s="3"/>
      <c r="D44" s="3"/>
    </row>
    <row r="45" spans="1:7" ht="15" thickBot="1" x14ac:dyDescent="0.35">
      <c r="B45" s="32" t="s">
        <v>16</v>
      </c>
      <c r="C45" s="35">
        <f>_xlfn.FLOOR.MATH(C43)</f>
        <v>107</v>
      </c>
      <c r="D45" s="36">
        <f>_xlfn.FLOOR.MATH(D43)</f>
        <v>56</v>
      </c>
      <c r="F45" s="3"/>
      <c r="G45" s="3"/>
    </row>
    <row r="47" spans="1:7" x14ac:dyDescent="0.3">
      <c r="B47" s="32"/>
      <c r="C47" s="32"/>
      <c r="D47" s="32"/>
      <c r="E47" s="32"/>
    </row>
    <row r="48" spans="1:7" x14ac:dyDescent="0.3">
      <c r="B48" s="32"/>
      <c r="C48" s="32"/>
      <c r="D48" s="52" t="s">
        <v>1</v>
      </c>
      <c r="E48" s="52" t="s">
        <v>2</v>
      </c>
    </row>
    <row r="49" spans="2:5" ht="15.6" x14ac:dyDescent="0.3">
      <c r="B49" s="72" t="s">
        <v>45</v>
      </c>
      <c r="C49" s="32"/>
      <c r="D49" s="73">
        <v>111</v>
      </c>
      <c r="E49" s="74">
        <v>55</v>
      </c>
    </row>
    <row r="50" spans="2:5" ht="15.6" x14ac:dyDescent="0.3">
      <c r="B50" s="72" t="s">
        <v>46</v>
      </c>
      <c r="C50" s="32"/>
      <c r="D50" s="75">
        <v>105</v>
      </c>
      <c r="E50" s="76">
        <v>59</v>
      </c>
    </row>
  </sheetData>
  <mergeCells count="1">
    <mergeCell ref="A33:C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F561-FC1B-4BF2-8252-C250CEDA814F}">
  <dimension ref="A2:L37"/>
  <sheetViews>
    <sheetView zoomScale="65" zoomScaleNormal="160" workbookViewId="0">
      <selection activeCell="E41" sqref="E41"/>
    </sheetView>
  </sheetViews>
  <sheetFormatPr defaultRowHeight="14.4" x14ac:dyDescent="0.3"/>
  <sheetData>
    <row r="2" spans="1:12" x14ac:dyDescent="0.3">
      <c r="A2" s="78" t="s">
        <v>17</v>
      </c>
      <c r="B2" s="78"/>
      <c r="C2" s="78"/>
      <c r="D2" s="78"/>
      <c r="E2" s="78"/>
      <c r="F2" s="78"/>
      <c r="J2" s="32" t="s">
        <v>16</v>
      </c>
    </row>
    <row r="3" spans="1:12" x14ac:dyDescent="0.3">
      <c r="A3" s="9">
        <v>23</v>
      </c>
      <c r="B3">
        <v>12</v>
      </c>
      <c r="C3">
        <v>16</v>
      </c>
      <c r="D3">
        <v>13</v>
      </c>
      <c r="E3">
        <v>15</v>
      </c>
      <c r="F3">
        <v>22</v>
      </c>
      <c r="H3" s="42" t="s">
        <v>20</v>
      </c>
      <c r="I3">
        <f>SUMPRODUCT(A3:F8,B20:G25)</f>
        <v>111</v>
      </c>
      <c r="J3">
        <v>107</v>
      </c>
      <c r="K3">
        <f>I3-J3</f>
        <v>4</v>
      </c>
    </row>
    <row r="4" spans="1:12" x14ac:dyDescent="0.3">
      <c r="A4" s="9">
        <v>15</v>
      </c>
      <c r="B4">
        <v>18</v>
      </c>
      <c r="C4">
        <v>16</v>
      </c>
      <c r="D4">
        <v>9</v>
      </c>
      <c r="E4">
        <v>3</v>
      </c>
      <c r="F4">
        <v>26</v>
      </c>
      <c r="H4" s="42" t="s">
        <v>21</v>
      </c>
      <c r="I4">
        <f>SUMPRODUCT(A11:F16,B20:G25)</f>
        <v>55</v>
      </c>
      <c r="J4">
        <v>56</v>
      </c>
      <c r="K4">
        <f>I4-J4</f>
        <v>-1</v>
      </c>
    </row>
    <row r="5" spans="1:12" x14ac:dyDescent="0.3">
      <c r="A5" s="9">
        <v>15</v>
      </c>
      <c r="B5">
        <v>18</v>
      </c>
      <c r="C5">
        <v>18</v>
      </c>
      <c r="D5">
        <v>13</v>
      </c>
      <c r="E5">
        <v>19</v>
      </c>
      <c r="F5">
        <v>24</v>
      </c>
      <c r="H5" s="5"/>
    </row>
    <row r="6" spans="1:12" x14ac:dyDescent="0.3">
      <c r="A6" s="9">
        <v>16</v>
      </c>
      <c r="B6">
        <v>25</v>
      </c>
      <c r="C6">
        <v>21</v>
      </c>
      <c r="D6">
        <v>30</v>
      </c>
      <c r="E6">
        <v>20</v>
      </c>
      <c r="F6">
        <v>25</v>
      </c>
      <c r="H6" s="5"/>
      <c r="I6" s="32" t="s">
        <v>22</v>
      </c>
      <c r="J6" s="32" t="s">
        <v>23</v>
      </c>
      <c r="K6" s="32" t="s">
        <v>24</v>
      </c>
      <c r="L6" s="32" t="s">
        <v>25</v>
      </c>
    </row>
    <row r="7" spans="1:12" x14ac:dyDescent="0.3">
      <c r="A7" s="9">
        <v>23</v>
      </c>
      <c r="B7">
        <v>22</v>
      </c>
      <c r="C7">
        <v>26</v>
      </c>
      <c r="D7">
        <v>15</v>
      </c>
      <c r="E7">
        <v>23</v>
      </c>
      <c r="F7">
        <v>30</v>
      </c>
      <c r="H7" s="5" t="s">
        <v>1</v>
      </c>
      <c r="I7">
        <v>3.9999999999997602</v>
      </c>
      <c r="J7">
        <v>0</v>
      </c>
      <c r="K7">
        <f>I7-J7</f>
        <v>3.9999999999997602</v>
      </c>
      <c r="L7">
        <f>I7+J7</f>
        <v>3.9999999999997602</v>
      </c>
    </row>
    <row r="8" spans="1:12" x14ac:dyDescent="0.3">
      <c r="A8" s="9">
        <v>20</v>
      </c>
      <c r="B8">
        <v>13</v>
      </c>
      <c r="C8">
        <v>11</v>
      </c>
      <c r="D8">
        <v>22</v>
      </c>
      <c r="E8">
        <v>12</v>
      </c>
      <c r="F8">
        <v>9</v>
      </c>
      <c r="H8" s="5" t="s">
        <v>2</v>
      </c>
      <c r="I8">
        <v>0</v>
      </c>
      <c r="J8">
        <v>0.99999999999968137</v>
      </c>
      <c r="K8">
        <f>I8-J8</f>
        <v>-0.99999999999968137</v>
      </c>
      <c r="L8">
        <f>I8+J8</f>
        <v>0.99999999999968137</v>
      </c>
    </row>
    <row r="9" spans="1:12" x14ac:dyDescent="0.3">
      <c r="A9" s="10"/>
      <c r="H9" s="5"/>
    </row>
    <row r="10" spans="1:12" x14ac:dyDescent="0.3">
      <c r="A10" s="78" t="s">
        <v>18</v>
      </c>
      <c r="B10" s="78"/>
      <c r="C10" s="78"/>
      <c r="D10" s="78"/>
      <c r="E10" s="78"/>
      <c r="F10" s="78"/>
      <c r="H10" s="5"/>
      <c r="I10" s="42" t="s">
        <v>26</v>
      </c>
      <c r="J10">
        <f>SUM(I7:J8)</f>
        <v>4.9999999999994413</v>
      </c>
    </row>
    <row r="11" spans="1:12" x14ac:dyDescent="0.3">
      <c r="A11" s="9">
        <v>6</v>
      </c>
      <c r="B11">
        <v>13</v>
      </c>
      <c r="C11">
        <v>13</v>
      </c>
      <c r="D11">
        <v>14</v>
      </c>
      <c r="E11">
        <v>6</v>
      </c>
      <c r="F11">
        <v>7</v>
      </c>
    </row>
    <row r="12" spans="1:12" x14ac:dyDescent="0.3">
      <c r="A12" s="9">
        <v>14</v>
      </c>
      <c r="B12">
        <v>7</v>
      </c>
      <c r="C12">
        <v>5</v>
      </c>
      <c r="D12">
        <v>18</v>
      </c>
      <c r="E12">
        <v>16</v>
      </c>
      <c r="F12">
        <v>13</v>
      </c>
      <c r="H12" s="5"/>
    </row>
    <row r="13" spans="1:12" x14ac:dyDescent="0.3">
      <c r="A13" s="9">
        <v>16</v>
      </c>
      <c r="B13">
        <v>7</v>
      </c>
      <c r="C13">
        <v>9</v>
      </c>
      <c r="D13">
        <v>16</v>
      </c>
      <c r="E13">
        <v>16</v>
      </c>
      <c r="F13">
        <v>13</v>
      </c>
    </row>
    <row r="14" spans="1:12" x14ac:dyDescent="0.3">
      <c r="A14" s="9">
        <v>11</v>
      </c>
      <c r="B14">
        <v>8</v>
      </c>
      <c r="C14">
        <v>6</v>
      </c>
      <c r="D14">
        <v>5</v>
      </c>
      <c r="E14">
        <v>16</v>
      </c>
      <c r="F14">
        <v>8</v>
      </c>
    </row>
    <row r="15" spans="1:12" x14ac:dyDescent="0.3">
      <c r="A15" s="9">
        <v>16</v>
      </c>
      <c r="B15">
        <v>17</v>
      </c>
      <c r="C15">
        <v>9</v>
      </c>
      <c r="D15">
        <v>24</v>
      </c>
      <c r="E15">
        <v>16</v>
      </c>
      <c r="F15">
        <v>13</v>
      </c>
    </row>
    <row r="16" spans="1:12" x14ac:dyDescent="0.3">
      <c r="A16" s="9">
        <v>3</v>
      </c>
      <c r="B16">
        <v>12</v>
      </c>
      <c r="C16">
        <v>16</v>
      </c>
      <c r="D16">
        <v>13</v>
      </c>
      <c r="E16">
        <v>16</v>
      </c>
      <c r="F16">
        <v>22</v>
      </c>
    </row>
    <row r="18" spans="1:11" x14ac:dyDescent="0.3">
      <c r="A18" t="s">
        <v>19</v>
      </c>
    </row>
    <row r="19" spans="1:11" x14ac:dyDescent="0.3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</row>
    <row r="20" spans="1:11" x14ac:dyDescent="0.3">
      <c r="A20">
        <v>1</v>
      </c>
      <c r="B20" s="11">
        <v>0</v>
      </c>
      <c r="C20" s="11">
        <v>0</v>
      </c>
      <c r="D20" s="11">
        <v>0</v>
      </c>
      <c r="E20" s="11">
        <v>0</v>
      </c>
      <c r="F20" s="11">
        <v>1</v>
      </c>
      <c r="G20" s="11">
        <v>0</v>
      </c>
      <c r="I20" s="45">
        <f>SUM(B20:G20)</f>
        <v>1</v>
      </c>
      <c r="K20" s="3"/>
    </row>
    <row r="21" spans="1:11" x14ac:dyDescent="0.3">
      <c r="A21">
        <v>2</v>
      </c>
      <c r="B21" s="11">
        <v>0</v>
      </c>
      <c r="C21" s="11">
        <v>0</v>
      </c>
      <c r="D21" s="11">
        <v>1</v>
      </c>
      <c r="E21" s="11">
        <v>0</v>
      </c>
      <c r="F21" s="11">
        <v>0</v>
      </c>
      <c r="G21" s="11">
        <v>0</v>
      </c>
      <c r="I21" s="45">
        <f t="shared" ref="I21:I25" si="0">SUM(B21:G21)</f>
        <v>1</v>
      </c>
      <c r="K21" s="3"/>
    </row>
    <row r="22" spans="1:11" x14ac:dyDescent="0.3">
      <c r="A22">
        <v>3</v>
      </c>
      <c r="B22" s="11">
        <v>0</v>
      </c>
      <c r="C22" s="11">
        <v>0</v>
      </c>
      <c r="D22" s="11">
        <v>0</v>
      </c>
      <c r="E22" s="11">
        <v>1</v>
      </c>
      <c r="F22" s="11">
        <v>0</v>
      </c>
      <c r="G22" s="11">
        <v>0</v>
      </c>
      <c r="I22" s="45">
        <f t="shared" si="0"/>
        <v>1</v>
      </c>
      <c r="K22" s="3"/>
    </row>
    <row r="23" spans="1:11" x14ac:dyDescent="0.3">
      <c r="A23">
        <v>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I23" s="45">
        <f t="shared" si="0"/>
        <v>1</v>
      </c>
      <c r="K23" s="3"/>
    </row>
    <row r="24" spans="1:11" x14ac:dyDescent="0.3">
      <c r="A24">
        <v>5</v>
      </c>
      <c r="B24" s="11">
        <v>0</v>
      </c>
      <c r="C24" s="11">
        <v>1</v>
      </c>
      <c r="D24" s="11">
        <v>0</v>
      </c>
      <c r="E24" s="11">
        <v>0</v>
      </c>
      <c r="F24" s="11">
        <v>0</v>
      </c>
      <c r="G24" s="11">
        <v>0</v>
      </c>
      <c r="I24" s="45">
        <f>SUM(B24:G24)</f>
        <v>1</v>
      </c>
      <c r="K24" s="3"/>
    </row>
    <row r="25" spans="1:11" x14ac:dyDescent="0.3">
      <c r="A25">
        <v>6</v>
      </c>
      <c r="B25" s="11">
        <v>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I25" s="45">
        <f t="shared" si="0"/>
        <v>1</v>
      </c>
      <c r="K25" s="3"/>
    </row>
    <row r="26" spans="1:11" x14ac:dyDescent="0.3">
      <c r="K26" s="3"/>
    </row>
    <row r="27" spans="1:11" x14ac:dyDescent="0.3">
      <c r="B27" s="45">
        <f>SUM(B20:B25)</f>
        <v>1</v>
      </c>
      <c r="C27" s="45">
        <f t="shared" ref="C27:G27" si="1">SUM(C20:C25)</f>
        <v>1</v>
      </c>
      <c r="D27" s="45">
        <f t="shared" si="1"/>
        <v>1</v>
      </c>
      <c r="E27" s="45">
        <f t="shared" si="1"/>
        <v>1</v>
      </c>
      <c r="F27" s="45">
        <f t="shared" si="1"/>
        <v>1</v>
      </c>
      <c r="G27" s="45">
        <f t="shared" si="1"/>
        <v>1</v>
      </c>
      <c r="K27" s="3"/>
    </row>
    <row r="29" spans="1:11" x14ac:dyDescent="0.3">
      <c r="A29" s="47" t="s">
        <v>42</v>
      </c>
      <c r="I29" s="48" t="s">
        <v>43</v>
      </c>
      <c r="J29" s="3" t="s">
        <v>44</v>
      </c>
    </row>
    <row r="30" spans="1:11" x14ac:dyDescent="0.3">
      <c r="B30" s="49">
        <v>2</v>
      </c>
      <c r="C30" s="49">
        <v>3</v>
      </c>
      <c r="D30" s="49">
        <v>4</v>
      </c>
      <c r="E30" s="49">
        <v>5</v>
      </c>
      <c r="F30" s="49">
        <v>6</v>
      </c>
      <c r="I30" s="50">
        <v>6</v>
      </c>
      <c r="J30" s="50">
        <v>5</v>
      </c>
    </row>
    <row r="31" spans="1:11" x14ac:dyDescent="0.3">
      <c r="B31" s="51">
        <v>2.0000000000000786</v>
      </c>
      <c r="C31" s="51">
        <v>3.00000000000006</v>
      </c>
      <c r="D31" s="51">
        <v>4.0000000000000373</v>
      </c>
      <c r="E31" s="51">
        <v>1.0000000000000666</v>
      </c>
      <c r="F31" s="51">
        <v>5</v>
      </c>
    </row>
    <row r="33" spans="1:8" x14ac:dyDescent="0.3">
      <c r="A33">
        <v>2</v>
      </c>
      <c r="B33" s="59">
        <f>B$31-$H33-$I$30*C21</f>
        <v>0</v>
      </c>
      <c r="C33" s="59">
        <f t="shared" ref="C33:F33" si="2">C$31-$H33-$I$30*D21</f>
        <v>-5.0000000000000187</v>
      </c>
      <c r="D33" s="59">
        <f t="shared" si="2"/>
        <v>1.9999999999999587</v>
      </c>
      <c r="E33" s="59">
        <f t="shared" si="2"/>
        <v>-1.000000000000012</v>
      </c>
      <c r="F33" s="59">
        <f t="shared" si="2"/>
        <v>2.9999999999999214</v>
      </c>
      <c r="H33" s="37">
        <f>B31</f>
        <v>2.0000000000000786</v>
      </c>
    </row>
    <row r="34" spans="1:8" x14ac:dyDescent="0.3">
      <c r="A34">
        <v>3</v>
      </c>
      <c r="B34" s="59">
        <f>B$31-$H34-$I$30*C22</f>
        <v>-0.99999999999998135</v>
      </c>
      <c r="C34" s="59">
        <f t="shared" ref="C34:F34" si="3">C$31-$H34-$I$30*D22</f>
        <v>0</v>
      </c>
      <c r="D34" s="59">
        <f t="shared" si="3"/>
        <v>-5.0000000000000231</v>
      </c>
      <c r="E34" s="59">
        <f t="shared" si="3"/>
        <v>-1.9999999999999933</v>
      </c>
      <c r="F34" s="59">
        <f t="shared" si="3"/>
        <v>1.99999999999994</v>
      </c>
      <c r="H34" s="37">
        <f>C31</f>
        <v>3.00000000000006</v>
      </c>
    </row>
    <row r="35" spans="1:8" x14ac:dyDescent="0.3">
      <c r="A35">
        <v>4</v>
      </c>
      <c r="B35" s="59">
        <f t="shared" ref="B35:F35" si="4">B$31-$H35-$I$30*C23</f>
        <v>-1.9999999999999587</v>
      </c>
      <c r="C35" s="59">
        <f t="shared" si="4"/>
        <v>-0.99999999999997735</v>
      </c>
      <c r="D35" s="59">
        <f t="shared" si="4"/>
        <v>0</v>
      </c>
      <c r="E35" s="59">
        <f t="shared" si="4"/>
        <v>-2.9999999999999707</v>
      </c>
      <c r="F35" s="59">
        <f t="shared" si="4"/>
        <v>-5.0000000000000373</v>
      </c>
      <c r="H35" s="37">
        <f>D31</f>
        <v>4.0000000000000373</v>
      </c>
    </row>
    <row r="36" spans="1:8" x14ac:dyDescent="0.3">
      <c r="A36">
        <v>5</v>
      </c>
      <c r="B36" s="59">
        <f t="shared" ref="B36:F36" si="5">B$31-$H36-$I$30*C24</f>
        <v>-4.9999999999999876</v>
      </c>
      <c r="C36" s="59">
        <f t="shared" si="5"/>
        <v>1.9999999999999933</v>
      </c>
      <c r="D36" s="59">
        <f t="shared" si="5"/>
        <v>2.9999999999999707</v>
      </c>
      <c r="E36" s="59">
        <f t="shared" si="5"/>
        <v>0</v>
      </c>
      <c r="F36" s="59">
        <f t="shared" si="5"/>
        <v>3.9999999999999334</v>
      </c>
      <c r="H36" s="37">
        <f>E31</f>
        <v>1.0000000000000666</v>
      </c>
    </row>
    <row r="37" spans="1:8" x14ac:dyDescent="0.3">
      <c r="A37">
        <v>6</v>
      </c>
      <c r="B37" s="59">
        <f t="shared" ref="B37:E37" si="6">B$31-$H37-$I$30*C25</f>
        <v>-2.9999999999999214</v>
      </c>
      <c r="C37" s="59">
        <f t="shared" si="6"/>
        <v>-1.99999999999994</v>
      </c>
      <c r="D37" s="59">
        <f t="shared" si="6"/>
        <v>-0.9999999999999627</v>
      </c>
      <c r="E37" s="59">
        <f t="shared" si="6"/>
        <v>-3.9999999999999334</v>
      </c>
      <c r="F37" s="59">
        <f>F$31-$H37-$I$30*G25</f>
        <v>0</v>
      </c>
      <c r="H37" s="37">
        <f>F31</f>
        <v>5</v>
      </c>
    </row>
  </sheetData>
  <mergeCells count="2">
    <mergeCell ref="A2:F2"/>
    <mergeCell ref="A10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5D5C3-7555-4FB2-A9B5-0133896C8788}">
  <dimension ref="A2:N37"/>
  <sheetViews>
    <sheetView zoomScale="80" workbookViewId="0">
      <selection activeCell="N7" sqref="N7"/>
    </sheetView>
  </sheetViews>
  <sheetFormatPr defaultRowHeight="14.4" x14ac:dyDescent="0.3"/>
  <sheetData>
    <row r="2" spans="1:14" x14ac:dyDescent="0.3">
      <c r="A2" s="78" t="s">
        <v>17</v>
      </c>
      <c r="B2" s="78"/>
      <c r="C2" s="78"/>
      <c r="D2" s="78"/>
      <c r="E2" s="78"/>
      <c r="F2" s="78"/>
      <c r="J2" s="32" t="s">
        <v>16</v>
      </c>
    </row>
    <row r="3" spans="1:14" x14ac:dyDescent="0.3">
      <c r="A3" s="9">
        <v>23</v>
      </c>
      <c r="B3">
        <v>12</v>
      </c>
      <c r="C3">
        <v>16</v>
      </c>
      <c r="D3">
        <v>13</v>
      </c>
      <c r="E3">
        <v>15</v>
      </c>
      <c r="F3">
        <v>22</v>
      </c>
      <c r="H3" s="42" t="s">
        <v>20</v>
      </c>
      <c r="I3">
        <f>SUMPRODUCT(A3:F8,B20:G25)</f>
        <v>105</v>
      </c>
      <c r="J3">
        <v>107</v>
      </c>
      <c r="K3">
        <f>I3-J3</f>
        <v>-2</v>
      </c>
    </row>
    <row r="4" spans="1:14" x14ac:dyDescent="0.3">
      <c r="A4" s="9">
        <v>15</v>
      </c>
      <c r="B4">
        <v>18</v>
      </c>
      <c r="C4">
        <v>16</v>
      </c>
      <c r="D4">
        <v>9</v>
      </c>
      <c r="E4">
        <v>3</v>
      </c>
      <c r="F4">
        <v>26</v>
      </c>
      <c r="H4" s="42" t="s">
        <v>21</v>
      </c>
      <c r="I4">
        <f>SUMPRODUCT(A11:F16,B20:G25)</f>
        <v>59</v>
      </c>
      <c r="J4">
        <v>56</v>
      </c>
      <c r="K4">
        <f>I4-J4</f>
        <v>3</v>
      </c>
    </row>
    <row r="5" spans="1:14" x14ac:dyDescent="0.3">
      <c r="A5" s="9">
        <v>15</v>
      </c>
      <c r="B5">
        <v>18</v>
      </c>
      <c r="C5">
        <v>18</v>
      </c>
      <c r="D5">
        <v>13</v>
      </c>
      <c r="E5">
        <v>19</v>
      </c>
      <c r="F5">
        <v>24</v>
      </c>
      <c r="H5" s="5"/>
    </row>
    <row r="6" spans="1:14" x14ac:dyDescent="0.3">
      <c r="A6" s="9">
        <v>16</v>
      </c>
      <c r="B6">
        <v>25</v>
      </c>
      <c r="C6">
        <v>21</v>
      </c>
      <c r="D6">
        <v>30</v>
      </c>
      <c r="E6">
        <v>20</v>
      </c>
      <c r="F6">
        <v>25</v>
      </c>
      <c r="H6" s="5"/>
      <c r="I6" s="32" t="s">
        <v>22</v>
      </c>
      <c r="J6" s="32" t="s">
        <v>23</v>
      </c>
      <c r="K6" s="32" t="s">
        <v>24</v>
      </c>
      <c r="L6" s="32" t="s">
        <v>25</v>
      </c>
      <c r="N6" s="44" t="s">
        <v>27</v>
      </c>
    </row>
    <row r="7" spans="1:14" x14ac:dyDescent="0.3">
      <c r="A7" s="9">
        <v>23</v>
      </c>
      <c r="B7">
        <v>22</v>
      </c>
      <c r="C7">
        <v>26</v>
      </c>
      <c r="D7">
        <v>15</v>
      </c>
      <c r="E7">
        <v>23</v>
      </c>
      <c r="F7">
        <v>30</v>
      </c>
      <c r="H7" s="5" t="s">
        <v>1</v>
      </c>
      <c r="I7">
        <v>0</v>
      </c>
      <c r="J7">
        <v>1.9999999999999902</v>
      </c>
      <c r="K7">
        <f>I7-J7</f>
        <v>-1.9999999999999902</v>
      </c>
      <c r="L7">
        <f>I7+J7</f>
        <v>1.9999999999999902</v>
      </c>
      <c r="N7" s="43">
        <v>3.0000000000000036</v>
      </c>
    </row>
    <row r="8" spans="1:14" x14ac:dyDescent="0.3">
      <c r="A8" s="9">
        <v>20</v>
      </c>
      <c r="B8">
        <v>13</v>
      </c>
      <c r="C8">
        <v>11</v>
      </c>
      <c r="D8">
        <v>22</v>
      </c>
      <c r="E8">
        <v>12</v>
      </c>
      <c r="F8">
        <v>9</v>
      </c>
      <c r="H8" s="5" t="s">
        <v>2</v>
      </c>
      <c r="I8">
        <v>3.0000000000000009</v>
      </c>
      <c r="J8">
        <v>0</v>
      </c>
      <c r="K8">
        <f>I8-J8</f>
        <v>3.0000000000000009</v>
      </c>
      <c r="L8">
        <f>I8+J8</f>
        <v>3.0000000000000009</v>
      </c>
    </row>
    <row r="9" spans="1:14" x14ac:dyDescent="0.3">
      <c r="A9" s="10"/>
      <c r="H9" s="5"/>
    </row>
    <row r="10" spans="1:14" x14ac:dyDescent="0.3">
      <c r="A10" s="78" t="s">
        <v>18</v>
      </c>
      <c r="B10" s="78"/>
      <c r="C10" s="78"/>
      <c r="D10" s="78"/>
      <c r="E10" s="78"/>
      <c r="F10" s="78"/>
      <c r="H10" s="5"/>
      <c r="I10" s="42" t="s">
        <v>26</v>
      </c>
      <c r="J10">
        <f>N7</f>
        <v>3.0000000000000036</v>
      </c>
    </row>
    <row r="11" spans="1:14" x14ac:dyDescent="0.3">
      <c r="A11" s="9">
        <v>6</v>
      </c>
      <c r="B11">
        <v>13</v>
      </c>
      <c r="C11">
        <v>13</v>
      </c>
      <c r="D11">
        <v>14</v>
      </c>
      <c r="E11">
        <v>6</v>
      </c>
      <c r="F11">
        <v>7</v>
      </c>
    </row>
    <row r="12" spans="1:14" x14ac:dyDescent="0.3">
      <c r="A12" s="9">
        <v>14</v>
      </c>
      <c r="B12">
        <v>7</v>
      </c>
      <c r="C12">
        <v>5</v>
      </c>
      <c r="D12">
        <v>18</v>
      </c>
      <c r="E12">
        <v>16</v>
      </c>
      <c r="F12">
        <v>13</v>
      </c>
      <c r="H12" s="5"/>
    </row>
    <row r="13" spans="1:14" x14ac:dyDescent="0.3">
      <c r="A13" s="9">
        <v>16</v>
      </c>
      <c r="B13">
        <v>7</v>
      </c>
      <c r="C13">
        <v>9</v>
      </c>
      <c r="D13">
        <v>16</v>
      </c>
      <c r="E13">
        <v>16</v>
      </c>
      <c r="F13">
        <v>13</v>
      </c>
    </row>
    <row r="14" spans="1:14" x14ac:dyDescent="0.3">
      <c r="A14" s="9">
        <v>11</v>
      </c>
      <c r="B14">
        <v>8</v>
      </c>
      <c r="C14">
        <v>6</v>
      </c>
      <c r="D14">
        <v>5</v>
      </c>
      <c r="E14">
        <v>16</v>
      </c>
      <c r="F14">
        <v>8</v>
      </c>
    </row>
    <row r="15" spans="1:14" x14ac:dyDescent="0.3">
      <c r="A15" s="9">
        <v>16</v>
      </c>
      <c r="B15">
        <v>17</v>
      </c>
      <c r="C15">
        <v>9</v>
      </c>
      <c r="D15">
        <v>24</v>
      </c>
      <c r="E15">
        <v>16</v>
      </c>
      <c r="F15">
        <v>13</v>
      </c>
    </row>
    <row r="16" spans="1:14" x14ac:dyDescent="0.3">
      <c r="A16" s="9">
        <v>3</v>
      </c>
      <c r="B16">
        <v>12</v>
      </c>
      <c r="C16">
        <v>16</v>
      </c>
      <c r="D16">
        <v>13</v>
      </c>
      <c r="E16">
        <v>16</v>
      </c>
      <c r="F16">
        <v>22</v>
      </c>
    </row>
    <row r="18" spans="1:11" x14ac:dyDescent="0.3">
      <c r="A18" t="s">
        <v>19</v>
      </c>
    </row>
    <row r="19" spans="1:11" x14ac:dyDescent="0.3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</row>
    <row r="20" spans="1:11" x14ac:dyDescent="0.3">
      <c r="A20">
        <v>1</v>
      </c>
      <c r="B20" s="11">
        <v>0</v>
      </c>
      <c r="C20" s="11">
        <v>0</v>
      </c>
      <c r="D20" s="11">
        <v>0</v>
      </c>
      <c r="E20" s="11">
        <v>1</v>
      </c>
      <c r="F20" s="11">
        <v>0</v>
      </c>
      <c r="G20" s="11">
        <v>0</v>
      </c>
      <c r="I20" s="45">
        <f>SUM(B20:G20)</f>
        <v>1</v>
      </c>
      <c r="K20" s="3">
        <f>SUMPRODUCT(B20:G20,$B$19:$G$19)</f>
        <v>4</v>
      </c>
    </row>
    <row r="21" spans="1:11" x14ac:dyDescent="0.3">
      <c r="A21">
        <v>2</v>
      </c>
      <c r="B21" s="11">
        <v>0</v>
      </c>
      <c r="C21" s="11">
        <v>0</v>
      </c>
      <c r="D21" s="11">
        <v>0</v>
      </c>
      <c r="E21" s="11">
        <v>0</v>
      </c>
      <c r="F21" s="11">
        <v>1</v>
      </c>
      <c r="G21" s="11">
        <v>0</v>
      </c>
      <c r="I21" s="45">
        <f t="shared" ref="I21:I25" si="0">SUM(B21:G21)</f>
        <v>1</v>
      </c>
      <c r="K21" s="3">
        <f t="shared" ref="K21:K25" si="1">SUMPRODUCT(B21:G21,$B$19:$G$19)</f>
        <v>5</v>
      </c>
    </row>
    <row r="22" spans="1:11" x14ac:dyDescent="0.3">
      <c r="A22">
        <v>3</v>
      </c>
      <c r="B22" s="11">
        <v>0</v>
      </c>
      <c r="C22" s="11">
        <v>1</v>
      </c>
      <c r="D22" s="11">
        <v>0</v>
      </c>
      <c r="E22" s="11">
        <v>0</v>
      </c>
      <c r="F22" s="11">
        <v>0</v>
      </c>
      <c r="G22" s="11">
        <v>0</v>
      </c>
      <c r="I22" s="45">
        <f t="shared" si="0"/>
        <v>1</v>
      </c>
      <c r="K22" s="3">
        <f t="shared" si="1"/>
        <v>2</v>
      </c>
    </row>
    <row r="23" spans="1:11" x14ac:dyDescent="0.3">
      <c r="A23">
        <v>4</v>
      </c>
      <c r="B23" s="11">
        <v>0</v>
      </c>
      <c r="C23" s="11">
        <v>0</v>
      </c>
      <c r="D23" s="11">
        <v>1</v>
      </c>
      <c r="E23" s="11">
        <v>0</v>
      </c>
      <c r="F23" s="11">
        <v>0</v>
      </c>
      <c r="G23" s="11">
        <v>0</v>
      </c>
      <c r="I23" s="45">
        <f t="shared" si="0"/>
        <v>1</v>
      </c>
      <c r="K23" s="3">
        <f t="shared" si="1"/>
        <v>3</v>
      </c>
    </row>
    <row r="24" spans="1:11" x14ac:dyDescent="0.3">
      <c r="A24">
        <v>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1</v>
      </c>
      <c r="I24" s="45">
        <f t="shared" si="0"/>
        <v>1</v>
      </c>
      <c r="K24" s="3">
        <f t="shared" si="1"/>
        <v>6</v>
      </c>
    </row>
    <row r="25" spans="1:11" x14ac:dyDescent="0.3">
      <c r="A25">
        <v>6</v>
      </c>
      <c r="B25" s="11">
        <v>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I25" s="45">
        <f t="shared" si="0"/>
        <v>1</v>
      </c>
      <c r="K25" s="3">
        <f t="shared" si="1"/>
        <v>1</v>
      </c>
    </row>
    <row r="26" spans="1:11" x14ac:dyDescent="0.3">
      <c r="K26" s="3"/>
    </row>
    <row r="27" spans="1:11" x14ac:dyDescent="0.3">
      <c r="B27" s="45">
        <f>SUM(B20:B25)</f>
        <v>1</v>
      </c>
      <c r="C27" s="45">
        <f t="shared" ref="C27:G27" si="2">SUM(C20:C25)</f>
        <v>1</v>
      </c>
      <c r="D27" s="45">
        <f t="shared" si="2"/>
        <v>1</v>
      </c>
      <c r="E27" s="45">
        <f t="shared" si="2"/>
        <v>1</v>
      </c>
      <c r="F27" s="45">
        <f t="shared" si="2"/>
        <v>1</v>
      </c>
      <c r="G27" s="45">
        <f t="shared" si="2"/>
        <v>1</v>
      </c>
      <c r="K27" s="3"/>
    </row>
    <row r="29" spans="1:11" x14ac:dyDescent="0.3">
      <c r="A29" s="47" t="s">
        <v>42</v>
      </c>
      <c r="I29" s="48" t="s">
        <v>43</v>
      </c>
      <c r="J29" s="3" t="s">
        <v>44</v>
      </c>
    </row>
    <row r="30" spans="1:11" x14ac:dyDescent="0.3">
      <c r="B30" s="49">
        <v>2</v>
      </c>
      <c r="C30" s="49">
        <v>3</v>
      </c>
      <c r="D30" s="49">
        <v>4</v>
      </c>
      <c r="E30" s="49">
        <v>5</v>
      </c>
      <c r="F30" s="49">
        <v>6</v>
      </c>
      <c r="I30" s="50">
        <v>6</v>
      </c>
      <c r="J30" s="50">
        <v>5</v>
      </c>
    </row>
    <row r="31" spans="1:11" x14ac:dyDescent="0.3">
      <c r="B31" s="51">
        <v>2.9999999999999991</v>
      </c>
      <c r="C31" s="51">
        <v>2</v>
      </c>
      <c r="D31" s="51">
        <v>1</v>
      </c>
      <c r="E31" s="51">
        <v>3.9999999999999996</v>
      </c>
      <c r="F31" s="51">
        <v>5</v>
      </c>
    </row>
    <row r="33" spans="1:8" x14ac:dyDescent="0.3">
      <c r="A33">
        <v>2</v>
      </c>
      <c r="B33" s="59">
        <f>B$31-$H33-$I$30*C21</f>
        <v>0</v>
      </c>
      <c r="C33" s="59">
        <f t="shared" ref="C33:F34" si="3">C$31-$H33-$I$30*D21</f>
        <v>-0.99999999999999911</v>
      </c>
      <c r="D33" s="59">
        <f t="shared" si="3"/>
        <v>-1.9999999999999991</v>
      </c>
      <c r="E33" s="59">
        <f t="shared" si="3"/>
        <v>-5</v>
      </c>
      <c r="F33" s="59">
        <f t="shared" si="3"/>
        <v>2.0000000000000009</v>
      </c>
      <c r="H33" s="37">
        <f>B31</f>
        <v>2.9999999999999991</v>
      </c>
    </row>
    <row r="34" spans="1:8" x14ac:dyDescent="0.3">
      <c r="A34">
        <v>3</v>
      </c>
      <c r="B34" s="59">
        <f>B$31-$H34-$I$30*C22</f>
        <v>-5.0000000000000009</v>
      </c>
      <c r="C34" s="59">
        <f t="shared" si="3"/>
        <v>0</v>
      </c>
      <c r="D34" s="59">
        <f t="shared" si="3"/>
        <v>-1</v>
      </c>
      <c r="E34" s="59">
        <f t="shared" si="3"/>
        <v>1.9999999999999996</v>
      </c>
      <c r="F34" s="59">
        <f t="shared" si="3"/>
        <v>3</v>
      </c>
      <c r="H34" s="37">
        <f>C31</f>
        <v>2</v>
      </c>
    </row>
    <row r="35" spans="1:8" x14ac:dyDescent="0.3">
      <c r="A35">
        <v>4</v>
      </c>
      <c r="B35" s="59">
        <f t="shared" ref="B35:F37" si="4">B$31-$H35-$I$30*C23</f>
        <v>1.9999999999999991</v>
      </c>
      <c r="C35" s="59">
        <f t="shared" si="4"/>
        <v>-5</v>
      </c>
      <c r="D35" s="59">
        <f t="shared" si="4"/>
        <v>0</v>
      </c>
      <c r="E35" s="59">
        <f t="shared" si="4"/>
        <v>2.9999999999999996</v>
      </c>
      <c r="F35" s="59">
        <f t="shared" si="4"/>
        <v>4</v>
      </c>
      <c r="H35" s="37">
        <f>D31</f>
        <v>1</v>
      </c>
    </row>
    <row r="36" spans="1:8" x14ac:dyDescent="0.3">
      <c r="A36">
        <v>5</v>
      </c>
      <c r="B36" s="59">
        <f t="shared" si="4"/>
        <v>-1.0000000000000004</v>
      </c>
      <c r="C36" s="59">
        <f t="shared" si="4"/>
        <v>-1.9999999999999996</v>
      </c>
      <c r="D36" s="59">
        <f t="shared" si="4"/>
        <v>-2.9999999999999996</v>
      </c>
      <c r="E36" s="59">
        <f t="shared" si="4"/>
        <v>0</v>
      </c>
      <c r="F36" s="59">
        <f t="shared" si="4"/>
        <v>-5</v>
      </c>
      <c r="H36" s="37">
        <f>E31</f>
        <v>3.9999999999999996</v>
      </c>
    </row>
    <row r="37" spans="1:8" x14ac:dyDescent="0.3">
      <c r="A37">
        <v>6</v>
      </c>
      <c r="B37" s="59">
        <f t="shared" si="4"/>
        <v>-2.0000000000000009</v>
      </c>
      <c r="C37" s="59">
        <f t="shared" si="4"/>
        <v>-3</v>
      </c>
      <c r="D37" s="59">
        <f t="shared" si="4"/>
        <v>-4</v>
      </c>
      <c r="E37" s="59">
        <f t="shared" si="4"/>
        <v>-1.0000000000000004</v>
      </c>
      <c r="F37" s="59">
        <f>F$31-$H37-$I$30*G25</f>
        <v>0</v>
      </c>
      <c r="H37" s="37">
        <f>F31</f>
        <v>5</v>
      </c>
    </row>
  </sheetData>
  <mergeCells count="2">
    <mergeCell ref="A2:F2"/>
    <mergeCell ref="A10:F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C0C20-7ADF-4F6C-B5EF-5AFDB69DFD22}">
  <dimension ref="A2:R37"/>
  <sheetViews>
    <sheetView topLeftCell="B1" zoomScale="65" zoomScaleNormal="90" workbookViewId="0">
      <selection activeCell="R7" sqref="R7"/>
    </sheetView>
  </sheetViews>
  <sheetFormatPr defaultRowHeight="14.4" x14ac:dyDescent="0.3"/>
  <cols>
    <col min="14" max="14" width="14.6640625" bestFit="1" customWidth="1"/>
    <col min="16" max="16" width="23.6640625" bestFit="1" customWidth="1"/>
    <col min="18" max="18" width="17.5546875" bestFit="1" customWidth="1"/>
  </cols>
  <sheetData>
    <row r="2" spans="1:18" x14ac:dyDescent="0.3">
      <c r="A2" s="78" t="s">
        <v>17</v>
      </c>
      <c r="B2" s="78"/>
      <c r="C2" s="78"/>
      <c r="D2" s="78"/>
      <c r="E2" s="78"/>
      <c r="F2" s="78"/>
      <c r="J2" s="32" t="s">
        <v>16</v>
      </c>
      <c r="N2" s="3"/>
    </row>
    <row r="3" spans="1:18" x14ac:dyDescent="0.3">
      <c r="A3" s="9">
        <v>23</v>
      </c>
      <c r="B3">
        <v>12</v>
      </c>
      <c r="C3">
        <v>16</v>
      </c>
      <c r="D3">
        <v>13</v>
      </c>
      <c r="E3">
        <v>15</v>
      </c>
      <c r="F3">
        <v>22</v>
      </c>
      <c r="H3" s="42" t="s">
        <v>20</v>
      </c>
      <c r="I3">
        <f>SUMPRODUCT(A3:F8,B20:G25)</f>
        <v>111</v>
      </c>
      <c r="J3">
        <v>107</v>
      </c>
      <c r="K3">
        <f>I3-J3</f>
        <v>4</v>
      </c>
      <c r="N3" s="39" t="s">
        <v>28</v>
      </c>
    </row>
    <row r="4" spans="1:18" x14ac:dyDescent="0.3">
      <c r="A4" s="9">
        <v>15</v>
      </c>
      <c r="B4">
        <v>18</v>
      </c>
      <c r="C4">
        <v>16</v>
      </c>
      <c r="D4">
        <v>9</v>
      </c>
      <c r="E4">
        <v>3</v>
      </c>
      <c r="F4">
        <v>26</v>
      </c>
      <c r="H4" s="42" t="s">
        <v>21</v>
      </c>
      <c r="I4">
        <f>SUMPRODUCT(A11:F16,B20:G25)</f>
        <v>55</v>
      </c>
      <c r="J4">
        <v>56</v>
      </c>
      <c r="K4">
        <f>I4-J4</f>
        <v>-1</v>
      </c>
      <c r="N4" s="41">
        <f>LCM(J3:J4)</f>
        <v>5992</v>
      </c>
    </row>
    <row r="5" spans="1:18" x14ac:dyDescent="0.3">
      <c r="A5" s="9">
        <v>15</v>
      </c>
      <c r="B5">
        <v>18</v>
      </c>
      <c r="C5">
        <v>18</v>
      </c>
      <c r="D5">
        <v>13</v>
      </c>
      <c r="E5">
        <v>19</v>
      </c>
      <c r="F5">
        <v>24</v>
      </c>
      <c r="H5" s="42"/>
      <c r="N5" s="3"/>
    </row>
    <row r="6" spans="1:18" x14ac:dyDescent="0.3">
      <c r="A6" s="9">
        <v>16</v>
      </c>
      <c r="B6">
        <v>25</v>
      </c>
      <c r="C6">
        <v>21</v>
      </c>
      <c r="D6">
        <v>30</v>
      </c>
      <c r="E6">
        <v>20</v>
      </c>
      <c r="F6">
        <v>25</v>
      </c>
      <c r="H6" s="42"/>
      <c r="I6" s="32" t="s">
        <v>22</v>
      </c>
      <c r="J6" s="32" t="s">
        <v>23</v>
      </c>
      <c r="K6" s="32" t="s">
        <v>24</v>
      </c>
      <c r="L6" s="32" t="s">
        <v>25</v>
      </c>
      <c r="N6" s="39" t="s">
        <v>29</v>
      </c>
      <c r="P6" s="39" t="s">
        <v>30</v>
      </c>
      <c r="R6" s="39" t="s">
        <v>31</v>
      </c>
    </row>
    <row r="7" spans="1:18" x14ac:dyDescent="0.3">
      <c r="A7" s="9">
        <v>23</v>
      </c>
      <c r="B7">
        <v>22</v>
      </c>
      <c r="C7">
        <v>26</v>
      </c>
      <c r="D7">
        <v>15</v>
      </c>
      <c r="E7">
        <v>23</v>
      </c>
      <c r="F7">
        <v>30</v>
      </c>
      <c r="H7" s="42" t="s">
        <v>1</v>
      </c>
      <c r="I7">
        <v>3.9999999999998748</v>
      </c>
      <c r="J7">
        <v>0</v>
      </c>
      <c r="K7">
        <f>I7-J7</f>
        <v>3.9999999999998748</v>
      </c>
      <c r="L7">
        <f>I7+J7</f>
        <v>3.9999999999998748</v>
      </c>
      <c r="N7" s="40">
        <f>N4/J3</f>
        <v>56</v>
      </c>
      <c r="P7" s="40">
        <f>N7*(I7+J7)</f>
        <v>223.99999999999298</v>
      </c>
      <c r="R7" s="60">
        <f>(I7+J7)/J3</f>
        <v>3.7383177570092289E-2</v>
      </c>
    </row>
    <row r="8" spans="1:18" x14ac:dyDescent="0.3">
      <c r="A8" s="9">
        <v>20</v>
      </c>
      <c r="B8">
        <v>13</v>
      </c>
      <c r="C8">
        <v>11</v>
      </c>
      <c r="D8">
        <v>22</v>
      </c>
      <c r="E8">
        <v>12</v>
      </c>
      <c r="F8">
        <v>9</v>
      </c>
      <c r="H8" s="42" t="s">
        <v>2</v>
      </c>
      <c r="I8">
        <v>0</v>
      </c>
      <c r="J8">
        <v>0.99999999999990363</v>
      </c>
      <c r="K8">
        <f>I8-J8</f>
        <v>-0.99999999999990363</v>
      </c>
      <c r="L8">
        <f>I8+J8</f>
        <v>0.99999999999990363</v>
      </c>
      <c r="N8" s="41">
        <f>N4/J4</f>
        <v>107</v>
      </c>
      <c r="P8" s="41">
        <f>N8*(I8+J8)</f>
        <v>106.99999999998968</v>
      </c>
      <c r="R8" s="61">
        <f>(I8+J8)/J4</f>
        <v>1.7857142857141135E-2</v>
      </c>
    </row>
    <row r="9" spans="1:18" x14ac:dyDescent="0.3">
      <c r="A9" s="10"/>
      <c r="H9" s="42"/>
    </row>
    <row r="10" spans="1:18" x14ac:dyDescent="0.3">
      <c r="A10" s="78" t="s">
        <v>18</v>
      </c>
      <c r="B10" s="78"/>
      <c r="C10" s="78"/>
      <c r="D10" s="78"/>
      <c r="E10" s="78"/>
      <c r="F10" s="78"/>
      <c r="H10" s="5"/>
      <c r="I10" s="42" t="s">
        <v>26</v>
      </c>
      <c r="J10">
        <f>P7+P8</f>
        <v>330.99999999998266</v>
      </c>
    </row>
    <row r="11" spans="1:18" x14ac:dyDescent="0.3">
      <c r="A11" s="9">
        <v>6</v>
      </c>
      <c r="B11">
        <v>13</v>
      </c>
      <c r="C11">
        <v>13</v>
      </c>
      <c r="D11">
        <v>14</v>
      </c>
      <c r="E11">
        <v>6</v>
      </c>
      <c r="F11">
        <v>7</v>
      </c>
    </row>
    <row r="12" spans="1:18" x14ac:dyDescent="0.3">
      <c r="A12" s="9">
        <v>14</v>
      </c>
      <c r="B12">
        <v>7</v>
      </c>
      <c r="C12">
        <v>5</v>
      </c>
      <c r="D12">
        <v>18</v>
      </c>
      <c r="E12">
        <v>16</v>
      </c>
      <c r="F12">
        <v>13</v>
      </c>
      <c r="H12" s="5"/>
    </row>
    <row r="13" spans="1:18" x14ac:dyDescent="0.3">
      <c r="A13" s="9">
        <v>16</v>
      </c>
      <c r="B13">
        <v>7</v>
      </c>
      <c r="C13">
        <v>9</v>
      </c>
      <c r="D13">
        <v>16</v>
      </c>
      <c r="E13">
        <v>16</v>
      </c>
      <c r="F13">
        <v>13</v>
      </c>
    </row>
    <row r="14" spans="1:18" x14ac:dyDescent="0.3">
      <c r="A14" s="9">
        <v>11</v>
      </c>
      <c r="B14">
        <v>8</v>
      </c>
      <c r="C14">
        <v>6</v>
      </c>
      <c r="D14">
        <v>5</v>
      </c>
      <c r="E14">
        <v>16</v>
      </c>
      <c r="F14">
        <v>8</v>
      </c>
    </row>
    <row r="15" spans="1:18" x14ac:dyDescent="0.3">
      <c r="A15" s="9">
        <v>16</v>
      </c>
      <c r="B15">
        <v>17</v>
      </c>
      <c r="C15">
        <v>9</v>
      </c>
      <c r="D15">
        <v>24</v>
      </c>
      <c r="E15">
        <v>16</v>
      </c>
      <c r="F15">
        <v>13</v>
      </c>
    </row>
    <row r="16" spans="1:18" x14ac:dyDescent="0.3">
      <c r="A16" s="9">
        <v>3</v>
      </c>
      <c r="B16">
        <v>12</v>
      </c>
      <c r="C16">
        <v>16</v>
      </c>
      <c r="D16">
        <v>13</v>
      </c>
      <c r="E16">
        <v>16</v>
      </c>
      <c r="F16">
        <v>22</v>
      </c>
    </row>
    <row r="18" spans="1:11" x14ac:dyDescent="0.3">
      <c r="A18" t="s">
        <v>19</v>
      </c>
    </row>
    <row r="19" spans="1:11" x14ac:dyDescent="0.3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</row>
    <row r="20" spans="1:11" x14ac:dyDescent="0.3">
      <c r="A20">
        <v>1</v>
      </c>
      <c r="B20" s="11">
        <v>0</v>
      </c>
      <c r="C20" s="11">
        <v>0</v>
      </c>
      <c r="D20" s="11">
        <v>0</v>
      </c>
      <c r="E20" s="11">
        <v>0</v>
      </c>
      <c r="F20" s="11">
        <v>1</v>
      </c>
      <c r="G20" s="11">
        <v>0</v>
      </c>
      <c r="I20" s="45">
        <f>SUM(B20:G20)</f>
        <v>1</v>
      </c>
      <c r="K20" s="3"/>
    </row>
    <row r="21" spans="1:11" x14ac:dyDescent="0.3">
      <c r="A21">
        <v>2</v>
      </c>
      <c r="B21" s="11">
        <v>0</v>
      </c>
      <c r="C21" s="11">
        <v>0</v>
      </c>
      <c r="D21" s="11">
        <v>1</v>
      </c>
      <c r="E21" s="11">
        <v>0</v>
      </c>
      <c r="F21" s="11">
        <v>0</v>
      </c>
      <c r="G21" s="11">
        <v>0</v>
      </c>
      <c r="I21" s="45">
        <f t="shared" ref="I21:I25" si="0">SUM(B21:G21)</f>
        <v>1</v>
      </c>
      <c r="K21" s="3"/>
    </row>
    <row r="22" spans="1:11" x14ac:dyDescent="0.3">
      <c r="A22">
        <v>3</v>
      </c>
      <c r="B22" s="11">
        <v>0</v>
      </c>
      <c r="C22" s="11">
        <v>0</v>
      </c>
      <c r="D22" s="11">
        <v>0</v>
      </c>
      <c r="E22" s="11">
        <v>1</v>
      </c>
      <c r="F22" s="11">
        <v>0</v>
      </c>
      <c r="G22" s="11">
        <v>0</v>
      </c>
      <c r="I22" s="45">
        <f t="shared" si="0"/>
        <v>1</v>
      </c>
      <c r="K22" s="3"/>
    </row>
    <row r="23" spans="1:11" x14ac:dyDescent="0.3">
      <c r="A23">
        <v>4</v>
      </c>
      <c r="B23" s="11">
        <v>0</v>
      </c>
      <c r="C23" s="11">
        <v>0</v>
      </c>
      <c r="D23" s="11">
        <v>0</v>
      </c>
      <c r="E23" s="11">
        <v>0</v>
      </c>
      <c r="F23" s="11">
        <v>0</v>
      </c>
      <c r="G23" s="11">
        <v>1</v>
      </c>
      <c r="I23" s="45">
        <f t="shared" si="0"/>
        <v>1</v>
      </c>
      <c r="K23" s="3"/>
    </row>
    <row r="24" spans="1:11" x14ac:dyDescent="0.3">
      <c r="A24">
        <v>5</v>
      </c>
      <c r="B24" s="11">
        <v>0</v>
      </c>
      <c r="C24" s="11">
        <v>1</v>
      </c>
      <c r="D24" s="11">
        <v>0</v>
      </c>
      <c r="E24" s="11">
        <v>0</v>
      </c>
      <c r="F24" s="11">
        <v>0</v>
      </c>
      <c r="G24" s="11">
        <v>0</v>
      </c>
      <c r="I24" s="45">
        <f t="shared" si="0"/>
        <v>1</v>
      </c>
      <c r="K24" s="3"/>
    </row>
    <row r="25" spans="1:11" x14ac:dyDescent="0.3">
      <c r="A25">
        <v>6</v>
      </c>
      <c r="B25" s="11">
        <v>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I25" s="45">
        <f t="shared" si="0"/>
        <v>1</v>
      </c>
      <c r="K25" s="3"/>
    </row>
    <row r="26" spans="1:11" x14ac:dyDescent="0.3">
      <c r="K26" s="3"/>
    </row>
    <row r="27" spans="1:11" x14ac:dyDescent="0.3">
      <c r="B27" s="45">
        <f>SUM(B20:B25)</f>
        <v>1</v>
      </c>
      <c r="C27" s="45">
        <f t="shared" ref="C27:G27" si="1">SUM(C20:C25)</f>
        <v>1</v>
      </c>
      <c r="D27" s="45">
        <f t="shared" si="1"/>
        <v>1</v>
      </c>
      <c r="E27" s="45">
        <f t="shared" si="1"/>
        <v>1</v>
      </c>
      <c r="F27" s="45">
        <f t="shared" si="1"/>
        <v>1</v>
      </c>
      <c r="G27" s="45">
        <f t="shared" si="1"/>
        <v>1</v>
      </c>
      <c r="K27" s="3"/>
    </row>
    <row r="29" spans="1:11" x14ac:dyDescent="0.3">
      <c r="A29" s="47" t="s">
        <v>42</v>
      </c>
      <c r="I29" s="48" t="s">
        <v>43</v>
      </c>
      <c r="J29" s="3" t="s">
        <v>44</v>
      </c>
    </row>
    <row r="30" spans="1:11" x14ac:dyDescent="0.3">
      <c r="B30" s="49">
        <v>2</v>
      </c>
      <c r="C30" s="49">
        <v>3</v>
      </c>
      <c r="D30" s="49">
        <v>4</v>
      </c>
      <c r="E30" s="49">
        <v>5</v>
      </c>
      <c r="F30" s="49">
        <v>6</v>
      </c>
      <c r="I30" s="50">
        <v>6</v>
      </c>
      <c r="J30" s="50">
        <v>5</v>
      </c>
    </row>
    <row r="31" spans="1:11" x14ac:dyDescent="0.3">
      <c r="B31" s="51">
        <v>1.999999999999984</v>
      </c>
      <c r="C31" s="51">
        <v>2.9999999999999809</v>
      </c>
      <c r="D31" s="51">
        <v>3.9999999999999649</v>
      </c>
      <c r="E31" s="51">
        <v>1</v>
      </c>
      <c r="F31" s="51">
        <v>4.9999999999999751</v>
      </c>
    </row>
    <row r="33" spans="1:8" x14ac:dyDescent="0.3">
      <c r="A33">
        <v>2</v>
      </c>
      <c r="B33" s="59">
        <f>B$31-$H33-$I$30*C21</f>
        <v>0</v>
      </c>
      <c r="C33" s="59">
        <f t="shared" ref="C33:F34" si="2">C$31-$H33-$I$30*D21</f>
        <v>-5.0000000000000036</v>
      </c>
      <c r="D33" s="59">
        <f t="shared" si="2"/>
        <v>1.9999999999999809</v>
      </c>
      <c r="E33" s="59">
        <f t="shared" si="2"/>
        <v>-0.99999999999998401</v>
      </c>
      <c r="F33" s="59">
        <f t="shared" si="2"/>
        <v>2.9999999999999911</v>
      </c>
      <c r="H33" s="37">
        <f>B31</f>
        <v>1.999999999999984</v>
      </c>
    </row>
    <row r="34" spans="1:8" x14ac:dyDescent="0.3">
      <c r="A34">
        <v>3</v>
      </c>
      <c r="B34" s="59">
        <f>B$31-$H34-$I$30*C22</f>
        <v>-0.99999999999999689</v>
      </c>
      <c r="C34" s="59">
        <f t="shared" si="2"/>
        <v>0</v>
      </c>
      <c r="D34" s="59">
        <f t="shared" si="2"/>
        <v>-5.000000000000016</v>
      </c>
      <c r="E34" s="59">
        <f t="shared" si="2"/>
        <v>-1.9999999999999809</v>
      </c>
      <c r="F34" s="59">
        <f t="shared" si="2"/>
        <v>1.9999999999999942</v>
      </c>
      <c r="H34" s="37">
        <f>C31</f>
        <v>2.9999999999999809</v>
      </c>
    </row>
    <row r="35" spans="1:8" x14ac:dyDescent="0.3">
      <c r="A35">
        <v>4</v>
      </c>
      <c r="B35" s="59">
        <f t="shared" ref="B35:F37" si="3">B$31-$H35-$I$30*C23</f>
        <v>-1.9999999999999809</v>
      </c>
      <c r="C35" s="59">
        <f t="shared" si="3"/>
        <v>-0.99999999999998401</v>
      </c>
      <c r="D35" s="59">
        <f t="shared" si="3"/>
        <v>0</v>
      </c>
      <c r="E35" s="59">
        <f t="shared" si="3"/>
        <v>-2.9999999999999649</v>
      </c>
      <c r="F35" s="59">
        <f t="shared" si="3"/>
        <v>-4.9999999999999893</v>
      </c>
      <c r="H35" s="37">
        <f>D31</f>
        <v>3.9999999999999649</v>
      </c>
    </row>
    <row r="36" spans="1:8" x14ac:dyDescent="0.3">
      <c r="A36">
        <v>5</v>
      </c>
      <c r="B36" s="59">
        <f t="shared" si="3"/>
        <v>-5.000000000000016</v>
      </c>
      <c r="C36" s="59">
        <f t="shared" si="3"/>
        <v>1.9999999999999809</v>
      </c>
      <c r="D36" s="59">
        <f t="shared" si="3"/>
        <v>2.9999999999999649</v>
      </c>
      <c r="E36" s="59">
        <f t="shared" si="3"/>
        <v>0</v>
      </c>
      <c r="F36" s="59">
        <f t="shared" si="3"/>
        <v>3.9999999999999751</v>
      </c>
      <c r="H36" s="37">
        <f>E31</f>
        <v>1</v>
      </c>
    </row>
    <row r="37" spans="1:8" x14ac:dyDescent="0.3">
      <c r="A37">
        <v>6</v>
      </c>
      <c r="B37" s="59">
        <f t="shared" si="3"/>
        <v>-2.9999999999999911</v>
      </c>
      <c r="C37" s="59">
        <f t="shared" si="3"/>
        <v>-1.9999999999999942</v>
      </c>
      <c r="D37" s="59">
        <f t="shared" si="3"/>
        <v>-1.0000000000000102</v>
      </c>
      <c r="E37" s="59">
        <f t="shared" si="3"/>
        <v>-3.9999999999999751</v>
      </c>
      <c r="F37" s="59">
        <f>F$31-$H37-$I$30*G25</f>
        <v>0</v>
      </c>
      <c r="H37" s="37">
        <f>F31</f>
        <v>4.9999999999999751</v>
      </c>
    </row>
  </sheetData>
  <mergeCells count="2">
    <mergeCell ref="A2:F2"/>
    <mergeCell ref="A10:F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D11E-728A-42D0-86CC-C28D7E7E8885}">
  <dimension ref="A2:T37"/>
  <sheetViews>
    <sheetView tabSelected="1" topLeftCell="D1" zoomScale="65" workbookViewId="0">
      <selection activeCell="P16" sqref="P16"/>
    </sheetView>
  </sheetViews>
  <sheetFormatPr defaultRowHeight="14.4" x14ac:dyDescent="0.3"/>
  <cols>
    <col min="16" max="16" width="14.109375" bestFit="1" customWidth="1"/>
    <col min="18" max="18" width="23.6640625" bestFit="1" customWidth="1"/>
    <col min="20" max="20" width="17" bestFit="1" customWidth="1"/>
    <col min="21" max="21" width="8.5546875" customWidth="1"/>
  </cols>
  <sheetData>
    <row r="2" spans="1:20" x14ac:dyDescent="0.3">
      <c r="A2" s="78" t="s">
        <v>17</v>
      </c>
      <c r="B2" s="78"/>
      <c r="C2" s="78"/>
      <c r="D2" s="78"/>
      <c r="E2" s="78"/>
      <c r="F2" s="78"/>
      <c r="J2" s="32" t="s">
        <v>16</v>
      </c>
    </row>
    <row r="3" spans="1:20" x14ac:dyDescent="0.3">
      <c r="A3" s="9">
        <v>23</v>
      </c>
      <c r="B3">
        <v>12</v>
      </c>
      <c r="C3">
        <v>16</v>
      </c>
      <c r="D3">
        <v>13</v>
      </c>
      <c r="E3">
        <v>15</v>
      </c>
      <c r="F3">
        <v>22</v>
      </c>
      <c r="H3" s="5" t="s">
        <v>20</v>
      </c>
      <c r="I3">
        <f>SUMPRODUCT(A3:F8,B20:G25)</f>
        <v>105</v>
      </c>
      <c r="J3">
        <v>107</v>
      </c>
      <c r="K3">
        <f>I3-J3</f>
        <v>-2</v>
      </c>
      <c r="P3" s="39" t="s">
        <v>28</v>
      </c>
    </row>
    <row r="4" spans="1:20" x14ac:dyDescent="0.3">
      <c r="A4" s="9">
        <v>15</v>
      </c>
      <c r="B4">
        <v>18</v>
      </c>
      <c r="C4">
        <v>16</v>
      </c>
      <c r="D4">
        <v>9</v>
      </c>
      <c r="E4">
        <v>3</v>
      </c>
      <c r="F4">
        <v>26</v>
      </c>
      <c r="H4" s="5" t="s">
        <v>21</v>
      </c>
      <c r="I4">
        <f>SUMPRODUCT(A11:F16,B20:G25)</f>
        <v>59</v>
      </c>
      <c r="J4">
        <v>56</v>
      </c>
      <c r="K4">
        <f>I4-J4</f>
        <v>3</v>
      </c>
      <c r="P4" s="41">
        <f>LCM(J3:J4)</f>
        <v>5992</v>
      </c>
    </row>
    <row r="5" spans="1:20" x14ac:dyDescent="0.3">
      <c r="A5" s="9">
        <v>15</v>
      </c>
      <c r="B5">
        <v>18</v>
      </c>
      <c r="C5">
        <v>18</v>
      </c>
      <c r="D5">
        <v>13</v>
      </c>
      <c r="E5">
        <v>19</v>
      </c>
      <c r="F5">
        <v>24</v>
      </c>
      <c r="H5" s="5"/>
    </row>
    <row r="6" spans="1:20" x14ac:dyDescent="0.3">
      <c r="A6" s="9">
        <v>16</v>
      </c>
      <c r="B6">
        <v>25</v>
      </c>
      <c r="C6">
        <v>21</v>
      </c>
      <c r="D6">
        <v>30</v>
      </c>
      <c r="E6">
        <v>20</v>
      </c>
      <c r="F6">
        <v>25</v>
      </c>
      <c r="H6" s="5"/>
      <c r="I6" s="32" t="s">
        <v>22</v>
      </c>
      <c r="J6" s="32" t="s">
        <v>23</v>
      </c>
      <c r="K6" s="32" t="s">
        <v>24</v>
      </c>
      <c r="L6" s="32" t="s">
        <v>25</v>
      </c>
      <c r="N6" s="46" t="s">
        <v>27</v>
      </c>
      <c r="P6" s="39" t="s">
        <v>32</v>
      </c>
      <c r="Q6" s="3"/>
      <c r="R6" s="39" t="s">
        <v>30</v>
      </c>
      <c r="S6" s="3"/>
      <c r="T6" s="39" t="s">
        <v>33</v>
      </c>
    </row>
    <row r="7" spans="1:20" x14ac:dyDescent="0.3">
      <c r="A7" s="9">
        <v>23</v>
      </c>
      <c r="B7">
        <v>22</v>
      </c>
      <c r="C7">
        <v>26</v>
      </c>
      <c r="D7">
        <v>15</v>
      </c>
      <c r="E7">
        <v>23</v>
      </c>
      <c r="F7">
        <v>30</v>
      </c>
      <c r="H7" s="5" t="s">
        <v>1</v>
      </c>
      <c r="I7">
        <v>0</v>
      </c>
      <c r="J7">
        <v>1.9999999999999987</v>
      </c>
      <c r="K7">
        <f>I7-J7</f>
        <v>-1.9999999999999987</v>
      </c>
      <c r="L7">
        <f>I7+J7</f>
        <v>1.9999999999999987</v>
      </c>
      <c r="N7" s="41">
        <v>2.9999999999999929</v>
      </c>
      <c r="P7" s="40">
        <f>P4/J3</f>
        <v>56</v>
      </c>
      <c r="Q7" s="3"/>
      <c r="R7" s="40">
        <f>(I7+J7)*P7</f>
        <v>111.99999999999993</v>
      </c>
      <c r="S7" s="3"/>
      <c r="T7" s="60">
        <f>(I7+J7)/J3</f>
        <v>1.8691588785046717E-2</v>
      </c>
    </row>
    <row r="8" spans="1:20" x14ac:dyDescent="0.3">
      <c r="A8" s="9">
        <v>20</v>
      </c>
      <c r="B8">
        <v>13</v>
      </c>
      <c r="C8">
        <v>11</v>
      </c>
      <c r="D8">
        <v>22</v>
      </c>
      <c r="E8">
        <v>12</v>
      </c>
      <c r="F8">
        <v>9</v>
      </c>
      <c r="H8" s="5" t="s">
        <v>2</v>
      </c>
      <c r="I8">
        <v>2.9999999999999929</v>
      </c>
      <c r="J8">
        <v>0</v>
      </c>
      <c r="K8">
        <f>I8-J8</f>
        <v>2.9999999999999929</v>
      </c>
      <c r="L8">
        <f>I8+J8</f>
        <v>2.9999999999999929</v>
      </c>
      <c r="P8" s="41">
        <f>P4/J4</f>
        <v>107</v>
      </c>
      <c r="Q8" s="3"/>
      <c r="R8" s="41">
        <f>(I8+J8)*P8</f>
        <v>320.99999999999926</v>
      </c>
      <c r="S8" s="3"/>
      <c r="T8" s="61">
        <f>(I8+J8)/J4</f>
        <v>5.3571428571428444E-2</v>
      </c>
    </row>
    <row r="9" spans="1:20" x14ac:dyDescent="0.3">
      <c r="A9" s="10"/>
      <c r="H9" s="5"/>
    </row>
    <row r="10" spans="1:20" x14ac:dyDescent="0.3">
      <c r="A10" s="78" t="s">
        <v>18</v>
      </c>
      <c r="B10" s="78"/>
      <c r="C10" s="78"/>
      <c r="D10" s="78"/>
      <c r="E10" s="78"/>
      <c r="F10" s="78"/>
      <c r="H10" s="5"/>
      <c r="I10" s="42" t="s">
        <v>26</v>
      </c>
      <c r="J10">
        <f>N7</f>
        <v>2.9999999999999929</v>
      </c>
    </row>
    <row r="11" spans="1:20" x14ac:dyDescent="0.3">
      <c r="A11" s="9">
        <v>6</v>
      </c>
      <c r="B11">
        <v>13</v>
      </c>
      <c r="C11">
        <v>13</v>
      </c>
      <c r="D11">
        <v>14</v>
      </c>
      <c r="E11">
        <v>6</v>
      </c>
      <c r="F11">
        <v>7</v>
      </c>
    </row>
    <row r="12" spans="1:20" x14ac:dyDescent="0.3">
      <c r="A12" s="9">
        <v>14</v>
      </c>
      <c r="B12">
        <v>7</v>
      </c>
      <c r="C12">
        <v>5</v>
      </c>
      <c r="D12">
        <v>18</v>
      </c>
      <c r="E12">
        <v>16</v>
      </c>
      <c r="F12">
        <v>13</v>
      </c>
      <c r="H12" s="5"/>
    </row>
    <row r="13" spans="1:20" x14ac:dyDescent="0.3">
      <c r="A13" s="9">
        <v>16</v>
      </c>
      <c r="B13">
        <v>7</v>
      </c>
      <c r="C13">
        <v>9</v>
      </c>
      <c r="D13">
        <v>16</v>
      </c>
      <c r="E13">
        <v>16</v>
      </c>
      <c r="F13">
        <v>13</v>
      </c>
    </row>
    <row r="14" spans="1:20" x14ac:dyDescent="0.3">
      <c r="A14" s="9">
        <v>11</v>
      </c>
      <c r="B14">
        <v>8</v>
      </c>
      <c r="C14">
        <v>6</v>
      </c>
      <c r="D14">
        <v>5</v>
      </c>
      <c r="E14">
        <v>16</v>
      </c>
      <c r="F14">
        <v>8</v>
      </c>
    </row>
    <row r="15" spans="1:20" x14ac:dyDescent="0.3">
      <c r="A15" s="9">
        <v>16</v>
      </c>
      <c r="B15">
        <v>17</v>
      </c>
      <c r="C15">
        <v>9</v>
      </c>
      <c r="D15">
        <v>24</v>
      </c>
      <c r="E15">
        <v>16</v>
      </c>
      <c r="F15">
        <v>13</v>
      </c>
    </row>
    <row r="16" spans="1:20" x14ac:dyDescent="0.3">
      <c r="A16" s="9">
        <v>3</v>
      </c>
      <c r="B16">
        <v>12</v>
      </c>
      <c r="C16">
        <v>16</v>
      </c>
      <c r="D16">
        <v>13</v>
      </c>
      <c r="E16">
        <v>16</v>
      </c>
      <c r="F16">
        <v>22</v>
      </c>
    </row>
    <row r="18" spans="1:11" x14ac:dyDescent="0.3">
      <c r="A18" t="s">
        <v>19</v>
      </c>
    </row>
    <row r="19" spans="1:11" x14ac:dyDescent="0.3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</row>
    <row r="20" spans="1:11" x14ac:dyDescent="0.3">
      <c r="A20">
        <v>1</v>
      </c>
      <c r="B20" s="11">
        <v>0</v>
      </c>
      <c r="C20" s="11">
        <v>0</v>
      </c>
      <c r="D20" s="11">
        <v>0</v>
      </c>
      <c r="E20" s="11">
        <v>1</v>
      </c>
      <c r="F20" s="11">
        <v>0</v>
      </c>
      <c r="G20" s="11">
        <v>0</v>
      </c>
      <c r="I20" s="45">
        <f>SUM(B20:G20)</f>
        <v>1</v>
      </c>
      <c r="K20" s="3">
        <f>SUMPRODUCT(B20:G20,$B$19:$G$19)</f>
        <v>4</v>
      </c>
    </row>
    <row r="21" spans="1:11" x14ac:dyDescent="0.3">
      <c r="A21">
        <v>2</v>
      </c>
      <c r="B21" s="11">
        <v>0</v>
      </c>
      <c r="C21" s="11">
        <v>0</v>
      </c>
      <c r="D21" s="11">
        <v>0</v>
      </c>
      <c r="E21" s="11">
        <v>0</v>
      </c>
      <c r="F21" s="11">
        <v>1</v>
      </c>
      <c r="G21" s="11">
        <v>0</v>
      </c>
      <c r="I21" s="45">
        <f t="shared" ref="I21:I25" si="0">SUM(B21:G21)</f>
        <v>1</v>
      </c>
      <c r="K21" s="3">
        <f t="shared" ref="K21:K25" si="1">SUMPRODUCT(B21:G21,$B$19:$G$19)</f>
        <v>5</v>
      </c>
    </row>
    <row r="22" spans="1:11" x14ac:dyDescent="0.3">
      <c r="A22">
        <v>3</v>
      </c>
      <c r="B22" s="11">
        <v>0</v>
      </c>
      <c r="C22" s="11">
        <v>1</v>
      </c>
      <c r="D22" s="11">
        <v>0</v>
      </c>
      <c r="E22" s="11">
        <v>0</v>
      </c>
      <c r="F22" s="11">
        <v>0</v>
      </c>
      <c r="G22" s="11">
        <v>0</v>
      </c>
      <c r="I22" s="45">
        <f t="shared" si="0"/>
        <v>1</v>
      </c>
      <c r="K22" s="3">
        <f t="shared" si="1"/>
        <v>2</v>
      </c>
    </row>
    <row r="23" spans="1:11" x14ac:dyDescent="0.3">
      <c r="A23">
        <v>4</v>
      </c>
      <c r="B23" s="11">
        <v>0</v>
      </c>
      <c r="C23" s="11">
        <v>0</v>
      </c>
      <c r="D23" s="11">
        <v>1</v>
      </c>
      <c r="E23" s="11">
        <v>0</v>
      </c>
      <c r="F23" s="11">
        <v>0</v>
      </c>
      <c r="G23" s="11">
        <v>0</v>
      </c>
      <c r="I23" s="45">
        <f t="shared" si="0"/>
        <v>1</v>
      </c>
      <c r="K23" s="3">
        <f t="shared" si="1"/>
        <v>3</v>
      </c>
    </row>
    <row r="24" spans="1:11" x14ac:dyDescent="0.3">
      <c r="A24">
        <v>5</v>
      </c>
      <c r="B24" s="11">
        <v>0</v>
      </c>
      <c r="C24" s="11">
        <v>0</v>
      </c>
      <c r="D24" s="11">
        <v>0</v>
      </c>
      <c r="E24" s="11">
        <v>0</v>
      </c>
      <c r="F24" s="11">
        <v>0</v>
      </c>
      <c r="G24" s="11">
        <v>1</v>
      </c>
      <c r="I24" s="45">
        <f t="shared" si="0"/>
        <v>1</v>
      </c>
      <c r="K24" s="3">
        <f t="shared" si="1"/>
        <v>6</v>
      </c>
    </row>
    <row r="25" spans="1:11" x14ac:dyDescent="0.3">
      <c r="A25">
        <v>6</v>
      </c>
      <c r="B25" s="11">
        <v>1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I25" s="45">
        <f t="shared" si="0"/>
        <v>1</v>
      </c>
      <c r="K25" s="3">
        <f t="shared" si="1"/>
        <v>1</v>
      </c>
    </row>
    <row r="27" spans="1:11" x14ac:dyDescent="0.3">
      <c r="B27" s="45">
        <f>SUM(B20:B25)</f>
        <v>1</v>
      </c>
      <c r="C27" s="45">
        <f t="shared" ref="C27:G27" si="2">SUM(C20:C25)</f>
        <v>1</v>
      </c>
      <c r="D27" s="45">
        <f t="shared" si="2"/>
        <v>1</v>
      </c>
      <c r="E27" s="45">
        <f t="shared" si="2"/>
        <v>1</v>
      </c>
      <c r="F27" s="45">
        <f t="shared" si="2"/>
        <v>1</v>
      </c>
      <c r="G27" s="45">
        <f t="shared" si="2"/>
        <v>1</v>
      </c>
    </row>
    <row r="29" spans="1:11" x14ac:dyDescent="0.3">
      <c r="A29" s="47" t="s">
        <v>42</v>
      </c>
      <c r="I29" s="48" t="s">
        <v>43</v>
      </c>
      <c r="J29" s="3" t="s">
        <v>44</v>
      </c>
    </row>
    <row r="30" spans="1:11" x14ac:dyDescent="0.3">
      <c r="B30" s="49">
        <v>2</v>
      </c>
      <c r="C30" s="49">
        <v>3</v>
      </c>
      <c r="D30" s="49">
        <v>4</v>
      </c>
      <c r="E30" s="49">
        <v>5</v>
      </c>
      <c r="F30" s="49">
        <v>6</v>
      </c>
      <c r="I30" s="50">
        <v>6</v>
      </c>
      <c r="J30" s="50">
        <v>5</v>
      </c>
    </row>
    <row r="31" spans="1:11" x14ac:dyDescent="0.3">
      <c r="B31" s="51">
        <v>2.999999999999996</v>
      </c>
      <c r="C31" s="51">
        <v>2</v>
      </c>
      <c r="D31" s="51">
        <v>1</v>
      </c>
      <c r="E31" s="51">
        <v>3.9999999999999964</v>
      </c>
      <c r="F31" s="51">
        <v>4.9999999999999911</v>
      </c>
    </row>
    <row r="33" spans="1:8" x14ac:dyDescent="0.3">
      <c r="A33">
        <v>2</v>
      </c>
      <c r="B33" s="59">
        <f>B$31-$H33-$I$30*C21</f>
        <v>0</v>
      </c>
      <c r="C33" s="59">
        <f t="shared" ref="C33:F34" si="3">C$31-$H33-$I$30*D21</f>
        <v>-0.999999999999996</v>
      </c>
      <c r="D33" s="59">
        <f t="shared" si="3"/>
        <v>-1.999999999999996</v>
      </c>
      <c r="E33" s="59">
        <f t="shared" si="3"/>
        <v>-5</v>
      </c>
      <c r="F33" s="59">
        <f t="shared" si="3"/>
        <v>1.9999999999999951</v>
      </c>
      <c r="H33" s="37">
        <f>B31</f>
        <v>2.999999999999996</v>
      </c>
    </row>
    <row r="34" spans="1:8" x14ac:dyDescent="0.3">
      <c r="A34">
        <v>3</v>
      </c>
      <c r="B34" s="59">
        <f>B$31-$H34-$I$30*C22</f>
        <v>-5.0000000000000036</v>
      </c>
      <c r="C34" s="59">
        <f t="shared" si="3"/>
        <v>0</v>
      </c>
      <c r="D34" s="59">
        <f t="shared" si="3"/>
        <v>-1</v>
      </c>
      <c r="E34" s="59">
        <f t="shared" si="3"/>
        <v>1.9999999999999964</v>
      </c>
      <c r="F34" s="59">
        <f t="shared" si="3"/>
        <v>2.9999999999999911</v>
      </c>
      <c r="H34" s="37">
        <f>C31</f>
        <v>2</v>
      </c>
    </row>
    <row r="35" spans="1:8" x14ac:dyDescent="0.3">
      <c r="A35">
        <v>4</v>
      </c>
      <c r="B35" s="59">
        <f t="shared" ref="B35:F37" si="4">B$31-$H35-$I$30*C23</f>
        <v>1.999999999999996</v>
      </c>
      <c r="C35" s="59">
        <f t="shared" si="4"/>
        <v>-5</v>
      </c>
      <c r="D35" s="59">
        <f t="shared" si="4"/>
        <v>0</v>
      </c>
      <c r="E35" s="59">
        <f t="shared" si="4"/>
        <v>2.9999999999999964</v>
      </c>
      <c r="F35" s="59">
        <f t="shared" si="4"/>
        <v>3.9999999999999911</v>
      </c>
      <c r="H35" s="37">
        <f>D31</f>
        <v>1</v>
      </c>
    </row>
    <row r="36" spans="1:8" x14ac:dyDescent="0.3">
      <c r="A36">
        <v>5</v>
      </c>
      <c r="B36" s="59">
        <f t="shared" si="4"/>
        <v>-1.0000000000000004</v>
      </c>
      <c r="C36" s="59">
        <f t="shared" si="4"/>
        <v>-1.9999999999999964</v>
      </c>
      <c r="D36" s="59">
        <f t="shared" si="4"/>
        <v>-2.9999999999999964</v>
      </c>
      <c r="E36" s="59">
        <f t="shared" si="4"/>
        <v>0</v>
      </c>
      <c r="F36" s="59">
        <f t="shared" si="4"/>
        <v>-5.0000000000000053</v>
      </c>
      <c r="H36" s="37">
        <f>E31</f>
        <v>3.9999999999999964</v>
      </c>
    </row>
    <row r="37" spans="1:8" x14ac:dyDescent="0.3">
      <c r="A37">
        <v>6</v>
      </c>
      <c r="B37" s="59">
        <f t="shared" si="4"/>
        <v>-1.9999999999999951</v>
      </c>
      <c r="C37" s="59">
        <f t="shared" si="4"/>
        <v>-2.9999999999999911</v>
      </c>
      <c r="D37" s="59">
        <f t="shared" si="4"/>
        <v>-3.9999999999999911</v>
      </c>
      <c r="E37" s="59">
        <f t="shared" si="4"/>
        <v>-0.99999999999999467</v>
      </c>
      <c r="F37" s="59">
        <f>F$31-$H37-$I$30*G25</f>
        <v>0</v>
      </c>
      <c r="H37" s="37">
        <f>F31</f>
        <v>4.9999999999999911</v>
      </c>
    </row>
  </sheetData>
  <mergeCells count="2">
    <mergeCell ref="A2:F2"/>
    <mergeCell ref="A10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Triangolo</vt:lpstr>
      <vt:lpstr>MIN-SUM</vt:lpstr>
      <vt:lpstr>MIN-MAX</vt:lpstr>
      <vt:lpstr>W-MIN-SUM</vt:lpstr>
      <vt:lpstr>W-MIN-MAX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sergio</dc:creator>
  <cp:lastModifiedBy>rebecca sergio</cp:lastModifiedBy>
  <dcterms:created xsi:type="dcterms:W3CDTF">2015-06-05T18:17:20Z</dcterms:created>
  <dcterms:modified xsi:type="dcterms:W3CDTF">2024-12-19T20:38:53Z</dcterms:modified>
</cp:coreProperties>
</file>