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mr\OneDrive\Documents\Ecology github\"/>
    </mc:Choice>
  </mc:AlternateContent>
  <xr:revisionPtr revIDLastSave="0" documentId="8_{477C70C4-0882-47CE-944C-A5BC3CD1AF07}" xr6:coauthVersionLast="47" xr6:coauthVersionMax="47" xr10:uidLastSave="{00000000-0000-0000-0000-000000000000}"/>
  <bookViews>
    <workbookView xWindow="-110" yWindow="-110" windowWidth="22620" windowHeight="13500" xr2:uid="{0BB41D3B-17B7-4991-BE2D-50DCFCD6349A}"/>
  </bookViews>
  <sheets>
    <sheet name="Metadata" sheetId="1" r:id="rId1"/>
    <sheet name="Percent cover 2022 raw" sheetId="2" r:id="rId2"/>
    <sheet name="Percent cover 2022 summ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8" i="2" l="1"/>
  <c r="K238" i="2"/>
  <c r="J238" i="2"/>
  <c r="K237" i="2"/>
  <c r="J237" i="2"/>
  <c r="I237" i="2"/>
  <c r="K236" i="2"/>
  <c r="J236" i="2"/>
  <c r="J235" i="2"/>
  <c r="H235" i="2"/>
  <c r="L234" i="2"/>
  <c r="K234" i="2"/>
  <c r="J234" i="2"/>
  <c r="H234" i="2"/>
  <c r="K233" i="2"/>
  <c r="J233" i="2"/>
  <c r="H233" i="2"/>
  <c r="G233" i="2"/>
  <c r="L232" i="2"/>
  <c r="K232" i="2"/>
  <c r="J232" i="2"/>
  <c r="H232" i="2"/>
  <c r="A232" i="2"/>
  <c r="K231" i="2"/>
  <c r="J231" i="2"/>
  <c r="K230" i="2"/>
  <c r="J230" i="2"/>
  <c r="H230" i="2"/>
  <c r="G230" i="2"/>
  <c r="O229" i="2"/>
  <c r="L229" i="2"/>
  <c r="J229" i="2"/>
  <c r="I229" i="2"/>
  <c r="H229" i="2"/>
  <c r="R228" i="2"/>
  <c r="M228" i="2"/>
  <c r="L228" i="2"/>
  <c r="K228" i="2"/>
  <c r="J228" i="2"/>
  <c r="G228" i="2"/>
  <c r="M227" i="2"/>
  <c r="L227" i="2"/>
  <c r="J227" i="2"/>
  <c r="H227" i="2"/>
  <c r="R226" i="2"/>
  <c r="O226" i="2"/>
  <c r="J226" i="2"/>
  <c r="I226" i="2"/>
  <c r="H226" i="2"/>
  <c r="G226" i="2"/>
  <c r="W225" i="2"/>
  <c r="L225" i="2"/>
  <c r="J225" i="2"/>
  <c r="H225" i="2"/>
  <c r="G225" i="2"/>
  <c r="L224" i="2"/>
  <c r="J224" i="2"/>
  <c r="G224" i="2"/>
  <c r="J223" i="2"/>
  <c r="H223" i="2"/>
  <c r="J222" i="2"/>
  <c r="H222" i="2"/>
  <c r="G222" i="2"/>
  <c r="J221" i="2"/>
  <c r="H221" i="2"/>
  <c r="G221" i="2"/>
  <c r="K220" i="2"/>
  <c r="J220" i="2"/>
  <c r="I220" i="2"/>
  <c r="H220" i="2"/>
  <c r="L219" i="2"/>
  <c r="K219" i="2"/>
  <c r="J219" i="2"/>
  <c r="H219" i="2"/>
  <c r="O218" i="2"/>
  <c r="L218" i="2"/>
  <c r="J218" i="2"/>
  <c r="I218" i="2"/>
  <c r="H218" i="2"/>
  <c r="K217" i="2"/>
  <c r="R216" i="2"/>
  <c r="O216" i="2"/>
  <c r="L216" i="2"/>
  <c r="Z215" i="2"/>
  <c r="O215" i="2"/>
  <c r="L215" i="2"/>
  <c r="J215" i="2"/>
  <c r="I215" i="2"/>
  <c r="L214" i="2"/>
  <c r="J214" i="2"/>
  <c r="G214" i="2"/>
  <c r="L213" i="2"/>
  <c r="K213" i="2"/>
  <c r="J213" i="2"/>
  <c r="H213" i="2"/>
  <c r="Y212" i="2"/>
  <c r="K212" i="2"/>
  <c r="J212" i="2"/>
  <c r="I212" i="2"/>
  <c r="G212" i="2"/>
  <c r="M211" i="2"/>
  <c r="L211" i="2"/>
  <c r="K211" i="2"/>
  <c r="J211" i="2"/>
  <c r="I211" i="2"/>
  <c r="O210" i="2"/>
  <c r="L210" i="2"/>
  <c r="K210" i="2"/>
  <c r="J210" i="2"/>
  <c r="H210" i="2"/>
  <c r="O209" i="2"/>
  <c r="L209" i="2"/>
  <c r="K209" i="2"/>
  <c r="J209" i="2"/>
  <c r="I209" i="2"/>
  <c r="L208" i="2"/>
  <c r="J208" i="2"/>
  <c r="I208" i="2"/>
  <c r="G208" i="2"/>
  <c r="L207" i="2"/>
  <c r="K207" i="2"/>
  <c r="J207" i="2"/>
  <c r="I207" i="2"/>
  <c r="L206" i="2"/>
  <c r="K206" i="2"/>
  <c r="J206" i="2"/>
  <c r="G206" i="2"/>
  <c r="L205" i="2"/>
  <c r="K205" i="2"/>
  <c r="J205" i="2"/>
  <c r="I205" i="2"/>
  <c r="H205" i="2"/>
  <c r="J204" i="2"/>
  <c r="I204" i="2"/>
  <c r="G204" i="2"/>
  <c r="O203" i="2"/>
  <c r="L203" i="2"/>
  <c r="K203" i="2"/>
  <c r="J203" i="2"/>
  <c r="I203" i="2"/>
  <c r="G203" i="2"/>
  <c r="L202" i="2"/>
  <c r="K202" i="2"/>
  <c r="J202" i="2"/>
  <c r="K201" i="2"/>
  <c r="J201" i="2"/>
  <c r="H201" i="2"/>
  <c r="L200" i="2"/>
  <c r="K200" i="2"/>
  <c r="J200" i="2"/>
  <c r="H200" i="2"/>
  <c r="L199" i="2"/>
  <c r="J199" i="2"/>
  <c r="H199" i="2"/>
  <c r="G199" i="2"/>
  <c r="M198" i="2"/>
  <c r="L198" i="2"/>
  <c r="K198" i="2"/>
  <c r="J198" i="2"/>
  <c r="H198" i="2"/>
  <c r="L197" i="2"/>
  <c r="J197" i="2"/>
  <c r="H197" i="2"/>
  <c r="O196" i="2"/>
  <c r="J196" i="2"/>
  <c r="H196" i="2"/>
  <c r="O195" i="2"/>
  <c r="J195" i="2"/>
  <c r="H195" i="2"/>
  <c r="L194" i="2"/>
  <c r="J194" i="2"/>
  <c r="H194" i="2"/>
  <c r="G194" i="2"/>
  <c r="O193" i="2"/>
  <c r="M193" i="2"/>
  <c r="L193" i="2"/>
  <c r="K193" i="2"/>
  <c r="J193" i="2"/>
  <c r="I193" i="2"/>
  <c r="H193" i="2"/>
  <c r="L192" i="2"/>
  <c r="K192" i="2"/>
  <c r="J192" i="2"/>
  <c r="H192" i="2"/>
  <c r="L191" i="2"/>
  <c r="K191" i="2"/>
  <c r="J191" i="2"/>
  <c r="I191" i="2"/>
  <c r="H191" i="2"/>
  <c r="G191" i="2"/>
  <c r="L190" i="2"/>
  <c r="K190" i="2"/>
  <c r="J190" i="2"/>
  <c r="K189" i="2"/>
  <c r="J189" i="2"/>
  <c r="H189" i="2"/>
  <c r="G189" i="2"/>
  <c r="L188" i="2"/>
  <c r="K188" i="2"/>
  <c r="J188" i="2"/>
  <c r="H188" i="2"/>
  <c r="O187" i="2"/>
  <c r="L187" i="2"/>
  <c r="K187" i="2"/>
  <c r="J187" i="2"/>
  <c r="H187" i="2"/>
  <c r="O186" i="2"/>
  <c r="L186" i="2"/>
  <c r="K186" i="2"/>
  <c r="J186" i="2"/>
  <c r="H186" i="2"/>
  <c r="G186" i="2"/>
  <c r="O185" i="2"/>
  <c r="K185" i="2"/>
  <c r="J185" i="2"/>
  <c r="H185" i="2"/>
  <c r="G185" i="2"/>
  <c r="O184" i="2"/>
  <c r="J184" i="2"/>
  <c r="H184" i="2"/>
  <c r="G184" i="2"/>
  <c r="L183" i="2"/>
  <c r="K183" i="2"/>
  <c r="J183" i="2"/>
  <c r="H183" i="2"/>
  <c r="O182" i="2"/>
  <c r="L182" i="2"/>
  <c r="K182" i="2"/>
  <c r="J182" i="2"/>
  <c r="H182" i="2"/>
  <c r="O181" i="2"/>
  <c r="M181" i="2"/>
  <c r="L181" i="2"/>
  <c r="J181" i="2"/>
  <c r="H181" i="2"/>
  <c r="L180" i="2"/>
  <c r="J180" i="2"/>
  <c r="H180" i="2"/>
  <c r="O179" i="2"/>
  <c r="L179" i="2"/>
  <c r="K179" i="2"/>
  <c r="J179" i="2"/>
  <c r="H179" i="2"/>
  <c r="H178" i="2"/>
  <c r="G178" i="2"/>
  <c r="L177" i="2"/>
  <c r="H177" i="2"/>
  <c r="G177" i="2"/>
  <c r="L176" i="2"/>
  <c r="J176" i="2"/>
  <c r="H176" i="2"/>
  <c r="G176" i="2"/>
  <c r="N175" i="2"/>
  <c r="L175" i="2"/>
  <c r="J175" i="2"/>
  <c r="H175" i="2"/>
  <c r="G175" i="2"/>
  <c r="N174" i="2"/>
  <c r="J174" i="2"/>
  <c r="H174" i="2"/>
  <c r="G174" i="2"/>
  <c r="O173" i="2"/>
  <c r="L173" i="2"/>
  <c r="J173" i="2"/>
  <c r="H173" i="2"/>
  <c r="G173" i="2"/>
  <c r="N172" i="2"/>
  <c r="L172" i="2"/>
  <c r="J172" i="2"/>
  <c r="H172" i="2"/>
  <c r="G172" i="2"/>
  <c r="O171" i="2"/>
  <c r="J171" i="2"/>
  <c r="H171" i="2"/>
  <c r="G171" i="2"/>
  <c r="N170" i="2"/>
  <c r="M170" i="2"/>
  <c r="J170" i="2"/>
  <c r="I170" i="2"/>
  <c r="H170" i="2"/>
  <c r="G170" i="2"/>
  <c r="M169" i="2"/>
  <c r="J169" i="2"/>
  <c r="G169" i="2"/>
  <c r="N168" i="2"/>
  <c r="L168" i="2"/>
  <c r="J168" i="2"/>
  <c r="H168" i="2"/>
  <c r="G168" i="2"/>
  <c r="O167" i="2"/>
  <c r="M167" i="2"/>
  <c r="L167" i="2"/>
  <c r="J167" i="2"/>
  <c r="H167" i="2"/>
  <c r="G167" i="2"/>
  <c r="O166" i="2"/>
  <c r="M166" i="2"/>
  <c r="J166" i="2"/>
  <c r="G166" i="2"/>
  <c r="M165" i="2"/>
  <c r="J165" i="2"/>
  <c r="H165" i="2"/>
  <c r="G165" i="2"/>
  <c r="M164" i="2"/>
  <c r="J164" i="2"/>
  <c r="G164" i="2"/>
  <c r="O163" i="2"/>
  <c r="H163" i="2"/>
  <c r="G163" i="2"/>
  <c r="O162" i="2"/>
  <c r="H162" i="2"/>
  <c r="G162" i="2"/>
  <c r="O161" i="2"/>
  <c r="M161" i="2"/>
  <c r="L161" i="2"/>
  <c r="H161" i="2"/>
  <c r="O160" i="2"/>
  <c r="M160" i="2"/>
  <c r="H160" i="2"/>
  <c r="G160" i="2"/>
  <c r="O159" i="2"/>
  <c r="H159" i="2"/>
  <c r="G159" i="2"/>
  <c r="Y158" i="2"/>
  <c r="O158" i="2"/>
  <c r="L158" i="2"/>
  <c r="J158" i="2"/>
  <c r="H158" i="2"/>
  <c r="G158" i="2"/>
  <c r="O157" i="2"/>
  <c r="J157" i="2"/>
  <c r="H157" i="2"/>
  <c r="G157" i="2"/>
  <c r="O156" i="2"/>
  <c r="M156" i="2"/>
  <c r="J156" i="2"/>
  <c r="H156" i="2"/>
  <c r="G156" i="2"/>
  <c r="O155" i="2"/>
  <c r="M155" i="2"/>
  <c r="J155" i="2"/>
  <c r="H155" i="2"/>
  <c r="G155" i="2"/>
  <c r="N154" i="2"/>
  <c r="M154" i="2"/>
  <c r="J154" i="2"/>
  <c r="H154" i="2"/>
  <c r="G154" i="2"/>
  <c r="O153" i="2"/>
  <c r="M153" i="2"/>
  <c r="J153" i="2"/>
  <c r="H153" i="2"/>
  <c r="O152" i="2"/>
  <c r="M152" i="2"/>
  <c r="L152" i="2"/>
  <c r="H152" i="2"/>
  <c r="G152" i="2"/>
  <c r="N151" i="2"/>
  <c r="L151" i="2"/>
  <c r="J151" i="2"/>
  <c r="H151" i="2"/>
  <c r="L150" i="2"/>
  <c r="J150" i="2"/>
  <c r="G150" i="2"/>
  <c r="L149" i="2"/>
  <c r="J149" i="2"/>
  <c r="G149" i="2"/>
  <c r="N148" i="2"/>
  <c r="M148" i="2"/>
  <c r="J148" i="2"/>
  <c r="M147" i="2"/>
  <c r="L147" i="2"/>
  <c r="J147" i="2"/>
  <c r="N146" i="2"/>
  <c r="M146" i="2"/>
  <c r="L146" i="2"/>
  <c r="J146" i="2"/>
  <c r="N145" i="2"/>
  <c r="J145" i="2"/>
  <c r="Z144" i="2"/>
  <c r="N144" i="2"/>
  <c r="J144" i="2"/>
  <c r="G144" i="2"/>
  <c r="Z143" i="2"/>
  <c r="N143" i="2"/>
  <c r="M143" i="2"/>
  <c r="L143" i="2"/>
  <c r="L142" i="2"/>
  <c r="J142" i="2"/>
  <c r="L141" i="2"/>
  <c r="J141" i="2"/>
  <c r="H140" i="2"/>
  <c r="O139" i="2"/>
  <c r="K139" i="2"/>
  <c r="J139" i="2"/>
  <c r="H139" i="2"/>
  <c r="G139" i="2"/>
  <c r="N138" i="2"/>
  <c r="L138" i="2"/>
  <c r="J138" i="2"/>
  <c r="H138" i="2"/>
  <c r="O137" i="2"/>
  <c r="N137" i="2"/>
  <c r="J137" i="2"/>
  <c r="H137" i="2"/>
  <c r="W136" i="2"/>
  <c r="O136" i="2"/>
  <c r="L136" i="2"/>
  <c r="I136" i="2"/>
  <c r="H136" i="2"/>
  <c r="G136" i="2"/>
  <c r="M135" i="2"/>
  <c r="L135" i="2"/>
  <c r="K135" i="2"/>
  <c r="J135" i="2"/>
  <c r="I135" i="2"/>
  <c r="M134" i="2"/>
  <c r="L134" i="2"/>
  <c r="K134" i="2"/>
  <c r="I134" i="2"/>
  <c r="H134" i="2"/>
  <c r="R133" i="2"/>
  <c r="L133" i="2"/>
  <c r="J133" i="2"/>
  <c r="G133" i="2"/>
  <c r="N132" i="2"/>
  <c r="L132" i="2"/>
  <c r="J132" i="2"/>
  <c r="R131" i="2"/>
  <c r="J131" i="2"/>
  <c r="H131" i="2"/>
  <c r="G131" i="2"/>
  <c r="R130" i="2"/>
  <c r="M130" i="2"/>
  <c r="I130" i="2"/>
  <c r="N129" i="2"/>
  <c r="J129" i="2"/>
  <c r="I129" i="2"/>
  <c r="G129" i="2"/>
  <c r="R128" i="2"/>
  <c r="M128" i="2"/>
  <c r="J128" i="2"/>
  <c r="I128" i="2"/>
  <c r="G128" i="2"/>
  <c r="N127" i="2"/>
  <c r="L127" i="2"/>
  <c r="J127" i="2"/>
  <c r="H127" i="2"/>
  <c r="G127" i="2"/>
  <c r="N126" i="2"/>
  <c r="J126" i="2"/>
  <c r="I126" i="2"/>
  <c r="H126" i="2"/>
  <c r="G126" i="2"/>
  <c r="L125" i="2"/>
  <c r="J125" i="2"/>
  <c r="H125" i="2"/>
  <c r="G125" i="2"/>
  <c r="Y124" i="2"/>
  <c r="M124" i="2"/>
  <c r="L124" i="2"/>
  <c r="K124" i="2"/>
  <c r="J124" i="2"/>
  <c r="I124" i="2"/>
  <c r="G124" i="2"/>
  <c r="O123" i="2"/>
  <c r="M123" i="2"/>
  <c r="L123" i="2"/>
  <c r="K123" i="2"/>
  <c r="J123" i="2"/>
  <c r="G123" i="2"/>
  <c r="M122" i="2"/>
  <c r="L122" i="2"/>
  <c r="J122" i="2"/>
  <c r="I122" i="2"/>
  <c r="M121" i="2"/>
  <c r="K121" i="2"/>
  <c r="J121" i="2"/>
  <c r="H121" i="2"/>
  <c r="O120" i="2"/>
  <c r="L120" i="2"/>
  <c r="K120" i="2"/>
  <c r="J120" i="2"/>
  <c r="H120" i="2"/>
  <c r="O119" i="2"/>
  <c r="M119" i="2"/>
  <c r="L119" i="2"/>
  <c r="K119" i="2"/>
  <c r="J119" i="2"/>
  <c r="H119" i="2"/>
  <c r="K118" i="2"/>
  <c r="J118" i="2"/>
  <c r="H118" i="2"/>
  <c r="M117" i="2"/>
  <c r="K117" i="2"/>
  <c r="J117" i="2"/>
  <c r="H117" i="2"/>
  <c r="K116" i="2"/>
  <c r="J116" i="2"/>
  <c r="H116" i="2"/>
  <c r="O115" i="2"/>
  <c r="M115" i="2"/>
  <c r="K115" i="2"/>
  <c r="J115" i="2"/>
  <c r="H115" i="2"/>
  <c r="O114" i="2"/>
  <c r="M114" i="2"/>
  <c r="K114" i="2"/>
  <c r="J114" i="2"/>
  <c r="I114" i="2"/>
  <c r="H114" i="2"/>
  <c r="O113" i="2"/>
  <c r="M113" i="2"/>
  <c r="K113" i="2"/>
  <c r="J113" i="2"/>
  <c r="H113" i="2"/>
  <c r="M112" i="2"/>
  <c r="L112" i="2"/>
  <c r="I112" i="2"/>
  <c r="M111" i="2"/>
  <c r="J111" i="2"/>
  <c r="I111" i="2"/>
  <c r="X110" i="2"/>
  <c r="O110" i="2"/>
  <c r="M110" i="2"/>
  <c r="K110" i="2"/>
  <c r="J110" i="2"/>
  <c r="I110" i="2"/>
  <c r="O109" i="2"/>
  <c r="M109" i="2"/>
  <c r="K109" i="2"/>
  <c r="J109" i="2"/>
  <c r="G109" i="2"/>
  <c r="O108" i="2"/>
  <c r="L108" i="2"/>
  <c r="K108" i="2"/>
  <c r="J108" i="2"/>
  <c r="H108" i="2"/>
  <c r="G108" i="2"/>
  <c r="M107" i="2"/>
  <c r="L107" i="2"/>
  <c r="K107" i="2"/>
  <c r="J107" i="2"/>
  <c r="H107" i="2"/>
  <c r="G107" i="2"/>
  <c r="O106" i="2"/>
  <c r="K106" i="2"/>
  <c r="J106" i="2"/>
  <c r="H106" i="2"/>
  <c r="K105" i="2"/>
  <c r="J105" i="2"/>
  <c r="G105" i="2"/>
  <c r="M104" i="2"/>
  <c r="K104" i="2"/>
  <c r="J104" i="2"/>
  <c r="H104" i="2"/>
  <c r="M103" i="2"/>
  <c r="K103" i="2"/>
  <c r="J103" i="2"/>
  <c r="I103" i="2"/>
  <c r="L102" i="2"/>
  <c r="K102" i="2"/>
  <c r="J102" i="2"/>
  <c r="H102" i="2"/>
  <c r="G102" i="2"/>
  <c r="M101" i="2"/>
  <c r="L101" i="2"/>
  <c r="J101" i="2"/>
  <c r="H101" i="2"/>
  <c r="O100" i="2"/>
  <c r="M100" i="2"/>
  <c r="K100" i="2"/>
  <c r="J100" i="2"/>
  <c r="H100" i="2"/>
  <c r="G100" i="2"/>
  <c r="M99" i="2"/>
  <c r="L99" i="2"/>
  <c r="K99" i="2"/>
  <c r="J99" i="2"/>
  <c r="H99" i="2"/>
  <c r="G99" i="2"/>
  <c r="P98" i="2"/>
  <c r="M98" i="2"/>
  <c r="K98" i="2"/>
  <c r="J98" i="2"/>
  <c r="G98" i="2"/>
  <c r="O97" i="2"/>
  <c r="K97" i="2"/>
  <c r="J97" i="2"/>
  <c r="H97" i="2"/>
  <c r="G97" i="2"/>
  <c r="K96" i="2"/>
  <c r="J96" i="2"/>
  <c r="G96" i="2"/>
  <c r="K95" i="2"/>
  <c r="J95" i="2"/>
  <c r="G95" i="2"/>
  <c r="O94" i="2"/>
  <c r="I94" i="2"/>
  <c r="H94" i="2"/>
  <c r="G94" i="2"/>
  <c r="O93" i="2"/>
  <c r="M93" i="2"/>
  <c r="J93" i="2"/>
  <c r="I93" i="2"/>
  <c r="H93" i="2"/>
  <c r="W92" i="2"/>
  <c r="O92" i="2"/>
  <c r="M92" i="2"/>
  <c r="J92" i="2"/>
  <c r="I92" i="2"/>
  <c r="H92" i="2"/>
  <c r="M91" i="2"/>
  <c r="L91" i="2"/>
  <c r="K91" i="2"/>
  <c r="J91" i="2"/>
  <c r="I91" i="2"/>
  <c r="H91" i="2"/>
  <c r="G91" i="2"/>
  <c r="W90" i="2"/>
  <c r="J90" i="2"/>
  <c r="H90" i="2"/>
  <c r="G90" i="2"/>
  <c r="O89" i="2"/>
  <c r="M89" i="2"/>
  <c r="L89" i="2"/>
  <c r="J89" i="2"/>
  <c r="H89" i="2"/>
  <c r="G89" i="2"/>
  <c r="O88" i="2"/>
  <c r="M88" i="2"/>
  <c r="J88" i="2"/>
  <c r="H88" i="2"/>
  <c r="G88" i="2"/>
  <c r="K87" i="2"/>
  <c r="J87" i="2"/>
  <c r="H87" i="2"/>
  <c r="G87" i="2"/>
  <c r="W86" i="2"/>
  <c r="O86" i="2"/>
  <c r="M86" i="2"/>
  <c r="J86" i="2"/>
  <c r="M85" i="2"/>
  <c r="J85" i="2"/>
  <c r="H85" i="2"/>
  <c r="W84" i="2"/>
  <c r="J84" i="2"/>
  <c r="G84" i="2"/>
  <c r="W83" i="2"/>
  <c r="U83" i="2"/>
  <c r="J83" i="2"/>
  <c r="G83" i="2"/>
  <c r="V82" i="2"/>
  <c r="I82" i="2"/>
  <c r="U81" i="2"/>
  <c r="H81" i="2"/>
  <c r="U80" i="2"/>
  <c r="H80" i="2"/>
  <c r="U79" i="2"/>
  <c r="O79" i="2"/>
  <c r="M79" i="2"/>
  <c r="G79" i="2"/>
  <c r="U78" i="2"/>
  <c r="M78" i="2"/>
  <c r="I78" i="2"/>
  <c r="H78" i="2"/>
  <c r="G78" i="2"/>
  <c r="U77" i="2"/>
  <c r="H77" i="2"/>
  <c r="G77" i="2"/>
  <c r="W76" i="2"/>
  <c r="M76" i="2"/>
  <c r="J76" i="2"/>
  <c r="W75" i="2"/>
  <c r="R75" i="2"/>
  <c r="M75" i="2"/>
  <c r="L75" i="2"/>
  <c r="K75" i="2"/>
  <c r="J75" i="2"/>
  <c r="H75" i="2"/>
  <c r="O74" i="2"/>
  <c r="L74" i="2"/>
  <c r="J74" i="2"/>
  <c r="G74" i="2"/>
  <c r="O73" i="2"/>
  <c r="M73" i="2"/>
  <c r="J73" i="2"/>
  <c r="I73" i="2"/>
  <c r="O72" i="2"/>
  <c r="M72" i="2"/>
  <c r="L72" i="2"/>
  <c r="J72" i="2"/>
  <c r="G72" i="2"/>
  <c r="O71" i="2"/>
  <c r="M71" i="2"/>
  <c r="L71" i="2"/>
  <c r="J71" i="2"/>
  <c r="I71" i="2"/>
  <c r="M70" i="2"/>
  <c r="L70" i="2"/>
  <c r="J70" i="2"/>
  <c r="I70" i="2"/>
  <c r="H70" i="2"/>
  <c r="M69" i="2"/>
  <c r="K69" i="2"/>
  <c r="I69" i="2"/>
  <c r="H69" i="2"/>
  <c r="M68" i="2"/>
  <c r="L68" i="2"/>
  <c r="K68" i="2"/>
  <c r="J68" i="2"/>
  <c r="H68" i="2"/>
  <c r="M67" i="2"/>
  <c r="K67" i="2"/>
  <c r="J67" i="2"/>
  <c r="I67" i="2"/>
  <c r="H67" i="2"/>
  <c r="J66" i="2"/>
  <c r="H66" i="2"/>
  <c r="M65" i="2"/>
  <c r="K65" i="2"/>
  <c r="J65" i="2"/>
  <c r="H65" i="2"/>
  <c r="M64" i="2"/>
  <c r="J64" i="2"/>
  <c r="I64" i="2"/>
  <c r="H64" i="2"/>
  <c r="M63" i="2"/>
  <c r="I63" i="2"/>
  <c r="H63" i="2"/>
  <c r="M62" i="2"/>
  <c r="J62" i="2"/>
  <c r="I62" i="2"/>
  <c r="H62" i="2"/>
  <c r="R61" i="2"/>
  <c r="L61" i="2"/>
  <c r="K61" i="2"/>
  <c r="J61" i="2"/>
  <c r="G61" i="2"/>
  <c r="Q60" i="2"/>
  <c r="L60" i="2"/>
  <c r="L59" i="2"/>
  <c r="K59" i="2"/>
  <c r="V58" i="2"/>
  <c r="O58" i="2"/>
  <c r="K58" i="2"/>
  <c r="J58" i="2"/>
  <c r="H58" i="2"/>
  <c r="G58" i="2"/>
  <c r="V57" i="2"/>
  <c r="K57" i="2"/>
  <c r="J57" i="2"/>
  <c r="V56" i="2"/>
  <c r="K56" i="2"/>
  <c r="J56" i="2"/>
  <c r="H56" i="2"/>
  <c r="G56" i="2"/>
  <c r="K55" i="2"/>
  <c r="J55" i="2"/>
  <c r="H55" i="2"/>
  <c r="G55" i="2"/>
  <c r="V54" i="2"/>
  <c r="K54" i="2"/>
  <c r="J54" i="2"/>
  <c r="H54" i="2"/>
  <c r="G54" i="2"/>
  <c r="M53" i="2"/>
  <c r="K53" i="2"/>
  <c r="J53" i="2"/>
  <c r="H53" i="2"/>
  <c r="G53" i="2"/>
  <c r="V52" i="2"/>
  <c r="M52" i="2"/>
  <c r="L52" i="2"/>
  <c r="J52" i="2"/>
  <c r="I52" i="2"/>
  <c r="G52" i="2"/>
  <c r="V51" i="2"/>
  <c r="M51" i="2"/>
  <c r="J51" i="2"/>
  <c r="H51" i="2"/>
  <c r="G51" i="2"/>
  <c r="V50" i="2"/>
  <c r="M50" i="2"/>
  <c r="H50" i="2"/>
  <c r="R49" i="2"/>
  <c r="K49" i="2"/>
  <c r="R48" i="2"/>
  <c r="Q48" i="2"/>
  <c r="M48" i="2"/>
  <c r="I48" i="2"/>
  <c r="R47" i="2"/>
  <c r="Q47" i="2"/>
  <c r="M46" i="2"/>
  <c r="I46" i="2"/>
  <c r="Q45" i="2"/>
  <c r="I45" i="2"/>
  <c r="M44" i="2"/>
  <c r="I44" i="2"/>
  <c r="R43" i="2"/>
  <c r="O43" i="2"/>
  <c r="J43" i="2"/>
  <c r="G43" i="2"/>
  <c r="K42" i="2"/>
  <c r="J42" i="2"/>
  <c r="I42" i="2"/>
  <c r="H42" i="2"/>
  <c r="G42" i="2"/>
  <c r="J41" i="2"/>
  <c r="I41" i="2"/>
  <c r="G41" i="2"/>
  <c r="M40" i="2"/>
  <c r="J40" i="2"/>
  <c r="G40" i="2"/>
  <c r="O39" i="2"/>
  <c r="L39" i="2"/>
  <c r="J39" i="2"/>
  <c r="G39" i="2"/>
  <c r="M38" i="2"/>
  <c r="L38" i="2"/>
  <c r="G38" i="2"/>
  <c r="J37" i="2"/>
  <c r="H37" i="2"/>
  <c r="G37" i="2"/>
  <c r="J36" i="2"/>
  <c r="H36" i="2"/>
  <c r="G36" i="2"/>
  <c r="L35" i="2"/>
  <c r="K35" i="2"/>
  <c r="J35" i="2"/>
  <c r="H35" i="2"/>
  <c r="L34" i="2"/>
  <c r="J34" i="2"/>
  <c r="I34" i="2"/>
  <c r="H34" i="2"/>
  <c r="O33" i="2"/>
  <c r="L33" i="2"/>
  <c r="J33" i="2"/>
  <c r="G33" i="2"/>
  <c r="L32" i="2"/>
  <c r="J32" i="2"/>
  <c r="H32" i="2"/>
  <c r="T31" i="2"/>
  <c r="O31" i="2"/>
  <c r="K31" i="2"/>
  <c r="J31" i="2"/>
  <c r="G31" i="2"/>
  <c r="M30" i="2"/>
  <c r="L30" i="2"/>
  <c r="J30" i="2"/>
  <c r="I30" i="2"/>
  <c r="G30" i="2"/>
  <c r="O29" i="2"/>
  <c r="K29" i="2"/>
  <c r="J29" i="2"/>
  <c r="G29" i="2"/>
  <c r="T28" i="2"/>
  <c r="M28" i="2"/>
  <c r="L28" i="2"/>
  <c r="J28" i="2"/>
  <c r="O27" i="2"/>
  <c r="K27" i="2"/>
  <c r="G27" i="2"/>
  <c r="K26" i="2"/>
  <c r="G26" i="2"/>
  <c r="J25" i="2"/>
  <c r="L24" i="2"/>
  <c r="K24" i="2"/>
  <c r="J24" i="2"/>
  <c r="L23" i="2"/>
  <c r="J23" i="2"/>
  <c r="L22" i="2"/>
  <c r="J22" i="2"/>
  <c r="J21" i="2"/>
  <c r="L20" i="2"/>
  <c r="O19" i="2"/>
  <c r="L19" i="2"/>
  <c r="O18" i="2"/>
  <c r="M18" i="2"/>
  <c r="L18" i="2"/>
  <c r="J18" i="2"/>
  <c r="I18" i="2"/>
  <c r="G18" i="2"/>
  <c r="O17" i="2"/>
  <c r="L17" i="2"/>
  <c r="J17" i="2"/>
  <c r="I17" i="2"/>
  <c r="H17" i="2"/>
  <c r="G17" i="2"/>
  <c r="O16" i="2"/>
  <c r="L16" i="2"/>
  <c r="J16" i="2"/>
  <c r="I16" i="2"/>
  <c r="O15" i="2"/>
  <c r="M15" i="2"/>
  <c r="L15" i="2"/>
  <c r="J15" i="2"/>
  <c r="O14" i="2"/>
  <c r="L14" i="2"/>
  <c r="J14" i="2"/>
  <c r="G14" i="2"/>
  <c r="S13" i="2"/>
  <c r="R13" i="2"/>
  <c r="M13" i="2"/>
  <c r="L13" i="2"/>
  <c r="K13" i="2"/>
  <c r="G13" i="2"/>
  <c r="R12" i="2"/>
  <c r="K12" i="2"/>
  <c r="J12" i="2"/>
  <c r="G12" i="2"/>
  <c r="O11" i="2"/>
  <c r="K11" i="2"/>
  <c r="J11" i="2"/>
  <c r="I11" i="2"/>
  <c r="G11" i="2"/>
  <c r="M10" i="2"/>
  <c r="L10" i="2"/>
  <c r="K10" i="2"/>
  <c r="J10" i="2"/>
  <c r="I10" i="2"/>
  <c r="G10" i="2"/>
  <c r="M9" i="2"/>
  <c r="L9" i="2"/>
  <c r="J9" i="2"/>
  <c r="I9" i="2"/>
  <c r="G9" i="2"/>
  <c r="L8" i="2"/>
  <c r="K8" i="2"/>
  <c r="J8" i="2"/>
  <c r="G8" i="2"/>
  <c r="U7" i="2"/>
  <c r="L7" i="2"/>
  <c r="K7" i="2"/>
  <c r="J7" i="2"/>
  <c r="G7" i="2"/>
  <c r="S6" i="2"/>
  <c r="L6" i="2"/>
  <c r="K6" i="2"/>
  <c r="J6" i="2"/>
  <c r="G6" i="2"/>
  <c r="U5" i="2"/>
  <c r="S5" i="2"/>
  <c r="L5" i="2"/>
  <c r="J5" i="2"/>
  <c r="I5" i="2"/>
  <c r="G5" i="2"/>
  <c r="T4" i="2"/>
  <c r="S4" i="2"/>
  <c r="L4" i="2"/>
  <c r="I4" i="2"/>
  <c r="O3" i="2"/>
  <c r="L3" i="2"/>
  <c r="K3" i="2"/>
  <c r="I3" i="2"/>
  <c r="G3" i="2"/>
  <c r="R2" i="2"/>
  <c r="Q2" i="2"/>
  <c r="L2" i="2"/>
</calcChain>
</file>

<file path=xl/sharedStrings.xml><?xml version="1.0" encoding="utf-8"?>
<sst xmlns="http://schemas.openxmlformats.org/spreadsheetml/2006/main" count="60" uniqueCount="35">
  <si>
    <t>nest</t>
  </si>
  <si>
    <t>degree</t>
  </si>
  <si>
    <t>date</t>
  </si>
  <si>
    <t>lat</t>
  </si>
  <si>
    <t>lng</t>
  </si>
  <si>
    <t>distance</t>
  </si>
  <si>
    <t>Pectocarya linearis</t>
  </si>
  <si>
    <t>Lasthenia californica</t>
  </si>
  <si>
    <t>Bromus rubens</t>
  </si>
  <si>
    <t>Erodium cicutarium</t>
  </si>
  <si>
    <t>Oncosiphon piluliferum</t>
  </si>
  <si>
    <t>Hirschfeldia incana</t>
  </si>
  <si>
    <t>Amsinckia menziesii</t>
  </si>
  <si>
    <t>Salvia columbariae</t>
  </si>
  <si>
    <t>Plagiobothrys collinus</t>
  </si>
  <si>
    <t>Encelia farinosa</t>
  </si>
  <si>
    <t>Eriogonum fasciculatum</t>
  </si>
  <si>
    <t>Cryptantha muricata</t>
  </si>
  <si>
    <t>Camissoniopsis bistorta</t>
  </si>
  <si>
    <t>Opuntia parryi</t>
  </si>
  <si>
    <t>Mimulus aurantiacus</t>
  </si>
  <si>
    <t>Corethrogyne filaginifolia</t>
  </si>
  <si>
    <t>Tropidocarpum gracile</t>
  </si>
  <si>
    <t>Stephanomeria spp.</t>
  </si>
  <si>
    <t>Eriogonum gracile</t>
  </si>
  <si>
    <t>Emmenanthe penduliflora</t>
  </si>
  <si>
    <t>This data was colled in 2022 from March 23th to April 7th. There are two datasets: 'Percent cover 2022 raw' = percent cover data as it was collected (quadrats per distance), and 'Percent cover 2022 summed' = the same data as the raw dataset, but summed by nest and distance from nest.</t>
  </si>
  <si>
    <t>distance = distance from nest</t>
  </si>
  <si>
    <t>Key:</t>
  </si>
  <si>
    <t>nest = nest ID, an assigned number to identify the nest</t>
  </si>
  <si>
    <t>lat = latitude*</t>
  </si>
  <si>
    <t>long = longitude*</t>
  </si>
  <si>
    <t>*geographical data refers to the location of the nests</t>
  </si>
  <si>
    <t>date = data of sampling</t>
  </si>
  <si>
    <t>degree = the direction the transect was pointing, radially outwards from the 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</si>
</sst>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DBA6-787A-4A3C-A575-869A225E31A2}">
  <dimension ref="A1:H13"/>
  <sheetViews>
    <sheetView tabSelected="1" workbookViewId="0">
      <selection activeCell="F19" sqref="F19"/>
    </sheetView>
  </sheetViews>
  <sheetFormatPr defaultRowHeight="14.5" x14ac:dyDescent="0.35"/>
  <sheetData>
    <row r="1" spans="1:8" x14ac:dyDescent="0.35">
      <c r="A1" s="4" t="s">
        <v>26</v>
      </c>
      <c r="B1" s="4"/>
      <c r="C1" s="4"/>
      <c r="D1" s="4"/>
      <c r="E1" s="4"/>
      <c r="F1" s="4"/>
    </row>
    <row r="2" spans="1:8" x14ac:dyDescent="0.35">
      <c r="A2" s="4"/>
      <c r="B2" s="4"/>
      <c r="C2" s="4"/>
      <c r="D2" s="4"/>
      <c r="E2" s="4"/>
      <c r="F2" s="4"/>
    </row>
    <row r="3" spans="1:8" x14ac:dyDescent="0.35">
      <c r="A3" s="4"/>
      <c r="B3" s="4"/>
      <c r="C3" s="4"/>
      <c r="D3" s="4"/>
      <c r="E3" s="4"/>
      <c r="F3" s="4"/>
    </row>
    <row r="4" spans="1:8" x14ac:dyDescent="0.35">
      <c r="A4" s="4"/>
      <c r="B4" s="4"/>
      <c r="C4" s="4"/>
      <c r="D4" s="4"/>
      <c r="E4" s="4"/>
      <c r="F4" s="4"/>
    </row>
    <row r="5" spans="1:8" x14ac:dyDescent="0.35">
      <c r="A5" s="4"/>
      <c r="B5" s="4"/>
      <c r="C5" s="4"/>
      <c r="D5" s="4"/>
      <c r="E5" s="4"/>
      <c r="F5" s="4"/>
    </row>
    <row r="6" spans="1:8" x14ac:dyDescent="0.35">
      <c r="A6" s="4"/>
      <c r="B6" s="4"/>
      <c r="C6" s="4"/>
      <c r="D6" s="4"/>
      <c r="E6" s="4"/>
      <c r="F6" s="4"/>
      <c r="H6" t="s">
        <v>28</v>
      </c>
    </row>
    <row r="7" spans="1:8" x14ac:dyDescent="0.35">
      <c r="A7" s="4"/>
      <c r="B7" s="4"/>
      <c r="C7" s="4"/>
      <c r="D7" s="4"/>
      <c r="E7" s="4"/>
      <c r="F7" s="4"/>
      <c r="H7" t="s">
        <v>29</v>
      </c>
    </row>
    <row r="8" spans="1:8" x14ac:dyDescent="0.35">
      <c r="H8" t="s">
        <v>34</v>
      </c>
    </row>
    <row r="9" spans="1:8" x14ac:dyDescent="0.35">
      <c r="H9" t="s">
        <v>33</v>
      </c>
    </row>
    <row r="10" spans="1:8" x14ac:dyDescent="0.35">
      <c r="H10" t="s">
        <v>30</v>
      </c>
    </row>
    <row r="11" spans="1:8" x14ac:dyDescent="0.35">
      <c r="H11" t="s">
        <v>31</v>
      </c>
    </row>
    <row r="12" spans="1:8" x14ac:dyDescent="0.35">
      <c r="H12" t="s">
        <v>32</v>
      </c>
    </row>
    <row r="13" spans="1:8" x14ac:dyDescent="0.35">
      <c r="H13" t="s">
        <v>27</v>
      </c>
    </row>
  </sheetData>
  <mergeCells count="1">
    <mergeCell ref="A1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EE81-E8C0-4EE6-9E9A-55C6B02E81FB}">
  <dimension ref="A1:Z238"/>
  <sheetViews>
    <sheetView workbookViewId="0">
      <selection activeCell="H22" sqref="H22"/>
    </sheetView>
  </sheetViews>
  <sheetFormatPr defaultRowHeight="14.5" x14ac:dyDescent="0.35"/>
  <cols>
    <col min="3" max="3" width="13.269531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>
        <v>18</v>
      </c>
      <c r="B2">
        <v>55</v>
      </c>
      <c r="C2" s="2">
        <v>44643</v>
      </c>
      <c r="D2">
        <v>33.804412968456703</v>
      </c>
      <c r="E2">
        <v>-117.254179017618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2/100</f>
        <v>0.02</v>
      </c>
      <c r="M2">
        <v>0</v>
      </c>
      <c r="N2">
        <v>0</v>
      </c>
      <c r="O2">
        <v>0</v>
      </c>
      <c r="P2">
        <v>0</v>
      </c>
      <c r="Q2">
        <f>10/100</f>
        <v>0.1</v>
      </c>
      <c r="R2">
        <f>0.5/100</f>
        <v>5.0000000000000001E-3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5">
      <c r="A3">
        <v>18</v>
      </c>
      <c r="B3">
        <v>175</v>
      </c>
      <c r="C3" s="2">
        <v>44643</v>
      </c>
      <c r="D3">
        <v>33.804412968456703</v>
      </c>
      <c r="E3">
        <v>-117.254179017618</v>
      </c>
      <c r="F3">
        <v>0</v>
      </c>
      <c r="G3">
        <f>2/100</f>
        <v>0.02</v>
      </c>
      <c r="H3">
        <v>0</v>
      </c>
      <c r="I3">
        <f>0.5/100</f>
        <v>5.0000000000000001E-3</v>
      </c>
      <c r="J3">
        <v>0</v>
      </c>
      <c r="K3">
        <f>1/100</f>
        <v>0.01</v>
      </c>
      <c r="L3">
        <f>1/100</f>
        <v>0.01</v>
      </c>
      <c r="M3">
        <v>0</v>
      </c>
      <c r="N3">
        <v>0</v>
      </c>
      <c r="O3">
        <f>0.5/100</f>
        <v>5.0000000000000001E-3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5">
      <c r="A4">
        <v>18</v>
      </c>
      <c r="B4">
        <v>295</v>
      </c>
      <c r="C4" s="2">
        <v>44643</v>
      </c>
      <c r="D4">
        <v>33.804412968456703</v>
      </c>
      <c r="E4">
        <v>-117.254179017618</v>
      </c>
      <c r="F4">
        <v>0</v>
      </c>
      <c r="G4">
        <v>0</v>
      </c>
      <c r="H4">
        <v>0</v>
      </c>
      <c r="I4">
        <f>0.5/100</f>
        <v>5.0000000000000001E-3</v>
      </c>
      <c r="J4">
        <v>0</v>
      </c>
      <c r="K4">
        <v>0</v>
      </c>
      <c r="L4">
        <f>2/100</f>
        <v>0.02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0.1/100</f>
        <v>1E-3</v>
      </c>
      <c r="T4">
        <f>10/100</f>
        <v>0.1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>
        <v>18</v>
      </c>
      <c r="B5">
        <v>295</v>
      </c>
      <c r="C5" s="2">
        <v>44643</v>
      </c>
      <c r="D5">
        <v>33.804424032568903</v>
      </c>
      <c r="E5">
        <v>-117.254205001518</v>
      </c>
      <c r="F5">
        <v>2.5</v>
      </c>
      <c r="G5">
        <f>3/100</f>
        <v>0.03</v>
      </c>
      <c r="H5">
        <v>0</v>
      </c>
      <c r="I5">
        <f>1/100</f>
        <v>0.01</v>
      </c>
      <c r="J5">
        <f>1/100</f>
        <v>0.01</v>
      </c>
      <c r="K5">
        <v>0</v>
      </c>
      <c r="L5">
        <f>1.5/100</f>
        <v>1.4999999999999999E-2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0.25/100</f>
        <v>2.5000000000000001E-3</v>
      </c>
      <c r="T5">
        <v>0</v>
      </c>
      <c r="U5">
        <f>28/100</f>
        <v>0.28000000000000003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>
        <v>18</v>
      </c>
      <c r="B6">
        <v>295</v>
      </c>
      <c r="C6" s="2">
        <v>44643</v>
      </c>
      <c r="D6">
        <v>33.804424032568903</v>
      </c>
      <c r="E6">
        <v>-117.254205001518</v>
      </c>
      <c r="F6">
        <v>2.5</v>
      </c>
      <c r="G6">
        <f>4/100</f>
        <v>0.04</v>
      </c>
      <c r="H6">
        <v>0</v>
      </c>
      <c r="I6">
        <v>0</v>
      </c>
      <c r="J6">
        <f>2/100</f>
        <v>0.02</v>
      </c>
      <c r="K6">
        <f>1/100</f>
        <v>0.01</v>
      </c>
      <c r="L6">
        <f>1.5/100</f>
        <v>1.4999999999999999E-2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1/100</f>
        <v>0.01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>
        <v>18</v>
      </c>
      <c r="B7">
        <v>295</v>
      </c>
      <c r="C7" s="2">
        <v>44643</v>
      </c>
      <c r="D7">
        <v>33.804424032568903</v>
      </c>
      <c r="E7">
        <v>-117.254205001518</v>
      </c>
      <c r="F7">
        <v>2.5</v>
      </c>
      <c r="G7">
        <f>0.5/100</f>
        <v>5.0000000000000001E-3</v>
      </c>
      <c r="H7">
        <v>0</v>
      </c>
      <c r="I7">
        <v>0</v>
      </c>
      <c r="J7">
        <f>4.5/100</f>
        <v>4.4999999999999998E-2</v>
      </c>
      <c r="K7">
        <f>0.1/100</f>
        <v>1E-3</v>
      </c>
      <c r="L7">
        <f>1/100</f>
        <v>0.01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24/100</f>
        <v>0.24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>
        <v>18</v>
      </c>
      <c r="B8">
        <v>295</v>
      </c>
      <c r="C8" s="2">
        <v>44643</v>
      </c>
      <c r="D8">
        <v>33.804436018690403</v>
      </c>
      <c r="E8">
        <v>-117.254226962104</v>
      </c>
      <c r="F8">
        <v>5</v>
      </c>
      <c r="G8">
        <f>3/100</f>
        <v>0.03</v>
      </c>
      <c r="H8">
        <v>0</v>
      </c>
      <c r="I8">
        <v>0</v>
      </c>
      <c r="J8">
        <f>1.5/100</f>
        <v>1.4999999999999999E-2</v>
      </c>
      <c r="K8">
        <f>1/100</f>
        <v>0.01</v>
      </c>
      <c r="L8">
        <f>1/100</f>
        <v>0.01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>
        <v>18</v>
      </c>
      <c r="B9">
        <v>295</v>
      </c>
      <c r="C9" s="2">
        <v>44643</v>
      </c>
      <c r="D9">
        <v>33.804436018690403</v>
      </c>
      <c r="E9">
        <v>-117.254226962104</v>
      </c>
      <c r="F9">
        <v>5</v>
      </c>
      <c r="G9">
        <f>4/100</f>
        <v>0.04</v>
      </c>
      <c r="H9">
        <v>0</v>
      </c>
      <c r="I9">
        <f>1/100</f>
        <v>0.01</v>
      </c>
      <c r="J9">
        <f>2/100</f>
        <v>0.02</v>
      </c>
      <c r="K9">
        <v>0</v>
      </c>
      <c r="L9">
        <f>5/100</f>
        <v>0.05</v>
      </c>
      <c r="M9">
        <f>2/100</f>
        <v>0.02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>
        <v>18</v>
      </c>
      <c r="B10">
        <v>295</v>
      </c>
      <c r="C10" s="2">
        <v>44643</v>
      </c>
      <c r="D10">
        <v>33.804436018690403</v>
      </c>
      <c r="E10">
        <v>-117.254226962104</v>
      </c>
      <c r="F10">
        <v>5</v>
      </c>
      <c r="G10">
        <f>4/100</f>
        <v>0.04</v>
      </c>
      <c r="H10">
        <v>0</v>
      </c>
      <c r="I10">
        <f>1/100</f>
        <v>0.01</v>
      </c>
      <c r="J10">
        <f>1/100</f>
        <v>0.01</v>
      </c>
      <c r="K10">
        <f>0.5/100</f>
        <v>5.0000000000000001E-3</v>
      </c>
      <c r="L10">
        <f>2/100</f>
        <v>0.02</v>
      </c>
      <c r="M10">
        <f>0.25/100</f>
        <v>2.5000000000000001E-3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>
        <v>18</v>
      </c>
      <c r="B11">
        <v>295</v>
      </c>
      <c r="C11" s="2">
        <v>44643</v>
      </c>
      <c r="D11">
        <v>33.804454961791599</v>
      </c>
      <c r="E11">
        <v>-117.25426903925801</v>
      </c>
      <c r="F11">
        <v>10</v>
      </c>
      <c r="G11">
        <f>5/100</f>
        <v>0.05</v>
      </c>
      <c r="H11">
        <v>0</v>
      </c>
      <c r="I11">
        <f>0.25/100</f>
        <v>2.5000000000000001E-3</v>
      </c>
      <c r="J11">
        <f>0.25/100</f>
        <v>2.5000000000000001E-3</v>
      </c>
      <c r="K11">
        <f>0.25/100</f>
        <v>2.5000000000000001E-3</v>
      </c>
      <c r="L11">
        <v>0</v>
      </c>
      <c r="M11">
        <v>0</v>
      </c>
      <c r="N11">
        <v>0</v>
      </c>
      <c r="O11">
        <f>0.5/100</f>
        <v>5.0000000000000001E-3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>
        <v>18</v>
      </c>
      <c r="B12">
        <v>295</v>
      </c>
      <c r="C12" s="2">
        <v>44643</v>
      </c>
      <c r="D12">
        <v>33.804454961791599</v>
      </c>
      <c r="E12">
        <v>-117.25426903925801</v>
      </c>
      <c r="F12">
        <v>10</v>
      </c>
      <c r="G12">
        <f>2/100</f>
        <v>0.02</v>
      </c>
      <c r="H12">
        <v>0</v>
      </c>
      <c r="I12">
        <v>0</v>
      </c>
      <c r="J12">
        <f>1/100</f>
        <v>0.01</v>
      </c>
      <c r="K12">
        <f>0.5/100</f>
        <v>5.0000000000000001E-3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2/100</f>
        <v>0.02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>
        <v>18</v>
      </c>
      <c r="B13">
        <v>295</v>
      </c>
      <c r="C13" s="2">
        <v>44643</v>
      </c>
      <c r="D13">
        <v>33.804454961791599</v>
      </c>
      <c r="E13">
        <v>-117.25426903925801</v>
      </c>
      <c r="F13">
        <v>10</v>
      </c>
      <c r="G13">
        <f>0.5/100</f>
        <v>5.0000000000000001E-3</v>
      </c>
      <c r="H13">
        <v>0</v>
      </c>
      <c r="I13">
        <v>0</v>
      </c>
      <c r="J13">
        <v>0</v>
      </c>
      <c r="K13">
        <f>0.1/100</f>
        <v>1E-3</v>
      </c>
      <c r="L13">
        <f>0.25/100</f>
        <v>2.5000000000000001E-3</v>
      </c>
      <c r="M13">
        <f>2/100</f>
        <v>0.02</v>
      </c>
      <c r="N13">
        <v>0</v>
      </c>
      <c r="O13">
        <v>0</v>
      </c>
      <c r="P13">
        <v>0</v>
      </c>
      <c r="Q13">
        <v>0</v>
      </c>
      <c r="R13">
        <f>1.5/100</f>
        <v>1.4999999999999999E-2</v>
      </c>
      <c r="S13">
        <f>0.5/100</f>
        <v>5.0000000000000001E-3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>
        <v>24</v>
      </c>
      <c r="B14">
        <v>20</v>
      </c>
      <c r="C14" s="2">
        <v>44643</v>
      </c>
      <c r="D14">
        <v>33.804330993443699</v>
      </c>
      <c r="E14">
        <v>-117.254252023994</v>
      </c>
      <c r="F14">
        <v>0</v>
      </c>
      <c r="G14">
        <f>1/100</f>
        <v>0.01</v>
      </c>
      <c r="H14">
        <v>0</v>
      </c>
      <c r="I14">
        <v>0</v>
      </c>
      <c r="J14">
        <f>7/100</f>
        <v>7.0000000000000007E-2</v>
      </c>
      <c r="K14">
        <v>0</v>
      </c>
      <c r="L14">
        <f>3/100</f>
        <v>0.03</v>
      </c>
      <c r="M14">
        <v>0</v>
      </c>
      <c r="N14">
        <v>0</v>
      </c>
      <c r="O14">
        <f>5/100</f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>
        <v>24</v>
      </c>
      <c r="B15">
        <v>140</v>
      </c>
      <c r="C15" s="2">
        <v>44643</v>
      </c>
      <c r="D15">
        <v>33.804330993443699</v>
      </c>
      <c r="E15">
        <v>-117.254252023994</v>
      </c>
      <c r="F15">
        <v>0</v>
      </c>
      <c r="G15">
        <v>0</v>
      </c>
      <c r="H15">
        <v>0</v>
      </c>
      <c r="I15">
        <v>0</v>
      </c>
      <c r="J15">
        <f>1/100</f>
        <v>0.01</v>
      </c>
      <c r="K15">
        <v>0</v>
      </c>
      <c r="L15">
        <f>3/100</f>
        <v>0.03</v>
      </c>
      <c r="M15">
        <f>0.25/100</f>
        <v>2.5000000000000001E-3</v>
      </c>
      <c r="N15">
        <v>0</v>
      </c>
      <c r="O15">
        <f>0.25/100</f>
        <v>2.5000000000000001E-3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A16">
        <v>24</v>
      </c>
      <c r="B16">
        <v>260</v>
      </c>
      <c r="C16" s="2">
        <v>44643</v>
      </c>
      <c r="D16">
        <v>33.804330993443699</v>
      </c>
      <c r="E16">
        <v>-117.254252023994</v>
      </c>
      <c r="F16">
        <v>0</v>
      </c>
      <c r="G16">
        <v>0</v>
      </c>
      <c r="H16">
        <v>0</v>
      </c>
      <c r="I16">
        <f>0.25/100</f>
        <v>2.5000000000000001E-3</v>
      </c>
      <c r="J16">
        <f>2/100</f>
        <v>0.02</v>
      </c>
      <c r="K16">
        <v>0</v>
      </c>
      <c r="L16">
        <f>0.25/100</f>
        <v>2.5000000000000001E-3</v>
      </c>
      <c r="M16">
        <v>0</v>
      </c>
      <c r="N16">
        <v>0</v>
      </c>
      <c r="O16">
        <f>1/100</f>
        <v>0.01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>
        <v>24</v>
      </c>
      <c r="B17">
        <v>140</v>
      </c>
      <c r="C17" s="2">
        <v>44643</v>
      </c>
      <c r="D17">
        <v>33.804316995665403</v>
      </c>
      <c r="E17">
        <v>-117.254228973761</v>
      </c>
      <c r="F17">
        <v>2.5</v>
      </c>
      <c r="G17">
        <f>1/100</f>
        <v>0.01</v>
      </c>
      <c r="H17">
        <f>0.25/100</f>
        <v>2.5000000000000001E-3</v>
      </c>
      <c r="I17">
        <f>2/100</f>
        <v>0.02</v>
      </c>
      <c r="J17">
        <f>1/100</f>
        <v>0.01</v>
      </c>
      <c r="K17">
        <v>0</v>
      </c>
      <c r="L17">
        <f>0.25/100</f>
        <v>2.5000000000000001E-3</v>
      </c>
      <c r="M17">
        <v>0</v>
      </c>
      <c r="N17">
        <v>0</v>
      </c>
      <c r="O17">
        <f>1/100</f>
        <v>0.01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>
        <v>24</v>
      </c>
      <c r="B18">
        <v>140</v>
      </c>
      <c r="C18" s="2">
        <v>44643</v>
      </c>
      <c r="D18">
        <v>33.804316995665403</v>
      </c>
      <c r="E18">
        <v>-117.254228973761</v>
      </c>
      <c r="F18">
        <v>2.5</v>
      </c>
      <c r="G18">
        <f>0.5/100</f>
        <v>5.0000000000000001E-3</v>
      </c>
      <c r="H18">
        <v>0</v>
      </c>
      <c r="I18">
        <f>2/100</f>
        <v>0.02</v>
      </c>
      <c r="J18">
        <f>3/100</f>
        <v>0.03</v>
      </c>
      <c r="K18">
        <v>0</v>
      </c>
      <c r="L18">
        <f>1/100</f>
        <v>0.01</v>
      </c>
      <c r="M18">
        <f>0.5/100</f>
        <v>5.0000000000000001E-3</v>
      </c>
      <c r="N18">
        <v>0</v>
      </c>
      <c r="O18">
        <f>1/100</f>
        <v>0.01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>
        <v>24</v>
      </c>
      <c r="B19">
        <v>140</v>
      </c>
      <c r="C19" s="2">
        <v>44643</v>
      </c>
      <c r="D19">
        <v>33.804316995665403</v>
      </c>
      <c r="E19">
        <v>-117.254228973761</v>
      </c>
      <c r="F19">
        <v>2.5</v>
      </c>
      <c r="G19">
        <v>0</v>
      </c>
      <c r="H19">
        <v>0</v>
      </c>
      <c r="I19">
        <v>0</v>
      </c>
      <c r="J19">
        <v>0</v>
      </c>
      <c r="K19">
        <v>0</v>
      </c>
      <c r="L19">
        <f>0.25/100</f>
        <v>2.5000000000000001E-3</v>
      </c>
      <c r="M19">
        <v>0</v>
      </c>
      <c r="N19">
        <v>0</v>
      </c>
      <c r="O19">
        <f>6/100</f>
        <v>0.06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>
        <v>24</v>
      </c>
      <c r="B20">
        <v>140</v>
      </c>
      <c r="C20" s="2">
        <v>44643</v>
      </c>
      <c r="D20">
        <v>33.804292017593902</v>
      </c>
      <c r="E20">
        <v>-117.254213970154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f>1/100</f>
        <v>0.01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>
        <v>24</v>
      </c>
      <c r="B21">
        <v>140</v>
      </c>
      <c r="C21" s="2">
        <v>44643</v>
      </c>
      <c r="D21">
        <v>33.804292017593902</v>
      </c>
      <c r="E21">
        <v>-117.254213970154</v>
      </c>
      <c r="F21">
        <v>5</v>
      </c>
      <c r="G21">
        <v>0</v>
      </c>
      <c r="H21">
        <v>0</v>
      </c>
      <c r="I21">
        <v>0</v>
      </c>
      <c r="J21">
        <f>1.5/100</f>
        <v>1.4999999999999999E-2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>
        <v>24</v>
      </c>
      <c r="B22">
        <v>140</v>
      </c>
      <c r="C22" s="2">
        <v>44643</v>
      </c>
      <c r="D22">
        <v>33.804292017593902</v>
      </c>
      <c r="E22">
        <v>-117.254213970154</v>
      </c>
      <c r="F22">
        <v>5</v>
      </c>
      <c r="G22">
        <v>0</v>
      </c>
      <c r="H22">
        <v>0</v>
      </c>
      <c r="I22">
        <v>0</v>
      </c>
      <c r="J22">
        <f>1/100</f>
        <v>0.01</v>
      </c>
      <c r="K22">
        <v>0</v>
      </c>
      <c r="L22">
        <f>0.25/100</f>
        <v>2.5000000000000001E-3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>
        <v>24</v>
      </c>
      <c r="B23">
        <v>140</v>
      </c>
      <c r="C23" s="2">
        <v>44643</v>
      </c>
      <c r="D23">
        <v>33.804253041744197</v>
      </c>
      <c r="E23">
        <v>-117.254179017618</v>
      </c>
      <c r="F23">
        <v>10</v>
      </c>
      <c r="G23">
        <v>0</v>
      </c>
      <c r="H23">
        <v>0</v>
      </c>
      <c r="I23">
        <v>0</v>
      </c>
      <c r="J23">
        <f>0.5/100</f>
        <v>5.0000000000000001E-3</v>
      </c>
      <c r="K23">
        <v>0</v>
      </c>
      <c r="L23">
        <f>0.5/100</f>
        <v>5.0000000000000001E-3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>
        <v>24</v>
      </c>
      <c r="B24">
        <v>140</v>
      </c>
      <c r="C24" s="2">
        <v>44643</v>
      </c>
      <c r="D24">
        <v>33.804253041744197</v>
      </c>
      <c r="E24">
        <v>-117.254179017618</v>
      </c>
      <c r="F24">
        <v>10</v>
      </c>
      <c r="G24">
        <v>0</v>
      </c>
      <c r="H24">
        <v>0</v>
      </c>
      <c r="I24">
        <v>0</v>
      </c>
      <c r="J24">
        <f>2/100</f>
        <v>0.02</v>
      </c>
      <c r="K24">
        <f>0.1/100</f>
        <v>1E-3</v>
      </c>
      <c r="L24">
        <f>1/100</f>
        <v>0.01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>
        <v>24</v>
      </c>
      <c r="B25">
        <v>140</v>
      </c>
      <c r="C25" s="2">
        <v>44643</v>
      </c>
      <c r="D25">
        <v>33.804253041744197</v>
      </c>
      <c r="E25">
        <v>-117.254179017618</v>
      </c>
      <c r="F25">
        <v>10</v>
      </c>
      <c r="G25">
        <v>0</v>
      </c>
      <c r="H25">
        <v>0</v>
      </c>
      <c r="I25">
        <v>0</v>
      </c>
      <c r="J25">
        <f>7/100</f>
        <v>7.0000000000000007E-2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>
        <v>34</v>
      </c>
      <c r="B26">
        <v>87</v>
      </c>
      <c r="C26" s="2">
        <v>44643</v>
      </c>
      <c r="D26">
        <v>33.804328981786902</v>
      </c>
      <c r="E26">
        <v>-117.254065023735</v>
      </c>
      <c r="F26">
        <v>0</v>
      </c>
      <c r="G26">
        <f>6/100</f>
        <v>0.06</v>
      </c>
      <c r="H26">
        <v>0</v>
      </c>
      <c r="I26">
        <v>0</v>
      </c>
      <c r="J26">
        <v>0</v>
      </c>
      <c r="K26">
        <f>0.1/100</f>
        <v>1E-3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>
        <v>34</v>
      </c>
      <c r="B27">
        <v>207</v>
      </c>
      <c r="C27" s="2">
        <v>44643</v>
      </c>
      <c r="D27">
        <v>33.804328981786902</v>
      </c>
      <c r="E27">
        <v>-117.254065023735</v>
      </c>
      <c r="F27">
        <v>0</v>
      </c>
      <c r="G27">
        <f>2/100</f>
        <v>0.02</v>
      </c>
      <c r="H27">
        <v>0</v>
      </c>
      <c r="I27">
        <v>0</v>
      </c>
      <c r="J27">
        <v>0</v>
      </c>
      <c r="K27">
        <f>0.5/100</f>
        <v>5.0000000000000001E-3</v>
      </c>
      <c r="L27">
        <v>0</v>
      </c>
      <c r="M27">
        <v>0</v>
      </c>
      <c r="N27">
        <v>0</v>
      </c>
      <c r="O27">
        <f>2/100</f>
        <v>0.02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>
        <v>34</v>
      </c>
      <c r="B28">
        <v>327</v>
      </c>
      <c r="C28" s="2">
        <v>44643</v>
      </c>
      <c r="D28">
        <v>33.804328981786902</v>
      </c>
      <c r="E28">
        <v>-117.254065023735</v>
      </c>
      <c r="F28">
        <v>0</v>
      </c>
      <c r="G28">
        <v>0</v>
      </c>
      <c r="H28">
        <v>0</v>
      </c>
      <c r="I28">
        <v>0</v>
      </c>
      <c r="J28">
        <f>1/100</f>
        <v>0.01</v>
      </c>
      <c r="K28">
        <v>0</v>
      </c>
      <c r="L28">
        <f>0.5/100</f>
        <v>5.0000000000000001E-3</v>
      </c>
      <c r="M28">
        <f>0.5/100</f>
        <v>5.0000000000000001E-3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>6/100</f>
        <v>0.06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>
        <v>34</v>
      </c>
      <c r="B29">
        <v>207</v>
      </c>
      <c r="C29" s="2">
        <v>44643</v>
      </c>
      <c r="D29">
        <v>33.804310960695098</v>
      </c>
      <c r="E29">
        <v>-117.25409402512</v>
      </c>
      <c r="F29">
        <v>2.5</v>
      </c>
      <c r="G29">
        <f>2/100</f>
        <v>0.02</v>
      </c>
      <c r="H29">
        <v>0</v>
      </c>
      <c r="I29">
        <v>0</v>
      </c>
      <c r="J29">
        <f>6/100</f>
        <v>0.06</v>
      </c>
      <c r="K29">
        <f>0.3/100</f>
        <v>3.0000000000000001E-3</v>
      </c>
      <c r="L29">
        <v>0</v>
      </c>
      <c r="M29">
        <v>0</v>
      </c>
      <c r="N29">
        <v>0</v>
      </c>
      <c r="O29">
        <f>1/100</f>
        <v>0.01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>
        <v>34</v>
      </c>
      <c r="B30">
        <v>207</v>
      </c>
      <c r="C30" s="2">
        <v>44643</v>
      </c>
      <c r="D30">
        <v>33.804310960695098</v>
      </c>
      <c r="E30">
        <v>-117.25409402512</v>
      </c>
      <c r="F30">
        <v>2.5</v>
      </c>
      <c r="G30">
        <f>0.25/100</f>
        <v>2.5000000000000001E-3</v>
      </c>
      <c r="H30">
        <v>0</v>
      </c>
      <c r="I30">
        <f>1/100</f>
        <v>0.01</v>
      </c>
      <c r="J30">
        <f>2/100</f>
        <v>0.02</v>
      </c>
      <c r="K30">
        <v>0</v>
      </c>
      <c r="L30">
        <f>0.25/100</f>
        <v>2.5000000000000001E-3</v>
      </c>
      <c r="M30">
        <f>1/100</f>
        <v>0.01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>
        <v>34</v>
      </c>
      <c r="B31">
        <v>207</v>
      </c>
      <c r="C31" s="2">
        <v>44643</v>
      </c>
      <c r="D31">
        <v>33.804310960695098</v>
      </c>
      <c r="E31">
        <v>-117.25409402512</v>
      </c>
      <c r="F31">
        <v>2.5</v>
      </c>
      <c r="G31">
        <f>4/100</f>
        <v>0.04</v>
      </c>
      <c r="H31">
        <v>0</v>
      </c>
      <c r="I31">
        <v>0</v>
      </c>
      <c r="J31">
        <f>3/100</f>
        <v>0.03</v>
      </c>
      <c r="K31">
        <f>0.25/100</f>
        <v>2.5000000000000001E-3</v>
      </c>
      <c r="L31">
        <v>0</v>
      </c>
      <c r="M31">
        <v>0</v>
      </c>
      <c r="N31">
        <v>0</v>
      </c>
      <c r="O31">
        <f>4/100</f>
        <v>0.04</v>
      </c>
      <c r="P31">
        <v>0</v>
      </c>
      <c r="Q31">
        <v>0</v>
      </c>
      <c r="R31">
        <v>0</v>
      </c>
      <c r="S31">
        <v>0</v>
      </c>
      <c r="T31">
        <f>2/100</f>
        <v>0.02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5">
      <c r="A32">
        <v>34</v>
      </c>
      <c r="B32">
        <v>207</v>
      </c>
      <c r="C32" s="2">
        <v>44643</v>
      </c>
      <c r="D32">
        <v>33.804296962916801</v>
      </c>
      <c r="E32">
        <v>-117.254114979878</v>
      </c>
      <c r="F32">
        <v>5</v>
      </c>
      <c r="H32">
        <f>0.1/100</f>
        <v>1E-3</v>
      </c>
      <c r="I32">
        <v>0</v>
      </c>
      <c r="J32">
        <f>4/100</f>
        <v>0.04</v>
      </c>
      <c r="K32">
        <v>0</v>
      </c>
      <c r="L32">
        <f>1.5/100</f>
        <v>1.4999999999999999E-2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>
        <v>34</v>
      </c>
      <c r="B33">
        <v>207</v>
      </c>
      <c r="C33" s="2">
        <v>44643</v>
      </c>
      <c r="D33">
        <v>33.804296962916801</v>
      </c>
      <c r="E33">
        <v>-117.254114979878</v>
      </c>
      <c r="F33">
        <v>5</v>
      </c>
      <c r="G33">
        <f>1/100</f>
        <v>0.01</v>
      </c>
      <c r="H33">
        <v>0</v>
      </c>
      <c r="I33">
        <v>0</v>
      </c>
      <c r="J33">
        <f>1/100</f>
        <v>0.01</v>
      </c>
      <c r="K33">
        <v>0</v>
      </c>
      <c r="L33">
        <f>0.5/100</f>
        <v>5.0000000000000001E-3</v>
      </c>
      <c r="M33">
        <v>0</v>
      </c>
      <c r="N33">
        <v>0</v>
      </c>
      <c r="O33">
        <f>0.5/100</f>
        <v>5.0000000000000001E-3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>
        <v>34</v>
      </c>
      <c r="B34">
        <v>207</v>
      </c>
      <c r="C34" s="2">
        <v>44643</v>
      </c>
      <c r="D34">
        <v>33.804296962916801</v>
      </c>
      <c r="E34">
        <v>-117.254114979878</v>
      </c>
      <c r="F34">
        <v>5</v>
      </c>
      <c r="H34">
        <f>0.1/100</f>
        <v>1E-3</v>
      </c>
      <c r="I34">
        <f>0.25/100</f>
        <v>2.5000000000000001E-3</v>
      </c>
      <c r="J34">
        <f>2/100</f>
        <v>0.02</v>
      </c>
      <c r="K34">
        <v>0</v>
      </c>
      <c r="L34">
        <f>2/100</f>
        <v>0.02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>
        <v>34</v>
      </c>
      <c r="B35">
        <v>207</v>
      </c>
      <c r="C35" s="2">
        <v>44643</v>
      </c>
      <c r="D35">
        <v>33.804266033694098</v>
      </c>
      <c r="E35">
        <v>-117.25414599291901</v>
      </c>
      <c r="F35">
        <v>10</v>
      </c>
      <c r="H35">
        <f>0.25/100</f>
        <v>2.5000000000000001E-3</v>
      </c>
      <c r="I35">
        <v>0</v>
      </c>
      <c r="J35">
        <f>1/100</f>
        <v>0.01</v>
      </c>
      <c r="K35">
        <f>0.1/100</f>
        <v>1E-3</v>
      </c>
      <c r="L35">
        <f>0.5/100</f>
        <v>5.0000000000000001E-3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>
        <v>34</v>
      </c>
      <c r="B36">
        <v>207</v>
      </c>
      <c r="C36" s="2">
        <v>44643</v>
      </c>
      <c r="D36">
        <v>33.804266033694098</v>
      </c>
      <c r="E36">
        <v>-117.25414599291901</v>
      </c>
      <c r="F36">
        <v>10</v>
      </c>
      <c r="G36">
        <f>1/100</f>
        <v>0.01</v>
      </c>
      <c r="H36">
        <f>0.1/100</f>
        <v>1E-3</v>
      </c>
      <c r="I36">
        <v>0</v>
      </c>
      <c r="J36">
        <f>0.5/100</f>
        <v>5.0000000000000001E-3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>
        <v>34</v>
      </c>
      <c r="B37">
        <v>207</v>
      </c>
      <c r="C37" s="2">
        <v>44643</v>
      </c>
      <c r="D37">
        <v>33.804266033694098</v>
      </c>
      <c r="E37">
        <v>-117.25414599291901</v>
      </c>
      <c r="F37">
        <v>10</v>
      </c>
      <c r="G37">
        <f>1/100</f>
        <v>0.01</v>
      </c>
      <c r="H37">
        <f>0.25/100</f>
        <v>2.5000000000000001E-3</v>
      </c>
      <c r="I37">
        <v>0</v>
      </c>
      <c r="J37">
        <f>0.25/100</f>
        <v>2.5000000000000001E-3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>
        <v>33</v>
      </c>
      <c r="B38">
        <v>95</v>
      </c>
      <c r="C38" s="2">
        <v>44643</v>
      </c>
      <c r="D38">
        <v>33.804406011477099</v>
      </c>
      <c r="E38">
        <v>-117.254015989601</v>
      </c>
      <c r="F38">
        <v>0</v>
      </c>
      <c r="G38">
        <f>0.25/100</f>
        <v>2.5000000000000001E-3</v>
      </c>
      <c r="H38">
        <v>0</v>
      </c>
      <c r="I38">
        <v>0</v>
      </c>
      <c r="J38">
        <v>0</v>
      </c>
      <c r="K38">
        <v>0</v>
      </c>
      <c r="L38">
        <f>0.5/100</f>
        <v>5.0000000000000001E-3</v>
      </c>
      <c r="M38">
        <f>5/100</f>
        <v>0.05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>
        <v>33</v>
      </c>
      <c r="B39">
        <v>215</v>
      </c>
      <c r="C39" s="2">
        <v>44643</v>
      </c>
      <c r="D39">
        <v>33.804406011477099</v>
      </c>
      <c r="E39">
        <v>-117.254015989601</v>
      </c>
      <c r="F39">
        <v>0</v>
      </c>
      <c r="G39">
        <f>6/100</f>
        <v>0.06</v>
      </c>
      <c r="H39">
        <v>0</v>
      </c>
      <c r="I39">
        <v>0</v>
      </c>
      <c r="J39">
        <f>2/100</f>
        <v>0.02</v>
      </c>
      <c r="K39">
        <v>0</v>
      </c>
      <c r="L39">
        <f>0.25/100</f>
        <v>2.5000000000000001E-3</v>
      </c>
      <c r="M39">
        <v>0</v>
      </c>
      <c r="N39">
        <v>0</v>
      </c>
      <c r="O39">
        <f>2/100</f>
        <v>0.02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>
        <v>33</v>
      </c>
      <c r="B40">
        <v>335</v>
      </c>
      <c r="C40" s="2">
        <v>44643</v>
      </c>
      <c r="D40">
        <v>33.804406011477099</v>
      </c>
      <c r="E40">
        <v>-117.254015989601</v>
      </c>
      <c r="F40">
        <v>0</v>
      </c>
      <c r="G40">
        <f>1/100</f>
        <v>0.01</v>
      </c>
      <c r="H40">
        <v>0</v>
      </c>
      <c r="I40">
        <v>0</v>
      </c>
      <c r="J40">
        <f>1.5/100</f>
        <v>1.4999999999999999E-2</v>
      </c>
      <c r="K40">
        <v>0</v>
      </c>
      <c r="L40">
        <v>0</v>
      </c>
      <c r="M40">
        <f>0.1/100</f>
        <v>1E-3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5">
      <c r="A41">
        <v>33</v>
      </c>
      <c r="B41">
        <v>335</v>
      </c>
      <c r="C41" s="2">
        <v>44643</v>
      </c>
      <c r="D41">
        <v>33.804434007033699</v>
      </c>
      <c r="E41">
        <v>-117.254028981551</v>
      </c>
      <c r="F41">
        <v>2.5</v>
      </c>
      <c r="G41">
        <f>2/100</f>
        <v>0.02</v>
      </c>
      <c r="H41">
        <v>0</v>
      </c>
      <c r="I41">
        <f>1/100</f>
        <v>0.01</v>
      </c>
      <c r="J41">
        <f>2.5/100</f>
        <v>2.5000000000000001E-2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5">
      <c r="A42">
        <v>33</v>
      </c>
      <c r="B42">
        <v>335</v>
      </c>
      <c r="C42" s="2">
        <v>44643</v>
      </c>
      <c r="D42">
        <v>33.804434007033699</v>
      </c>
      <c r="E42">
        <v>-117.254028981551</v>
      </c>
      <c r="F42">
        <v>2.5</v>
      </c>
      <c r="G42">
        <f>1/100</f>
        <v>0.01</v>
      </c>
      <c r="H42">
        <f>0.1/100</f>
        <v>1E-3</v>
      </c>
      <c r="I42">
        <f>2/100</f>
        <v>0.02</v>
      </c>
      <c r="J42">
        <f>1/100</f>
        <v>0.01</v>
      </c>
      <c r="K42">
        <f>0.1/100</f>
        <v>1E-3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5">
      <c r="A43">
        <v>33</v>
      </c>
      <c r="B43">
        <v>335</v>
      </c>
      <c r="C43" s="2">
        <v>44643</v>
      </c>
      <c r="D43">
        <v>33.804434007033699</v>
      </c>
      <c r="E43">
        <v>-117.254028981551</v>
      </c>
      <c r="F43">
        <v>2.5</v>
      </c>
      <c r="G43">
        <f>2/100</f>
        <v>0.02</v>
      </c>
      <c r="H43">
        <v>0</v>
      </c>
      <c r="I43">
        <v>0</v>
      </c>
      <c r="J43">
        <f>1.5/100</f>
        <v>1.4999999999999999E-2</v>
      </c>
      <c r="K43">
        <v>0</v>
      </c>
      <c r="L43">
        <v>0</v>
      </c>
      <c r="M43">
        <v>0</v>
      </c>
      <c r="N43">
        <v>0</v>
      </c>
      <c r="O43">
        <f>1/100</f>
        <v>0.01</v>
      </c>
      <c r="P43">
        <v>0</v>
      </c>
      <c r="Q43">
        <v>0</v>
      </c>
      <c r="R43">
        <f>1/100</f>
        <v>0.01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5">
      <c r="A44">
        <v>33</v>
      </c>
      <c r="B44">
        <v>335</v>
      </c>
      <c r="C44" s="2">
        <v>44643</v>
      </c>
      <c r="D44">
        <v>33.8044540397822</v>
      </c>
      <c r="E44">
        <v>-117.254025964066</v>
      </c>
      <c r="F44">
        <v>5</v>
      </c>
      <c r="G44">
        <v>0</v>
      </c>
      <c r="H44">
        <v>0</v>
      </c>
      <c r="I44">
        <f>3/100</f>
        <v>0.03</v>
      </c>
      <c r="J44">
        <v>0</v>
      </c>
      <c r="K44">
        <v>0</v>
      </c>
      <c r="L44">
        <v>0</v>
      </c>
      <c r="M44">
        <f>2/100</f>
        <v>0.02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5">
      <c r="A45">
        <v>33</v>
      </c>
      <c r="B45">
        <v>335</v>
      </c>
      <c r="C45" s="2">
        <v>44643</v>
      </c>
      <c r="D45">
        <v>33.8044540397822</v>
      </c>
      <c r="E45">
        <v>-117.254025964066</v>
      </c>
      <c r="F45">
        <v>5</v>
      </c>
      <c r="G45">
        <v>0</v>
      </c>
      <c r="H45">
        <v>0</v>
      </c>
      <c r="I45">
        <f>5/100</f>
        <v>0.05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>17/100</f>
        <v>0.17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>
        <v>33</v>
      </c>
      <c r="B46">
        <v>335</v>
      </c>
      <c r="C46" s="2">
        <v>44643</v>
      </c>
      <c r="D46">
        <v>33.8044540397822</v>
      </c>
      <c r="E46">
        <v>-117.254025964066</v>
      </c>
      <c r="F46">
        <v>5</v>
      </c>
      <c r="G46">
        <v>0</v>
      </c>
      <c r="H46">
        <v>0</v>
      </c>
      <c r="I46">
        <f>8/100</f>
        <v>0.08</v>
      </c>
      <c r="J46">
        <v>0</v>
      </c>
      <c r="K46">
        <v>0</v>
      </c>
      <c r="L46">
        <v>0</v>
      </c>
      <c r="M46">
        <f>5/100</f>
        <v>0.05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5">
      <c r="A47">
        <v>33</v>
      </c>
      <c r="B47">
        <v>335</v>
      </c>
      <c r="C47" s="2">
        <v>44643</v>
      </c>
      <c r="D47">
        <v>33.804497038945499</v>
      </c>
      <c r="E47">
        <v>-117.254039961844</v>
      </c>
      <c r="F47">
        <v>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>94/100</f>
        <v>0.94</v>
      </c>
      <c r="R47">
        <f>4/100</f>
        <v>0.04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>
        <v>33</v>
      </c>
      <c r="B48">
        <v>335</v>
      </c>
      <c r="C48" s="2">
        <v>44643</v>
      </c>
      <c r="D48">
        <v>33.804497038945499</v>
      </c>
      <c r="E48">
        <v>-117.254039961844</v>
      </c>
      <c r="F48">
        <v>10</v>
      </c>
      <c r="G48">
        <v>0</v>
      </c>
      <c r="H48">
        <v>0</v>
      </c>
      <c r="I48">
        <f>0.5/100</f>
        <v>5.0000000000000001E-3</v>
      </c>
      <c r="J48">
        <v>0</v>
      </c>
      <c r="K48">
        <v>0</v>
      </c>
      <c r="L48">
        <v>0</v>
      </c>
      <c r="M48">
        <f>0.1/100</f>
        <v>1E-3</v>
      </c>
      <c r="N48">
        <v>0</v>
      </c>
      <c r="O48">
        <v>0</v>
      </c>
      <c r="P48">
        <v>0</v>
      </c>
      <c r="Q48">
        <f>6/100</f>
        <v>0.06</v>
      </c>
      <c r="R48">
        <f>3/100</f>
        <v>0.03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>
        <v>33</v>
      </c>
      <c r="B49">
        <v>335</v>
      </c>
      <c r="C49" s="2">
        <v>44643</v>
      </c>
      <c r="D49">
        <v>33.804497038945499</v>
      </c>
      <c r="E49">
        <v>-117.254039961844</v>
      </c>
      <c r="F49">
        <v>10</v>
      </c>
      <c r="G49">
        <v>0</v>
      </c>
      <c r="H49">
        <v>0</v>
      </c>
      <c r="I49">
        <v>0</v>
      </c>
      <c r="J49">
        <v>0</v>
      </c>
      <c r="K49">
        <f>0.25/100</f>
        <v>2.5000000000000001E-3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>3/100</f>
        <v>0.03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>
        <v>1</v>
      </c>
      <c r="B50">
        <v>55</v>
      </c>
      <c r="C50" s="2">
        <v>44643</v>
      </c>
      <c r="D50">
        <v>33.804452028125503</v>
      </c>
      <c r="E50">
        <v>-117.25389000959601</v>
      </c>
      <c r="F50">
        <v>0</v>
      </c>
      <c r="G50">
        <v>0</v>
      </c>
      <c r="H50">
        <f>0.1/100</f>
        <v>1E-3</v>
      </c>
      <c r="I50">
        <v>0</v>
      </c>
      <c r="J50">
        <v>0</v>
      </c>
      <c r="K50">
        <v>0</v>
      </c>
      <c r="L50">
        <v>0</v>
      </c>
      <c r="M50">
        <f>16/100</f>
        <v>0.16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>4/100</f>
        <v>0.04</v>
      </c>
      <c r="W50">
        <v>0</v>
      </c>
      <c r="X50">
        <v>0</v>
      </c>
      <c r="Y50">
        <v>0</v>
      </c>
      <c r="Z50">
        <v>0</v>
      </c>
    </row>
    <row r="51" spans="1:26" x14ac:dyDescent="0.35">
      <c r="A51">
        <v>1</v>
      </c>
      <c r="B51">
        <v>175</v>
      </c>
      <c r="C51" s="2">
        <v>44643</v>
      </c>
      <c r="D51">
        <v>33.804452028125503</v>
      </c>
      <c r="E51">
        <v>-117.25389000959601</v>
      </c>
      <c r="F51">
        <v>0</v>
      </c>
      <c r="G51">
        <f>1/100</f>
        <v>0.01</v>
      </c>
      <c r="H51">
        <f>0.1/100</f>
        <v>1E-3</v>
      </c>
      <c r="I51">
        <v>0</v>
      </c>
      <c r="J51">
        <f>0.25/100</f>
        <v>2.5000000000000001E-3</v>
      </c>
      <c r="K51">
        <v>0</v>
      </c>
      <c r="L51">
        <v>0</v>
      </c>
      <c r="M51">
        <f>4/100</f>
        <v>0.04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>1.5/100</f>
        <v>1.4999999999999999E-2</v>
      </c>
      <c r="W51">
        <v>0</v>
      </c>
      <c r="X51">
        <v>0</v>
      </c>
      <c r="Y51">
        <v>0</v>
      </c>
      <c r="Z51">
        <v>0</v>
      </c>
    </row>
    <row r="52" spans="1:26" x14ac:dyDescent="0.35">
      <c r="A52">
        <v>1</v>
      </c>
      <c r="B52">
        <v>295</v>
      </c>
      <c r="C52" s="2">
        <v>44643</v>
      </c>
      <c r="D52">
        <v>33.804452028125503</v>
      </c>
      <c r="E52">
        <v>-117.25389000959601</v>
      </c>
      <c r="F52">
        <v>0</v>
      </c>
      <c r="G52">
        <f>3/100</f>
        <v>0.03</v>
      </c>
      <c r="H52">
        <v>0</v>
      </c>
      <c r="I52">
        <f>0.25/100</f>
        <v>2.5000000000000001E-3</v>
      </c>
      <c r="J52">
        <f>1/100</f>
        <v>0.01</v>
      </c>
      <c r="K52">
        <v>0</v>
      </c>
      <c r="L52">
        <f>0.25/100</f>
        <v>2.5000000000000001E-3</v>
      </c>
      <c r="M52">
        <f>2/100</f>
        <v>0.02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>1/100</f>
        <v>0.01</v>
      </c>
      <c r="W52">
        <v>0</v>
      </c>
      <c r="X52">
        <v>0</v>
      </c>
      <c r="Y52">
        <v>0</v>
      </c>
      <c r="Z52">
        <v>0</v>
      </c>
    </row>
    <row r="53" spans="1:26" x14ac:dyDescent="0.35">
      <c r="A53">
        <v>1</v>
      </c>
      <c r="B53">
        <v>295</v>
      </c>
      <c r="C53" s="2">
        <v>44643</v>
      </c>
      <c r="D53">
        <v>33.8044749945402</v>
      </c>
      <c r="E53">
        <v>-117.253916999325</v>
      </c>
      <c r="F53">
        <v>2.5</v>
      </c>
      <c r="G53">
        <f>4/100</f>
        <v>0.04</v>
      </c>
      <c r="H53">
        <f>0.1/100</f>
        <v>1E-3</v>
      </c>
      <c r="I53">
        <v>0</v>
      </c>
      <c r="J53">
        <f>2/100</f>
        <v>0.02</v>
      </c>
      <c r="K53">
        <f>1/100</f>
        <v>0.01</v>
      </c>
      <c r="L53">
        <v>0</v>
      </c>
      <c r="M53">
        <f>0.5/100</f>
        <v>5.0000000000000001E-3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5">
      <c r="A54">
        <v>1</v>
      </c>
      <c r="B54">
        <v>295</v>
      </c>
      <c r="C54" s="2">
        <v>44643</v>
      </c>
      <c r="D54">
        <v>33.8044749945402</v>
      </c>
      <c r="E54">
        <v>-117.253916999325</v>
      </c>
      <c r="F54">
        <v>2.5</v>
      </c>
      <c r="G54">
        <f>4/100</f>
        <v>0.04</v>
      </c>
      <c r="H54">
        <f>0.1/100</f>
        <v>1E-3</v>
      </c>
      <c r="I54">
        <v>0</v>
      </c>
      <c r="J54">
        <f>2/100</f>
        <v>0.02</v>
      </c>
      <c r="K54">
        <f>0.5/100</f>
        <v>5.0000000000000001E-3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>4/100</f>
        <v>0.04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>
        <v>1</v>
      </c>
      <c r="B55">
        <v>295</v>
      </c>
      <c r="C55" s="2">
        <v>44643</v>
      </c>
      <c r="D55">
        <v>33.8044749945402</v>
      </c>
      <c r="E55">
        <v>-117.253916999325</v>
      </c>
      <c r="F55">
        <v>2.5</v>
      </c>
      <c r="G55">
        <f>1.5/100</f>
        <v>1.4999999999999999E-2</v>
      </c>
      <c r="H55">
        <f>0.1/100</f>
        <v>1E-3</v>
      </c>
      <c r="I55">
        <v>0</v>
      </c>
      <c r="J55">
        <f>2/100</f>
        <v>0.02</v>
      </c>
      <c r="K55">
        <f>0.1/100</f>
        <v>1E-3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5">
      <c r="A56">
        <v>1</v>
      </c>
      <c r="B56">
        <v>295</v>
      </c>
      <c r="C56" s="2">
        <v>44643</v>
      </c>
      <c r="D56">
        <v>33.804488992318497</v>
      </c>
      <c r="E56">
        <v>-117.25393502041599</v>
      </c>
      <c r="F56">
        <v>5</v>
      </c>
      <c r="G56">
        <f>0.1/100</f>
        <v>1E-3</v>
      </c>
      <c r="H56">
        <f>0.1/100</f>
        <v>1E-3</v>
      </c>
      <c r="I56">
        <v>0</v>
      </c>
      <c r="J56">
        <f>4/100</f>
        <v>0.04</v>
      </c>
      <c r="K56">
        <f>1/100</f>
        <v>0.01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>4/100</f>
        <v>0.04</v>
      </c>
      <c r="W56">
        <v>0</v>
      </c>
      <c r="X56">
        <v>0</v>
      </c>
      <c r="Y56">
        <v>0</v>
      </c>
      <c r="Z56">
        <v>0</v>
      </c>
    </row>
    <row r="57" spans="1:26" x14ac:dyDescent="0.35">
      <c r="A57">
        <v>1</v>
      </c>
      <c r="B57">
        <v>295</v>
      </c>
      <c r="C57" s="2">
        <v>44643</v>
      </c>
      <c r="D57">
        <v>33.804488992318497</v>
      </c>
      <c r="E57">
        <v>-117.25393502041599</v>
      </c>
      <c r="F57">
        <v>5</v>
      </c>
      <c r="G57">
        <v>0</v>
      </c>
      <c r="H57">
        <v>0</v>
      </c>
      <c r="I57">
        <v>0</v>
      </c>
      <c r="J57">
        <f>1/100</f>
        <v>0.01</v>
      </c>
      <c r="K57">
        <f>1/100</f>
        <v>0.01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>14/100</f>
        <v>0.14000000000000001</v>
      </c>
      <c r="W57">
        <v>0</v>
      </c>
      <c r="X57">
        <v>0</v>
      </c>
      <c r="Y57">
        <v>0</v>
      </c>
      <c r="Z57">
        <v>0</v>
      </c>
    </row>
    <row r="58" spans="1:26" x14ac:dyDescent="0.35">
      <c r="A58">
        <v>1</v>
      </c>
      <c r="B58">
        <v>295</v>
      </c>
      <c r="C58" s="2">
        <v>44643</v>
      </c>
      <c r="D58">
        <v>33.804488992318497</v>
      </c>
      <c r="E58">
        <v>-117.25393502041599</v>
      </c>
      <c r="F58">
        <v>5</v>
      </c>
      <c r="G58">
        <f>5/100</f>
        <v>0.05</v>
      </c>
      <c r="H58">
        <f>0.1/100</f>
        <v>1E-3</v>
      </c>
      <c r="I58">
        <v>0</v>
      </c>
      <c r="J58">
        <f>2/100</f>
        <v>0.02</v>
      </c>
      <c r="K58">
        <f>0.25/100</f>
        <v>2.5000000000000001E-3</v>
      </c>
      <c r="L58">
        <v>0</v>
      </c>
      <c r="M58">
        <v>0</v>
      </c>
      <c r="N58">
        <v>0</v>
      </c>
      <c r="O58">
        <f>1/100</f>
        <v>0.01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>3/100</f>
        <v>0.03</v>
      </c>
      <c r="W58">
        <v>0</v>
      </c>
      <c r="X58">
        <v>0</v>
      </c>
      <c r="Y58">
        <v>0</v>
      </c>
      <c r="Z58">
        <v>0</v>
      </c>
    </row>
    <row r="59" spans="1:26" x14ac:dyDescent="0.35">
      <c r="A59">
        <v>1</v>
      </c>
      <c r="B59">
        <v>295</v>
      </c>
      <c r="C59" s="2">
        <v>44643</v>
      </c>
      <c r="D59">
        <v>33.804513970389898</v>
      </c>
      <c r="E59">
        <v>-117.253976007923</v>
      </c>
      <c r="F59">
        <v>10</v>
      </c>
      <c r="G59">
        <v>0</v>
      </c>
      <c r="H59">
        <v>0</v>
      </c>
      <c r="I59">
        <v>0</v>
      </c>
      <c r="J59">
        <v>0</v>
      </c>
      <c r="K59">
        <f>2/100</f>
        <v>0.02</v>
      </c>
      <c r="L59">
        <f>1/100</f>
        <v>0.01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5">
      <c r="A60">
        <v>1</v>
      </c>
      <c r="B60">
        <v>295</v>
      </c>
      <c r="C60" s="2">
        <v>44643</v>
      </c>
      <c r="D60">
        <v>33.804513970389898</v>
      </c>
      <c r="E60">
        <v>-117.253976007923</v>
      </c>
      <c r="F60">
        <v>10</v>
      </c>
      <c r="G60">
        <v>0</v>
      </c>
      <c r="H60">
        <v>0</v>
      </c>
      <c r="I60">
        <v>0</v>
      </c>
      <c r="J60">
        <v>0</v>
      </c>
      <c r="K60">
        <v>0</v>
      </c>
      <c r="L60">
        <f>2/100</f>
        <v>0.02</v>
      </c>
      <c r="M60">
        <v>0</v>
      </c>
      <c r="N60">
        <v>0</v>
      </c>
      <c r="O60">
        <v>0</v>
      </c>
      <c r="P60">
        <v>0</v>
      </c>
      <c r="Q60">
        <f>27/100</f>
        <v>0.27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5">
      <c r="A61">
        <v>1</v>
      </c>
      <c r="B61">
        <v>295</v>
      </c>
      <c r="C61" s="2">
        <v>44643</v>
      </c>
      <c r="D61">
        <v>33.804513970389898</v>
      </c>
      <c r="E61">
        <v>-117.253976007923</v>
      </c>
      <c r="F61">
        <v>10</v>
      </c>
      <c r="G61">
        <f>0.5/100</f>
        <v>5.0000000000000001E-3</v>
      </c>
      <c r="H61">
        <v>0</v>
      </c>
      <c r="I61">
        <v>0</v>
      </c>
      <c r="J61">
        <f>0.25/100</f>
        <v>2.5000000000000001E-3</v>
      </c>
      <c r="K61">
        <f>0.25/100</f>
        <v>2.5000000000000001E-3</v>
      </c>
      <c r="L61">
        <f>1.5/100</f>
        <v>1.4999999999999999E-2</v>
      </c>
      <c r="M61">
        <v>0</v>
      </c>
      <c r="N61">
        <v>0</v>
      </c>
      <c r="O61">
        <v>0</v>
      </c>
      <c r="P61">
        <v>0</v>
      </c>
      <c r="Q61">
        <v>0</v>
      </c>
      <c r="R61">
        <f>0.1/100</f>
        <v>1E-3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5">
      <c r="A62">
        <v>25</v>
      </c>
      <c r="B62">
        <v>67</v>
      </c>
      <c r="C62" s="2">
        <v>44645</v>
      </c>
      <c r="D62">
        <v>33.804439958184901</v>
      </c>
      <c r="E62">
        <v>-117.253772998228</v>
      </c>
      <c r="F62">
        <v>0</v>
      </c>
      <c r="G62">
        <v>0</v>
      </c>
      <c r="H62">
        <f>0.1/100</f>
        <v>1E-3</v>
      </c>
      <c r="I62">
        <f>1/100</f>
        <v>0.01</v>
      </c>
      <c r="J62">
        <f>2/100</f>
        <v>0.02</v>
      </c>
      <c r="K62">
        <v>0</v>
      </c>
      <c r="L62">
        <v>0</v>
      </c>
      <c r="M62">
        <f>4.25/100</f>
        <v>4.2500000000000003E-2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5">
      <c r="A63">
        <v>25</v>
      </c>
      <c r="B63">
        <v>187</v>
      </c>
      <c r="C63" s="2">
        <v>44645</v>
      </c>
      <c r="D63">
        <v>33.804439958184901</v>
      </c>
      <c r="E63">
        <v>-117.253772998228</v>
      </c>
      <c r="F63">
        <v>0</v>
      </c>
      <c r="G63">
        <v>0</v>
      </c>
      <c r="H63">
        <f>0.1/100</f>
        <v>1E-3</v>
      </c>
      <c r="I63">
        <f>0.5/100</f>
        <v>5.0000000000000001E-3</v>
      </c>
      <c r="J63">
        <v>0</v>
      </c>
      <c r="K63">
        <v>0</v>
      </c>
      <c r="L63">
        <v>0</v>
      </c>
      <c r="M63">
        <f>9/100</f>
        <v>0.09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5">
      <c r="A64">
        <v>25</v>
      </c>
      <c r="B64">
        <v>307</v>
      </c>
      <c r="C64" s="2">
        <v>44645</v>
      </c>
      <c r="D64">
        <v>33.804439958184901</v>
      </c>
      <c r="E64">
        <v>-117.253772998228</v>
      </c>
      <c r="F64">
        <v>0</v>
      </c>
      <c r="G64">
        <v>0</v>
      </c>
      <c r="H64">
        <f>0.5/100</f>
        <v>5.0000000000000001E-3</v>
      </c>
      <c r="I64">
        <f>0.1/100</f>
        <v>1E-3</v>
      </c>
      <c r="J64">
        <f>3/100</f>
        <v>0.03</v>
      </c>
      <c r="K64">
        <v>0</v>
      </c>
      <c r="L64">
        <v>0</v>
      </c>
      <c r="M64">
        <f>2/100</f>
        <v>0.02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5">
      <c r="A65">
        <v>25</v>
      </c>
      <c r="B65">
        <v>187</v>
      </c>
      <c r="C65" s="2">
        <v>44645</v>
      </c>
      <c r="D65">
        <v>33.804412968456703</v>
      </c>
      <c r="E65">
        <v>-117.253785990178</v>
      </c>
      <c r="F65">
        <v>2.5</v>
      </c>
      <c r="G65">
        <v>0</v>
      </c>
      <c r="H65">
        <f>0.25/100</f>
        <v>2.5000000000000001E-3</v>
      </c>
      <c r="I65">
        <v>0</v>
      </c>
      <c r="J65">
        <f>4/100</f>
        <v>0.04</v>
      </c>
      <c r="K65">
        <f>0.25/100</f>
        <v>2.5000000000000001E-3</v>
      </c>
      <c r="L65">
        <v>0</v>
      </c>
      <c r="M65">
        <f>2/100</f>
        <v>0.02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5">
      <c r="A66">
        <v>25</v>
      </c>
      <c r="B66">
        <v>187</v>
      </c>
      <c r="C66" s="2">
        <v>44645</v>
      </c>
      <c r="D66">
        <v>33.804412968456703</v>
      </c>
      <c r="E66">
        <v>-117.253785990178</v>
      </c>
      <c r="F66">
        <v>2.5</v>
      </c>
      <c r="G66">
        <v>0</v>
      </c>
      <c r="H66">
        <f>0.25/100</f>
        <v>2.5000000000000001E-3</v>
      </c>
      <c r="I66">
        <v>0</v>
      </c>
      <c r="J66">
        <f>4/100</f>
        <v>0.04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5">
      <c r="A67">
        <v>25</v>
      </c>
      <c r="B67">
        <v>187</v>
      </c>
      <c r="C67" s="2">
        <v>44645</v>
      </c>
      <c r="D67">
        <v>33.804412968456703</v>
      </c>
      <c r="E67">
        <v>-117.253785990178</v>
      </c>
      <c r="F67">
        <v>2.5</v>
      </c>
      <c r="G67">
        <v>0</v>
      </c>
      <c r="H67">
        <f>0.5/100</f>
        <v>5.0000000000000001E-3</v>
      </c>
      <c r="I67">
        <f>0.1/100</f>
        <v>1E-3</v>
      </c>
      <c r="J67">
        <f>5/100</f>
        <v>0.05</v>
      </c>
      <c r="K67">
        <f>0.5/100</f>
        <v>5.0000000000000001E-3</v>
      </c>
      <c r="L67">
        <v>0</v>
      </c>
      <c r="M67">
        <f>3/100</f>
        <v>0.03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5">
      <c r="A68">
        <v>25</v>
      </c>
      <c r="B68">
        <v>187</v>
      </c>
      <c r="C68" s="2">
        <v>44645</v>
      </c>
      <c r="D68">
        <v>33.804397964849997</v>
      </c>
      <c r="E68">
        <v>-117.25379797630001</v>
      </c>
      <c r="F68">
        <v>5</v>
      </c>
      <c r="G68">
        <v>0</v>
      </c>
      <c r="H68">
        <f>1/100</f>
        <v>0.01</v>
      </c>
      <c r="I68">
        <v>0</v>
      </c>
      <c r="J68">
        <f>3/100</f>
        <v>0.03</v>
      </c>
      <c r="K68">
        <f>0.25/100</f>
        <v>2.5000000000000001E-3</v>
      </c>
      <c r="L68">
        <f>0.25/100</f>
        <v>2.5000000000000001E-3</v>
      </c>
      <c r="M68">
        <f>3/100</f>
        <v>0.03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5">
      <c r="A69">
        <v>25</v>
      </c>
      <c r="B69">
        <v>187</v>
      </c>
      <c r="C69" s="2">
        <v>44645</v>
      </c>
      <c r="D69">
        <v>33.804397964849997</v>
      </c>
      <c r="E69">
        <v>-117.25379797630001</v>
      </c>
      <c r="F69">
        <v>5</v>
      </c>
      <c r="G69">
        <v>0</v>
      </c>
      <c r="H69">
        <f>1/100</f>
        <v>0.01</v>
      </c>
      <c r="I69">
        <f>12/100</f>
        <v>0.12</v>
      </c>
      <c r="J69">
        <v>0</v>
      </c>
      <c r="K69">
        <f>7/100</f>
        <v>7.0000000000000007E-2</v>
      </c>
      <c r="L69">
        <v>0</v>
      </c>
      <c r="M69">
        <f>6/100</f>
        <v>0.06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5">
      <c r="A70">
        <v>25</v>
      </c>
      <c r="B70">
        <v>187</v>
      </c>
      <c r="C70" s="2">
        <v>44645</v>
      </c>
      <c r="D70">
        <v>33.804397964849997</v>
      </c>
      <c r="E70">
        <v>-117.25379797630001</v>
      </c>
      <c r="F70">
        <v>5</v>
      </c>
      <c r="G70">
        <v>0</v>
      </c>
      <c r="H70">
        <f>7/100</f>
        <v>7.0000000000000007E-2</v>
      </c>
      <c r="I70">
        <f>3/100</f>
        <v>0.03</v>
      </c>
      <c r="J70">
        <f>2/100</f>
        <v>0.02</v>
      </c>
      <c r="K70">
        <v>0</v>
      </c>
      <c r="L70">
        <f>0.25/100</f>
        <v>2.5000000000000001E-3</v>
      </c>
      <c r="M70">
        <f>9/100</f>
        <v>0.09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5">
      <c r="A71">
        <v>25</v>
      </c>
      <c r="B71">
        <v>187</v>
      </c>
      <c r="C71" s="2">
        <v>44645</v>
      </c>
      <c r="D71">
        <v>33.804353037848998</v>
      </c>
      <c r="E71">
        <v>-117.253818009048</v>
      </c>
      <c r="F71">
        <v>10</v>
      </c>
      <c r="G71">
        <v>0</v>
      </c>
      <c r="H71">
        <v>0</v>
      </c>
      <c r="I71">
        <f>0.5/100</f>
        <v>5.0000000000000001E-3</v>
      </c>
      <c r="J71">
        <f>14/100</f>
        <v>0.14000000000000001</v>
      </c>
      <c r="K71">
        <v>0</v>
      </c>
      <c r="L71">
        <f>1/100</f>
        <v>0.01</v>
      </c>
      <c r="M71">
        <f>4/100</f>
        <v>0.04</v>
      </c>
      <c r="N71">
        <v>0</v>
      </c>
      <c r="O71">
        <f>1.5/100</f>
        <v>1.4999999999999999E-2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5">
      <c r="A72">
        <v>25</v>
      </c>
      <c r="B72">
        <v>187</v>
      </c>
      <c r="C72" s="2">
        <v>44645</v>
      </c>
      <c r="D72">
        <v>33.804353037848998</v>
      </c>
      <c r="E72">
        <v>-117.253818009048</v>
      </c>
      <c r="F72">
        <v>10</v>
      </c>
      <c r="G72">
        <f>4/100</f>
        <v>0.04</v>
      </c>
      <c r="H72">
        <v>0</v>
      </c>
      <c r="I72">
        <v>0</v>
      </c>
      <c r="J72">
        <f>4/100</f>
        <v>0.04</v>
      </c>
      <c r="K72">
        <v>0</v>
      </c>
      <c r="L72">
        <f>2/100</f>
        <v>0.02</v>
      </c>
      <c r="M72">
        <f>1/100</f>
        <v>0.01</v>
      </c>
      <c r="N72">
        <v>0</v>
      </c>
      <c r="O72">
        <f>0.5/100</f>
        <v>5.0000000000000001E-3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5">
      <c r="A73">
        <v>25</v>
      </c>
      <c r="B73">
        <v>187</v>
      </c>
      <c r="C73" s="2">
        <v>44645</v>
      </c>
      <c r="D73">
        <v>33.804353037848998</v>
      </c>
      <c r="E73">
        <v>-117.253818009048</v>
      </c>
      <c r="F73">
        <v>10</v>
      </c>
      <c r="G73">
        <v>0</v>
      </c>
      <c r="H73">
        <v>0</v>
      </c>
      <c r="I73">
        <f>0.1/100</f>
        <v>1E-3</v>
      </c>
      <c r="J73">
        <f>1/100</f>
        <v>0.01</v>
      </c>
      <c r="K73">
        <v>0</v>
      </c>
      <c r="L73">
        <v>0</v>
      </c>
      <c r="M73">
        <f>1/100</f>
        <v>0.01</v>
      </c>
      <c r="N73">
        <v>0</v>
      </c>
      <c r="O73">
        <f>1/100</f>
        <v>0.01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5">
      <c r="A74">
        <v>5</v>
      </c>
      <c r="B74">
        <v>113</v>
      </c>
      <c r="C74" s="2">
        <v>44645</v>
      </c>
      <c r="D74">
        <v>33.804523022845302</v>
      </c>
      <c r="E74">
        <v>-117.253782972693</v>
      </c>
      <c r="F74">
        <v>0</v>
      </c>
      <c r="G74">
        <f>9/100</f>
        <v>0.09</v>
      </c>
      <c r="H74">
        <v>0</v>
      </c>
      <c r="I74">
        <v>0</v>
      </c>
      <c r="J74">
        <f>1.5/100</f>
        <v>1.4999999999999999E-2</v>
      </c>
      <c r="K74">
        <v>0</v>
      </c>
      <c r="L74">
        <f>0.25/100</f>
        <v>2.5000000000000001E-3</v>
      </c>
      <c r="M74">
        <v>0</v>
      </c>
      <c r="N74">
        <v>0</v>
      </c>
      <c r="O74">
        <f>0.5/100</f>
        <v>5.0000000000000001E-3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5">
      <c r="A75">
        <v>5</v>
      </c>
      <c r="B75">
        <v>233</v>
      </c>
      <c r="C75" s="2">
        <v>44645</v>
      </c>
      <c r="D75">
        <v>33.804523022845302</v>
      </c>
      <c r="E75">
        <v>-117.253782972693</v>
      </c>
      <c r="F75">
        <v>0</v>
      </c>
      <c r="G75">
        <v>0</v>
      </c>
      <c r="H75">
        <f>0.1/100</f>
        <v>1E-3</v>
      </c>
      <c r="I75">
        <v>0</v>
      </c>
      <c r="J75">
        <f>4/100</f>
        <v>0.04</v>
      </c>
      <c r="K75">
        <f>3/100</f>
        <v>0.03</v>
      </c>
      <c r="L75">
        <f>1.5/100</f>
        <v>1.4999999999999999E-2</v>
      </c>
      <c r="M75">
        <f>3/100</f>
        <v>0.03</v>
      </c>
      <c r="N75">
        <v>0</v>
      </c>
      <c r="O75">
        <v>0</v>
      </c>
      <c r="P75">
        <v>0</v>
      </c>
      <c r="Q75">
        <v>0</v>
      </c>
      <c r="R75">
        <f>4/100</f>
        <v>0.04</v>
      </c>
      <c r="S75">
        <v>0</v>
      </c>
      <c r="T75">
        <v>0</v>
      </c>
      <c r="U75">
        <v>0</v>
      </c>
      <c r="V75">
        <v>0</v>
      </c>
      <c r="W75">
        <f>10/100</f>
        <v>0.1</v>
      </c>
      <c r="X75">
        <v>0</v>
      </c>
      <c r="Y75">
        <v>0</v>
      </c>
      <c r="Z75">
        <v>0</v>
      </c>
    </row>
    <row r="76" spans="1:26" x14ac:dyDescent="0.35">
      <c r="A76">
        <v>5</v>
      </c>
      <c r="B76">
        <v>353</v>
      </c>
      <c r="C76" s="2">
        <v>44645</v>
      </c>
      <c r="D76">
        <v>33.804523022845302</v>
      </c>
      <c r="E76">
        <v>-117.253782972693</v>
      </c>
      <c r="F76">
        <v>0</v>
      </c>
      <c r="G76">
        <v>0</v>
      </c>
      <c r="H76">
        <v>0</v>
      </c>
      <c r="I76">
        <v>0</v>
      </c>
      <c r="J76">
        <f>4/100</f>
        <v>0.04</v>
      </c>
      <c r="K76">
        <v>0</v>
      </c>
      <c r="L76">
        <v>0</v>
      </c>
      <c r="M76">
        <f>4/100</f>
        <v>0.04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4/100</f>
        <v>0.04</v>
      </c>
      <c r="X76">
        <v>0</v>
      </c>
      <c r="Y76">
        <v>0</v>
      </c>
      <c r="Z76">
        <v>0</v>
      </c>
    </row>
    <row r="77" spans="1:26" x14ac:dyDescent="0.35">
      <c r="A77">
        <v>5</v>
      </c>
      <c r="B77">
        <v>353</v>
      </c>
      <c r="C77" s="2">
        <v>44645</v>
      </c>
      <c r="D77">
        <v>33.8045269623398</v>
      </c>
      <c r="E77">
        <v>-117.253814991563</v>
      </c>
      <c r="F77">
        <v>2.5</v>
      </c>
      <c r="G77">
        <f>3/100</f>
        <v>0.03</v>
      </c>
      <c r="H77">
        <f>1/100</f>
        <v>0.01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53/100</f>
        <v>0.53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5">
      <c r="A78">
        <v>5</v>
      </c>
      <c r="B78">
        <v>353</v>
      </c>
      <c r="C78" s="2">
        <v>44645</v>
      </c>
      <c r="D78">
        <v>33.8045269623398</v>
      </c>
      <c r="E78">
        <v>-117.253814991563</v>
      </c>
      <c r="F78">
        <v>2.5</v>
      </c>
      <c r="G78">
        <f>2/100</f>
        <v>0.02</v>
      </c>
      <c r="H78">
        <f>0.25/100</f>
        <v>2.5000000000000001E-3</v>
      </c>
      <c r="I78">
        <f>0.25/100</f>
        <v>2.5000000000000001E-3</v>
      </c>
      <c r="J78">
        <v>0</v>
      </c>
      <c r="K78">
        <v>0</v>
      </c>
      <c r="L78">
        <v>0</v>
      </c>
      <c r="M78">
        <f>0.1/100</f>
        <v>1E-3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44/100</f>
        <v>0.44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5">
      <c r="A79">
        <v>5</v>
      </c>
      <c r="B79">
        <v>353</v>
      </c>
      <c r="C79" s="2">
        <v>44645</v>
      </c>
      <c r="D79">
        <v>33.8045269623398</v>
      </c>
      <c r="E79">
        <v>-117.253814991563</v>
      </c>
      <c r="F79">
        <v>2.5</v>
      </c>
      <c r="G79">
        <f>2/100</f>
        <v>0.02</v>
      </c>
      <c r="H79">
        <v>0</v>
      </c>
      <c r="I79">
        <v>0</v>
      </c>
      <c r="J79">
        <v>0</v>
      </c>
      <c r="K79">
        <v>0</v>
      </c>
      <c r="L79">
        <v>0</v>
      </c>
      <c r="M79">
        <f>0.1/100</f>
        <v>1E-3</v>
      </c>
      <c r="N79">
        <v>0</v>
      </c>
      <c r="O79">
        <f>0.1/100</f>
        <v>1E-3</v>
      </c>
      <c r="P79">
        <v>0</v>
      </c>
      <c r="Q79">
        <v>0</v>
      </c>
      <c r="R79">
        <v>0</v>
      </c>
      <c r="S79">
        <v>0</v>
      </c>
      <c r="T79">
        <v>0</v>
      </c>
      <c r="U79">
        <f>8/100</f>
        <v>0.08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35">
      <c r="A80">
        <v>5</v>
      </c>
      <c r="B80">
        <v>353</v>
      </c>
      <c r="C80" s="2">
        <v>44645</v>
      </c>
      <c r="D80">
        <v>33.804525034502099</v>
      </c>
      <c r="E80">
        <v>-117.253839969635</v>
      </c>
      <c r="F80">
        <v>5</v>
      </c>
      <c r="G80">
        <v>0</v>
      </c>
      <c r="H80">
        <f>1/100</f>
        <v>0.01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56/100</f>
        <v>0.56000000000000005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5">
      <c r="A81">
        <v>5</v>
      </c>
      <c r="B81">
        <v>353</v>
      </c>
      <c r="C81" s="2">
        <v>44645</v>
      </c>
      <c r="D81">
        <v>33.804525034502099</v>
      </c>
      <c r="E81">
        <v>-117.253839969635</v>
      </c>
      <c r="F81">
        <v>5</v>
      </c>
      <c r="G81">
        <v>0</v>
      </c>
      <c r="H81">
        <f>0.1/100</f>
        <v>1E-3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20/100</f>
        <v>0.2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5">
      <c r="A82">
        <v>5</v>
      </c>
      <c r="B82">
        <v>353</v>
      </c>
      <c r="C82" s="2">
        <v>44645</v>
      </c>
      <c r="D82">
        <v>33.804525034502099</v>
      </c>
      <c r="E82">
        <v>-117.253839969635</v>
      </c>
      <c r="F82">
        <v>5</v>
      </c>
      <c r="G82">
        <v>0</v>
      </c>
      <c r="H82">
        <v>0</v>
      </c>
      <c r="I82">
        <f>1/100</f>
        <v>0.01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>16/100</f>
        <v>0.16</v>
      </c>
      <c r="W82">
        <v>0</v>
      </c>
      <c r="X82">
        <v>0</v>
      </c>
      <c r="Y82">
        <v>0</v>
      </c>
      <c r="Z82">
        <v>0</v>
      </c>
    </row>
    <row r="83" spans="1:26" x14ac:dyDescent="0.35">
      <c r="A83">
        <v>5</v>
      </c>
      <c r="B83">
        <v>353</v>
      </c>
      <c r="C83" s="2">
        <v>44645</v>
      </c>
      <c r="D83">
        <v>33.804523022845302</v>
      </c>
      <c r="E83">
        <v>-117.253881962969</v>
      </c>
      <c r="F83">
        <v>10</v>
      </c>
      <c r="G83">
        <f>0.5/100</f>
        <v>5.0000000000000001E-3</v>
      </c>
      <c r="H83">
        <v>0</v>
      </c>
      <c r="I83">
        <v>0</v>
      </c>
      <c r="J83">
        <f>1/100</f>
        <v>0.01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10/100</f>
        <v>0.1</v>
      </c>
      <c r="V83">
        <v>0</v>
      </c>
      <c r="W83">
        <f>1.5/100</f>
        <v>1.4999999999999999E-2</v>
      </c>
      <c r="X83">
        <v>0</v>
      </c>
      <c r="Y83">
        <v>0</v>
      </c>
      <c r="Z83">
        <v>0</v>
      </c>
    </row>
    <row r="84" spans="1:26" x14ac:dyDescent="0.35">
      <c r="A84">
        <v>5</v>
      </c>
      <c r="B84">
        <v>353</v>
      </c>
      <c r="C84" s="2">
        <v>44645</v>
      </c>
      <c r="D84">
        <v>33.804523022845302</v>
      </c>
      <c r="E84">
        <v>-117.253881962969</v>
      </c>
      <c r="F84">
        <v>10</v>
      </c>
      <c r="G84">
        <f>0.5/100</f>
        <v>5.0000000000000001E-3</v>
      </c>
      <c r="H84">
        <v>0</v>
      </c>
      <c r="I84">
        <v>0</v>
      </c>
      <c r="J84">
        <f>1/100</f>
        <v>0.01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>0.25/100</f>
        <v>2.5000000000000001E-3</v>
      </c>
      <c r="X84">
        <v>0</v>
      </c>
      <c r="Y84">
        <v>0</v>
      </c>
      <c r="Z84">
        <v>0</v>
      </c>
    </row>
    <row r="85" spans="1:26" x14ac:dyDescent="0.35">
      <c r="A85">
        <v>5</v>
      </c>
      <c r="B85">
        <v>353</v>
      </c>
      <c r="C85" s="2">
        <v>44645</v>
      </c>
      <c r="D85">
        <v>33.804523022845302</v>
      </c>
      <c r="E85">
        <v>-117.253881962969</v>
      </c>
      <c r="F85">
        <v>10</v>
      </c>
      <c r="G85">
        <v>0</v>
      </c>
      <c r="H85">
        <f>0.1/100</f>
        <v>1E-3</v>
      </c>
      <c r="I85">
        <v>0</v>
      </c>
      <c r="J85">
        <f>1/100</f>
        <v>0.01</v>
      </c>
      <c r="K85">
        <v>0</v>
      </c>
      <c r="L85">
        <v>0</v>
      </c>
      <c r="M85">
        <f>0.25/100</f>
        <v>2.5000000000000001E-3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5">
      <c r="A86">
        <v>4</v>
      </c>
      <c r="B86">
        <v>57</v>
      </c>
      <c r="C86" s="2">
        <v>44645</v>
      </c>
      <c r="D86">
        <v>33.8044749945402</v>
      </c>
      <c r="E86">
        <v>-117.25364400073801</v>
      </c>
      <c r="F86">
        <v>0</v>
      </c>
      <c r="G86" s="3">
        <v>0.03</v>
      </c>
      <c r="H86">
        <v>0</v>
      </c>
      <c r="I86">
        <v>0</v>
      </c>
      <c r="J86">
        <f>3/100</f>
        <v>0.03</v>
      </c>
      <c r="K86">
        <v>0</v>
      </c>
      <c r="L86">
        <v>0</v>
      </c>
      <c r="M86">
        <f>10/100</f>
        <v>0.1</v>
      </c>
      <c r="N86">
        <v>0</v>
      </c>
      <c r="O86">
        <f>3/100</f>
        <v>0.03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>2/100</f>
        <v>0.02</v>
      </c>
      <c r="X86">
        <v>0</v>
      </c>
      <c r="Y86">
        <v>0</v>
      </c>
      <c r="Z86">
        <v>0</v>
      </c>
    </row>
    <row r="87" spans="1:26" x14ac:dyDescent="0.35">
      <c r="A87">
        <v>4</v>
      </c>
      <c r="B87">
        <v>177</v>
      </c>
      <c r="C87" s="2">
        <v>44645</v>
      </c>
      <c r="D87">
        <v>33.8044749945402</v>
      </c>
      <c r="E87">
        <v>-117.25364400073801</v>
      </c>
      <c r="F87">
        <v>0</v>
      </c>
      <c r="G87">
        <f>10/100</f>
        <v>0.1</v>
      </c>
      <c r="H87">
        <f>0.1/100</f>
        <v>1E-3</v>
      </c>
      <c r="I87">
        <v>0</v>
      </c>
      <c r="J87">
        <f>1/100</f>
        <v>0.01</v>
      </c>
      <c r="K87">
        <f>1/100</f>
        <v>0.01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35">
      <c r="A88">
        <v>4</v>
      </c>
      <c r="B88">
        <v>297</v>
      </c>
      <c r="C88" s="2">
        <v>44645</v>
      </c>
      <c r="D88">
        <v>33.8044749945402</v>
      </c>
      <c r="E88">
        <v>-117.25364400073801</v>
      </c>
      <c r="F88">
        <v>0</v>
      </c>
      <c r="G88">
        <f>5/100</f>
        <v>0.05</v>
      </c>
      <c r="H88">
        <f>0.1/100</f>
        <v>1E-3</v>
      </c>
      <c r="I88">
        <v>0</v>
      </c>
      <c r="J88">
        <f>3/100</f>
        <v>0.03</v>
      </c>
      <c r="K88">
        <v>0</v>
      </c>
      <c r="L88">
        <v>0</v>
      </c>
      <c r="M88">
        <f>4/100</f>
        <v>0.04</v>
      </c>
      <c r="N88">
        <v>0</v>
      </c>
      <c r="O88">
        <f>2/100</f>
        <v>0.02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5">
      <c r="A89">
        <v>4</v>
      </c>
      <c r="B89">
        <v>120</v>
      </c>
      <c r="C89" s="2">
        <v>44645</v>
      </c>
      <c r="D89">
        <v>33.804465020075398</v>
      </c>
      <c r="E89">
        <v>-117.253622040152</v>
      </c>
      <c r="F89">
        <v>2.5</v>
      </c>
      <c r="G89">
        <f>5/100</f>
        <v>0.05</v>
      </c>
      <c r="H89">
        <f>10/100</f>
        <v>0.1</v>
      </c>
      <c r="I89">
        <v>0</v>
      </c>
      <c r="J89">
        <f>3/100</f>
        <v>0.03</v>
      </c>
      <c r="K89">
        <v>0</v>
      </c>
      <c r="L89">
        <f>0.25/100</f>
        <v>2.5000000000000001E-3</v>
      </c>
      <c r="M89">
        <f>1/100</f>
        <v>0.01</v>
      </c>
      <c r="N89">
        <v>0</v>
      </c>
      <c r="O89">
        <f>1/100</f>
        <v>0.01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5">
      <c r="A90">
        <v>4</v>
      </c>
      <c r="B90">
        <v>120</v>
      </c>
      <c r="C90" s="2">
        <v>44645</v>
      </c>
      <c r="D90">
        <v>33.804465020075398</v>
      </c>
      <c r="E90">
        <v>-117.253622040152</v>
      </c>
      <c r="F90">
        <v>2.5</v>
      </c>
      <c r="G90">
        <f>5/100</f>
        <v>0.05</v>
      </c>
      <c r="H90">
        <f>1/100</f>
        <v>0.01</v>
      </c>
      <c r="I90">
        <v>0</v>
      </c>
      <c r="J90">
        <f>1/100</f>
        <v>0.01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>0.5/100</f>
        <v>5.0000000000000001E-3</v>
      </c>
      <c r="X90">
        <v>0</v>
      </c>
      <c r="Y90">
        <v>0</v>
      </c>
      <c r="Z90">
        <v>0</v>
      </c>
    </row>
    <row r="91" spans="1:26" x14ac:dyDescent="0.35">
      <c r="A91">
        <v>4</v>
      </c>
      <c r="B91">
        <v>120</v>
      </c>
      <c r="C91" s="2">
        <v>44645</v>
      </c>
      <c r="D91">
        <v>33.804465020075398</v>
      </c>
      <c r="E91">
        <v>-117.253622040152</v>
      </c>
      <c r="F91">
        <v>2.5</v>
      </c>
      <c r="G91">
        <f>4/100</f>
        <v>0.04</v>
      </c>
      <c r="H91">
        <f>0.5/100</f>
        <v>5.0000000000000001E-3</v>
      </c>
      <c r="I91">
        <f>8/100</f>
        <v>0.08</v>
      </c>
      <c r="J91">
        <f>3/100</f>
        <v>0.03</v>
      </c>
      <c r="K91">
        <f>0.1/100</f>
        <v>1E-3</v>
      </c>
      <c r="L91">
        <f>1/100</f>
        <v>0.01</v>
      </c>
      <c r="M91">
        <f>3/100</f>
        <v>0.03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5">
      <c r="A92">
        <v>4</v>
      </c>
      <c r="B92">
        <v>120</v>
      </c>
      <c r="C92" s="2">
        <v>44645</v>
      </c>
      <c r="D92">
        <v>33.804453033953898</v>
      </c>
      <c r="E92">
        <v>-117.253596978262</v>
      </c>
      <c r="F92">
        <v>5</v>
      </c>
      <c r="G92">
        <v>0</v>
      </c>
      <c r="H92">
        <f>6/100</f>
        <v>0.06</v>
      </c>
      <c r="I92">
        <f>5/100</f>
        <v>0.05</v>
      </c>
      <c r="J92">
        <f>2/100</f>
        <v>0.02</v>
      </c>
      <c r="K92">
        <v>0</v>
      </c>
      <c r="L92">
        <v>0</v>
      </c>
      <c r="M92">
        <f>0.25/100</f>
        <v>2.5000000000000001E-3</v>
      </c>
      <c r="N92">
        <v>0</v>
      </c>
      <c r="O92">
        <f>0.25/100</f>
        <v>2.5000000000000001E-3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>1/100</f>
        <v>0.01</v>
      </c>
      <c r="X92">
        <v>0</v>
      </c>
      <c r="Y92">
        <v>0</v>
      </c>
      <c r="Z92">
        <v>0</v>
      </c>
    </row>
    <row r="93" spans="1:26" x14ac:dyDescent="0.35">
      <c r="A93">
        <v>4</v>
      </c>
      <c r="B93">
        <v>120</v>
      </c>
      <c r="C93" s="2">
        <v>44645</v>
      </c>
      <c r="D93">
        <v>33.804453033953898</v>
      </c>
      <c r="E93">
        <v>-117.253596978262</v>
      </c>
      <c r="F93">
        <v>5</v>
      </c>
      <c r="G93">
        <v>0</v>
      </c>
      <c r="H93">
        <f>2/100</f>
        <v>0.02</v>
      </c>
      <c r="I93">
        <f>0.25/100</f>
        <v>2.5000000000000001E-3</v>
      </c>
      <c r="J93">
        <f>9/100</f>
        <v>0.09</v>
      </c>
      <c r="K93">
        <v>0</v>
      </c>
      <c r="L93">
        <v>0</v>
      </c>
      <c r="M93">
        <f>1/100</f>
        <v>0.01</v>
      </c>
      <c r="N93">
        <v>0</v>
      </c>
      <c r="O93">
        <f>0.5/100</f>
        <v>5.0000000000000001E-3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5">
      <c r="A94">
        <v>4</v>
      </c>
      <c r="B94">
        <v>120</v>
      </c>
      <c r="C94" s="2">
        <v>44645</v>
      </c>
      <c r="D94">
        <v>33.804453033953898</v>
      </c>
      <c r="E94">
        <v>-117.253596978262</v>
      </c>
      <c r="F94">
        <v>5</v>
      </c>
      <c r="G94">
        <f>0.5/100</f>
        <v>5.0000000000000001E-3</v>
      </c>
      <c r="H94">
        <f>4/100</f>
        <v>0.04</v>
      </c>
      <c r="I94">
        <f>0.1/100</f>
        <v>1E-3</v>
      </c>
      <c r="J94">
        <v>0</v>
      </c>
      <c r="K94">
        <v>0</v>
      </c>
      <c r="L94">
        <v>0</v>
      </c>
      <c r="M94">
        <v>0</v>
      </c>
      <c r="N94">
        <v>0</v>
      </c>
      <c r="O94">
        <f>0.5/100</f>
        <v>5.0000000000000001E-3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5">
      <c r="A95">
        <v>4</v>
      </c>
      <c r="B95">
        <v>120</v>
      </c>
      <c r="C95" s="2">
        <v>44645</v>
      </c>
      <c r="D95">
        <v>33.804421015083697</v>
      </c>
      <c r="E95">
        <v>-117.253556996583</v>
      </c>
      <c r="F95">
        <v>10</v>
      </c>
      <c r="G95">
        <f>6/100</f>
        <v>0.06</v>
      </c>
      <c r="H95">
        <v>0</v>
      </c>
      <c r="I95">
        <v>0</v>
      </c>
      <c r="J95">
        <f>1/100</f>
        <v>0.01</v>
      </c>
      <c r="K95">
        <f>1/100</f>
        <v>0.01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5">
      <c r="A96">
        <v>4</v>
      </c>
      <c r="B96">
        <v>120</v>
      </c>
      <c r="C96" s="2">
        <v>44645</v>
      </c>
      <c r="D96">
        <v>33.804421015083697</v>
      </c>
      <c r="E96">
        <v>-117.253556996583</v>
      </c>
      <c r="F96">
        <v>10</v>
      </c>
      <c r="G96">
        <f>3/100</f>
        <v>0.03</v>
      </c>
      <c r="H96">
        <v>0</v>
      </c>
      <c r="I96">
        <v>0</v>
      </c>
      <c r="J96">
        <f>2/100</f>
        <v>0.02</v>
      </c>
      <c r="K96">
        <f>0.25/100</f>
        <v>2.5000000000000001E-3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35">
      <c r="A97">
        <v>4</v>
      </c>
      <c r="B97">
        <v>120</v>
      </c>
      <c r="C97" s="2">
        <v>44645</v>
      </c>
      <c r="D97">
        <v>33.804421015083697</v>
      </c>
      <c r="E97">
        <v>-117.253556996583</v>
      </c>
      <c r="F97">
        <v>10</v>
      </c>
      <c r="G97">
        <f>1/100</f>
        <v>0.01</v>
      </c>
      <c r="H97">
        <f>1/100</f>
        <v>0.01</v>
      </c>
      <c r="I97">
        <v>0</v>
      </c>
      <c r="J97">
        <f>2/100</f>
        <v>0.02</v>
      </c>
      <c r="K97">
        <f>2/100</f>
        <v>0.02</v>
      </c>
      <c r="L97">
        <v>0</v>
      </c>
      <c r="M97">
        <v>0</v>
      </c>
      <c r="N97">
        <v>0</v>
      </c>
      <c r="O97">
        <f>1/100</f>
        <v>0.01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35">
      <c r="A98">
        <v>20</v>
      </c>
      <c r="B98">
        <v>118</v>
      </c>
      <c r="C98" s="2">
        <v>44645</v>
      </c>
      <c r="D98">
        <v>33.804331999272101</v>
      </c>
      <c r="E98">
        <v>-117.253464041277</v>
      </c>
      <c r="F98">
        <v>0</v>
      </c>
      <c r="G98">
        <f>1/100</f>
        <v>0.01</v>
      </c>
      <c r="H98">
        <v>0</v>
      </c>
      <c r="I98">
        <v>0</v>
      </c>
      <c r="J98">
        <f>7/100</f>
        <v>7.0000000000000007E-2</v>
      </c>
      <c r="K98">
        <f>5/100</f>
        <v>0.05</v>
      </c>
      <c r="L98">
        <v>0</v>
      </c>
      <c r="M98">
        <f>2/100</f>
        <v>0.02</v>
      </c>
      <c r="N98">
        <v>0</v>
      </c>
      <c r="O98">
        <v>0</v>
      </c>
      <c r="P98">
        <f>9/100</f>
        <v>0.09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5">
      <c r="A99">
        <v>20</v>
      </c>
      <c r="B99">
        <v>238</v>
      </c>
      <c r="C99" s="2">
        <v>44645</v>
      </c>
      <c r="D99">
        <v>33.804331999272101</v>
      </c>
      <c r="E99">
        <v>-117.253464041277</v>
      </c>
      <c r="F99">
        <v>0</v>
      </c>
      <c r="G99">
        <f>3/100</f>
        <v>0.03</v>
      </c>
      <c r="H99">
        <f>0.1/100</f>
        <v>1E-3</v>
      </c>
      <c r="I99">
        <v>0</v>
      </c>
      <c r="J99">
        <f>4/100</f>
        <v>0.04</v>
      </c>
      <c r="K99">
        <f>0.25/100</f>
        <v>2.5000000000000001E-3</v>
      </c>
      <c r="L99">
        <f>2/100</f>
        <v>0.02</v>
      </c>
      <c r="M99">
        <f>4/100</f>
        <v>0.04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5">
      <c r="A100">
        <v>20</v>
      </c>
      <c r="B100">
        <v>358</v>
      </c>
      <c r="C100" s="2">
        <v>44645</v>
      </c>
      <c r="D100">
        <v>33.804331999272101</v>
      </c>
      <c r="E100">
        <v>-117.253464041277</v>
      </c>
      <c r="F100">
        <v>0</v>
      </c>
      <c r="G100">
        <f>7/100</f>
        <v>7.0000000000000007E-2</v>
      </c>
      <c r="H100">
        <f>0.25/100</f>
        <v>2.5000000000000001E-3</v>
      </c>
      <c r="I100">
        <v>0</v>
      </c>
      <c r="J100">
        <f>1/100</f>
        <v>0.01</v>
      </c>
      <c r="K100">
        <f>0.1/100</f>
        <v>1E-3</v>
      </c>
      <c r="L100">
        <v>0</v>
      </c>
      <c r="M100">
        <f>5/100</f>
        <v>0.05</v>
      </c>
      <c r="N100">
        <v>0</v>
      </c>
      <c r="O100">
        <f>1/100</f>
        <v>0.01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5">
      <c r="A101">
        <v>20</v>
      </c>
      <c r="B101">
        <v>238</v>
      </c>
      <c r="C101" s="2">
        <v>44645</v>
      </c>
      <c r="D101">
        <v>33.804318001493797</v>
      </c>
      <c r="E101">
        <v>-117.253498993813</v>
      </c>
      <c r="F101">
        <v>2.5</v>
      </c>
      <c r="G101">
        <v>0</v>
      </c>
      <c r="H101">
        <f>0.1/100</f>
        <v>1E-3</v>
      </c>
      <c r="I101">
        <v>0</v>
      </c>
      <c r="J101">
        <f>8/100</f>
        <v>0.08</v>
      </c>
      <c r="K101">
        <v>0</v>
      </c>
      <c r="L101">
        <f>1/100</f>
        <v>0.01</v>
      </c>
      <c r="M101">
        <f>0.5/100</f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5">
      <c r="A102">
        <v>20</v>
      </c>
      <c r="B102">
        <v>238</v>
      </c>
      <c r="C102" s="2">
        <v>44645</v>
      </c>
      <c r="D102">
        <v>33.804318001493797</v>
      </c>
      <c r="E102">
        <v>-117.253498993813</v>
      </c>
      <c r="F102">
        <v>2.5</v>
      </c>
      <c r="G102">
        <f>1/100</f>
        <v>0.01</v>
      </c>
      <c r="H102">
        <f>0.1/100</f>
        <v>1E-3</v>
      </c>
      <c r="I102">
        <v>0</v>
      </c>
      <c r="J102">
        <f>13/100</f>
        <v>0.13</v>
      </c>
      <c r="K102">
        <f>0.25/100</f>
        <v>2.5000000000000001E-3</v>
      </c>
      <c r="L102">
        <f>0.25/100</f>
        <v>2.5000000000000001E-3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5">
      <c r="A103">
        <v>20</v>
      </c>
      <c r="B103">
        <v>238</v>
      </c>
      <c r="C103" s="2">
        <v>44645</v>
      </c>
      <c r="D103">
        <v>33.804318001493797</v>
      </c>
      <c r="E103">
        <v>-117.253498993813</v>
      </c>
      <c r="F103">
        <v>2.5</v>
      </c>
      <c r="G103">
        <v>0</v>
      </c>
      <c r="H103">
        <v>0</v>
      </c>
      <c r="I103">
        <f>0.5/100</f>
        <v>5.0000000000000001E-3</v>
      </c>
      <c r="J103">
        <f>12/100</f>
        <v>0.12</v>
      </c>
      <c r="K103">
        <f>0.1/100</f>
        <v>1E-3</v>
      </c>
      <c r="L103">
        <v>0</v>
      </c>
      <c r="M103">
        <f>0.25/100</f>
        <v>2.5000000000000001E-3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5">
      <c r="A104">
        <v>20</v>
      </c>
      <c r="B104">
        <v>238</v>
      </c>
      <c r="C104" s="2">
        <v>44645</v>
      </c>
      <c r="D104">
        <v>33.804310960695098</v>
      </c>
      <c r="E104">
        <v>-117.253524977713</v>
      </c>
      <c r="F104">
        <v>5</v>
      </c>
      <c r="G104">
        <v>0</v>
      </c>
      <c r="H104">
        <f>0.25/100</f>
        <v>2.5000000000000001E-3</v>
      </c>
      <c r="I104">
        <v>0</v>
      </c>
      <c r="J104">
        <f>7/100</f>
        <v>7.0000000000000007E-2</v>
      </c>
      <c r="K104">
        <f>1/100</f>
        <v>0.01</v>
      </c>
      <c r="L104">
        <v>0</v>
      </c>
      <c r="M104">
        <f>0.25/100</f>
        <v>2.5000000000000001E-3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5">
      <c r="A105">
        <v>20</v>
      </c>
      <c r="B105">
        <v>238</v>
      </c>
      <c r="C105" s="2">
        <v>44645</v>
      </c>
      <c r="D105">
        <v>33.804310960695098</v>
      </c>
      <c r="E105">
        <v>-117.253524977713</v>
      </c>
      <c r="F105">
        <v>5</v>
      </c>
      <c r="G105">
        <f>1/100</f>
        <v>0.01</v>
      </c>
      <c r="H105">
        <v>0</v>
      </c>
      <c r="I105">
        <v>0</v>
      </c>
      <c r="J105">
        <f>6/100</f>
        <v>0.06</v>
      </c>
      <c r="K105">
        <f>1/100</f>
        <v>0.01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5">
      <c r="A106">
        <v>20</v>
      </c>
      <c r="B106">
        <v>238</v>
      </c>
      <c r="C106" s="2">
        <v>44645</v>
      </c>
      <c r="D106">
        <v>33.804310960695098</v>
      </c>
      <c r="E106">
        <v>-117.253524977713</v>
      </c>
      <c r="F106">
        <v>5</v>
      </c>
      <c r="G106">
        <v>0</v>
      </c>
      <c r="H106">
        <f>0.1/100</f>
        <v>1E-3</v>
      </c>
      <c r="I106">
        <v>0</v>
      </c>
      <c r="J106">
        <f>1/100</f>
        <v>0.01</v>
      </c>
      <c r="K106">
        <f>0.1/100</f>
        <v>1E-3</v>
      </c>
      <c r="L106">
        <v>0</v>
      </c>
      <c r="M106">
        <v>0</v>
      </c>
      <c r="N106">
        <v>0</v>
      </c>
      <c r="O106">
        <f>0.25/100</f>
        <v>2.5000000000000001E-3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5">
      <c r="A107">
        <v>20</v>
      </c>
      <c r="B107">
        <v>238</v>
      </c>
      <c r="C107" s="2">
        <v>44645</v>
      </c>
      <c r="D107">
        <v>33.804293023422296</v>
      </c>
      <c r="E107">
        <v>-117.253576023504</v>
      </c>
      <c r="F107">
        <v>10</v>
      </c>
      <c r="G107">
        <f>3/100</f>
        <v>0.03</v>
      </c>
      <c r="H107">
        <f>2/100</f>
        <v>0.02</v>
      </c>
      <c r="I107">
        <v>0</v>
      </c>
      <c r="J107">
        <f>4/100</f>
        <v>0.04</v>
      </c>
      <c r="K107">
        <f>2/100</f>
        <v>0.02</v>
      </c>
      <c r="L107">
        <f>0.5/100</f>
        <v>5.0000000000000001E-3</v>
      </c>
      <c r="M107">
        <f>0.5/100</f>
        <v>5.0000000000000001E-3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5">
      <c r="A108">
        <v>20</v>
      </c>
      <c r="B108">
        <v>238</v>
      </c>
      <c r="C108" s="2">
        <v>44645</v>
      </c>
      <c r="D108">
        <v>33.804293023422296</v>
      </c>
      <c r="E108">
        <v>-117.253576023504</v>
      </c>
      <c r="F108">
        <v>10</v>
      </c>
      <c r="G108">
        <f>1.5/100</f>
        <v>1.4999999999999999E-2</v>
      </c>
      <c r="H108">
        <f>3/100</f>
        <v>0.03</v>
      </c>
      <c r="I108">
        <v>0</v>
      </c>
      <c r="J108">
        <f>4/100</f>
        <v>0.04</v>
      </c>
      <c r="K108">
        <f>0.25/100</f>
        <v>2.5000000000000001E-3</v>
      </c>
      <c r="L108">
        <f>0.25/100</f>
        <v>2.5000000000000001E-3</v>
      </c>
      <c r="M108">
        <v>0</v>
      </c>
      <c r="N108">
        <v>0</v>
      </c>
      <c r="O108">
        <f>1/100</f>
        <v>0.01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5">
      <c r="A109">
        <v>20</v>
      </c>
      <c r="B109">
        <v>238</v>
      </c>
      <c r="C109" s="2">
        <v>44645</v>
      </c>
      <c r="D109">
        <v>33.804293023422296</v>
      </c>
      <c r="E109">
        <v>-117.253576023504</v>
      </c>
      <c r="F109">
        <v>10</v>
      </c>
      <c r="G109">
        <f>1.5/100</f>
        <v>1.4999999999999999E-2</v>
      </c>
      <c r="H109">
        <v>0</v>
      </c>
      <c r="I109">
        <v>0</v>
      </c>
      <c r="J109">
        <f>3/100</f>
        <v>0.03</v>
      </c>
      <c r="K109">
        <f>0.25/100</f>
        <v>2.5000000000000001E-3</v>
      </c>
      <c r="L109">
        <v>0</v>
      </c>
      <c r="M109">
        <f>1/100</f>
        <v>0.01</v>
      </c>
      <c r="N109">
        <v>0</v>
      </c>
      <c r="O109">
        <f>0.5/100</f>
        <v>5.0000000000000001E-3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5">
      <c r="A110">
        <v>6</v>
      </c>
      <c r="B110">
        <v>120</v>
      </c>
      <c r="C110" s="2">
        <v>44645</v>
      </c>
      <c r="D110">
        <v>33.804329987615297</v>
      </c>
      <c r="E110">
        <v>-117.2537200246</v>
      </c>
      <c r="F110">
        <v>0</v>
      </c>
      <c r="G110">
        <v>0</v>
      </c>
      <c r="H110">
        <v>0</v>
      </c>
      <c r="I110">
        <f>1/100</f>
        <v>0.01</v>
      </c>
      <c r="J110">
        <f>0.5/100</f>
        <v>5.0000000000000001E-3</v>
      </c>
      <c r="K110">
        <f>1/100</f>
        <v>0.01</v>
      </c>
      <c r="L110">
        <v>0</v>
      </c>
      <c r="M110">
        <f>17/100</f>
        <v>0.17</v>
      </c>
      <c r="N110">
        <v>0</v>
      </c>
      <c r="O110">
        <f>0.25/100</f>
        <v>2.5000000000000001E-3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>2/100</f>
        <v>0.02</v>
      </c>
      <c r="Y110">
        <v>0</v>
      </c>
      <c r="Z110">
        <v>0</v>
      </c>
    </row>
    <row r="111" spans="1:26" x14ac:dyDescent="0.35">
      <c r="A111">
        <v>6</v>
      </c>
      <c r="B111">
        <v>240</v>
      </c>
      <c r="C111" s="2">
        <v>44645</v>
      </c>
      <c r="D111">
        <v>33.804329987615297</v>
      </c>
      <c r="E111">
        <v>-117.2537200246</v>
      </c>
      <c r="F111">
        <v>0</v>
      </c>
      <c r="G111">
        <v>0</v>
      </c>
      <c r="H111">
        <v>0</v>
      </c>
      <c r="I111">
        <f>0.5/100</f>
        <v>5.0000000000000001E-3</v>
      </c>
      <c r="J111">
        <f>0.25/100</f>
        <v>2.5000000000000001E-3</v>
      </c>
      <c r="K111">
        <v>0</v>
      </c>
      <c r="L111">
        <v>0</v>
      </c>
      <c r="M111">
        <f>15/100</f>
        <v>0.15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5">
      <c r="A112">
        <v>6</v>
      </c>
      <c r="B112">
        <v>360</v>
      </c>
      <c r="C112" s="2">
        <v>44645</v>
      </c>
      <c r="D112">
        <v>33.804329987615297</v>
      </c>
      <c r="E112">
        <v>-117.2537200246</v>
      </c>
      <c r="F112">
        <v>0</v>
      </c>
      <c r="G112">
        <v>0</v>
      </c>
      <c r="H112">
        <v>0</v>
      </c>
      <c r="I112">
        <f>0.5/100</f>
        <v>5.0000000000000001E-3</v>
      </c>
      <c r="J112">
        <v>0</v>
      </c>
      <c r="K112">
        <v>0</v>
      </c>
      <c r="L112">
        <f>1/100</f>
        <v>0.01</v>
      </c>
      <c r="M112">
        <f>11/100</f>
        <v>0.11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5">
      <c r="A113">
        <v>6</v>
      </c>
      <c r="B113">
        <v>120</v>
      </c>
      <c r="C113" s="2">
        <v>44645</v>
      </c>
      <c r="D113">
        <v>33.804313978180197</v>
      </c>
      <c r="E113">
        <v>-117.253692029044</v>
      </c>
      <c r="F113">
        <v>2.5</v>
      </c>
      <c r="G113">
        <v>0</v>
      </c>
      <c r="H113">
        <f>0.25/100</f>
        <v>2.5000000000000001E-3</v>
      </c>
      <c r="I113">
        <v>0</v>
      </c>
      <c r="J113">
        <f>4/100</f>
        <v>0.04</v>
      </c>
      <c r="K113">
        <f>0.5/100</f>
        <v>5.0000000000000001E-3</v>
      </c>
      <c r="L113">
        <v>0</v>
      </c>
      <c r="M113">
        <f>2/100</f>
        <v>0.02</v>
      </c>
      <c r="N113">
        <v>0</v>
      </c>
      <c r="O113">
        <f>3/100</f>
        <v>0.03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5">
      <c r="A114">
        <v>6</v>
      </c>
      <c r="B114">
        <v>120</v>
      </c>
      <c r="C114" s="2">
        <v>44645</v>
      </c>
      <c r="D114">
        <v>33.804313978180197</v>
      </c>
      <c r="E114">
        <v>-117.253692029044</v>
      </c>
      <c r="F114">
        <v>2.5</v>
      </c>
      <c r="G114">
        <v>0</v>
      </c>
      <c r="H114">
        <f>0.25/100</f>
        <v>2.5000000000000001E-3</v>
      </c>
      <c r="I114">
        <f>0.5/100</f>
        <v>5.0000000000000001E-3</v>
      </c>
      <c r="J114">
        <f>1/100</f>
        <v>0.01</v>
      </c>
      <c r="K114">
        <f>2/100</f>
        <v>0.02</v>
      </c>
      <c r="L114">
        <v>0</v>
      </c>
      <c r="M114">
        <f>9/100</f>
        <v>0.09</v>
      </c>
      <c r="N114">
        <v>0</v>
      </c>
      <c r="O114">
        <f>0.25/100</f>
        <v>2.5000000000000001E-3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5">
      <c r="A115">
        <v>6</v>
      </c>
      <c r="B115">
        <v>120</v>
      </c>
      <c r="C115" s="2">
        <v>44645</v>
      </c>
      <c r="D115">
        <v>33.804313978180197</v>
      </c>
      <c r="E115">
        <v>-117.253692029044</v>
      </c>
      <c r="F115">
        <v>2.5</v>
      </c>
      <c r="G115">
        <v>0</v>
      </c>
      <c r="H115">
        <f>1/100</f>
        <v>0.01</v>
      </c>
      <c r="I115">
        <v>0</v>
      </c>
      <c r="J115">
        <f>3/100</f>
        <v>0.03</v>
      </c>
      <c r="K115">
        <f>7/100</f>
        <v>7.0000000000000007E-2</v>
      </c>
      <c r="L115">
        <v>0</v>
      </c>
      <c r="M115">
        <f>2/100</f>
        <v>0.02</v>
      </c>
      <c r="N115">
        <v>0</v>
      </c>
      <c r="O115">
        <f>1/100</f>
        <v>0.01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35">
      <c r="A116">
        <v>6</v>
      </c>
      <c r="B116">
        <v>120</v>
      </c>
      <c r="C116" s="2">
        <v>44645</v>
      </c>
      <c r="D116">
        <v>33.804301992058697</v>
      </c>
      <c r="E116">
        <v>-117.253665039315</v>
      </c>
      <c r="F116">
        <v>5</v>
      </c>
      <c r="G116">
        <v>0</v>
      </c>
      <c r="H116">
        <f>0.25/100</f>
        <v>2.5000000000000001E-3</v>
      </c>
      <c r="I116">
        <v>0</v>
      </c>
      <c r="J116">
        <f>4/100</f>
        <v>0.04</v>
      </c>
      <c r="K116">
        <f>4/100</f>
        <v>0.04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5">
      <c r="A117">
        <v>6</v>
      </c>
      <c r="B117">
        <v>120</v>
      </c>
      <c r="C117" s="2">
        <v>44645</v>
      </c>
      <c r="D117">
        <v>33.804301992058697</v>
      </c>
      <c r="E117">
        <v>-117.253665039315</v>
      </c>
      <c r="F117">
        <v>5</v>
      </c>
      <c r="G117">
        <v>0</v>
      </c>
      <c r="H117">
        <f>0.25/100</f>
        <v>2.5000000000000001E-3</v>
      </c>
      <c r="I117">
        <v>0</v>
      </c>
      <c r="J117">
        <f>8/100</f>
        <v>0.08</v>
      </c>
      <c r="K117">
        <f>2/100</f>
        <v>0.02</v>
      </c>
      <c r="L117">
        <v>0</v>
      </c>
      <c r="M117">
        <f>1/100</f>
        <v>0.01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5">
      <c r="A118">
        <v>6</v>
      </c>
      <c r="B118">
        <v>120</v>
      </c>
      <c r="C118" s="2">
        <v>44645</v>
      </c>
      <c r="D118">
        <v>33.804301992058697</v>
      </c>
      <c r="E118">
        <v>-117.253665039315</v>
      </c>
      <c r="F118">
        <v>5</v>
      </c>
      <c r="G118">
        <v>0</v>
      </c>
      <c r="H118">
        <f>0.25/100</f>
        <v>2.5000000000000001E-3</v>
      </c>
      <c r="I118">
        <v>0</v>
      </c>
      <c r="J118">
        <f>3/100</f>
        <v>0.03</v>
      </c>
      <c r="K118">
        <f>4/100</f>
        <v>0.04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5">
      <c r="A119">
        <v>6</v>
      </c>
      <c r="B119">
        <v>120</v>
      </c>
      <c r="C119" s="2">
        <v>44645</v>
      </c>
      <c r="D119">
        <v>33.804273996502097</v>
      </c>
      <c r="E119">
        <v>-117.253622040152</v>
      </c>
      <c r="F119">
        <v>10</v>
      </c>
      <c r="G119">
        <v>0</v>
      </c>
      <c r="H119">
        <f>0.25/100</f>
        <v>2.5000000000000001E-3</v>
      </c>
      <c r="I119">
        <v>0</v>
      </c>
      <c r="J119">
        <f>10/100</f>
        <v>0.1</v>
      </c>
      <c r="K119">
        <f>2/100</f>
        <v>0.02</v>
      </c>
      <c r="L119">
        <f>0.25/100</f>
        <v>2.5000000000000001E-3</v>
      </c>
      <c r="M119">
        <f>1/100</f>
        <v>0.01</v>
      </c>
      <c r="N119">
        <v>0</v>
      </c>
      <c r="O119">
        <f>2/100</f>
        <v>0.02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5">
      <c r="A120">
        <v>6</v>
      </c>
      <c r="B120">
        <v>120</v>
      </c>
      <c r="C120" s="2">
        <v>44645</v>
      </c>
      <c r="D120">
        <v>33.804273996502097</v>
      </c>
      <c r="E120">
        <v>-117.253622040152</v>
      </c>
      <c r="F120">
        <v>10</v>
      </c>
      <c r="G120">
        <v>0</v>
      </c>
      <c r="H120">
        <f>0.1/100</f>
        <v>1E-3</v>
      </c>
      <c r="I120">
        <v>0</v>
      </c>
      <c r="J120">
        <f>9/100</f>
        <v>0.09</v>
      </c>
      <c r="K120">
        <f>0.5/100</f>
        <v>5.0000000000000001E-3</v>
      </c>
      <c r="L120">
        <f>0.25/100</f>
        <v>2.5000000000000001E-3</v>
      </c>
      <c r="M120">
        <v>0</v>
      </c>
      <c r="N120">
        <v>0</v>
      </c>
      <c r="O120">
        <f>1/100</f>
        <v>0.01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5">
      <c r="A121">
        <v>6</v>
      </c>
      <c r="B121">
        <v>120</v>
      </c>
      <c r="C121" s="2">
        <v>44645</v>
      </c>
      <c r="D121">
        <v>33.804273996502097</v>
      </c>
      <c r="E121">
        <v>-117.253622040152</v>
      </c>
      <c r="F121">
        <v>10</v>
      </c>
      <c r="G121">
        <v>0</v>
      </c>
      <c r="H121">
        <f>0.1/100</f>
        <v>1E-3</v>
      </c>
      <c r="I121">
        <v>0</v>
      </c>
      <c r="J121">
        <f>7/100</f>
        <v>7.0000000000000007E-2</v>
      </c>
      <c r="K121">
        <f>0.1/100</f>
        <v>1E-3</v>
      </c>
      <c r="L121">
        <v>0</v>
      </c>
      <c r="M121">
        <f>1/100</f>
        <v>0.01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5">
      <c r="A122">
        <v>8</v>
      </c>
      <c r="B122">
        <v>21</v>
      </c>
      <c r="C122" s="2">
        <v>44649</v>
      </c>
      <c r="D122">
        <v>33.804315989837001</v>
      </c>
      <c r="E122">
        <v>-117.253948012366</v>
      </c>
      <c r="F122">
        <v>0</v>
      </c>
      <c r="G122">
        <v>0</v>
      </c>
      <c r="H122">
        <v>0</v>
      </c>
      <c r="I122">
        <f>2/100</f>
        <v>0.02</v>
      </c>
      <c r="J122">
        <f>3/100</f>
        <v>0.03</v>
      </c>
      <c r="K122">
        <v>0</v>
      </c>
      <c r="L122">
        <f>14/100</f>
        <v>0.14000000000000001</v>
      </c>
      <c r="M122">
        <f>0.5/100</f>
        <v>5.0000000000000001E-3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5">
      <c r="A123">
        <v>8</v>
      </c>
      <c r="B123">
        <v>141</v>
      </c>
      <c r="C123" s="2">
        <v>44649</v>
      </c>
      <c r="D123">
        <v>33.804315989837001</v>
      </c>
      <c r="E123">
        <v>-117.253948012366</v>
      </c>
      <c r="F123">
        <v>0</v>
      </c>
      <c r="G123">
        <f>0.5/100</f>
        <v>5.0000000000000001E-3</v>
      </c>
      <c r="H123">
        <v>0</v>
      </c>
      <c r="I123">
        <v>0</v>
      </c>
      <c r="J123">
        <f>9/100</f>
        <v>0.09</v>
      </c>
      <c r="K123">
        <f>2/100</f>
        <v>0.02</v>
      </c>
      <c r="L123">
        <f>6/100</f>
        <v>0.06</v>
      </c>
      <c r="M123">
        <f>2/100</f>
        <v>0.02</v>
      </c>
      <c r="N123">
        <v>0</v>
      </c>
      <c r="O123">
        <f>1/100</f>
        <v>0.01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5">
      <c r="A124">
        <v>8</v>
      </c>
      <c r="B124">
        <v>261</v>
      </c>
      <c r="C124" s="2">
        <v>44649</v>
      </c>
      <c r="D124">
        <v>33.804315989837001</v>
      </c>
      <c r="E124">
        <v>-117.253948012366</v>
      </c>
      <c r="F124">
        <v>0</v>
      </c>
      <c r="G124">
        <f>1/100</f>
        <v>0.01</v>
      </c>
      <c r="H124">
        <v>0</v>
      </c>
      <c r="I124">
        <f>1/100</f>
        <v>0.01</v>
      </c>
      <c r="J124">
        <f>4/100</f>
        <v>0.04</v>
      </c>
      <c r="K124">
        <f>0.1/100</f>
        <v>1E-3</v>
      </c>
      <c r="L124">
        <f>14/100</f>
        <v>0.14000000000000001</v>
      </c>
      <c r="M124">
        <f>2/100</f>
        <v>0.02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1/100</f>
        <v>0.01</v>
      </c>
      <c r="Z124">
        <v>0</v>
      </c>
    </row>
    <row r="125" spans="1:26" x14ac:dyDescent="0.35">
      <c r="A125">
        <v>8</v>
      </c>
      <c r="B125">
        <v>205</v>
      </c>
      <c r="C125" s="2">
        <v>44649</v>
      </c>
      <c r="D125">
        <v>33.804300986230302</v>
      </c>
      <c r="E125">
        <v>-117.253967961296</v>
      </c>
      <c r="F125">
        <v>2.5</v>
      </c>
      <c r="G125">
        <f>1/100</f>
        <v>0.01</v>
      </c>
      <c r="H125">
        <f>0.1/100</f>
        <v>1E-3</v>
      </c>
      <c r="I125">
        <v>0</v>
      </c>
      <c r="J125">
        <f>8/100</f>
        <v>0.08</v>
      </c>
      <c r="K125">
        <v>0</v>
      </c>
      <c r="L125">
        <f>0.25/100</f>
        <v>2.5000000000000001E-3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5">
      <c r="A126">
        <v>8</v>
      </c>
      <c r="B126">
        <v>205</v>
      </c>
      <c r="C126" s="2">
        <v>44649</v>
      </c>
      <c r="D126">
        <v>33.804300986230302</v>
      </c>
      <c r="E126">
        <v>-117.253967961296</v>
      </c>
      <c r="F126">
        <v>2.5</v>
      </c>
      <c r="G126">
        <f>3/100</f>
        <v>0.03</v>
      </c>
      <c r="H126">
        <f>0.25/100</f>
        <v>2.5000000000000001E-3</v>
      </c>
      <c r="I126">
        <f>1/100</f>
        <v>0.01</v>
      </c>
      <c r="J126">
        <f>5/100</f>
        <v>0.05</v>
      </c>
      <c r="K126">
        <v>0</v>
      </c>
      <c r="L126">
        <v>0</v>
      </c>
      <c r="M126">
        <v>0</v>
      </c>
      <c r="N126">
        <f>1/100</f>
        <v>0.01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5">
      <c r="A127">
        <v>8</v>
      </c>
      <c r="B127">
        <v>205</v>
      </c>
      <c r="C127" s="2">
        <v>44649</v>
      </c>
      <c r="D127">
        <v>33.804300986230302</v>
      </c>
      <c r="E127">
        <v>-117.253967961296</v>
      </c>
      <c r="F127">
        <v>2.5</v>
      </c>
      <c r="G127">
        <f>1/100</f>
        <v>0.01</v>
      </c>
      <c r="H127">
        <f>0.25/100</f>
        <v>2.5000000000000001E-3</v>
      </c>
      <c r="I127">
        <v>0</v>
      </c>
      <c r="J127">
        <f>2.5/100</f>
        <v>2.5000000000000001E-2</v>
      </c>
      <c r="K127">
        <v>0</v>
      </c>
      <c r="L127">
        <f>0.1/100</f>
        <v>1E-3</v>
      </c>
      <c r="M127">
        <v>0</v>
      </c>
      <c r="N127">
        <f>1/100</f>
        <v>0.01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35">
      <c r="A128">
        <v>8</v>
      </c>
      <c r="B128">
        <v>205</v>
      </c>
      <c r="C128" s="2">
        <v>44649</v>
      </c>
      <c r="D128">
        <v>33.8042839709669</v>
      </c>
      <c r="E128">
        <v>-117.253985982388</v>
      </c>
      <c r="F128">
        <v>5</v>
      </c>
      <c r="G128">
        <f>0.25/100</f>
        <v>2.5000000000000001E-3</v>
      </c>
      <c r="H128">
        <v>0</v>
      </c>
      <c r="I128">
        <f>17/100</f>
        <v>0.17</v>
      </c>
      <c r="J128">
        <f>4/100</f>
        <v>0.04</v>
      </c>
      <c r="K128">
        <v>0</v>
      </c>
      <c r="L128">
        <v>0</v>
      </c>
      <c r="M128">
        <f>4/100</f>
        <v>0.04</v>
      </c>
      <c r="N128">
        <v>0</v>
      </c>
      <c r="O128">
        <v>0</v>
      </c>
      <c r="P128">
        <v>0</v>
      </c>
      <c r="Q128">
        <v>0</v>
      </c>
      <c r="R128">
        <f>2/100</f>
        <v>0.02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5">
      <c r="A129">
        <v>8</v>
      </c>
      <c r="B129">
        <v>205</v>
      </c>
      <c r="C129" s="2">
        <v>44649</v>
      </c>
      <c r="D129">
        <v>33.8042839709669</v>
      </c>
      <c r="E129">
        <v>-117.253985982388</v>
      </c>
      <c r="F129">
        <v>5</v>
      </c>
      <c r="G129">
        <f>3/100</f>
        <v>0.03</v>
      </c>
      <c r="H129">
        <v>0</v>
      </c>
      <c r="I129">
        <f>0.1/100</f>
        <v>1E-3</v>
      </c>
      <c r="J129">
        <f>3/100</f>
        <v>0.03</v>
      </c>
      <c r="K129">
        <v>0</v>
      </c>
      <c r="L129">
        <v>0</v>
      </c>
      <c r="M129">
        <v>0</v>
      </c>
      <c r="N129">
        <f>0.5/100</f>
        <v>5.0000000000000001E-3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5">
      <c r="A130">
        <v>8</v>
      </c>
      <c r="B130">
        <v>205</v>
      </c>
      <c r="C130" s="2">
        <v>44649</v>
      </c>
      <c r="D130">
        <v>33.8042839709669</v>
      </c>
      <c r="E130">
        <v>-117.253985982388</v>
      </c>
      <c r="F130">
        <v>5</v>
      </c>
      <c r="G130">
        <v>0</v>
      </c>
      <c r="H130">
        <v>0</v>
      </c>
      <c r="I130">
        <f>43/100</f>
        <v>0.43</v>
      </c>
      <c r="J130">
        <v>0</v>
      </c>
      <c r="K130">
        <v>0</v>
      </c>
      <c r="L130">
        <v>0</v>
      </c>
      <c r="M130">
        <f>8/100</f>
        <v>0.08</v>
      </c>
      <c r="N130">
        <v>0</v>
      </c>
      <c r="O130">
        <v>0</v>
      </c>
      <c r="P130">
        <v>0</v>
      </c>
      <c r="Q130">
        <v>0</v>
      </c>
      <c r="R130">
        <f>1/100</f>
        <v>0.01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5">
      <c r="A131">
        <v>8</v>
      </c>
      <c r="B131">
        <v>205</v>
      </c>
      <c r="C131" s="2">
        <v>44649</v>
      </c>
      <c r="D131">
        <v>33.804250024258998</v>
      </c>
      <c r="E131">
        <v>-117.254022024571</v>
      </c>
      <c r="F131">
        <v>10</v>
      </c>
      <c r="G131">
        <f>2/100</f>
        <v>0.02</v>
      </c>
      <c r="H131">
        <f>0.1/100</f>
        <v>1E-3</v>
      </c>
      <c r="I131">
        <v>0</v>
      </c>
      <c r="J131">
        <f>2/100</f>
        <v>0.02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>0.1/100</f>
        <v>1E-3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5">
      <c r="A132">
        <v>8</v>
      </c>
      <c r="B132">
        <v>205</v>
      </c>
      <c r="C132" s="2">
        <v>44649</v>
      </c>
      <c r="D132">
        <v>33.804250024258998</v>
      </c>
      <c r="E132">
        <v>-117.254022024571</v>
      </c>
      <c r="F132">
        <v>10</v>
      </c>
      <c r="G132">
        <v>0</v>
      </c>
      <c r="H132">
        <v>0</v>
      </c>
      <c r="I132">
        <v>0</v>
      </c>
      <c r="J132">
        <f>6/100</f>
        <v>0.06</v>
      </c>
      <c r="K132">
        <v>0</v>
      </c>
      <c r="L132">
        <f>0.125/100</f>
        <v>1.25E-3</v>
      </c>
      <c r="M132">
        <v>0</v>
      </c>
      <c r="N132">
        <f>0.25/100</f>
        <v>2.5000000000000001E-3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5">
      <c r="A133">
        <v>8</v>
      </c>
      <c r="B133">
        <v>205</v>
      </c>
      <c r="C133" s="2">
        <v>44649</v>
      </c>
      <c r="D133">
        <v>33.804250024258998</v>
      </c>
      <c r="E133">
        <v>-117.254022024571</v>
      </c>
      <c r="F133">
        <v>10</v>
      </c>
      <c r="G133">
        <f>1/100</f>
        <v>0.01</v>
      </c>
      <c r="H133">
        <v>0</v>
      </c>
      <c r="I133">
        <v>0</v>
      </c>
      <c r="J133">
        <f>3/100</f>
        <v>0.03</v>
      </c>
      <c r="K133">
        <v>0</v>
      </c>
      <c r="L133">
        <f>1/100</f>
        <v>0.01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>0.1/100</f>
        <v>1E-3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5">
      <c r="A134">
        <v>7</v>
      </c>
      <c r="B134">
        <v>35</v>
      </c>
      <c r="C134" s="2">
        <v>44649</v>
      </c>
      <c r="D134">
        <v>33.804238038137498</v>
      </c>
      <c r="E134">
        <v>-117.25389998406099</v>
      </c>
      <c r="F134">
        <v>0</v>
      </c>
      <c r="G134">
        <v>0</v>
      </c>
      <c r="H134">
        <f>0.1/100</f>
        <v>1E-3</v>
      </c>
      <c r="I134">
        <f>1/100</f>
        <v>0.01</v>
      </c>
      <c r="J134">
        <v>0</v>
      </c>
      <c r="K134">
        <f>0.125/100</f>
        <v>1.25E-3</v>
      </c>
      <c r="L134">
        <f>7/100</f>
        <v>7.0000000000000007E-2</v>
      </c>
      <c r="M134">
        <f>9/100</f>
        <v>0.09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5">
      <c r="A135">
        <v>7</v>
      </c>
      <c r="B135">
        <v>155</v>
      </c>
      <c r="C135" s="2">
        <v>44649</v>
      </c>
      <c r="D135">
        <v>33.804238038137498</v>
      </c>
      <c r="E135">
        <v>-117.25389998406099</v>
      </c>
      <c r="F135">
        <v>0</v>
      </c>
      <c r="G135">
        <v>0</v>
      </c>
      <c r="H135">
        <v>0</v>
      </c>
      <c r="I135">
        <f>7/100</f>
        <v>7.0000000000000007E-2</v>
      </c>
      <c r="J135">
        <f>4/100</f>
        <v>0.04</v>
      </c>
      <c r="K135">
        <f>1/100</f>
        <v>0.01</v>
      </c>
      <c r="L135">
        <f>1/100</f>
        <v>0.01</v>
      </c>
      <c r="M135">
        <f>8/100</f>
        <v>0.08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5">
      <c r="A136">
        <v>7</v>
      </c>
      <c r="B136">
        <v>175</v>
      </c>
      <c r="C136" s="2">
        <v>44649</v>
      </c>
      <c r="D136">
        <v>33.804238038137498</v>
      </c>
      <c r="E136">
        <v>-117.25389998406099</v>
      </c>
      <c r="F136">
        <v>0</v>
      </c>
      <c r="G136">
        <f>2/100</f>
        <v>0.02</v>
      </c>
      <c r="H136">
        <f>0.1/100</f>
        <v>1E-3</v>
      </c>
      <c r="I136">
        <f>0.1/100</f>
        <v>1E-3</v>
      </c>
      <c r="J136">
        <v>0</v>
      </c>
      <c r="K136">
        <v>0</v>
      </c>
      <c r="L136">
        <f>0.25/100</f>
        <v>2.5000000000000001E-3</v>
      </c>
      <c r="M136">
        <v>0</v>
      </c>
      <c r="N136">
        <v>0</v>
      </c>
      <c r="O136">
        <f>1/100</f>
        <v>0.01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>3/100</f>
        <v>0.03</v>
      </c>
      <c r="X136">
        <v>0</v>
      </c>
      <c r="Y136">
        <v>0</v>
      </c>
      <c r="Z136">
        <v>0</v>
      </c>
    </row>
    <row r="137" spans="1:26" x14ac:dyDescent="0.35">
      <c r="A137">
        <v>7</v>
      </c>
      <c r="B137">
        <v>90</v>
      </c>
      <c r="C137" s="2">
        <v>44649</v>
      </c>
      <c r="D137">
        <v>33.804234014823997</v>
      </c>
      <c r="E137">
        <v>-117.25385698489799</v>
      </c>
      <c r="F137">
        <v>2.5</v>
      </c>
      <c r="G137">
        <v>0</v>
      </c>
      <c r="H137">
        <f>2/100</f>
        <v>0.02</v>
      </c>
      <c r="I137">
        <v>0</v>
      </c>
      <c r="J137">
        <f>4/100</f>
        <v>0.04</v>
      </c>
      <c r="K137">
        <v>0</v>
      </c>
      <c r="L137">
        <v>0</v>
      </c>
      <c r="M137">
        <v>0</v>
      </c>
      <c r="N137">
        <f>0.5/100</f>
        <v>5.0000000000000001E-3</v>
      </c>
      <c r="O137">
        <f>1/100</f>
        <v>0.01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5">
      <c r="A138">
        <v>7</v>
      </c>
      <c r="B138">
        <v>90</v>
      </c>
      <c r="C138" s="2">
        <v>44649</v>
      </c>
      <c r="D138">
        <v>33.804234014823997</v>
      </c>
      <c r="E138">
        <v>-117.25385698489799</v>
      </c>
      <c r="F138">
        <v>2.5</v>
      </c>
      <c r="G138">
        <v>0</v>
      </c>
      <c r="H138">
        <f>0.25/100</f>
        <v>2.5000000000000001E-3</v>
      </c>
      <c r="I138">
        <v>0</v>
      </c>
      <c r="J138">
        <f>6/100</f>
        <v>0.06</v>
      </c>
      <c r="K138">
        <v>0</v>
      </c>
      <c r="L138">
        <f>0.125/100</f>
        <v>1.25E-3</v>
      </c>
      <c r="M138">
        <v>0</v>
      </c>
      <c r="N138">
        <f>0.25/100</f>
        <v>2.5000000000000001E-3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35">
      <c r="A139">
        <v>7</v>
      </c>
      <c r="B139">
        <v>90</v>
      </c>
      <c r="C139" s="2">
        <v>44649</v>
      </c>
      <c r="D139">
        <v>33.804234014823997</v>
      </c>
      <c r="E139">
        <v>-117.25385698489799</v>
      </c>
      <c r="F139">
        <v>2.5</v>
      </c>
      <c r="G139">
        <f>2/100</f>
        <v>0.02</v>
      </c>
      <c r="H139">
        <f>4/100</f>
        <v>0.04</v>
      </c>
      <c r="I139">
        <v>0</v>
      </c>
      <c r="J139">
        <f>4/100</f>
        <v>0.04</v>
      </c>
      <c r="K139">
        <f>0.1/100</f>
        <v>1E-3</v>
      </c>
      <c r="L139">
        <v>0</v>
      </c>
      <c r="M139">
        <v>0</v>
      </c>
      <c r="N139">
        <v>0</v>
      </c>
      <c r="O139">
        <f>0.5/100</f>
        <v>5.0000000000000001E-3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35">
      <c r="A140">
        <v>7</v>
      </c>
      <c r="B140">
        <v>90</v>
      </c>
      <c r="C140" s="2">
        <v>44649</v>
      </c>
      <c r="D140">
        <v>33.804237032309103</v>
      </c>
      <c r="E140">
        <v>-117.253828989341</v>
      </c>
      <c r="F140">
        <v>5</v>
      </c>
      <c r="G140">
        <v>0</v>
      </c>
      <c r="H140">
        <f>0.25/100</f>
        <v>2.5000000000000001E-3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5">
      <c r="A141">
        <v>7</v>
      </c>
      <c r="B141">
        <v>90</v>
      </c>
      <c r="C141" s="2">
        <v>44649</v>
      </c>
      <c r="D141">
        <v>33.804237032309103</v>
      </c>
      <c r="E141">
        <v>-117.253828989341</v>
      </c>
      <c r="F141">
        <v>5</v>
      </c>
      <c r="G141">
        <v>0</v>
      </c>
      <c r="H141">
        <v>0</v>
      </c>
      <c r="I141">
        <v>0</v>
      </c>
      <c r="J141">
        <f>5.5/100</f>
        <v>5.5E-2</v>
      </c>
      <c r="K141">
        <v>0</v>
      </c>
      <c r="L141">
        <f>0.5/100</f>
        <v>5.0000000000000001E-3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5">
      <c r="A142">
        <v>7</v>
      </c>
      <c r="B142">
        <v>90</v>
      </c>
      <c r="C142" s="2">
        <v>44649</v>
      </c>
      <c r="D142">
        <v>33.804237032309103</v>
      </c>
      <c r="E142">
        <v>-117.253828989341</v>
      </c>
      <c r="F142">
        <v>5</v>
      </c>
      <c r="G142">
        <v>0</v>
      </c>
      <c r="H142">
        <v>0</v>
      </c>
      <c r="I142">
        <v>0</v>
      </c>
      <c r="J142">
        <f>5/100</f>
        <v>0.05</v>
      </c>
      <c r="K142">
        <v>0</v>
      </c>
      <c r="L142">
        <f>2/100</f>
        <v>0.02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35">
      <c r="A143">
        <v>9</v>
      </c>
      <c r="B143">
        <v>94</v>
      </c>
      <c r="C143" s="2">
        <v>44649</v>
      </c>
      <c r="D143">
        <v>33.803880969062398</v>
      </c>
      <c r="E143">
        <v>-117.254014983773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>3/100</f>
        <v>0.03</v>
      </c>
      <c r="M143">
        <f>9/100</f>
        <v>0.09</v>
      </c>
      <c r="N143">
        <f>2/100</f>
        <v>0.02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>5/100</f>
        <v>0.05</v>
      </c>
    </row>
    <row r="144" spans="1:26" x14ac:dyDescent="0.35">
      <c r="A144">
        <v>9</v>
      </c>
      <c r="B144">
        <v>214</v>
      </c>
      <c r="C144" s="2">
        <v>44649</v>
      </c>
      <c r="D144">
        <v>33.803880969062398</v>
      </c>
      <c r="E144">
        <v>-117.254014983773</v>
      </c>
      <c r="F144">
        <v>0</v>
      </c>
      <c r="G144">
        <f>1/100</f>
        <v>0.01</v>
      </c>
      <c r="H144">
        <v>0</v>
      </c>
      <c r="I144">
        <v>0</v>
      </c>
      <c r="J144">
        <f>1/100</f>
        <v>0.01</v>
      </c>
      <c r="K144">
        <v>0</v>
      </c>
      <c r="L144">
        <v>0</v>
      </c>
      <c r="M144">
        <v>0</v>
      </c>
      <c r="N144">
        <f>1.5/100</f>
        <v>1.4999999999999999E-2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0.25/100</f>
        <v>2.5000000000000001E-3</v>
      </c>
    </row>
    <row r="145" spans="1:26" x14ac:dyDescent="0.35">
      <c r="A145">
        <v>9</v>
      </c>
      <c r="B145">
        <v>334</v>
      </c>
      <c r="C145" s="2">
        <v>44649</v>
      </c>
      <c r="D145">
        <v>33.803880969062398</v>
      </c>
      <c r="E145">
        <v>-117.254014983773</v>
      </c>
      <c r="F145">
        <v>0</v>
      </c>
      <c r="G145">
        <v>0</v>
      </c>
      <c r="H145">
        <v>0</v>
      </c>
      <c r="I145">
        <v>0</v>
      </c>
      <c r="J145">
        <f>4/100</f>
        <v>0.04</v>
      </c>
      <c r="K145">
        <v>0</v>
      </c>
      <c r="L145">
        <v>0</v>
      </c>
      <c r="M145">
        <v>0</v>
      </c>
      <c r="N145">
        <f>2/100</f>
        <v>0.02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35">
      <c r="A146">
        <v>9</v>
      </c>
      <c r="B146">
        <v>94</v>
      </c>
      <c r="C146" s="2">
        <v>44649</v>
      </c>
      <c r="D146">
        <v>33.803873006254399</v>
      </c>
      <c r="E146">
        <v>-117.253973996266</v>
      </c>
      <c r="F146">
        <v>2.5</v>
      </c>
      <c r="G146">
        <v>0</v>
      </c>
      <c r="H146">
        <v>0</v>
      </c>
      <c r="I146">
        <v>0</v>
      </c>
      <c r="J146">
        <f>8/100</f>
        <v>0.08</v>
      </c>
      <c r="K146">
        <v>0</v>
      </c>
      <c r="L146">
        <f>7/100</f>
        <v>7.0000000000000007E-2</v>
      </c>
      <c r="M146">
        <f>0.25/100</f>
        <v>2.5000000000000001E-3</v>
      </c>
      <c r="N146">
        <f>0.125/100</f>
        <v>1.25E-3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5">
      <c r="A147">
        <v>9</v>
      </c>
      <c r="B147">
        <v>94</v>
      </c>
      <c r="C147" s="2">
        <v>44649</v>
      </c>
      <c r="D147">
        <v>33.803873006254399</v>
      </c>
      <c r="E147">
        <v>-117.253973996266</v>
      </c>
      <c r="F147">
        <v>2.5</v>
      </c>
      <c r="G147">
        <v>0</v>
      </c>
      <c r="H147">
        <v>0</v>
      </c>
      <c r="I147">
        <v>0</v>
      </c>
      <c r="J147">
        <f>9/100</f>
        <v>0.09</v>
      </c>
      <c r="K147">
        <v>0</v>
      </c>
      <c r="L147">
        <f>3/100</f>
        <v>0.03</v>
      </c>
      <c r="M147">
        <f>4/100</f>
        <v>0.04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5">
      <c r="A148">
        <v>9</v>
      </c>
      <c r="B148">
        <v>94</v>
      </c>
      <c r="C148" s="2">
        <v>44649</v>
      </c>
      <c r="D148">
        <v>33.803873006254399</v>
      </c>
      <c r="E148">
        <v>-117.253973996266</v>
      </c>
      <c r="F148">
        <v>2.5</v>
      </c>
      <c r="G148">
        <v>0</v>
      </c>
      <c r="H148">
        <v>0</v>
      </c>
      <c r="I148">
        <v>0</v>
      </c>
      <c r="J148">
        <f>8/100</f>
        <v>0.08</v>
      </c>
      <c r="K148">
        <v>0</v>
      </c>
      <c r="L148">
        <v>0</v>
      </c>
      <c r="M148">
        <f>3/100</f>
        <v>0.03</v>
      </c>
      <c r="N148">
        <f>0.5/100</f>
        <v>5.0000000000000001E-3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5">
      <c r="A149">
        <v>9</v>
      </c>
      <c r="B149">
        <v>94</v>
      </c>
      <c r="C149" s="2">
        <v>44649</v>
      </c>
      <c r="D149">
        <v>33.803868982940898</v>
      </c>
      <c r="E149">
        <v>-117.253949018195</v>
      </c>
      <c r="F149">
        <v>5</v>
      </c>
      <c r="G149">
        <f>5/100</f>
        <v>0.05</v>
      </c>
      <c r="H149">
        <v>0</v>
      </c>
      <c r="I149">
        <v>0</v>
      </c>
      <c r="J149">
        <f>6/100</f>
        <v>0.06</v>
      </c>
      <c r="K149">
        <v>0</v>
      </c>
      <c r="L149">
        <f>0.375/100</f>
        <v>3.7499999999999999E-3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5">
      <c r="A150">
        <v>9</v>
      </c>
      <c r="B150">
        <v>94</v>
      </c>
      <c r="C150" s="2">
        <v>44649</v>
      </c>
      <c r="D150">
        <v>33.803868982940898</v>
      </c>
      <c r="E150">
        <v>-117.253949018195</v>
      </c>
      <c r="F150">
        <v>5</v>
      </c>
      <c r="G150">
        <f>1.5/100</f>
        <v>1.4999999999999999E-2</v>
      </c>
      <c r="H150">
        <v>0</v>
      </c>
      <c r="I150">
        <v>0</v>
      </c>
      <c r="J150">
        <f>5/100</f>
        <v>0.05</v>
      </c>
      <c r="K150">
        <v>0</v>
      </c>
      <c r="L150">
        <f>0.1/100</f>
        <v>1E-3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35">
      <c r="A151">
        <v>9</v>
      </c>
      <c r="B151">
        <v>94</v>
      </c>
      <c r="C151" s="2">
        <v>44649</v>
      </c>
      <c r="D151">
        <v>33.803868982940898</v>
      </c>
      <c r="E151">
        <v>-117.253949018195</v>
      </c>
      <c r="F151">
        <v>5</v>
      </c>
      <c r="G151">
        <v>0</v>
      </c>
      <c r="H151">
        <f>0.1/100</f>
        <v>1E-3</v>
      </c>
      <c r="I151">
        <v>0</v>
      </c>
      <c r="J151">
        <f>5/100</f>
        <v>0.05</v>
      </c>
      <c r="K151">
        <v>0</v>
      </c>
      <c r="L151">
        <f>2/100</f>
        <v>0.02</v>
      </c>
      <c r="M151">
        <v>0</v>
      </c>
      <c r="N151">
        <f>0.5/100</f>
        <v>5.0000000000000001E-3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5">
      <c r="A152">
        <v>9</v>
      </c>
      <c r="B152">
        <v>94</v>
      </c>
      <c r="C152" s="2">
        <v>44649</v>
      </c>
      <c r="D152">
        <v>33.803858002647701</v>
      </c>
      <c r="E152">
        <v>-117.25389503873799</v>
      </c>
      <c r="F152">
        <v>10</v>
      </c>
      <c r="G152">
        <f>2/100</f>
        <v>0.02</v>
      </c>
      <c r="H152">
        <f>0.25/100</f>
        <v>2.5000000000000001E-3</v>
      </c>
      <c r="I152">
        <v>0</v>
      </c>
      <c r="J152">
        <v>0</v>
      </c>
      <c r="K152">
        <v>0</v>
      </c>
      <c r="L152">
        <f>0.25/100</f>
        <v>2.5000000000000001E-3</v>
      </c>
      <c r="M152">
        <f>6.5/100</f>
        <v>6.5000000000000002E-2</v>
      </c>
      <c r="N152">
        <v>0</v>
      </c>
      <c r="O152">
        <f>1/100</f>
        <v>0.01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5">
      <c r="A153">
        <v>9</v>
      </c>
      <c r="B153">
        <v>94</v>
      </c>
      <c r="C153" s="2">
        <v>44649</v>
      </c>
      <c r="D153">
        <v>33.803858002647701</v>
      </c>
      <c r="E153">
        <v>-117.25389503873799</v>
      </c>
      <c r="F153">
        <v>10</v>
      </c>
      <c r="G153">
        <v>0</v>
      </c>
      <c r="H153">
        <f>0.5/100</f>
        <v>5.0000000000000001E-3</v>
      </c>
      <c r="I153">
        <v>0</v>
      </c>
      <c r="J153">
        <f>1/100</f>
        <v>0.01</v>
      </c>
      <c r="K153">
        <v>0</v>
      </c>
      <c r="L153">
        <v>0</v>
      </c>
      <c r="M153">
        <f>2/100</f>
        <v>0.02</v>
      </c>
      <c r="N153">
        <v>0</v>
      </c>
      <c r="O153">
        <f>0.5/100</f>
        <v>5.0000000000000001E-3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35">
      <c r="A154">
        <v>9</v>
      </c>
      <c r="B154">
        <v>94</v>
      </c>
      <c r="C154" s="2">
        <v>44649</v>
      </c>
      <c r="D154">
        <v>33.803858002647701</v>
      </c>
      <c r="E154">
        <v>-117.25389503873799</v>
      </c>
      <c r="F154">
        <v>10</v>
      </c>
      <c r="G154">
        <f>2.5/100</f>
        <v>2.5000000000000001E-2</v>
      </c>
      <c r="H154">
        <f>1/100</f>
        <v>0.01</v>
      </c>
      <c r="I154">
        <v>0</v>
      </c>
      <c r="J154">
        <f>0.5/100</f>
        <v>5.0000000000000001E-3</v>
      </c>
      <c r="K154">
        <v>0</v>
      </c>
      <c r="L154">
        <v>0</v>
      </c>
      <c r="M154">
        <f>3/100</f>
        <v>0.03</v>
      </c>
      <c r="N154">
        <f>0.25/100</f>
        <v>2.5000000000000001E-3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35">
      <c r="A155">
        <v>31</v>
      </c>
      <c r="B155">
        <v>26</v>
      </c>
      <c r="C155" s="2">
        <v>44650</v>
      </c>
      <c r="D155">
        <v>33.803868982940898</v>
      </c>
      <c r="E155">
        <v>-117.25380300544199</v>
      </c>
      <c r="F155">
        <v>0</v>
      </c>
      <c r="G155">
        <f>1/100</f>
        <v>0.01</v>
      </c>
      <c r="H155">
        <f>1/100</f>
        <v>0.01</v>
      </c>
      <c r="I155">
        <v>0</v>
      </c>
      <c r="J155">
        <f>8/100</f>
        <v>0.08</v>
      </c>
      <c r="K155">
        <v>0</v>
      </c>
      <c r="L155">
        <v>0</v>
      </c>
      <c r="M155">
        <f>2.5/100</f>
        <v>2.5000000000000001E-2</v>
      </c>
      <c r="N155">
        <v>0</v>
      </c>
      <c r="O155">
        <f>0.5/100</f>
        <v>5.0000000000000001E-3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35">
      <c r="A156">
        <v>31</v>
      </c>
      <c r="B156">
        <v>146</v>
      </c>
      <c r="C156" s="2">
        <v>44650</v>
      </c>
      <c r="D156">
        <v>33.803868982940898</v>
      </c>
      <c r="E156">
        <v>-117.25380300544199</v>
      </c>
      <c r="F156">
        <v>0</v>
      </c>
      <c r="G156">
        <f>2/100</f>
        <v>0.02</v>
      </c>
      <c r="H156">
        <f>2/100</f>
        <v>0.02</v>
      </c>
      <c r="I156">
        <v>0</v>
      </c>
      <c r="J156">
        <f>2/100</f>
        <v>0.02</v>
      </c>
      <c r="K156">
        <v>0</v>
      </c>
      <c r="L156">
        <v>0</v>
      </c>
      <c r="M156">
        <f>0.25/100</f>
        <v>2.5000000000000001E-3</v>
      </c>
      <c r="N156">
        <v>0</v>
      </c>
      <c r="O156">
        <f>0.125/100</f>
        <v>1.25E-3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35">
      <c r="A157">
        <v>31</v>
      </c>
      <c r="B157">
        <v>266</v>
      </c>
      <c r="C157" s="2">
        <v>44650</v>
      </c>
      <c r="D157">
        <v>33.803868982940898</v>
      </c>
      <c r="E157">
        <v>-117.25380300544199</v>
      </c>
      <c r="F157">
        <v>0</v>
      </c>
      <c r="G157">
        <f>1/100</f>
        <v>0.01</v>
      </c>
      <c r="H157">
        <f>1/100</f>
        <v>0.01</v>
      </c>
      <c r="I157">
        <v>0</v>
      </c>
      <c r="J157">
        <f>1/100</f>
        <v>0.01</v>
      </c>
      <c r="K157">
        <v>0</v>
      </c>
      <c r="L157">
        <v>0</v>
      </c>
      <c r="M157">
        <v>0</v>
      </c>
      <c r="N157">
        <v>0</v>
      </c>
      <c r="O157">
        <f>0.5/100</f>
        <v>5.0000000000000001E-3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5">
      <c r="A158">
        <v>31</v>
      </c>
      <c r="B158">
        <v>315</v>
      </c>
      <c r="C158" s="2">
        <v>44650</v>
      </c>
      <c r="D158">
        <v>33.803897984325801</v>
      </c>
      <c r="E158">
        <v>-117.253825971856</v>
      </c>
      <c r="F158">
        <v>2.5</v>
      </c>
      <c r="G158">
        <f>3/100</f>
        <v>0.03</v>
      </c>
      <c r="H158">
        <f>1/100</f>
        <v>0.01</v>
      </c>
      <c r="I158">
        <v>0</v>
      </c>
      <c r="J158">
        <f>2/100</f>
        <v>0.02</v>
      </c>
      <c r="K158">
        <v>0</v>
      </c>
      <c r="L158">
        <f>1/100</f>
        <v>0.01</v>
      </c>
      <c r="M158">
        <v>0</v>
      </c>
      <c r="N158">
        <v>0</v>
      </c>
      <c r="O158">
        <f>1/100</f>
        <v>0.01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0.125/100</f>
        <v>1.25E-3</v>
      </c>
      <c r="Z158">
        <v>0</v>
      </c>
    </row>
    <row r="159" spans="1:26" x14ac:dyDescent="0.35">
      <c r="A159">
        <v>31</v>
      </c>
      <c r="B159">
        <v>315</v>
      </c>
      <c r="C159" s="2">
        <v>44650</v>
      </c>
      <c r="D159">
        <v>33.803897984325801</v>
      </c>
      <c r="E159">
        <v>-117.253825971856</v>
      </c>
      <c r="F159">
        <v>2.5</v>
      </c>
      <c r="G159">
        <f>4/100</f>
        <v>0.04</v>
      </c>
      <c r="H159">
        <f>2/100</f>
        <v>0.02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>1/100</f>
        <v>0.01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35">
      <c r="A160">
        <v>31</v>
      </c>
      <c r="B160">
        <v>315</v>
      </c>
      <c r="C160" s="2">
        <v>44650</v>
      </c>
      <c r="D160">
        <v>33.803897984325801</v>
      </c>
      <c r="E160">
        <v>-117.253825971856</v>
      </c>
      <c r="F160">
        <v>2.5</v>
      </c>
      <c r="G160">
        <f>2/100</f>
        <v>0.02</v>
      </c>
      <c r="H160">
        <f>0.25/100</f>
        <v>2.5000000000000001E-3</v>
      </c>
      <c r="I160">
        <v>0</v>
      </c>
      <c r="J160">
        <v>0</v>
      </c>
      <c r="K160">
        <v>0</v>
      </c>
      <c r="L160">
        <v>0</v>
      </c>
      <c r="M160">
        <f>1/100</f>
        <v>0.01</v>
      </c>
      <c r="N160">
        <v>0</v>
      </c>
      <c r="O160">
        <f>1/100</f>
        <v>0.01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5">
      <c r="A161">
        <v>31</v>
      </c>
      <c r="B161">
        <v>315</v>
      </c>
      <c r="C161" s="2">
        <v>44650</v>
      </c>
      <c r="D161">
        <v>33.803910976275802</v>
      </c>
      <c r="E161">
        <v>-117.25385002791801</v>
      </c>
      <c r="F161">
        <v>5</v>
      </c>
      <c r="G161">
        <v>0</v>
      </c>
      <c r="H161">
        <f>0.25/100</f>
        <v>2.5000000000000001E-3</v>
      </c>
      <c r="I161">
        <v>0</v>
      </c>
      <c r="J161">
        <v>0</v>
      </c>
      <c r="K161">
        <v>0</v>
      </c>
      <c r="L161">
        <f>1/100</f>
        <v>0.01</v>
      </c>
      <c r="M161">
        <f>0.5/100</f>
        <v>5.0000000000000001E-3</v>
      </c>
      <c r="N161">
        <v>0</v>
      </c>
      <c r="O161">
        <f>1/100</f>
        <v>0.01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5">
      <c r="A162">
        <v>31</v>
      </c>
      <c r="B162">
        <v>315</v>
      </c>
      <c r="C162" s="2">
        <v>44650</v>
      </c>
      <c r="D162">
        <v>33.803910976275802</v>
      </c>
      <c r="E162">
        <v>-117.25385002791801</v>
      </c>
      <c r="F162">
        <v>5</v>
      </c>
      <c r="G162">
        <f>1/100</f>
        <v>0.01</v>
      </c>
      <c r="H162">
        <f>0.5/100</f>
        <v>5.0000000000000001E-3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>0.25/100</f>
        <v>2.5000000000000001E-3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35">
      <c r="A163">
        <v>31</v>
      </c>
      <c r="B163">
        <v>315</v>
      </c>
      <c r="C163" s="2">
        <v>44650</v>
      </c>
      <c r="D163">
        <v>33.803910976275802</v>
      </c>
      <c r="E163">
        <v>-117.25385002791801</v>
      </c>
      <c r="F163">
        <v>5</v>
      </c>
      <c r="G163">
        <f>4/100</f>
        <v>0.04</v>
      </c>
      <c r="H163">
        <f>1/100</f>
        <v>0.01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>0.25/100</f>
        <v>2.5000000000000001E-3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5">
      <c r="A164">
        <v>31</v>
      </c>
      <c r="B164">
        <v>315</v>
      </c>
      <c r="C164" s="2">
        <v>44650</v>
      </c>
      <c r="D164">
        <v>33.8039450068026</v>
      </c>
      <c r="E164">
        <v>-117.25388699211101</v>
      </c>
      <c r="F164">
        <v>10</v>
      </c>
      <c r="G164">
        <f>0.25/100</f>
        <v>2.5000000000000001E-3</v>
      </c>
      <c r="H164">
        <v>0</v>
      </c>
      <c r="I164">
        <v>0</v>
      </c>
      <c r="J164">
        <f>0.25/100</f>
        <v>2.5000000000000001E-3</v>
      </c>
      <c r="K164">
        <v>0</v>
      </c>
      <c r="L164">
        <v>0</v>
      </c>
      <c r="M164">
        <f>8/100</f>
        <v>0.08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5">
      <c r="A165">
        <v>31</v>
      </c>
      <c r="B165">
        <v>315</v>
      </c>
      <c r="C165" s="2">
        <v>44650</v>
      </c>
      <c r="D165">
        <v>33.8039450068026</v>
      </c>
      <c r="E165">
        <v>-117.25388699211101</v>
      </c>
      <c r="F165">
        <v>10</v>
      </c>
      <c r="G165">
        <f>2/100</f>
        <v>0.02</v>
      </c>
      <c r="H165">
        <f>0.25/100</f>
        <v>2.5000000000000001E-3</v>
      </c>
      <c r="I165">
        <v>0</v>
      </c>
      <c r="J165">
        <f>2/100</f>
        <v>0.02</v>
      </c>
      <c r="K165">
        <v>0</v>
      </c>
      <c r="L165">
        <v>0</v>
      </c>
      <c r="M165">
        <f>4/100</f>
        <v>0.04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35">
      <c r="A166">
        <v>31</v>
      </c>
      <c r="B166">
        <v>315</v>
      </c>
      <c r="C166" s="2">
        <v>44650</v>
      </c>
      <c r="D166">
        <v>33.8039450068026</v>
      </c>
      <c r="E166">
        <v>-117.25388699211101</v>
      </c>
      <c r="F166">
        <v>10</v>
      </c>
      <c r="G166">
        <f>1/100</f>
        <v>0.01</v>
      </c>
      <c r="H166">
        <v>0</v>
      </c>
      <c r="I166">
        <v>0</v>
      </c>
      <c r="J166">
        <f>3/100</f>
        <v>0.03</v>
      </c>
      <c r="K166">
        <v>0</v>
      </c>
      <c r="L166">
        <v>0</v>
      </c>
      <c r="M166">
        <f>7/100</f>
        <v>7.0000000000000007E-2</v>
      </c>
      <c r="N166">
        <v>0</v>
      </c>
      <c r="O166">
        <f>1/100</f>
        <v>0.01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35">
      <c r="A167">
        <v>10</v>
      </c>
      <c r="B167">
        <v>41</v>
      </c>
      <c r="C167" s="2">
        <v>44650</v>
      </c>
      <c r="D167">
        <v>33.804091019555898</v>
      </c>
      <c r="E167">
        <v>-117.253760006278</v>
      </c>
      <c r="F167">
        <v>0</v>
      </c>
      <c r="G167">
        <f>6/100</f>
        <v>0.06</v>
      </c>
      <c r="H167">
        <f>1.5/100</f>
        <v>1.4999999999999999E-2</v>
      </c>
      <c r="I167">
        <v>0</v>
      </c>
      <c r="J167">
        <f>0.125/100</f>
        <v>1.25E-3</v>
      </c>
      <c r="K167">
        <v>0</v>
      </c>
      <c r="L167">
        <f>0.25/100</f>
        <v>2.5000000000000001E-3</v>
      </c>
      <c r="M167">
        <f>2/100</f>
        <v>0.02</v>
      </c>
      <c r="N167">
        <v>0</v>
      </c>
      <c r="O167">
        <f>8/100</f>
        <v>0.08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35">
      <c r="A168">
        <v>10</v>
      </c>
      <c r="B168">
        <v>161</v>
      </c>
      <c r="C168" s="2">
        <v>44650</v>
      </c>
      <c r="D168">
        <v>33.804091019555898</v>
      </c>
      <c r="E168">
        <v>-117.253760006278</v>
      </c>
      <c r="F168">
        <v>0</v>
      </c>
      <c r="G168">
        <f>1/100</f>
        <v>0.01</v>
      </c>
      <c r="H168">
        <f>0.25/100</f>
        <v>2.5000000000000001E-3</v>
      </c>
      <c r="I168">
        <v>0</v>
      </c>
      <c r="J168">
        <f>7/100</f>
        <v>7.0000000000000007E-2</v>
      </c>
      <c r="K168">
        <v>0</v>
      </c>
      <c r="L168">
        <f>5/100</f>
        <v>0.05</v>
      </c>
      <c r="M168">
        <v>0</v>
      </c>
      <c r="N168">
        <f>1/100</f>
        <v>0.01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5">
      <c r="A169">
        <v>10</v>
      </c>
      <c r="B169">
        <v>281</v>
      </c>
      <c r="C169" s="2">
        <v>44650</v>
      </c>
      <c r="D169">
        <v>33.804091019555898</v>
      </c>
      <c r="E169">
        <v>-117.253760006278</v>
      </c>
      <c r="F169">
        <v>0</v>
      </c>
      <c r="G169">
        <f>3/100</f>
        <v>0.03</v>
      </c>
      <c r="H169">
        <v>0</v>
      </c>
      <c r="I169">
        <v>0</v>
      </c>
      <c r="J169">
        <f>5/100</f>
        <v>0.05</v>
      </c>
      <c r="K169">
        <v>0</v>
      </c>
      <c r="L169">
        <v>0</v>
      </c>
      <c r="M169">
        <f>4.5/100</f>
        <v>4.4999999999999998E-2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35">
      <c r="A170">
        <v>10</v>
      </c>
      <c r="B170">
        <v>161</v>
      </c>
      <c r="C170" s="2">
        <v>44650</v>
      </c>
      <c r="D170">
        <v>33.804056989029</v>
      </c>
      <c r="E170">
        <v>-117.253753971308</v>
      </c>
      <c r="F170">
        <v>2.5</v>
      </c>
      <c r="G170">
        <f>2/100</f>
        <v>0.02</v>
      </c>
      <c r="H170">
        <f>0.25/100</f>
        <v>2.5000000000000001E-3</v>
      </c>
      <c r="I170">
        <f>1/100</f>
        <v>0.01</v>
      </c>
      <c r="J170">
        <f>3.5/100</f>
        <v>3.5000000000000003E-2</v>
      </c>
      <c r="K170">
        <v>0</v>
      </c>
      <c r="L170">
        <v>0</v>
      </c>
      <c r="M170">
        <f>0.25/100</f>
        <v>2.5000000000000001E-3</v>
      </c>
      <c r="N170">
        <f>2/100</f>
        <v>0.02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5">
      <c r="A171">
        <v>10</v>
      </c>
      <c r="B171">
        <v>161</v>
      </c>
      <c r="C171" s="2">
        <v>44650</v>
      </c>
      <c r="D171">
        <v>33.804056989029</v>
      </c>
      <c r="E171">
        <v>-117.253753971308</v>
      </c>
      <c r="F171">
        <v>2.5</v>
      </c>
      <c r="G171">
        <f>12/100</f>
        <v>0.12</v>
      </c>
      <c r="H171">
        <f>0.5/100</f>
        <v>5.0000000000000001E-3</v>
      </c>
      <c r="I171">
        <v>0</v>
      </c>
      <c r="J171">
        <f>2/100</f>
        <v>0.02</v>
      </c>
      <c r="K171">
        <v>0</v>
      </c>
      <c r="L171">
        <v>0</v>
      </c>
      <c r="M171">
        <v>0</v>
      </c>
      <c r="N171">
        <v>0</v>
      </c>
      <c r="O171">
        <f>1/100</f>
        <v>0.01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5">
      <c r="A172">
        <v>10</v>
      </c>
      <c r="B172">
        <v>161</v>
      </c>
      <c r="C172" s="2">
        <v>44650</v>
      </c>
      <c r="D172">
        <v>33.804056989029</v>
      </c>
      <c r="E172">
        <v>-117.253753971308</v>
      </c>
      <c r="F172">
        <v>2.5</v>
      </c>
      <c r="G172">
        <f>3/100</f>
        <v>0.03</v>
      </c>
      <c r="H172">
        <f>0.5/100</f>
        <v>5.0000000000000001E-3</v>
      </c>
      <c r="I172">
        <v>0</v>
      </c>
      <c r="J172">
        <f>3/100</f>
        <v>0.03</v>
      </c>
      <c r="K172">
        <v>0</v>
      </c>
      <c r="L172">
        <f>1.25/100</f>
        <v>1.2500000000000001E-2</v>
      </c>
      <c r="M172">
        <v>0</v>
      </c>
      <c r="N172">
        <f>0.5/100</f>
        <v>5.0000000000000001E-3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5">
      <c r="A173">
        <v>10</v>
      </c>
      <c r="B173">
        <v>161</v>
      </c>
      <c r="C173" s="2">
        <v>44650</v>
      </c>
      <c r="D173">
        <v>33.804034022614303</v>
      </c>
      <c r="E173">
        <v>-117.253750031813</v>
      </c>
      <c r="F173">
        <v>5</v>
      </c>
      <c r="G173">
        <f>2/100</f>
        <v>0.02</v>
      </c>
      <c r="H173">
        <f>0.25/100</f>
        <v>2.5000000000000001E-3</v>
      </c>
      <c r="I173">
        <v>0</v>
      </c>
      <c r="J173">
        <f>1/100</f>
        <v>0.01</v>
      </c>
      <c r="K173">
        <v>0</v>
      </c>
      <c r="L173">
        <f>0.25/100</f>
        <v>2.5000000000000001E-3</v>
      </c>
      <c r="M173">
        <v>0</v>
      </c>
      <c r="N173">
        <v>0</v>
      </c>
      <c r="O173">
        <f>1/100</f>
        <v>0.01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5">
      <c r="A174">
        <v>10</v>
      </c>
      <c r="B174">
        <v>161</v>
      </c>
      <c r="C174" s="2">
        <v>44650</v>
      </c>
      <c r="D174">
        <v>33.804034022614303</v>
      </c>
      <c r="E174">
        <v>-117.253750031813</v>
      </c>
      <c r="F174">
        <v>5</v>
      </c>
      <c r="G174">
        <f>2/100</f>
        <v>0.02</v>
      </c>
      <c r="H174">
        <f>0.125/100</f>
        <v>1.25E-3</v>
      </c>
      <c r="I174">
        <v>0</v>
      </c>
      <c r="J174">
        <f>0.25/100</f>
        <v>2.5000000000000001E-3</v>
      </c>
      <c r="K174">
        <v>0</v>
      </c>
      <c r="L174">
        <v>0</v>
      </c>
      <c r="M174">
        <v>0</v>
      </c>
      <c r="N174">
        <f>0.125/100</f>
        <v>1.25E-3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5">
      <c r="A175">
        <v>10</v>
      </c>
      <c r="B175">
        <v>161</v>
      </c>
      <c r="C175" s="2">
        <v>44650</v>
      </c>
      <c r="D175">
        <v>33.804034022614303</v>
      </c>
      <c r="E175">
        <v>-117.253750031813</v>
      </c>
      <c r="F175">
        <v>5</v>
      </c>
      <c r="G175">
        <f>1/100</f>
        <v>0.01</v>
      </c>
      <c r="H175">
        <f>2/100</f>
        <v>0.02</v>
      </c>
      <c r="I175">
        <v>0</v>
      </c>
      <c r="J175">
        <f>3/100</f>
        <v>0.03</v>
      </c>
      <c r="K175">
        <v>0</v>
      </c>
      <c r="L175">
        <f>1/100</f>
        <v>0.01</v>
      </c>
      <c r="M175">
        <v>0</v>
      </c>
      <c r="N175">
        <f>0.5/100</f>
        <v>5.0000000000000001E-3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35">
      <c r="A176">
        <v>10</v>
      </c>
      <c r="B176">
        <v>161</v>
      </c>
      <c r="C176" s="2">
        <v>44650</v>
      </c>
      <c r="D176">
        <v>33.803991023450997</v>
      </c>
      <c r="E176">
        <v>-117.253734022378</v>
      </c>
      <c r="F176">
        <v>10</v>
      </c>
      <c r="G176">
        <f>0.25/100</f>
        <v>2.5000000000000001E-3</v>
      </c>
      <c r="H176">
        <f>0.5/100</f>
        <v>5.0000000000000001E-3</v>
      </c>
      <c r="I176">
        <v>0</v>
      </c>
      <c r="J176">
        <f>2/100</f>
        <v>0.02</v>
      </c>
      <c r="K176">
        <v>0</v>
      </c>
      <c r="L176">
        <f>1.5/100</f>
        <v>1.4999999999999999E-2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5">
      <c r="A177">
        <v>10</v>
      </c>
      <c r="B177">
        <v>161</v>
      </c>
      <c r="C177" s="2">
        <v>44650</v>
      </c>
      <c r="D177">
        <v>33.803991023450997</v>
      </c>
      <c r="E177">
        <v>-117.253734022378</v>
      </c>
      <c r="F177">
        <v>10</v>
      </c>
      <c r="G177">
        <f>1/100</f>
        <v>0.01</v>
      </c>
      <c r="H177">
        <f>0.25/100</f>
        <v>2.5000000000000001E-3</v>
      </c>
      <c r="I177">
        <v>0</v>
      </c>
      <c r="J177">
        <v>0</v>
      </c>
      <c r="K177">
        <v>0</v>
      </c>
      <c r="L177">
        <f>0.25/100</f>
        <v>2.5000000000000001E-3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5">
      <c r="A178">
        <v>10</v>
      </c>
      <c r="B178">
        <v>161</v>
      </c>
      <c r="C178" s="2">
        <v>44650</v>
      </c>
      <c r="D178">
        <v>33.803991023450997</v>
      </c>
      <c r="E178">
        <v>-117.253734022378</v>
      </c>
      <c r="F178">
        <v>10</v>
      </c>
      <c r="G178">
        <f>1/100</f>
        <v>0.01</v>
      </c>
      <c r="H178">
        <f>3/100</f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35">
      <c r="A179">
        <v>11</v>
      </c>
      <c r="B179">
        <v>92</v>
      </c>
      <c r="C179" s="2">
        <v>44650</v>
      </c>
      <c r="D179">
        <v>33.804160002619</v>
      </c>
      <c r="E179">
        <v>-117.25363796576799</v>
      </c>
      <c r="F179">
        <v>0</v>
      </c>
      <c r="G179">
        <v>0</v>
      </c>
      <c r="H179">
        <f>1/100</f>
        <v>0.01</v>
      </c>
      <c r="I179">
        <v>0</v>
      </c>
      <c r="J179">
        <f>5/100</f>
        <v>0.05</v>
      </c>
      <c r="K179">
        <f>0.25/100</f>
        <v>2.5000000000000001E-3</v>
      </c>
      <c r="L179">
        <f>3/100</f>
        <v>0.03</v>
      </c>
      <c r="M179">
        <v>0</v>
      </c>
      <c r="N179">
        <v>0</v>
      </c>
      <c r="O179">
        <f>1/100</f>
        <v>0.01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5">
      <c r="A180">
        <v>11</v>
      </c>
      <c r="B180">
        <v>212</v>
      </c>
      <c r="C180" s="2">
        <v>44650</v>
      </c>
      <c r="D180">
        <v>33.804160002619</v>
      </c>
      <c r="E180">
        <v>-117.25363796576799</v>
      </c>
      <c r="F180">
        <v>0</v>
      </c>
      <c r="G180">
        <v>0</v>
      </c>
      <c r="H180">
        <f>0.25/100</f>
        <v>2.5000000000000001E-3</v>
      </c>
      <c r="I180">
        <v>0</v>
      </c>
      <c r="J180">
        <f>7/100</f>
        <v>7.0000000000000007E-2</v>
      </c>
      <c r="K180">
        <v>0</v>
      </c>
      <c r="L180">
        <f>1.5/100</f>
        <v>1.4999999999999999E-2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5">
      <c r="A181">
        <v>11</v>
      </c>
      <c r="B181">
        <v>332</v>
      </c>
      <c r="C181" s="2">
        <v>44650</v>
      </c>
      <c r="D181">
        <v>33.804160002619</v>
      </c>
      <c r="E181">
        <v>-117.25363796576799</v>
      </c>
      <c r="F181">
        <v>0</v>
      </c>
      <c r="G181">
        <v>0</v>
      </c>
      <c r="H181">
        <f>2/100</f>
        <v>0.02</v>
      </c>
      <c r="I181">
        <v>0</v>
      </c>
      <c r="J181">
        <f>0.25/100</f>
        <v>2.5000000000000001E-3</v>
      </c>
      <c r="K181">
        <v>0</v>
      </c>
      <c r="L181">
        <f>6/100</f>
        <v>0.06</v>
      </c>
      <c r="M181">
        <f>1/100</f>
        <v>0.01</v>
      </c>
      <c r="N181">
        <v>0</v>
      </c>
      <c r="O181">
        <f>1/100</f>
        <v>0.01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5">
      <c r="A182">
        <v>11</v>
      </c>
      <c r="B182">
        <v>332</v>
      </c>
      <c r="C182" s="2">
        <v>44650</v>
      </c>
      <c r="D182">
        <v>33.804195960983598</v>
      </c>
      <c r="E182">
        <v>-117.25366202183</v>
      </c>
      <c r="F182">
        <v>2.5</v>
      </c>
      <c r="G182">
        <v>0</v>
      </c>
      <c r="H182">
        <f>5/100</f>
        <v>0.05</v>
      </c>
      <c r="I182">
        <v>0</v>
      </c>
      <c r="J182">
        <f>3/100</f>
        <v>0.03</v>
      </c>
      <c r="K182">
        <f>0.1/100</f>
        <v>1E-3</v>
      </c>
      <c r="L182">
        <f>0.25/100</f>
        <v>2.5000000000000001E-3</v>
      </c>
      <c r="M182">
        <v>0</v>
      </c>
      <c r="N182">
        <v>0</v>
      </c>
      <c r="O182">
        <f>0.25/100</f>
        <v>2.5000000000000001E-3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35">
      <c r="A183">
        <v>11</v>
      </c>
      <c r="B183">
        <v>332</v>
      </c>
      <c r="C183" s="2">
        <v>44650</v>
      </c>
      <c r="D183">
        <v>33.804195960983598</v>
      </c>
      <c r="E183">
        <v>-117.25366202183</v>
      </c>
      <c r="F183">
        <v>2.5</v>
      </c>
      <c r="G183">
        <v>0</v>
      </c>
      <c r="H183">
        <f>3/100</f>
        <v>0.03</v>
      </c>
      <c r="I183">
        <v>0</v>
      </c>
      <c r="J183">
        <f>7/100</f>
        <v>7.0000000000000007E-2</v>
      </c>
      <c r="K183">
        <f>0.25/100</f>
        <v>2.5000000000000001E-3</v>
      </c>
      <c r="L183">
        <f>0.5/100</f>
        <v>5.0000000000000001E-3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35">
      <c r="A184">
        <v>11</v>
      </c>
      <c r="B184">
        <v>332</v>
      </c>
      <c r="C184" s="2">
        <v>44650</v>
      </c>
      <c r="D184">
        <v>33.804195960983598</v>
      </c>
      <c r="E184">
        <v>-117.25366202183</v>
      </c>
      <c r="F184">
        <v>2.5</v>
      </c>
      <c r="G184">
        <f>0.5/100</f>
        <v>5.0000000000000001E-3</v>
      </c>
      <c r="H184">
        <f>2/100</f>
        <v>0.02</v>
      </c>
      <c r="I184">
        <v>0</v>
      </c>
      <c r="J184">
        <f>6/100</f>
        <v>0.06</v>
      </c>
      <c r="K184">
        <v>0</v>
      </c>
      <c r="L184">
        <v>0</v>
      </c>
      <c r="M184">
        <v>0</v>
      </c>
      <c r="N184">
        <v>0</v>
      </c>
      <c r="O184">
        <f>0.5/100</f>
        <v>5.0000000000000001E-3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5">
      <c r="A185">
        <v>11</v>
      </c>
      <c r="B185">
        <v>332</v>
      </c>
      <c r="C185" s="2">
        <v>44650</v>
      </c>
      <c r="D185">
        <v>33.804213982075403</v>
      </c>
      <c r="E185">
        <v>-117.253665961325</v>
      </c>
      <c r="F185">
        <v>5</v>
      </c>
      <c r="G185">
        <f>1/100</f>
        <v>0.01</v>
      </c>
      <c r="H185">
        <f>3/100</f>
        <v>0.03</v>
      </c>
      <c r="I185">
        <v>0</v>
      </c>
      <c r="J185">
        <f>5/100</f>
        <v>0.05</v>
      </c>
      <c r="K185">
        <f>1/100</f>
        <v>0.01</v>
      </c>
      <c r="L185">
        <v>0</v>
      </c>
      <c r="M185">
        <v>0</v>
      </c>
      <c r="N185">
        <v>0</v>
      </c>
      <c r="O185">
        <f>1/100</f>
        <v>0.01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35">
      <c r="A186">
        <v>11</v>
      </c>
      <c r="B186">
        <v>332</v>
      </c>
      <c r="C186" s="2">
        <v>44650</v>
      </c>
      <c r="D186">
        <v>33.804213982075403</v>
      </c>
      <c r="E186">
        <v>-117.253665961325</v>
      </c>
      <c r="F186">
        <v>5</v>
      </c>
      <c r="G186">
        <f>1/100</f>
        <v>0.01</v>
      </c>
      <c r="H186">
        <f>4/100</f>
        <v>0.04</v>
      </c>
      <c r="I186">
        <v>0</v>
      </c>
      <c r="J186">
        <f>6/100</f>
        <v>0.06</v>
      </c>
      <c r="K186">
        <f>0.1/100</f>
        <v>1E-3</v>
      </c>
      <c r="L186">
        <f>0.5/100</f>
        <v>5.0000000000000001E-3</v>
      </c>
      <c r="M186">
        <v>0</v>
      </c>
      <c r="N186">
        <v>0</v>
      </c>
      <c r="O186">
        <f>1/100</f>
        <v>0.01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35">
      <c r="A187">
        <v>11</v>
      </c>
      <c r="B187">
        <v>332</v>
      </c>
      <c r="C187" s="2">
        <v>44650</v>
      </c>
      <c r="D187">
        <v>33.804213982075403</v>
      </c>
      <c r="E187">
        <v>-117.253665961325</v>
      </c>
      <c r="F187">
        <v>5</v>
      </c>
      <c r="G187">
        <v>0</v>
      </c>
      <c r="H187">
        <f>2/100</f>
        <v>0.02</v>
      </c>
      <c r="I187">
        <v>0</v>
      </c>
      <c r="J187">
        <f>2/100</f>
        <v>0.02</v>
      </c>
      <c r="K187">
        <f>0.5/100</f>
        <v>5.0000000000000001E-3</v>
      </c>
      <c r="L187">
        <f>0.25/100</f>
        <v>2.5000000000000001E-3</v>
      </c>
      <c r="M187">
        <v>0</v>
      </c>
      <c r="N187">
        <v>0</v>
      </c>
      <c r="O187">
        <f>1/100</f>
        <v>0.01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35">
      <c r="A188">
        <v>11</v>
      </c>
      <c r="B188">
        <v>332</v>
      </c>
      <c r="C188" s="2">
        <v>44650</v>
      </c>
      <c r="D188">
        <v>33.8042559754103</v>
      </c>
      <c r="E188">
        <v>-117.253684988245</v>
      </c>
      <c r="F188">
        <v>10</v>
      </c>
      <c r="G188">
        <v>0</v>
      </c>
      <c r="H188">
        <f>0.5/100</f>
        <v>5.0000000000000001E-3</v>
      </c>
      <c r="I188">
        <v>0</v>
      </c>
      <c r="J188">
        <f>11/100</f>
        <v>0.11</v>
      </c>
      <c r="K188">
        <f>1.5/100</f>
        <v>1.4999999999999999E-2</v>
      </c>
      <c r="L188">
        <f>2/100</f>
        <v>0.02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35">
      <c r="A189">
        <v>11</v>
      </c>
      <c r="B189">
        <v>332</v>
      </c>
      <c r="C189" s="2">
        <v>44650</v>
      </c>
      <c r="D189">
        <v>33.8042559754103</v>
      </c>
      <c r="E189">
        <v>-117.253684988245</v>
      </c>
      <c r="F189">
        <v>10</v>
      </c>
      <c r="G189">
        <f>0.5/100</f>
        <v>5.0000000000000001E-3</v>
      </c>
      <c r="H189">
        <f>1/100</f>
        <v>0.01</v>
      </c>
      <c r="I189">
        <v>0</v>
      </c>
      <c r="J189">
        <f>11/100</f>
        <v>0.11</v>
      </c>
      <c r="K189">
        <f>2.5/100</f>
        <v>2.5000000000000001E-2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35">
      <c r="A190">
        <v>11</v>
      </c>
      <c r="B190">
        <v>332</v>
      </c>
      <c r="C190" s="2">
        <v>44650</v>
      </c>
      <c r="D190">
        <v>33.8042559754103</v>
      </c>
      <c r="E190">
        <v>-117.253684988245</v>
      </c>
      <c r="F190">
        <v>10</v>
      </c>
      <c r="G190">
        <v>0</v>
      </c>
      <c r="H190">
        <v>0</v>
      </c>
      <c r="I190">
        <v>0</v>
      </c>
      <c r="J190">
        <f>5/100</f>
        <v>0.05</v>
      </c>
      <c r="K190">
        <f>11/100</f>
        <v>0.11</v>
      </c>
      <c r="L190">
        <f>0.25/100</f>
        <v>2.5000000000000001E-3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35">
      <c r="A191">
        <v>23</v>
      </c>
      <c r="B191">
        <v>47</v>
      </c>
      <c r="C191" s="2">
        <v>44650</v>
      </c>
      <c r="D191">
        <v>33.804094959050403</v>
      </c>
      <c r="E191">
        <v>-117.253592032939</v>
      </c>
      <c r="F191">
        <v>0</v>
      </c>
      <c r="G191">
        <f>2/100</f>
        <v>0.02</v>
      </c>
      <c r="H191">
        <f>0.1/100</f>
        <v>1E-3</v>
      </c>
      <c r="I191">
        <f>0.25/100</f>
        <v>2.5000000000000001E-3</v>
      </c>
      <c r="J191">
        <f>6/100</f>
        <v>0.06</v>
      </c>
      <c r="K191">
        <f>0.25/100</f>
        <v>2.5000000000000001E-3</v>
      </c>
      <c r="L191">
        <f>2.5/100</f>
        <v>2.5000000000000001E-2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35">
      <c r="A192">
        <v>23</v>
      </c>
      <c r="B192">
        <v>167</v>
      </c>
      <c r="C192" s="2">
        <v>44650</v>
      </c>
      <c r="D192">
        <v>33.804094959050403</v>
      </c>
      <c r="E192">
        <v>-117.253592032939</v>
      </c>
      <c r="F192">
        <v>0</v>
      </c>
      <c r="G192">
        <v>0</v>
      </c>
      <c r="H192">
        <f>0.1/100</f>
        <v>1E-3</v>
      </c>
      <c r="I192">
        <v>0</v>
      </c>
      <c r="J192">
        <f>6/100</f>
        <v>0.06</v>
      </c>
      <c r="K192">
        <f>0.5/100</f>
        <v>5.0000000000000001E-3</v>
      </c>
      <c r="L192">
        <f>3/100</f>
        <v>0.03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35">
      <c r="A193">
        <v>23</v>
      </c>
      <c r="B193">
        <v>287</v>
      </c>
      <c r="C193" s="2">
        <v>44650</v>
      </c>
      <c r="D193">
        <v>33.804094959050403</v>
      </c>
      <c r="E193">
        <v>-117.253592032939</v>
      </c>
      <c r="F193">
        <v>0</v>
      </c>
      <c r="G193">
        <v>0</v>
      </c>
      <c r="H193">
        <f>0.25/100</f>
        <v>2.5000000000000001E-3</v>
      </c>
      <c r="I193">
        <f>0.5/100</f>
        <v>5.0000000000000001E-3</v>
      </c>
      <c r="J193">
        <f>8/100</f>
        <v>0.08</v>
      </c>
      <c r="K193">
        <f>0.25/100</f>
        <v>2.5000000000000001E-3</v>
      </c>
      <c r="L193">
        <f>5/100</f>
        <v>0.05</v>
      </c>
      <c r="M193">
        <f>1/100</f>
        <v>0.01</v>
      </c>
      <c r="N193">
        <v>0</v>
      </c>
      <c r="O193">
        <f>2/100</f>
        <v>0.02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35">
      <c r="A194">
        <v>23</v>
      </c>
      <c r="B194">
        <v>190</v>
      </c>
      <c r="C194" s="2">
        <v>44650</v>
      </c>
      <c r="D194">
        <v>33.804060006514099</v>
      </c>
      <c r="E194">
        <v>-117.253609970211</v>
      </c>
      <c r="F194">
        <v>2.5</v>
      </c>
      <c r="G194">
        <f>1/100</f>
        <v>0.01</v>
      </c>
      <c r="H194">
        <f>0.125/100</f>
        <v>1.25E-3</v>
      </c>
      <c r="I194">
        <v>0</v>
      </c>
      <c r="J194">
        <f>7/100</f>
        <v>7.0000000000000007E-2</v>
      </c>
      <c r="K194">
        <v>0</v>
      </c>
      <c r="L194">
        <f>0.25/100</f>
        <v>2.5000000000000001E-3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35">
      <c r="A195">
        <v>23</v>
      </c>
      <c r="B195">
        <v>190</v>
      </c>
      <c r="C195" s="2">
        <v>44650</v>
      </c>
      <c r="D195">
        <v>33.804060006514099</v>
      </c>
      <c r="E195">
        <v>-117.253609970211</v>
      </c>
      <c r="F195">
        <v>2.5</v>
      </c>
      <c r="G195">
        <v>0</v>
      </c>
      <c r="H195">
        <f>0.1/100</f>
        <v>1E-3</v>
      </c>
      <c r="I195">
        <v>0</v>
      </c>
      <c r="J195">
        <f>10/100</f>
        <v>0.1</v>
      </c>
      <c r="K195">
        <v>0</v>
      </c>
      <c r="L195">
        <v>0</v>
      </c>
      <c r="M195">
        <v>0</v>
      </c>
      <c r="N195">
        <v>0</v>
      </c>
      <c r="O195">
        <f>0.25/100</f>
        <v>2.5000000000000001E-3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35">
      <c r="A196">
        <v>23</v>
      </c>
      <c r="B196">
        <v>190</v>
      </c>
      <c r="C196" s="2">
        <v>44650</v>
      </c>
      <c r="D196">
        <v>33.804060006514099</v>
      </c>
      <c r="E196">
        <v>-117.253609970211</v>
      </c>
      <c r="F196">
        <v>2.5</v>
      </c>
      <c r="G196">
        <v>0</v>
      </c>
      <c r="H196">
        <f>1/100</f>
        <v>0.01</v>
      </c>
      <c r="I196">
        <v>0</v>
      </c>
      <c r="J196">
        <f>6/100</f>
        <v>0.06</v>
      </c>
      <c r="K196">
        <v>0</v>
      </c>
      <c r="L196">
        <v>0</v>
      </c>
      <c r="M196">
        <v>0</v>
      </c>
      <c r="N196">
        <v>0</v>
      </c>
      <c r="O196">
        <f>1/100</f>
        <v>0.01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35">
      <c r="A197">
        <v>23</v>
      </c>
      <c r="B197">
        <v>190</v>
      </c>
      <c r="C197" s="2">
        <v>44650</v>
      </c>
      <c r="D197">
        <v>33.804039973765597</v>
      </c>
      <c r="E197">
        <v>-117.253622962161</v>
      </c>
      <c r="F197">
        <v>5</v>
      </c>
      <c r="G197">
        <v>0</v>
      </c>
      <c r="H197">
        <f>1/100</f>
        <v>0.01</v>
      </c>
      <c r="I197">
        <v>0</v>
      </c>
      <c r="J197">
        <f>3/100</f>
        <v>0.03</v>
      </c>
      <c r="K197">
        <v>0</v>
      </c>
      <c r="L197">
        <f>4/100</f>
        <v>0.04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35">
      <c r="A198">
        <v>23</v>
      </c>
      <c r="B198">
        <v>190</v>
      </c>
      <c r="C198" s="2">
        <v>44650</v>
      </c>
      <c r="D198">
        <v>33.804039973765597</v>
      </c>
      <c r="E198">
        <v>-117.253622962161</v>
      </c>
      <c r="F198">
        <v>5</v>
      </c>
      <c r="G198">
        <v>0</v>
      </c>
      <c r="H198">
        <f>1/100</f>
        <v>0.01</v>
      </c>
      <c r="I198">
        <v>0</v>
      </c>
      <c r="J198">
        <f>1/100</f>
        <v>0.01</v>
      </c>
      <c r="K198">
        <f>0.1/100</f>
        <v>1E-3</v>
      </c>
      <c r="L198">
        <f>1/100</f>
        <v>0.01</v>
      </c>
      <c r="M198">
        <f>1/100</f>
        <v>0.01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35">
      <c r="A199">
        <v>23</v>
      </c>
      <c r="B199">
        <v>190</v>
      </c>
      <c r="C199" s="2">
        <v>44650</v>
      </c>
      <c r="D199">
        <v>33.804039973765597</v>
      </c>
      <c r="E199">
        <v>-117.253622962161</v>
      </c>
      <c r="F199">
        <v>5</v>
      </c>
      <c r="G199">
        <f>1/100</f>
        <v>0.01</v>
      </c>
      <c r="H199">
        <f>3/100</f>
        <v>0.03</v>
      </c>
      <c r="I199">
        <v>0</v>
      </c>
      <c r="J199">
        <f>5/100</f>
        <v>0.05</v>
      </c>
      <c r="K199">
        <v>0</v>
      </c>
      <c r="L199">
        <f>3/100</f>
        <v>0.03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35">
      <c r="A200">
        <v>23</v>
      </c>
      <c r="B200">
        <v>190</v>
      </c>
      <c r="C200" s="2">
        <v>44650</v>
      </c>
      <c r="D200">
        <v>33.803994962945502</v>
      </c>
      <c r="E200">
        <v>-117.25364098325301</v>
      </c>
      <c r="F200">
        <v>10</v>
      </c>
      <c r="G200">
        <v>0</v>
      </c>
      <c r="H200">
        <f>1/100</f>
        <v>0.01</v>
      </c>
      <c r="I200">
        <v>0</v>
      </c>
      <c r="J200">
        <f>4/100</f>
        <v>0.04</v>
      </c>
      <c r="K200">
        <f>5/100</f>
        <v>0.05</v>
      </c>
      <c r="L200">
        <f>1/100</f>
        <v>0.01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5">
      <c r="A201">
        <v>23</v>
      </c>
      <c r="B201">
        <v>190</v>
      </c>
      <c r="C201" s="2">
        <v>44650</v>
      </c>
      <c r="D201">
        <v>33.803994962945502</v>
      </c>
      <c r="E201">
        <v>-117.25364098325301</v>
      </c>
      <c r="F201">
        <v>10</v>
      </c>
      <c r="G201">
        <v>0</v>
      </c>
      <c r="H201">
        <f>0.1/100</f>
        <v>1E-3</v>
      </c>
      <c r="I201">
        <v>0</v>
      </c>
      <c r="J201">
        <f>3/100</f>
        <v>0.03</v>
      </c>
      <c r="K201">
        <f>4/100</f>
        <v>0.04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35">
      <c r="A202">
        <v>23</v>
      </c>
      <c r="B202">
        <v>190</v>
      </c>
      <c r="C202" s="2">
        <v>44650</v>
      </c>
      <c r="D202">
        <v>33.803994962945502</v>
      </c>
      <c r="E202">
        <v>-117.25364098325301</v>
      </c>
      <c r="F202">
        <v>10</v>
      </c>
      <c r="G202">
        <v>0</v>
      </c>
      <c r="H202">
        <v>0</v>
      </c>
      <c r="I202">
        <v>0</v>
      </c>
      <c r="J202">
        <f>1/100</f>
        <v>0.01</v>
      </c>
      <c r="K202">
        <f>7/100</f>
        <v>7.0000000000000007E-2</v>
      </c>
      <c r="L202">
        <f>2/100</f>
        <v>0.02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35">
      <c r="A203">
        <v>28</v>
      </c>
      <c r="B203">
        <v>114</v>
      </c>
      <c r="C203" s="2">
        <v>44658</v>
      </c>
      <c r="D203">
        <v>33.804180035367601</v>
      </c>
      <c r="E203">
        <v>-117.253498993813</v>
      </c>
      <c r="F203">
        <v>0</v>
      </c>
      <c r="G203">
        <f>3/100</f>
        <v>0.03</v>
      </c>
      <c r="H203">
        <v>0</v>
      </c>
      <c r="I203">
        <f>0.5/100</f>
        <v>5.0000000000000001E-3</v>
      </c>
      <c r="J203">
        <f>16.5/100</f>
        <v>0.16500000000000001</v>
      </c>
      <c r="K203">
        <f>1/100</f>
        <v>0.01</v>
      </c>
      <c r="L203">
        <f>3/100</f>
        <v>0.03</v>
      </c>
      <c r="M203">
        <v>0</v>
      </c>
      <c r="N203">
        <v>0</v>
      </c>
      <c r="O203">
        <f>0.5/100</f>
        <v>5.0000000000000001E-3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5">
      <c r="A204">
        <v>28</v>
      </c>
      <c r="B204">
        <v>234</v>
      </c>
      <c r="C204" s="2">
        <v>44658</v>
      </c>
      <c r="D204">
        <v>33.804180035367601</v>
      </c>
      <c r="E204">
        <v>-117.253498993813</v>
      </c>
      <c r="F204">
        <v>0</v>
      </c>
      <c r="G204">
        <f>2.5/100</f>
        <v>2.5000000000000001E-2</v>
      </c>
      <c r="H204">
        <v>0</v>
      </c>
      <c r="I204">
        <f>0.25/100</f>
        <v>2.5000000000000001E-3</v>
      </c>
      <c r="J204">
        <f>1/100</f>
        <v>0.01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5">
      <c r="A205">
        <v>28</v>
      </c>
      <c r="B205">
        <v>354</v>
      </c>
      <c r="C205" s="2">
        <v>44658</v>
      </c>
      <c r="D205">
        <v>33.804180035367601</v>
      </c>
      <c r="E205">
        <v>-117.253498993813</v>
      </c>
      <c r="F205">
        <v>0</v>
      </c>
      <c r="G205">
        <v>0</v>
      </c>
      <c r="H205">
        <f>0.25/100</f>
        <v>2.5000000000000001E-3</v>
      </c>
      <c r="I205">
        <f>1/100</f>
        <v>0.01</v>
      </c>
      <c r="J205">
        <f>3.5/100</f>
        <v>3.5000000000000003E-2</v>
      </c>
      <c r="K205">
        <f>0.5/100</f>
        <v>5.0000000000000001E-3</v>
      </c>
      <c r="L205">
        <f>0.5/100</f>
        <v>5.0000000000000001E-3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5">
      <c r="A206">
        <v>28</v>
      </c>
      <c r="B206">
        <v>164</v>
      </c>
      <c r="C206" s="2">
        <v>44658</v>
      </c>
      <c r="D206">
        <v>33.804157990962203</v>
      </c>
      <c r="E206">
        <v>-117.253495976328</v>
      </c>
      <c r="F206">
        <v>2.5</v>
      </c>
      <c r="G206">
        <f>0.25/100</f>
        <v>2.5000000000000001E-3</v>
      </c>
      <c r="H206">
        <v>0</v>
      </c>
      <c r="I206">
        <v>0</v>
      </c>
      <c r="J206">
        <f>2/100</f>
        <v>0.02</v>
      </c>
      <c r="K206">
        <f>1/100</f>
        <v>0.01</v>
      </c>
      <c r="L206">
        <f>5/100</f>
        <v>0.05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5">
      <c r="A207">
        <v>28</v>
      </c>
      <c r="B207">
        <v>164</v>
      </c>
      <c r="C207" s="2">
        <v>44658</v>
      </c>
      <c r="D207">
        <v>33.804157990962203</v>
      </c>
      <c r="E207">
        <v>-117.253495976328</v>
      </c>
      <c r="F207">
        <v>2.5</v>
      </c>
      <c r="G207">
        <v>0</v>
      </c>
      <c r="H207">
        <v>0</v>
      </c>
      <c r="I207">
        <f>0.5/100</f>
        <v>5.0000000000000001E-3</v>
      </c>
      <c r="J207">
        <f>3/100</f>
        <v>0.03</v>
      </c>
      <c r="K207">
        <f>0.5/100</f>
        <v>5.0000000000000001E-3</v>
      </c>
      <c r="L207">
        <f>1/100</f>
        <v>0.01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35">
      <c r="A208">
        <v>28</v>
      </c>
      <c r="B208">
        <v>164</v>
      </c>
      <c r="C208" s="2">
        <v>44658</v>
      </c>
      <c r="D208">
        <v>33.804157990962203</v>
      </c>
      <c r="E208">
        <v>-117.253495976328</v>
      </c>
      <c r="F208">
        <v>2.5</v>
      </c>
      <c r="G208">
        <f>0.25/100</f>
        <v>2.5000000000000001E-3</v>
      </c>
      <c r="H208">
        <v>0</v>
      </c>
      <c r="I208">
        <f>0.25/100</f>
        <v>2.5000000000000001E-3</v>
      </c>
      <c r="J208">
        <f>1/100</f>
        <v>0.01</v>
      </c>
      <c r="K208">
        <v>0</v>
      </c>
      <c r="L208">
        <f>1/100</f>
        <v>0.01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35">
      <c r="A209">
        <v>28</v>
      </c>
      <c r="B209">
        <v>164</v>
      </c>
      <c r="C209" s="2">
        <v>44658</v>
      </c>
      <c r="D209">
        <v>33.804137958213602</v>
      </c>
      <c r="E209">
        <v>-117.253491031005</v>
      </c>
      <c r="F209">
        <v>5</v>
      </c>
      <c r="G209">
        <v>0</v>
      </c>
      <c r="H209">
        <v>0</v>
      </c>
      <c r="I209">
        <f>0.25/100</f>
        <v>2.5000000000000001E-3</v>
      </c>
      <c r="J209">
        <f>1.5/100</f>
        <v>1.4999999999999999E-2</v>
      </c>
      <c r="K209">
        <f>0.25/100</f>
        <v>2.5000000000000001E-3</v>
      </c>
      <c r="L209">
        <f>5/100</f>
        <v>0.05</v>
      </c>
      <c r="M209">
        <v>0</v>
      </c>
      <c r="N209">
        <v>0</v>
      </c>
      <c r="O209">
        <f>0.5/100</f>
        <v>5.0000000000000001E-3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35">
      <c r="A210">
        <v>28</v>
      </c>
      <c r="B210">
        <v>164</v>
      </c>
      <c r="C210" s="2">
        <v>44658</v>
      </c>
      <c r="D210">
        <v>33.804137958213602</v>
      </c>
      <c r="E210">
        <v>-117.253491031005</v>
      </c>
      <c r="F210">
        <v>5</v>
      </c>
      <c r="G210">
        <v>0</v>
      </c>
      <c r="H210">
        <f>0.1/100</f>
        <v>1E-3</v>
      </c>
      <c r="I210">
        <v>0</v>
      </c>
      <c r="J210">
        <f>0.75/100</f>
        <v>7.4999999999999997E-3</v>
      </c>
      <c r="K210">
        <f>0.5/100</f>
        <v>5.0000000000000001E-3</v>
      </c>
      <c r="L210">
        <f>9/100</f>
        <v>0.09</v>
      </c>
      <c r="M210">
        <v>0</v>
      </c>
      <c r="N210">
        <v>0</v>
      </c>
      <c r="O210">
        <f>0.5/100</f>
        <v>5.0000000000000001E-3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35">
      <c r="A211">
        <v>28</v>
      </c>
      <c r="B211">
        <v>164</v>
      </c>
      <c r="C211" s="2">
        <v>44658</v>
      </c>
      <c r="D211">
        <v>33.804137958213602</v>
      </c>
      <c r="E211">
        <v>-117.253491031005</v>
      </c>
      <c r="F211">
        <v>5</v>
      </c>
      <c r="G211">
        <v>0</v>
      </c>
      <c r="H211">
        <v>0</v>
      </c>
      <c r="I211">
        <f>0.25/100</f>
        <v>2.5000000000000001E-3</v>
      </c>
      <c r="J211">
        <f>0.5/100</f>
        <v>5.0000000000000001E-3</v>
      </c>
      <c r="K211">
        <f>0.5/100</f>
        <v>5.0000000000000001E-3</v>
      </c>
      <c r="L211">
        <f>1.5/100</f>
        <v>1.4999999999999999E-2</v>
      </c>
      <c r="M211">
        <f>0.25/100</f>
        <v>2.5000000000000001E-3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35">
      <c r="A212">
        <v>28</v>
      </c>
      <c r="B212">
        <v>164</v>
      </c>
      <c r="C212" s="2">
        <v>44658</v>
      </c>
      <c r="D212">
        <v>33.804094959050403</v>
      </c>
      <c r="E212">
        <v>-117.253489019349</v>
      </c>
      <c r="F212">
        <v>10</v>
      </c>
      <c r="G212">
        <f>0.25/100</f>
        <v>2.5000000000000001E-3</v>
      </c>
      <c r="H212">
        <v>0</v>
      </c>
      <c r="I212">
        <f>1/100</f>
        <v>0.01</v>
      </c>
      <c r="J212">
        <f>4/100</f>
        <v>0.04</v>
      </c>
      <c r="K212">
        <f>1/100</f>
        <v>0.01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0.125/100</f>
        <v>1.25E-3</v>
      </c>
      <c r="Z212">
        <v>0</v>
      </c>
    </row>
    <row r="213" spans="1:26" x14ac:dyDescent="0.35">
      <c r="A213">
        <v>28</v>
      </c>
      <c r="B213">
        <v>164</v>
      </c>
      <c r="C213" s="2">
        <v>44658</v>
      </c>
      <c r="D213">
        <v>33.804094959050403</v>
      </c>
      <c r="E213">
        <v>-117.253489019349</v>
      </c>
      <c r="F213">
        <v>10</v>
      </c>
      <c r="G213">
        <v>0</v>
      </c>
      <c r="H213">
        <f>0.25/100</f>
        <v>2.5000000000000001E-3</v>
      </c>
      <c r="I213">
        <v>0</v>
      </c>
      <c r="J213">
        <f>2.5/100</f>
        <v>2.5000000000000001E-2</v>
      </c>
      <c r="K213">
        <f>1/100</f>
        <v>0.01</v>
      </c>
      <c r="L213">
        <f>0.5/100</f>
        <v>5.0000000000000001E-3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35">
      <c r="A214">
        <v>28</v>
      </c>
      <c r="B214">
        <v>164</v>
      </c>
      <c r="C214" s="2">
        <v>44658</v>
      </c>
      <c r="D214">
        <v>33.804094959050403</v>
      </c>
      <c r="E214">
        <v>-117.253489019349</v>
      </c>
      <c r="F214">
        <v>10</v>
      </c>
      <c r="G214">
        <f>1/100</f>
        <v>0.01</v>
      </c>
      <c r="H214">
        <v>0</v>
      </c>
      <c r="I214">
        <v>0</v>
      </c>
      <c r="J214">
        <f>3/100</f>
        <v>0.03</v>
      </c>
      <c r="K214">
        <v>0</v>
      </c>
      <c r="L214">
        <f>0.125/100</f>
        <v>1.25E-3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35">
      <c r="A215">
        <v>15</v>
      </c>
      <c r="B215">
        <v>21</v>
      </c>
      <c r="C215" s="2">
        <v>44658</v>
      </c>
      <c r="D215">
        <v>33.803837969899099</v>
      </c>
      <c r="E215">
        <v>-117.25359102711001</v>
      </c>
      <c r="F215">
        <v>0</v>
      </c>
      <c r="G215">
        <v>0</v>
      </c>
      <c r="H215">
        <v>0</v>
      </c>
      <c r="I215">
        <f>1/100</f>
        <v>0.01</v>
      </c>
      <c r="J215">
        <f>2/100</f>
        <v>0.02</v>
      </c>
      <c r="K215">
        <v>0</v>
      </c>
      <c r="L215">
        <f>2/100</f>
        <v>0.02</v>
      </c>
      <c r="M215">
        <v>0</v>
      </c>
      <c r="N215">
        <v>0</v>
      </c>
      <c r="O215">
        <f>1/100</f>
        <v>0.01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f>0.5/100</f>
        <v>5.0000000000000001E-3</v>
      </c>
    </row>
    <row r="216" spans="1:26" x14ac:dyDescent="0.35">
      <c r="A216">
        <v>15</v>
      </c>
      <c r="B216">
        <v>141</v>
      </c>
      <c r="C216" s="2">
        <v>44658</v>
      </c>
      <c r="D216">
        <v>33.803837969899099</v>
      </c>
      <c r="E216">
        <v>-117.25359102711001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>10/100</f>
        <v>0.1</v>
      </c>
      <c r="M216">
        <v>0</v>
      </c>
      <c r="N216">
        <v>0</v>
      </c>
      <c r="O216">
        <f>1.5/100</f>
        <v>1.4999999999999999E-2</v>
      </c>
      <c r="P216">
        <v>0</v>
      </c>
      <c r="Q216">
        <v>0</v>
      </c>
      <c r="R216">
        <f>1/100</f>
        <v>0.01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35">
      <c r="A217">
        <v>15</v>
      </c>
      <c r="B217">
        <v>261</v>
      </c>
      <c r="C217" s="2">
        <v>44658</v>
      </c>
      <c r="D217">
        <v>33.803837969899099</v>
      </c>
      <c r="E217">
        <v>-117.25359102711001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>1/100</f>
        <v>0.01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35">
      <c r="A218">
        <v>15</v>
      </c>
      <c r="B218">
        <v>330</v>
      </c>
      <c r="C218" s="2">
        <v>44658</v>
      </c>
      <c r="D218">
        <v>33.803865965455699</v>
      </c>
      <c r="E218">
        <v>-117.25360703654501</v>
      </c>
      <c r="F218">
        <v>2.5</v>
      </c>
      <c r="G218">
        <v>0</v>
      </c>
      <c r="H218">
        <f>1/100</f>
        <v>0.01</v>
      </c>
      <c r="I218">
        <f>0.75/100</f>
        <v>7.4999999999999997E-3</v>
      </c>
      <c r="J218">
        <f>8/100</f>
        <v>0.08</v>
      </c>
      <c r="K218">
        <v>0</v>
      </c>
      <c r="L218">
        <f>0.125/100</f>
        <v>1.25E-3</v>
      </c>
      <c r="M218">
        <v>0</v>
      </c>
      <c r="N218">
        <v>0</v>
      </c>
      <c r="O218">
        <f>0.25/100</f>
        <v>2.5000000000000001E-3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35">
      <c r="A219">
        <v>15</v>
      </c>
      <c r="B219">
        <v>330</v>
      </c>
      <c r="C219" s="2">
        <v>44658</v>
      </c>
      <c r="D219">
        <v>33.803865965455699</v>
      </c>
      <c r="E219">
        <v>-117.25360703654501</v>
      </c>
      <c r="F219">
        <v>2.5</v>
      </c>
      <c r="G219">
        <v>0</v>
      </c>
      <c r="H219">
        <f>0.1/100</f>
        <v>1E-3</v>
      </c>
      <c r="I219">
        <v>0</v>
      </c>
      <c r="J219">
        <f>10/100</f>
        <v>0.1</v>
      </c>
      <c r="K219">
        <f>1/100</f>
        <v>0.01</v>
      </c>
      <c r="L219">
        <f>0.25/100</f>
        <v>2.5000000000000001E-3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35">
      <c r="A220">
        <v>15</v>
      </c>
      <c r="B220">
        <v>330</v>
      </c>
      <c r="C220" s="2">
        <v>44658</v>
      </c>
      <c r="D220">
        <v>33.803865965455699</v>
      </c>
      <c r="E220">
        <v>-117.25360703654501</v>
      </c>
      <c r="F220">
        <v>2.5</v>
      </c>
      <c r="G220">
        <v>0</v>
      </c>
      <c r="H220">
        <f>0.125/100</f>
        <v>1.25E-3</v>
      </c>
      <c r="I220">
        <f>1/100</f>
        <v>0.01</v>
      </c>
      <c r="J220">
        <f>6/100</f>
        <v>0.06</v>
      </c>
      <c r="K220">
        <f>0.25/100</f>
        <v>2.5000000000000001E-3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35">
      <c r="A221">
        <v>15</v>
      </c>
      <c r="B221">
        <v>330</v>
      </c>
      <c r="C221" s="2">
        <v>44658</v>
      </c>
      <c r="D221">
        <v>33.803885998204301</v>
      </c>
      <c r="E221">
        <v>-117.25361399352499</v>
      </c>
      <c r="F221">
        <v>5</v>
      </c>
      <c r="G221">
        <f>0.5/100</f>
        <v>5.0000000000000001E-3</v>
      </c>
      <c r="H221">
        <f>3/100</f>
        <v>0.03</v>
      </c>
      <c r="I221">
        <v>0</v>
      </c>
      <c r="J221">
        <f>7/100</f>
        <v>7.0000000000000007E-2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35">
      <c r="A222">
        <v>15</v>
      </c>
      <c r="B222">
        <v>330</v>
      </c>
      <c r="C222" s="2">
        <v>44658</v>
      </c>
      <c r="D222">
        <v>33.803885998204301</v>
      </c>
      <c r="E222">
        <v>-117.25361399352499</v>
      </c>
      <c r="F222">
        <v>5</v>
      </c>
      <c r="G222">
        <f>1/100</f>
        <v>0.01</v>
      </c>
      <c r="H222">
        <f>3/100</f>
        <v>0.03</v>
      </c>
      <c r="I222">
        <v>0</v>
      </c>
      <c r="J222">
        <f>2/100</f>
        <v>0.02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35">
      <c r="A223">
        <v>15</v>
      </c>
      <c r="B223">
        <v>330</v>
      </c>
      <c r="C223" s="2">
        <v>44658</v>
      </c>
      <c r="D223">
        <v>33.803885998204301</v>
      </c>
      <c r="E223">
        <v>-117.25361399352499</v>
      </c>
      <c r="F223">
        <v>5</v>
      </c>
      <c r="G223">
        <v>0</v>
      </c>
      <c r="H223">
        <f>2/100</f>
        <v>0.02</v>
      </c>
      <c r="I223">
        <v>0</v>
      </c>
      <c r="J223">
        <f>2/100</f>
        <v>0.02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35">
      <c r="A224">
        <v>15</v>
      </c>
      <c r="B224">
        <v>330</v>
      </c>
      <c r="C224" s="2">
        <v>44658</v>
      </c>
      <c r="D224">
        <v>33.803926985710802</v>
      </c>
      <c r="E224">
        <v>-117.25363000295999</v>
      </c>
      <c r="F224">
        <v>10</v>
      </c>
      <c r="G224">
        <f>1/100</f>
        <v>0.01</v>
      </c>
      <c r="H224">
        <v>0</v>
      </c>
      <c r="I224">
        <v>0</v>
      </c>
      <c r="J224">
        <f>6/100</f>
        <v>0.06</v>
      </c>
      <c r="K224">
        <v>0</v>
      </c>
      <c r="L224">
        <f>0.25/100</f>
        <v>2.5000000000000001E-3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35">
      <c r="A225">
        <v>15</v>
      </c>
      <c r="B225">
        <v>330</v>
      </c>
      <c r="C225" s="2">
        <v>44658</v>
      </c>
      <c r="D225">
        <v>33.803926985710802</v>
      </c>
      <c r="E225">
        <v>-117.25363000295999</v>
      </c>
      <c r="F225">
        <v>10</v>
      </c>
      <c r="G225">
        <f>2/100</f>
        <v>0.02</v>
      </c>
      <c r="H225">
        <f>0.5/100</f>
        <v>5.0000000000000001E-3</v>
      </c>
      <c r="I225">
        <v>0</v>
      </c>
      <c r="J225">
        <f>3/100</f>
        <v>0.03</v>
      </c>
      <c r="K225">
        <v>0</v>
      </c>
      <c r="L225">
        <f>2/100</f>
        <v>0.02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>0.25/100</f>
        <v>2.5000000000000001E-3</v>
      </c>
      <c r="X225">
        <v>0</v>
      </c>
      <c r="Y225">
        <v>0</v>
      </c>
      <c r="Z225">
        <v>0</v>
      </c>
    </row>
    <row r="226" spans="1:26" x14ac:dyDescent="0.35">
      <c r="A226">
        <v>15</v>
      </c>
      <c r="B226">
        <v>330</v>
      </c>
      <c r="C226" s="2">
        <v>44658</v>
      </c>
      <c r="D226">
        <v>33.803926985710802</v>
      </c>
      <c r="E226">
        <v>-117.25363000295999</v>
      </c>
      <c r="F226">
        <v>10</v>
      </c>
      <c r="G226">
        <f>0.5/100</f>
        <v>5.0000000000000001E-3</v>
      </c>
      <c r="H226">
        <f>0.1/100</f>
        <v>1E-3</v>
      </c>
      <c r="I226">
        <f>0.25/100</f>
        <v>2.5000000000000001E-3</v>
      </c>
      <c r="J226">
        <f>2/100</f>
        <v>0.02</v>
      </c>
      <c r="K226">
        <v>0</v>
      </c>
      <c r="L226">
        <v>0</v>
      </c>
      <c r="M226">
        <v>0</v>
      </c>
      <c r="N226">
        <v>0</v>
      </c>
      <c r="O226">
        <f>2/100</f>
        <v>0.02</v>
      </c>
      <c r="P226">
        <v>0</v>
      </c>
      <c r="Q226">
        <v>0</v>
      </c>
      <c r="R226">
        <f>0.1/100</f>
        <v>1E-3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35">
      <c r="A227">
        <v>16</v>
      </c>
      <c r="B227">
        <v>95</v>
      </c>
      <c r="C227" s="2">
        <v>44658</v>
      </c>
      <c r="D227">
        <v>33.803740991279398</v>
      </c>
      <c r="E227">
        <v>-117.253772998228</v>
      </c>
      <c r="F227">
        <v>0</v>
      </c>
      <c r="G227">
        <v>0</v>
      </c>
      <c r="H227">
        <f>0.5/100</f>
        <v>5.0000000000000001E-3</v>
      </c>
      <c r="I227">
        <v>0</v>
      </c>
      <c r="J227">
        <f>12/100</f>
        <v>0.12</v>
      </c>
      <c r="K227">
        <v>0</v>
      </c>
      <c r="L227">
        <f>0.5/100</f>
        <v>5.0000000000000001E-3</v>
      </c>
      <c r="M227">
        <f>2/100</f>
        <v>0.02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5">
      <c r="A228">
        <v>16</v>
      </c>
      <c r="B228">
        <v>215</v>
      </c>
      <c r="C228" s="2">
        <v>44658</v>
      </c>
      <c r="D228">
        <v>33.803740991279398</v>
      </c>
      <c r="E228">
        <v>-117.253772998228</v>
      </c>
      <c r="F228">
        <v>0</v>
      </c>
      <c r="G228">
        <f>1/100</f>
        <v>0.01</v>
      </c>
      <c r="H228">
        <v>0</v>
      </c>
      <c r="I228">
        <v>0</v>
      </c>
      <c r="J228">
        <f>3/100</f>
        <v>0.03</v>
      </c>
      <c r="K228">
        <f>0.25/100</f>
        <v>2.5000000000000001E-3</v>
      </c>
      <c r="L228">
        <f>7/100</f>
        <v>7.0000000000000007E-2</v>
      </c>
      <c r="M228">
        <f>1/100</f>
        <v>0.01</v>
      </c>
      <c r="N228">
        <v>0</v>
      </c>
      <c r="O228">
        <v>0</v>
      </c>
      <c r="P228">
        <v>0</v>
      </c>
      <c r="Q228">
        <v>0</v>
      </c>
      <c r="R228">
        <f>0.1/100</f>
        <v>1E-3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35">
      <c r="A229">
        <v>16</v>
      </c>
      <c r="B229">
        <v>335</v>
      </c>
      <c r="C229" s="2">
        <v>44658</v>
      </c>
      <c r="D229">
        <v>33.803740991279398</v>
      </c>
      <c r="E229">
        <v>-117.253772998228</v>
      </c>
      <c r="F229">
        <v>0</v>
      </c>
      <c r="G229">
        <v>0</v>
      </c>
      <c r="H229">
        <f>1/100</f>
        <v>0.01</v>
      </c>
      <c r="I229">
        <f>2/100</f>
        <v>0.02</v>
      </c>
      <c r="J229">
        <f>5/100</f>
        <v>0.05</v>
      </c>
      <c r="K229">
        <v>0</v>
      </c>
      <c r="L229">
        <f>0.25/100</f>
        <v>2.5000000000000001E-3</v>
      </c>
      <c r="M229">
        <v>0</v>
      </c>
      <c r="N229">
        <v>0</v>
      </c>
      <c r="O229">
        <f>0.25/100</f>
        <v>2.5000000000000001E-3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35">
      <c r="A230">
        <v>16</v>
      </c>
      <c r="B230">
        <v>21</v>
      </c>
      <c r="C230" s="2">
        <v>44658</v>
      </c>
      <c r="D230">
        <v>33.8037669751793</v>
      </c>
      <c r="E230">
        <v>-117.253754977136</v>
      </c>
      <c r="F230">
        <v>2.5</v>
      </c>
      <c r="G230">
        <f>0.5/100</f>
        <v>5.0000000000000001E-3</v>
      </c>
      <c r="H230">
        <f>0.5/100</f>
        <v>5.0000000000000001E-3</v>
      </c>
      <c r="I230">
        <v>0</v>
      </c>
      <c r="J230">
        <f>8/100</f>
        <v>0.08</v>
      </c>
      <c r="K230">
        <f>1/100</f>
        <v>0.01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35">
      <c r="A231">
        <v>16</v>
      </c>
      <c r="B231">
        <v>21</v>
      </c>
      <c r="C231" s="2">
        <v>44658</v>
      </c>
      <c r="D231">
        <v>33.8037669751793</v>
      </c>
      <c r="E231">
        <v>-117.253754977136</v>
      </c>
      <c r="F231">
        <v>2.5</v>
      </c>
      <c r="G231">
        <v>0</v>
      </c>
      <c r="H231">
        <v>0</v>
      </c>
      <c r="I231">
        <v>0</v>
      </c>
      <c r="J231">
        <f>6/100</f>
        <v>0.06</v>
      </c>
      <c r="K231">
        <f>5/100</f>
        <v>0.05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35">
      <c r="A232">
        <f>16</f>
        <v>16</v>
      </c>
      <c r="B232">
        <v>21</v>
      </c>
      <c r="C232" s="2">
        <v>44658</v>
      </c>
      <c r="D232">
        <v>33.8037669751793</v>
      </c>
      <c r="E232">
        <v>-117.253754977136</v>
      </c>
      <c r="F232">
        <v>2.5</v>
      </c>
      <c r="G232">
        <v>0</v>
      </c>
      <c r="H232">
        <f>0.25/100</f>
        <v>2.5000000000000001E-3</v>
      </c>
      <c r="I232">
        <v>0</v>
      </c>
      <c r="J232">
        <f>9/100</f>
        <v>0.09</v>
      </c>
      <c r="K232">
        <f>0.25/100</f>
        <v>2.5000000000000001E-3</v>
      </c>
      <c r="L232">
        <f>0.25/100</f>
        <v>2.5000000000000001E-3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35">
      <c r="A233">
        <v>16</v>
      </c>
      <c r="B233">
        <v>21</v>
      </c>
      <c r="C233" s="2">
        <v>44658</v>
      </c>
      <c r="D233">
        <v>33.803790025413001</v>
      </c>
      <c r="E233">
        <v>-117.25373301655</v>
      </c>
      <c r="F233">
        <v>5</v>
      </c>
      <c r="G233">
        <f>0.125/100</f>
        <v>1.25E-3</v>
      </c>
      <c r="H233">
        <f>0.125/100</f>
        <v>1.25E-3</v>
      </c>
      <c r="I233">
        <v>0</v>
      </c>
      <c r="J233">
        <f>2/100</f>
        <v>0.02</v>
      </c>
      <c r="K233">
        <f>0.25/100</f>
        <v>2.5000000000000001E-3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5">
      <c r="A234">
        <v>16</v>
      </c>
      <c r="B234">
        <v>21</v>
      </c>
      <c r="C234" s="2">
        <v>44658</v>
      </c>
      <c r="D234">
        <v>33.803790025413001</v>
      </c>
      <c r="E234">
        <v>-117.25373301655</v>
      </c>
      <c r="F234">
        <v>5</v>
      </c>
      <c r="G234">
        <v>0</v>
      </c>
      <c r="H234">
        <f>1/100</f>
        <v>0.01</v>
      </c>
      <c r="I234">
        <v>0</v>
      </c>
      <c r="J234">
        <f>9/100</f>
        <v>0.09</v>
      </c>
      <c r="K234">
        <f>0.1/100</f>
        <v>1E-3</v>
      </c>
      <c r="L234">
        <f>0.1/100</f>
        <v>1E-3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35">
      <c r="A235">
        <v>16</v>
      </c>
      <c r="B235">
        <v>21</v>
      </c>
      <c r="C235" s="2">
        <v>44658</v>
      </c>
      <c r="D235">
        <v>33.803790025413001</v>
      </c>
      <c r="E235">
        <v>-117.25373301655</v>
      </c>
      <c r="F235">
        <v>5</v>
      </c>
      <c r="G235">
        <v>0</v>
      </c>
      <c r="H235">
        <f>3/100</f>
        <v>0.03</v>
      </c>
      <c r="I235">
        <v>0</v>
      </c>
      <c r="J235">
        <f>1.5/100</f>
        <v>1.4999999999999999E-2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35">
      <c r="A236">
        <v>16</v>
      </c>
      <c r="B236">
        <v>21</v>
      </c>
      <c r="C236" s="2">
        <v>44658</v>
      </c>
      <c r="D236">
        <v>33.803824977949198</v>
      </c>
      <c r="E236">
        <v>-117.253705020993</v>
      </c>
      <c r="F236">
        <v>10</v>
      </c>
      <c r="G236">
        <v>0</v>
      </c>
      <c r="H236">
        <v>0</v>
      </c>
      <c r="I236">
        <v>0</v>
      </c>
      <c r="J236">
        <f>3/100</f>
        <v>0.03</v>
      </c>
      <c r="K236">
        <f>0.25/100</f>
        <v>2.5000000000000001E-3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35">
      <c r="A237">
        <v>16</v>
      </c>
      <c r="B237">
        <v>21</v>
      </c>
      <c r="C237" s="2">
        <v>44658</v>
      </c>
      <c r="D237">
        <v>33.803824977949198</v>
      </c>
      <c r="E237">
        <v>-117.253705020993</v>
      </c>
      <c r="F237">
        <v>10</v>
      </c>
      <c r="G237">
        <v>0</v>
      </c>
      <c r="H237">
        <v>0</v>
      </c>
      <c r="I237">
        <f>0.125/100</f>
        <v>1.25E-3</v>
      </c>
      <c r="J237">
        <f>3/100</f>
        <v>0.03</v>
      </c>
      <c r="K237">
        <f>0.5/100</f>
        <v>5.0000000000000001E-3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35">
      <c r="A238">
        <v>16</v>
      </c>
      <c r="B238">
        <v>21</v>
      </c>
      <c r="C238" s="2">
        <v>44658</v>
      </c>
      <c r="D238">
        <v>33.803824977949198</v>
      </c>
      <c r="E238">
        <v>-117.253705020993</v>
      </c>
      <c r="F238">
        <v>10</v>
      </c>
      <c r="G238">
        <v>0</v>
      </c>
      <c r="H238">
        <v>0</v>
      </c>
      <c r="I238">
        <v>0</v>
      </c>
      <c r="J238">
        <f>8/100</f>
        <v>0.08</v>
      </c>
      <c r="K238">
        <f>1/100</f>
        <v>0.01</v>
      </c>
      <c r="L238">
        <f>0.25/100</f>
        <v>2.5000000000000001E-3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EB1B-A74B-4ADA-B995-F573CE6BB606}">
  <dimension ref="A1:Y80"/>
  <sheetViews>
    <sheetView workbookViewId="0">
      <selection activeCell="L19" sqref="L19"/>
    </sheetView>
  </sheetViews>
  <sheetFormatPr defaultRowHeight="14.5" x14ac:dyDescent="0.35"/>
  <sheetData>
    <row r="1" spans="1:2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35">
      <c r="A2">
        <v>18</v>
      </c>
      <c r="B2" s="2">
        <v>44643</v>
      </c>
      <c r="C2">
        <v>33.804412968456703</v>
      </c>
      <c r="D2">
        <v>-117.254179017618</v>
      </c>
      <c r="E2">
        <v>0</v>
      </c>
      <c r="F2">
        <v>0.02</v>
      </c>
      <c r="G2">
        <v>0</v>
      </c>
      <c r="H2">
        <v>0.01</v>
      </c>
      <c r="I2">
        <v>0</v>
      </c>
      <c r="J2">
        <v>0.01</v>
      </c>
      <c r="K2">
        <v>0.05</v>
      </c>
      <c r="L2">
        <v>0</v>
      </c>
      <c r="M2">
        <v>0</v>
      </c>
      <c r="N2">
        <v>5.0000000000000001E-3</v>
      </c>
      <c r="O2">
        <v>0</v>
      </c>
      <c r="P2">
        <v>0.1</v>
      </c>
      <c r="Q2">
        <v>5.0000000000000001E-3</v>
      </c>
      <c r="R2">
        <v>1E-3</v>
      </c>
      <c r="S2">
        <v>0.1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>
        <v>18</v>
      </c>
      <c r="B3" s="2">
        <v>44643</v>
      </c>
      <c r="C3">
        <v>33.804424032568903</v>
      </c>
      <c r="D3">
        <v>-117.254205001518</v>
      </c>
      <c r="E3">
        <v>2.5</v>
      </c>
      <c r="F3">
        <v>7.4999999999999997E-2</v>
      </c>
      <c r="G3">
        <v>0</v>
      </c>
      <c r="H3">
        <v>0.01</v>
      </c>
      <c r="I3">
        <v>7.4999999999999997E-2</v>
      </c>
      <c r="J3">
        <v>1.0999999999999999E-2</v>
      </c>
      <c r="K3">
        <v>0.04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1.2500000000000001E-2</v>
      </c>
      <c r="S3">
        <v>0</v>
      </c>
      <c r="T3">
        <v>0.52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>
        <v>18</v>
      </c>
      <c r="B4" s="2">
        <v>44643</v>
      </c>
      <c r="C4">
        <v>33.804436018690403</v>
      </c>
      <c r="D4">
        <v>-117.254226962104</v>
      </c>
      <c r="E4">
        <v>5</v>
      </c>
      <c r="F4">
        <v>0.11</v>
      </c>
      <c r="G4">
        <v>0</v>
      </c>
      <c r="H4">
        <v>0.02</v>
      </c>
      <c r="I4">
        <v>4.4999999999999998E-2</v>
      </c>
      <c r="J4">
        <v>1.4999999999999999E-2</v>
      </c>
      <c r="K4">
        <v>0.08</v>
      </c>
      <c r="L4">
        <v>2.2499999999999999E-2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>
        <v>18</v>
      </c>
      <c r="B5" s="2">
        <v>44643</v>
      </c>
      <c r="C5">
        <v>33.804454961791599</v>
      </c>
      <c r="D5">
        <v>-117.25426903925801</v>
      </c>
      <c r="E5">
        <v>10</v>
      </c>
      <c r="F5">
        <v>7.4999999999999997E-2</v>
      </c>
      <c r="G5">
        <v>0</v>
      </c>
      <c r="H5">
        <v>2.5000000000000001E-3</v>
      </c>
      <c r="I5">
        <v>1.2500000000000001E-2</v>
      </c>
      <c r="J5">
        <v>8.5000000000000006E-3</v>
      </c>
      <c r="K5">
        <v>2.5000000000000001E-3</v>
      </c>
      <c r="L5">
        <v>0.02</v>
      </c>
      <c r="M5">
        <v>0</v>
      </c>
      <c r="N5">
        <v>5.0000000000000001E-3</v>
      </c>
      <c r="O5">
        <v>0</v>
      </c>
      <c r="P5">
        <v>0</v>
      </c>
      <c r="Q5">
        <v>3.5000000000000003E-2</v>
      </c>
      <c r="R5">
        <v>5.0000000000000001E-3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>
        <v>24</v>
      </c>
      <c r="B6" s="2">
        <v>44643</v>
      </c>
      <c r="C6">
        <v>33.804330993443699</v>
      </c>
      <c r="D6">
        <v>-117.254252023994</v>
      </c>
      <c r="E6">
        <v>0</v>
      </c>
      <c r="F6">
        <v>0.01</v>
      </c>
      <c r="G6">
        <v>0</v>
      </c>
      <c r="H6">
        <v>2.5000000000000001E-3</v>
      </c>
      <c r="I6">
        <v>0.1</v>
      </c>
      <c r="J6">
        <v>0</v>
      </c>
      <c r="K6">
        <v>6.25E-2</v>
      </c>
      <c r="L6">
        <v>2.5000000000000001E-3</v>
      </c>
      <c r="M6">
        <v>0</v>
      </c>
      <c r="N6">
        <v>6.25E-2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>
        <v>24</v>
      </c>
      <c r="B7" s="2">
        <v>44643</v>
      </c>
      <c r="C7">
        <v>33.804316995665403</v>
      </c>
      <c r="D7">
        <v>-117.254228973761</v>
      </c>
      <c r="E7">
        <v>2.5</v>
      </c>
      <c r="F7">
        <v>1.4999999999999999E-2</v>
      </c>
      <c r="G7">
        <v>2.5000000000000001E-3</v>
      </c>
      <c r="H7">
        <v>0.04</v>
      </c>
      <c r="I7">
        <v>0.04</v>
      </c>
      <c r="J7">
        <v>0</v>
      </c>
      <c r="K7">
        <v>1.4999999999999999E-2</v>
      </c>
      <c r="L7">
        <v>5.0000000000000001E-3</v>
      </c>
      <c r="M7">
        <v>0</v>
      </c>
      <c r="N7">
        <v>0.08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>
        <v>24</v>
      </c>
      <c r="B8" s="2">
        <v>44643</v>
      </c>
      <c r="C8">
        <v>33.804292017593902</v>
      </c>
      <c r="D8">
        <v>-117.254213970154</v>
      </c>
      <c r="E8">
        <v>5</v>
      </c>
      <c r="F8">
        <v>0</v>
      </c>
      <c r="G8">
        <v>0</v>
      </c>
      <c r="H8">
        <v>0</v>
      </c>
      <c r="I8">
        <v>2.5000000000000001E-2</v>
      </c>
      <c r="J8">
        <v>0</v>
      </c>
      <c r="K8">
        <v>1.2500000000000001E-2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>
        <v>24</v>
      </c>
      <c r="B9" s="2">
        <v>44643</v>
      </c>
      <c r="C9">
        <v>33.804253041744197</v>
      </c>
      <c r="D9">
        <v>-117.254179017618</v>
      </c>
      <c r="E9">
        <v>10</v>
      </c>
      <c r="F9">
        <v>0</v>
      </c>
      <c r="G9">
        <v>0</v>
      </c>
      <c r="H9">
        <v>0</v>
      </c>
      <c r="I9">
        <v>9.5000000000000001E-2</v>
      </c>
      <c r="J9">
        <v>1E-3</v>
      </c>
      <c r="K9">
        <v>1.4999999999999999E-2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>
        <v>34</v>
      </c>
      <c r="B10" s="2">
        <v>44643</v>
      </c>
      <c r="C10">
        <v>33.804328981786902</v>
      </c>
      <c r="D10">
        <v>-117.254065023735</v>
      </c>
      <c r="E10">
        <v>0</v>
      </c>
      <c r="F10">
        <v>0.08</v>
      </c>
      <c r="G10">
        <v>0</v>
      </c>
      <c r="H10">
        <v>0</v>
      </c>
      <c r="I10">
        <v>0.01</v>
      </c>
      <c r="J10">
        <v>6.0000000000000001E-3</v>
      </c>
      <c r="K10">
        <v>5.0000000000000001E-3</v>
      </c>
      <c r="L10">
        <v>5.0000000000000001E-3</v>
      </c>
      <c r="M10">
        <v>0</v>
      </c>
      <c r="N10">
        <v>0.02</v>
      </c>
      <c r="O10">
        <v>0</v>
      </c>
      <c r="P10">
        <v>0</v>
      </c>
      <c r="Q10">
        <v>0</v>
      </c>
      <c r="R10">
        <v>0</v>
      </c>
      <c r="S10">
        <v>0.06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>
        <v>34</v>
      </c>
      <c r="B11" s="2">
        <v>44643</v>
      </c>
      <c r="C11">
        <v>33.804310960695098</v>
      </c>
      <c r="D11">
        <v>-117.25409402512</v>
      </c>
      <c r="E11">
        <v>2.5</v>
      </c>
      <c r="F11">
        <v>6.25E-2</v>
      </c>
      <c r="G11">
        <v>0</v>
      </c>
      <c r="H11">
        <v>0.01</v>
      </c>
      <c r="I11">
        <v>0.11</v>
      </c>
      <c r="J11">
        <v>5.4999999999999997E-3</v>
      </c>
      <c r="K11">
        <v>2.5000000000000001E-3</v>
      </c>
      <c r="L11">
        <v>0.01</v>
      </c>
      <c r="M11">
        <v>0</v>
      </c>
      <c r="N11">
        <v>0.05</v>
      </c>
      <c r="O11">
        <v>0</v>
      </c>
      <c r="P11">
        <v>0</v>
      </c>
      <c r="Q11">
        <v>0</v>
      </c>
      <c r="R11">
        <v>0</v>
      </c>
      <c r="S11">
        <v>0.02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>
        <v>34</v>
      </c>
      <c r="B12" s="2">
        <v>44643</v>
      </c>
      <c r="C12">
        <v>33.804296962916801</v>
      </c>
      <c r="D12">
        <v>-117.254114979878</v>
      </c>
      <c r="E12">
        <v>5</v>
      </c>
      <c r="F12">
        <v>0.01</v>
      </c>
      <c r="G12">
        <v>2E-3</v>
      </c>
      <c r="H12">
        <v>2.5000000000000001E-3</v>
      </c>
      <c r="I12">
        <v>7.0000000000000007E-2</v>
      </c>
      <c r="J12">
        <v>0</v>
      </c>
      <c r="K12">
        <v>0.04</v>
      </c>
      <c r="L12">
        <v>0</v>
      </c>
      <c r="M12">
        <v>0</v>
      </c>
      <c r="N12">
        <v>5.0000000000000001E-3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>
        <v>34</v>
      </c>
      <c r="B13" s="2">
        <v>44643</v>
      </c>
      <c r="C13">
        <v>33.804266033694098</v>
      </c>
      <c r="D13">
        <v>-117.25414599291901</v>
      </c>
      <c r="E13">
        <v>10</v>
      </c>
      <c r="F13">
        <v>0.02</v>
      </c>
      <c r="G13">
        <v>6.0000000000000001E-3</v>
      </c>
      <c r="H13">
        <v>0</v>
      </c>
      <c r="I13">
        <v>1.7500000000000002E-2</v>
      </c>
      <c r="J13">
        <v>1E-3</v>
      </c>
      <c r="K13">
        <v>5.0000000000000001E-3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>
        <v>33</v>
      </c>
      <c r="B14" s="2">
        <v>44643</v>
      </c>
      <c r="C14">
        <v>33.804406011477099</v>
      </c>
      <c r="D14">
        <v>-117.254015989601</v>
      </c>
      <c r="E14">
        <v>0</v>
      </c>
      <c r="F14">
        <v>7.2499999999999995E-2</v>
      </c>
      <c r="G14">
        <v>0</v>
      </c>
      <c r="H14">
        <v>0</v>
      </c>
      <c r="I14">
        <v>3.5000000000000003E-2</v>
      </c>
      <c r="J14">
        <v>0</v>
      </c>
      <c r="K14">
        <v>7.4999999999999997E-3</v>
      </c>
      <c r="L14">
        <v>5.0999999999999997E-2</v>
      </c>
      <c r="M14">
        <v>0</v>
      </c>
      <c r="N14">
        <v>0.02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>
        <v>33</v>
      </c>
      <c r="B15" s="2">
        <v>44643</v>
      </c>
      <c r="C15">
        <v>33.804434007033699</v>
      </c>
      <c r="D15">
        <v>-117.254028981551</v>
      </c>
      <c r="E15">
        <v>2.5</v>
      </c>
      <c r="F15">
        <v>0.05</v>
      </c>
      <c r="G15">
        <v>1E-3</v>
      </c>
      <c r="H15">
        <v>0.03</v>
      </c>
      <c r="I15">
        <v>0.05</v>
      </c>
      <c r="J15">
        <v>1E-3</v>
      </c>
      <c r="K15">
        <v>0</v>
      </c>
      <c r="L15">
        <v>0</v>
      </c>
      <c r="M15">
        <v>0</v>
      </c>
      <c r="N15">
        <v>0.01</v>
      </c>
      <c r="O15">
        <v>0</v>
      </c>
      <c r="P15">
        <v>0</v>
      </c>
      <c r="Q15">
        <v>0.01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>
        <v>33</v>
      </c>
      <c r="B16" s="2">
        <v>44643</v>
      </c>
      <c r="C16">
        <v>33.8044540397822</v>
      </c>
      <c r="D16">
        <v>-117.254025964066</v>
      </c>
      <c r="E16">
        <v>5</v>
      </c>
      <c r="F16">
        <v>0</v>
      </c>
      <c r="G16">
        <v>0</v>
      </c>
      <c r="H16">
        <v>0.16</v>
      </c>
      <c r="I16">
        <v>0</v>
      </c>
      <c r="J16">
        <v>0</v>
      </c>
      <c r="K16">
        <v>0</v>
      </c>
      <c r="L16">
        <v>7.0000000000000007E-2</v>
      </c>
      <c r="M16">
        <v>0</v>
      </c>
      <c r="N16">
        <v>0</v>
      </c>
      <c r="O16">
        <v>0</v>
      </c>
      <c r="P16">
        <v>0.17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>
        <v>33</v>
      </c>
      <c r="B17" s="2">
        <v>44643</v>
      </c>
      <c r="C17">
        <v>33.804497038945499</v>
      </c>
      <c r="D17">
        <v>-117.254039961844</v>
      </c>
      <c r="E17">
        <v>10</v>
      </c>
      <c r="F17">
        <v>0</v>
      </c>
      <c r="G17">
        <v>0</v>
      </c>
      <c r="H17">
        <v>5.0000000000000001E-3</v>
      </c>
      <c r="I17">
        <v>0</v>
      </c>
      <c r="J17">
        <v>2.5000000000000001E-3</v>
      </c>
      <c r="K17">
        <v>0</v>
      </c>
      <c r="L17">
        <v>1E-3</v>
      </c>
      <c r="M17">
        <v>0</v>
      </c>
      <c r="N17">
        <v>0</v>
      </c>
      <c r="O17">
        <v>0</v>
      </c>
      <c r="P17">
        <v>1</v>
      </c>
      <c r="Q17">
        <v>0.1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>
        <v>1</v>
      </c>
      <c r="B18" s="2">
        <v>44643</v>
      </c>
      <c r="C18">
        <v>33.804452028125503</v>
      </c>
      <c r="D18">
        <v>-117.25389000959601</v>
      </c>
      <c r="E18">
        <v>0</v>
      </c>
      <c r="F18">
        <v>0.04</v>
      </c>
      <c r="G18">
        <v>2E-3</v>
      </c>
      <c r="H18">
        <v>2.5000000000000001E-3</v>
      </c>
      <c r="I18">
        <v>1.2500000000000001E-2</v>
      </c>
      <c r="J18">
        <v>0</v>
      </c>
      <c r="K18">
        <v>2.5000000000000001E-3</v>
      </c>
      <c r="L18">
        <v>0.22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6.5000000000000002E-2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>
        <v>1</v>
      </c>
      <c r="B19" s="2">
        <v>44643</v>
      </c>
      <c r="C19">
        <v>33.8044749945402</v>
      </c>
      <c r="D19">
        <v>-117.253916999325</v>
      </c>
      <c r="E19">
        <v>2.5</v>
      </c>
      <c r="F19">
        <v>9.5000000000000001E-2</v>
      </c>
      <c r="G19">
        <v>3.0000000000000001E-3</v>
      </c>
      <c r="H19">
        <v>0</v>
      </c>
      <c r="I19">
        <v>0.06</v>
      </c>
      <c r="J19">
        <v>1.6E-2</v>
      </c>
      <c r="K19">
        <v>0</v>
      </c>
      <c r="L19">
        <v>5.0000000000000001E-3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0.04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>
        <v>1</v>
      </c>
      <c r="B20" s="2">
        <v>44643</v>
      </c>
      <c r="C20">
        <v>33.804488992318497</v>
      </c>
      <c r="D20">
        <v>-117.25393502041599</v>
      </c>
      <c r="E20">
        <v>5</v>
      </c>
      <c r="F20">
        <v>5.0999999999999997E-2</v>
      </c>
      <c r="G20">
        <v>2E-3</v>
      </c>
      <c r="H20">
        <v>0</v>
      </c>
      <c r="I20">
        <v>7.0000000000000007E-2</v>
      </c>
      <c r="J20">
        <v>2.2499999999999999E-2</v>
      </c>
      <c r="K20">
        <v>0</v>
      </c>
      <c r="L20">
        <v>0</v>
      </c>
      <c r="M20">
        <v>0</v>
      </c>
      <c r="N20">
        <v>0.01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0.21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>
        <v>1</v>
      </c>
      <c r="B21" s="2">
        <v>44643</v>
      </c>
      <c r="C21">
        <v>33.804513970389898</v>
      </c>
      <c r="D21">
        <v>-117.253976007923</v>
      </c>
      <c r="E21">
        <v>10</v>
      </c>
      <c r="F21">
        <v>5.0000000000000001E-3</v>
      </c>
      <c r="G21">
        <v>0</v>
      </c>
      <c r="H21">
        <v>0</v>
      </c>
      <c r="I21">
        <v>2.5000000000000001E-3</v>
      </c>
      <c r="J21">
        <v>2.2499999999999999E-2</v>
      </c>
      <c r="K21">
        <v>4.4999999999999998E-2</v>
      </c>
      <c r="L21">
        <v>0</v>
      </c>
      <c r="M21">
        <v>0</v>
      </c>
      <c r="N21">
        <v>0</v>
      </c>
      <c r="O21">
        <v>0</v>
      </c>
      <c r="P21">
        <v>0.27</v>
      </c>
      <c r="Q21">
        <v>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>
        <v>25</v>
      </c>
      <c r="B22" s="2">
        <v>44645</v>
      </c>
      <c r="C22">
        <v>33.804439958184901</v>
      </c>
      <c r="D22">
        <v>-117.253772998228</v>
      </c>
      <c r="E22">
        <v>0</v>
      </c>
      <c r="F22">
        <v>0</v>
      </c>
      <c r="G22">
        <v>7.0000000000000001E-3</v>
      </c>
      <c r="H22">
        <v>1.6E-2</v>
      </c>
      <c r="I22">
        <v>0.05</v>
      </c>
      <c r="J22">
        <v>0</v>
      </c>
      <c r="K22">
        <v>0</v>
      </c>
      <c r="L22">
        <v>0.1525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>
        <v>25</v>
      </c>
      <c r="B23" s="2">
        <v>44645</v>
      </c>
      <c r="C23">
        <v>33.804412968456703</v>
      </c>
      <c r="D23">
        <v>-117.253785990178</v>
      </c>
      <c r="E23">
        <v>2.5</v>
      </c>
      <c r="F23">
        <v>0</v>
      </c>
      <c r="G23">
        <v>0.01</v>
      </c>
      <c r="H23">
        <v>1E-3</v>
      </c>
      <c r="I23">
        <v>0.13</v>
      </c>
      <c r="J23">
        <v>7.4999999999999997E-3</v>
      </c>
      <c r="K23">
        <v>0</v>
      </c>
      <c r="L23">
        <v>0.05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>
        <v>25</v>
      </c>
      <c r="B24" s="2">
        <v>44645</v>
      </c>
      <c r="C24">
        <v>33.804397964849997</v>
      </c>
      <c r="D24">
        <v>-117.25379797630001</v>
      </c>
      <c r="E24">
        <v>5</v>
      </c>
      <c r="F24">
        <v>0</v>
      </c>
      <c r="G24">
        <v>0.09</v>
      </c>
      <c r="H24">
        <v>0.15</v>
      </c>
      <c r="I24">
        <v>0.05</v>
      </c>
      <c r="J24">
        <v>7.2499999999999995E-2</v>
      </c>
      <c r="K24">
        <v>5.0000000000000001E-3</v>
      </c>
      <c r="L24">
        <v>0.18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>
        <v>25</v>
      </c>
      <c r="B25" s="2">
        <v>44645</v>
      </c>
      <c r="C25">
        <v>33.804353037848998</v>
      </c>
      <c r="D25">
        <v>-117.253818009048</v>
      </c>
      <c r="E25">
        <v>10</v>
      </c>
      <c r="F25">
        <v>0.04</v>
      </c>
      <c r="G25">
        <v>0</v>
      </c>
      <c r="H25">
        <v>6.0000000000000001E-3</v>
      </c>
      <c r="I25">
        <v>0.19</v>
      </c>
      <c r="J25">
        <v>0</v>
      </c>
      <c r="K25">
        <v>0.03</v>
      </c>
      <c r="L25">
        <v>0.06</v>
      </c>
      <c r="M25">
        <v>0</v>
      </c>
      <c r="N25">
        <v>0.03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>
        <v>5</v>
      </c>
      <c r="B26" s="2">
        <v>44645</v>
      </c>
      <c r="C26">
        <v>33.804523022845302</v>
      </c>
      <c r="D26">
        <v>-117.253782972693</v>
      </c>
      <c r="E26">
        <v>0</v>
      </c>
      <c r="F26">
        <v>0.09</v>
      </c>
      <c r="G26">
        <v>1E-3</v>
      </c>
      <c r="H26">
        <v>0</v>
      </c>
      <c r="I26">
        <v>9.5000000000000001E-2</v>
      </c>
      <c r="J26">
        <v>0.03</v>
      </c>
      <c r="K26">
        <v>1.7500000000000002E-2</v>
      </c>
      <c r="L26">
        <v>7.0000000000000007E-2</v>
      </c>
      <c r="M26">
        <v>0</v>
      </c>
      <c r="N26">
        <v>5.0000000000000001E-3</v>
      </c>
      <c r="O26">
        <v>0</v>
      </c>
      <c r="P26">
        <v>0</v>
      </c>
      <c r="Q26">
        <v>0.04</v>
      </c>
      <c r="R26">
        <v>0</v>
      </c>
      <c r="S26">
        <v>0</v>
      </c>
      <c r="T26">
        <v>0</v>
      </c>
      <c r="U26">
        <v>0</v>
      </c>
      <c r="V26">
        <v>0.14000000000000001</v>
      </c>
      <c r="W26">
        <v>0</v>
      </c>
      <c r="X26">
        <v>0</v>
      </c>
      <c r="Y26">
        <v>0</v>
      </c>
    </row>
    <row r="27" spans="1:25" x14ac:dyDescent="0.35">
      <c r="A27">
        <v>5</v>
      </c>
      <c r="B27" s="2">
        <v>44645</v>
      </c>
      <c r="C27">
        <v>33.8045269623398</v>
      </c>
      <c r="D27">
        <v>-117.253814991563</v>
      </c>
      <c r="E27">
        <v>2.5</v>
      </c>
      <c r="F27">
        <v>7.0000000000000007E-2</v>
      </c>
      <c r="G27">
        <v>1.2500000000000001E-2</v>
      </c>
      <c r="H27">
        <v>2.5000000000000001E-3</v>
      </c>
      <c r="I27">
        <v>0</v>
      </c>
      <c r="J27">
        <v>0</v>
      </c>
      <c r="K27">
        <v>0</v>
      </c>
      <c r="L27">
        <v>2E-3</v>
      </c>
      <c r="M27">
        <v>0</v>
      </c>
      <c r="N27">
        <v>1E-3</v>
      </c>
      <c r="O27">
        <v>0</v>
      </c>
      <c r="P27">
        <v>0</v>
      </c>
      <c r="Q27">
        <v>0</v>
      </c>
      <c r="R27">
        <v>0</v>
      </c>
      <c r="S27">
        <v>0</v>
      </c>
      <c r="T27">
        <v>1.05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>
        <v>5</v>
      </c>
      <c r="B28" s="2">
        <v>44645</v>
      </c>
      <c r="C28">
        <v>33.804525034502099</v>
      </c>
      <c r="D28">
        <v>-117.253839969635</v>
      </c>
      <c r="E28">
        <v>5</v>
      </c>
      <c r="F28">
        <v>0</v>
      </c>
      <c r="G28">
        <v>1.0999999999999999E-2</v>
      </c>
      <c r="H28">
        <v>0.01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0.76</v>
      </c>
      <c r="U28">
        <v>0.16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>
        <v>5</v>
      </c>
      <c r="B29" s="2">
        <v>44645</v>
      </c>
      <c r="C29">
        <v>33.804523022845302</v>
      </c>
      <c r="D29">
        <v>-117.253881962969</v>
      </c>
      <c r="E29">
        <v>10</v>
      </c>
      <c r="F29">
        <v>0.01</v>
      </c>
      <c r="G29">
        <v>1E-3</v>
      </c>
      <c r="H29">
        <v>0</v>
      </c>
      <c r="I29">
        <v>0.03</v>
      </c>
      <c r="J29">
        <v>0</v>
      </c>
      <c r="K29">
        <v>0</v>
      </c>
      <c r="L29">
        <v>2.5000000000000001E-3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0.1</v>
      </c>
      <c r="U29">
        <v>0</v>
      </c>
      <c r="V29">
        <v>1.7500000000000002E-2</v>
      </c>
      <c r="W29">
        <v>0</v>
      </c>
      <c r="X29">
        <v>0</v>
      </c>
      <c r="Y29">
        <v>0</v>
      </c>
    </row>
    <row r="30" spans="1:25" x14ac:dyDescent="0.35">
      <c r="A30">
        <v>4</v>
      </c>
      <c r="B30" s="2">
        <v>44645</v>
      </c>
      <c r="C30">
        <v>33.8044749945402</v>
      </c>
      <c r="D30">
        <v>-117.25364400073801</v>
      </c>
      <c r="E30">
        <v>0</v>
      </c>
      <c r="F30">
        <v>0.18</v>
      </c>
      <c r="G30">
        <v>2E-3</v>
      </c>
      <c r="H30">
        <v>0</v>
      </c>
      <c r="I30">
        <v>7.0000000000000007E-2</v>
      </c>
      <c r="J30">
        <v>0.01</v>
      </c>
      <c r="K30">
        <v>0</v>
      </c>
      <c r="L30">
        <v>0.14000000000000001</v>
      </c>
      <c r="M30">
        <v>0</v>
      </c>
      <c r="N30">
        <v>0.05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0.02</v>
      </c>
      <c r="W30">
        <v>0</v>
      </c>
      <c r="X30">
        <v>0</v>
      </c>
      <c r="Y30">
        <v>0</v>
      </c>
    </row>
    <row r="31" spans="1:25" x14ac:dyDescent="0.35">
      <c r="A31">
        <v>4</v>
      </c>
      <c r="B31" s="2">
        <v>44645</v>
      </c>
      <c r="C31">
        <v>33.804465020075398</v>
      </c>
      <c r="D31">
        <v>-117.253622040152</v>
      </c>
      <c r="E31">
        <v>2.5</v>
      </c>
      <c r="F31">
        <v>0.14000000000000001</v>
      </c>
      <c r="G31">
        <v>0.115</v>
      </c>
      <c r="H31">
        <v>0.08</v>
      </c>
      <c r="I31">
        <v>7.0000000000000007E-2</v>
      </c>
      <c r="J31">
        <v>1E-3</v>
      </c>
      <c r="K31">
        <v>1.2500000000000001E-2</v>
      </c>
      <c r="L31">
        <v>0.04</v>
      </c>
      <c r="M31">
        <v>0</v>
      </c>
      <c r="N31">
        <v>0.01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5.0000000000000001E-3</v>
      </c>
      <c r="W31">
        <v>0</v>
      </c>
      <c r="X31">
        <v>0</v>
      </c>
      <c r="Y31">
        <v>0</v>
      </c>
    </row>
    <row r="32" spans="1:25" x14ac:dyDescent="0.35">
      <c r="A32">
        <v>4</v>
      </c>
      <c r="B32" s="2">
        <v>44645</v>
      </c>
      <c r="C32">
        <v>33.804453033953898</v>
      </c>
      <c r="D32">
        <v>-117.253596978262</v>
      </c>
      <c r="E32">
        <v>5</v>
      </c>
      <c r="F32">
        <v>5.0000000000000001E-3</v>
      </c>
      <c r="G32">
        <v>0.12</v>
      </c>
      <c r="H32">
        <v>5.3499999999999999E-2</v>
      </c>
      <c r="I32">
        <v>0.11</v>
      </c>
      <c r="J32">
        <v>0</v>
      </c>
      <c r="K32">
        <v>0</v>
      </c>
      <c r="L32">
        <v>1.2500000000000001E-2</v>
      </c>
      <c r="M32">
        <v>0</v>
      </c>
      <c r="N32">
        <v>1.2500000000000001E-2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0.01</v>
      </c>
      <c r="W32">
        <v>0</v>
      </c>
      <c r="X32">
        <v>0</v>
      </c>
      <c r="Y32">
        <v>0</v>
      </c>
    </row>
    <row r="33" spans="1:25" x14ac:dyDescent="0.35">
      <c r="A33">
        <v>4</v>
      </c>
      <c r="B33" s="2">
        <v>44645</v>
      </c>
      <c r="C33">
        <v>33.804421015083697</v>
      </c>
      <c r="D33">
        <v>-117.253556996583</v>
      </c>
      <c r="E33">
        <v>10</v>
      </c>
      <c r="F33">
        <v>0.1</v>
      </c>
      <c r="G33">
        <v>0.01</v>
      </c>
      <c r="H33">
        <v>0</v>
      </c>
      <c r="I33">
        <v>0.05</v>
      </c>
      <c r="J33">
        <v>3.2500000000000001E-2</v>
      </c>
      <c r="K33">
        <v>0</v>
      </c>
      <c r="L33">
        <v>0</v>
      </c>
      <c r="M33">
        <v>0</v>
      </c>
      <c r="N33">
        <v>0.01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>
        <v>20</v>
      </c>
      <c r="B34" s="2">
        <v>44645</v>
      </c>
      <c r="C34">
        <v>33.804331999272101</v>
      </c>
      <c r="D34">
        <v>-117.253464041277</v>
      </c>
      <c r="E34">
        <v>0</v>
      </c>
      <c r="F34">
        <v>0.11</v>
      </c>
      <c r="G34">
        <v>3.5000000000000001E-3</v>
      </c>
      <c r="H34">
        <v>0</v>
      </c>
      <c r="I34">
        <v>0.12</v>
      </c>
      <c r="J34">
        <v>5.3499999999999999E-2</v>
      </c>
      <c r="K34">
        <v>0.02</v>
      </c>
      <c r="L34">
        <v>0.11</v>
      </c>
      <c r="M34">
        <v>0</v>
      </c>
      <c r="N34">
        <v>0.01</v>
      </c>
      <c r="O34">
        <v>0.09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>
        <v>20</v>
      </c>
      <c r="B35" s="2">
        <v>44645</v>
      </c>
      <c r="C35">
        <v>33.804318001493797</v>
      </c>
      <c r="D35">
        <v>-117.253498993813</v>
      </c>
      <c r="E35">
        <v>2.5</v>
      </c>
      <c r="F35">
        <v>0.01</v>
      </c>
      <c r="G35">
        <v>2E-3</v>
      </c>
      <c r="H35">
        <v>5.0000000000000001E-3</v>
      </c>
      <c r="I35">
        <v>0.33</v>
      </c>
      <c r="J35">
        <v>3.5000000000000001E-3</v>
      </c>
      <c r="K35">
        <v>1.2500000000000001E-2</v>
      </c>
      <c r="L35">
        <v>7.4999999999999997E-3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>
        <v>20</v>
      </c>
      <c r="B36" s="2">
        <v>44645</v>
      </c>
      <c r="C36">
        <v>33.804310960695098</v>
      </c>
      <c r="D36">
        <v>-117.253524977713</v>
      </c>
      <c r="E36">
        <v>5</v>
      </c>
      <c r="F36">
        <v>0.01</v>
      </c>
      <c r="G36">
        <v>3.5000000000000001E-3</v>
      </c>
      <c r="H36">
        <v>0</v>
      </c>
      <c r="I36">
        <v>0.14000000000000001</v>
      </c>
      <c r="J36">
        <v>2.1000000000000001E-2</v>
      </c>
      <c r="K36">
        <v>0</v>
      </c>
      <c r="L36">
        <v>2.5000000000000001E-3</v>
      </c>
      <c r="M36">
        <v>0</v>
      </c>
      <c r="N36">
        <v>2.5000000000000001E-3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>
        <v>20</v>
      </c>
      <c r="B37" s="2">
        <v>44645</v>
      </c>
      <c r="C37">
        <v>33.804293023422296</v>
      </c>
      <c r="D37">
        <v>-117.253576023504</v>
      </c>
      <c r="E37">
        <v>10</v>
      </c>
      <c r="F37">
        <v>0.06</v>
      </c>
      <c r="G37">
        <v>0.05</v>
      </c>
      <c r="H37">
        <v>0</v>
      </c>
      <c r="I37">
        <v>0.11</v>
      </c>
      <c r="J37">
        <v>2.5000000000000001E-2</v>
      </c>
      <c r="K37">
        <v>7.4999999999999997E-3</v>
      </c>
      <c r="L37">
        <v>1.4999999999999999E-2</v>
      </c>
      <c r="M37">
        <v>0</v>
      </c>
      <c r="N37">
        <v>1.4999999999999999E-2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>
        <v>6</v>
      </c>
      <c r="B38" s="2">
        <v>44645</v>
      </c>
      <c r="C38">
        <v>33.804329987615297</v>
      </c>
      <c r="D38">
        <v>-117.2537200246</v>
      </c>
      <c r="E38">
        <v>0</v>
      </c>
      <c r="F38">
        <v>0</v>
      </c>
      <c r="G38">
        <v>0</v>
      </c>
      <c r="H38">
        <v>0.02</v>
      </c>
      <c r="I38">
        <v>7.4999999999999997E-3</v>
      </c>
      <c r="J38">
        <v>0.01</v>
      </c>
      <c r="K38">
        <v>0.01</v>
      </c>
      <c r="L38">
        <v>0.43</v>
      </c>
      <c r="M38">
        <v>0</v>
      </c>
      <c r="N38">
        <v>2.5000000000000001E-3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0.02</v>
      </c>
      <c r="X38">
        <v>0</v>
      </c>
      <c r="Y38">
        <v>0</v>
      </c>
    </row>
    <row r="39" spans="1:25" x14ac:dyDescent="0.35">
      <c r="A39">
        <v>6</v>
      </c>
      <c r="B39" s="2">
        <v>44645</v>
      </c>
      <c r="C39">
        <v>33.804313978180197</v>
      </c>
      <c r="D39">
        <v>-117.253692029044</v>
      </c>
      <c r="E39">
        <v>2.5</v>
      </c>
      <c r="F39">
        <v>0</v>
      </c>
      <c r="G39">
        <v>1.4999999999999999E-2</v>
      </c>
      <c r="H39">
        <v>5.0000000000000001E-3</v>
      </c>
      <c r="I39">
        <v>0.08</v>
      </c>
      <c r="J39">
        <v>9.5000000000000001E-2</v>
      </c>
      <c r="K39">
        <v>0</v>
      </c>
      <c r="L39">
        <v>0.13</v>
      </c>
      <c r="M39">
        <v>0</v>
      </c>
      <c r="N39">
        <v>4.2500000000000003E-2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>
        <v>6</v>
      </c>
      <c r="B40" s="2">
        <v>44645</v>
      </c>
      <c r="C40">
        <v>33.804301992058697</v>
      </c>
      <c r="D40">
        <v>-117.253665039315</v>
      </c>
      <c r="E40">
        <v>5</v>
      </c>
      <c r="F40">
        <v>0</v>
      </c>
      <c r="G40">
        <v>7.4999999999999997E-3</v>
      </c>
      <c r="H40">
        <v>0</v>
      </c>
      <c r="I40">
        <v>0.15</v>
      </c>
      <c r="J40">
        <v>0.1</v>
      </c>
      <c r="K40">
        <v>0</v>
      </c>
      <c r="L40">
        <v>0.01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>
        <v>6</v>
      </c>
      <c r="B41" s="2">
        <v>44645</v>
      </c>
      <c r="C41">
        <v>33.804273996502097</v>
      </c>
      <c r="D41">
        <v>-117.253622040152</v>
      </c>
      <c r="E41">
        <v>10</v>
      </c>
      <c r="F41">
        <v>0</v>
      </c>
      <c r="G41">
        <v>4.4999999999999997E-3</v>
      </c>
      <c r="H41">
        <v>0</v>
      </c>
      <c r="I41">
        <v>0.26</v>
      </c>
      <c r="J41">
        <v>2.5999999999999999E-2</v>
      </c>
      <c r="K41">
        <v>5.0000000000000001E-3</v>
      </c>
      <c r="L41">
        <v>0.02</v>
      </c>
      <c r="M41">
        <v>0</v>
      </c>
      <c r="N41">
        <v>0.03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>
        <v>8</v>
      </c>
      <c r="B42" s="2">
        <v>44649</v>
      </c>
      <c r="C42">
        <v>33.804315989837001</v>
      </c>
      <c r="D42">
        <v>-117.253948012366</v>
      </c>
      <c r="E42">
        <v>0</v>
      </c>
      <c r="F42">
        <v>1.4999999999999999E-2</v>
      </c>
      <c r="G42">
        <v>0</v>
      </c>
      <c r="H42">
        <v>0.03</v>
      </c>
      <c r="I42">
        <v>0.16</v>
      </c>
      <c r="J42">
        <v>2.1000000000000001E-2</v>
      </c>
      <c r="K42">
        <v>0.34</v>
      </c>
      <c r="L42">
        <v>4.4999999999999998E-2</v>
      </c>
      <c r="M42">
        <v>0</v>
      </c>
      <c r="N42">
        <v>0.01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0.01</v>
      </c>
      <c r="Y42">
        <v>0</v>
      </c>
    </row>
    <row r="43" spans="1:25" x14ac:dyDescent="0.35">
      <c r="A43">
        <v>8</v>
      </c>
      <c r="B43" s="2">
        <v>44649</v>
      </c>
      <c r="C43">
        <v>33.804300986230302</v>
      </c>
      <c r="D43">
        <v>-117.253967961296</v>
      </c>
      <c r="E43">
        <v>2.5</v>
      </c>
      <c r="F43">
        <v>0.05</v>
      </c>
      <c r="G43">
        <v>6.0000000000000001E-3</v>
      </c>
      <c r="H43">
        <v>0.01</v>
      </c>
      <c r="I43">
        <v>0.155</v>
      </c>
      <c r="J43">
        <v>0</v>
      </c>
      <c r="K43">
        <v>3.5000000000000001E-3</v>
      </c>
      <c r="L43">
        <v>0</v>
      </c>
      <c r="M43">
        <v>0.02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>
        <v>8</v>
      </c>
      <c r="B44" s="2">
        <v>44649</v>
      </c>
      <c r="C44">
        <v>33.8042839709669</v>
      </c>
      <c r="D44">
        <v>-117.253985982388</v>
      </c>
      <c r="E44">
        <v>5</v>
      </c>
      <c r="F44">
        <v>3.2500000000000001E-2</v>
      </c>
      <c r="G44">
        <v>0</v>
      </c>
      <c r="H44">
        <v>0.60099999999999998</v>
      </c>
      <c r="I44">
        <v>7.0000000000000007E-2</v>
      </c>
      <c r="J44">
        <v>0</v>
      </c>
      <c r="K44">
        <v>0</v>
      </c>
      <c r="L44">
        <v>0.12</v>
      </c>
      <c r="M44">
        <v>5.0000000000000001E-3</v>
      </c>
      <c r="N44">
        <v>0</v>
      </c>
      <c r="O44">
        <v>0</v>
      </c>
      <c r="P44">
        <v>0</v>
      </c>
      <c r="Q44">
        <v>0.03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>
        <v>8</v>
      </c>
      <c r="B45" s="2">
        <v>44649</v>
      </c>
      <c r="C45">
        <v>33.804250024258998</v>
      </c>
      <c r="D45">
        <v>-117.254022024571</v>
      </c>
      <c r="E45">
        <v>10</v>
      </c>
      <c r="F45">
        <v>0.03</v>
      </c>
      <c r="G45">
        <v>1E-3</v>
      </c>
      <c r="H45">
        <v>0</v>
      </c>
      <c r="I45">
        <v>0.11</v>
      </c>
      <c r="J45">
        <v>0</v>
      </c>
      <c r="K45">
        <v>1.125E-2</v>
      </c>
      <c r="L45">
        <v>0</v>
      </c>
      <c r="M45">
        <v>2.5000000000000001E-3</v>
      </c>
      <c r="N45">
        <v>0</v>
      </c>
      <c r="O45">
        <v>0</v>
      </c>
      <c r="P45">
        <v>0</v>
      </c>
      <c r="Q45">
        <v>2E-3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>
        <v>7</v>
      </c>
      <c r="B46" s="2">
        <v>44649</v>
      </c>
      <c r="C46">
        <v>33.804238038137498</v>
      </c>
      <c r="D46">
        <v>-117.25389998406099</v>
      </c>
      <c r="E46">
        <v>0</v>
      </c>
      <c r="F46">
        <v>0.02</v>
      </c>
      <c r="G46">
        <v>2E-3</v>
      </c>
      <c r="H46">
        <v>8.1000000000000003E-2</v>
      </c>
      <c r="I46">
        <v>0.04</v>
      </c>
      <c r="J46">
        <v>1.125E-2</v>
      </c>
      <c r="K46">
        <v>8.2500000000000004E-2</v>
      </c>
      <c r="L46">
        <v>0.17</v>
      </c>
      <c r="M46">
        <v>0</v>
      </c>
      <c r="N46">
        <v>0.01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0.03</v>
      </c>
      <c r="W46">
        <v>0</v>
      </c>
      <c r="X46">
        <v>0</v>
      </c>
      <c r="Y46">
        <v>0</v>
      </c>
    </row>
    <row r="47" spans="1:25" x14ac:dyDescent="0.35">
      <c r="A47">
        <v>7</v>
      </c>
      <c r="B47" s="2">
        <v>44649</v>
      </c>
      <c r="C47">
        <v>33.804234014823997</v>
      </c>
      <c r="D47">
        <v>-117.25385698489799</v>
      </c>
      <c r="E47">
        <v>2.5</v>
      </c>
      <c r="F47">
        <v>0.02</v>
      </c>
      <c r="G47">
        <v>6.25E-2</v>
      </c>
      <c r="H47">
        <v>0</v>
      </c>
      <c r="I47">
        <v>0.14000000000000001</v>
      </c>
      <c r="J47">
        <v>1E-3</v>
      </c>
      <c r="K47">
        <v>1.25E-3</v>
      </c>
      <c r="L47">
        <v>0</v>
      </c>
      <c r="M47">
        <v>7.4999999999999997E-3</v>
      </c>
      <c r="N47">
        <v>1.4999999999999999E-2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>
        <v>7</v>
      </c>
      <c r="B48" s="2">
        <v>44649</v>
      </c>
      <c r="C48">
        <v>33.804237032309103</v>
      </c>
      <c r="D48">
        <v>-117.253828989341</v>
      </c>
      <c r="E48">
        <v>5</v>
      </c>
      <c r="F48">
        <v>0</v>
      </c>
      <c r="G48">
        <v>2.5000000000000001E-3</v>
      </c>
      <c r="H48">
        <v>0</v>
      </c>
      <c r="I48">
        <v>0.105</v>
      </c>
      <c r="J48">
        <v>0</v>
      </c>
      <c r="K48">
        <v>2.5000000000000001E-2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>
        <v>9</v>
      </c>
      <c r="B49" s="2">
        <v>44649</v>
      </c>
      <c r="C49">
        <v>33.803880969062398</v>
      </c>
      <c r="D49">
        <v>-117.254014983773</v>
      </c>
      <c r="E49">
        <v>0</v>
      </c>
      <c r="F49">
        <v>0.01</v>
      </c>
      <c r="G49">
        <v>0</v>
      </c>
      <c r="H49">
        <v>0</v>
      </c>
      <c r="I49">
        <v>0.05</v>
      </c>
      <c r="J49">
        <v>0</v>
      </c>
      <c r="K49">
        <v>0.03</v>
      </c>
      <c r="L49">
        <v>0.09</v>
      </c>
      <c r="M49">
        <v>5.5E-2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5.2499999999999998E-2</v>
      </c>
    </row>
    <row r="50" spans="1:25" x14ac:dyDescent="0.35">
      <c r="A50">
        <v>9</v>
      </c>
      <c r="B50" s="2">
        <v>44649</v>
      </c>
      <c r="C50">
        <v>33.803873006254399</v>
      </c>
      <c r="D50">
        <v>-117.253973996266</v>
      </c>
      <c r="E50">
        <v>2.5</v>
      </c>
      <c r="F50">
        <v>0</v>
      </c>
      <c r="G50">
        <v>0</v>
      </c>
      <c r="H50">
        <v>0</v>
      </c>
      <c r="I50">
        <v>0.25</v>
      </c>
      <c r="J50">
        <v>0</v>
      </c>
      <c r="K50">
        <v>0.1</v>
      </c>
      <c r="L50">
        <v>7.2499999999999995E-2</v>
      </c>
      <c r="M50">
        <v>6.2500000000000003E-3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>
        <v>9</v>
      </c>
      <c r="B51" s="2">
        <v>44649</v>
      </c>
      <c r="C51">
        <v>33.803868982940898</v>
      </c>
      <c r="D51">
        <v>-117.253949018195</v>
      </c>
      <c r="E51">
        <v>5</v>
      </c>
      <c r="F51">
        <v>6.5000000000000002E-2</v>
      </c>
      <c r="G51">
        <v>1E-3</v>
      </c>
      <c r="H51">
        <v>0</v>
      </c>
      <c r="I51">
        <v>0.16</v>
      </c>
      <c r="J51">
        <v>0</v>
      </c>
      <c r="K51">
        <v>2.4750000000000001E-2</v>
      </c>
      <c r="L51">
        <v>0</v>
      </c>
      <c r="M51">
        <v>5.0000000000000001E-3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>
        <v>9</v>
      </c>
      <c r="B52" s="2">
        <v>44649</v>
      </c>
      <c r="C52">
        <v>33.803858002647701</v>
      </c>
      <c r="D52">
        <v>-117.25389503873799</v>
      </c>
      <c r="E52">
        <v>10</v>
      </c>
      <c r="F52">
        <v>4.4999999999999998E-2</v>
      </c>
      <c r="G52">
        <v>1.7500000000000002E-2</v>
      </c>
      <c r="H52">
        <v>0</v>
      </c>
      <c r="I52">
        <v>1.4999999999999999E-2</v>
      </c>
      <c r="J52">
        <v>0</v>
      </c>
      <c r="K52">
        <v>2.5000000000000001E-3</v>
      </c>
      <c r="L52">
        <v>0.115</v>
      </c>
      <c r="M52">
        <v>2.5000000000000001E-3</v>
      </c>
      <c r="N52">
        <v>1.4999999999999999E-2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>
        <v>31</v>
      </c>
      <c r="B53" s="2">
        <v>44650</v>
      </c>
      <c r="C53">
        <v>33.803868982940898</v>
      </c>
      <c r="D53">
        <v>-117.25380300544199</v>
      </c>
      <c r="E53">
        <v>0</v>
      </c>
      <c r="F53">
        <v>0.04</v>
      </c>
      <c r="G53">
        <v>0.04</v>
      </c>
      <c r="H53">
        <v>0</v>
      </c>
      <c r="I53">
        <v>0.11</v>
      </c>
      <c r="J53">
        <v>0</v>
      </c>
      <c r="K53">
        <v>0</v>
      </c>
      <c r="L53">
        <v>2.75E-2</v>
      </c>
      <c r="M53">
        <v>0</v>
      </c>
      <c r="N53">
        <v>1.125E-2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>
        <v>31</v>
      </c>
      <c r="B54" s="2">
        <v>44650</v>
      </c>
      <c r="C54">
        <v>33.803897984325801</v>
      </c>
      <c r="D54">
        <v>-117.253825971856</v>
      </c>
      <c r="E54">
        <v>2.5</v>
      </c>
      <c r="F54">
        <v>0.09</v>
      </c>
      <c r="G54">
        <v>3.2500000000000001E-2</v>
      </c>
      <c r="H54">
        <v>0</v>
      </c>
      <c r="I54">
        <v>0.02</v>
      </c>
      <c r="J54">
        <v>0</v>
      </c>
      <c r="K54">
        <v>0.01</v>
      </c>
      <c r="L54">
        <v>0.01</v>
      </c>
      <c r="M54">
        <v>0</v>
      </c>
      <c r="N54">
        <v>0.03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1.25E-3</v>
      </c>
      <c r="Y54">
        <v>0</v>
      </c>
    </row>
    <row r="55" spans="1:25" x14ac:dyDescent="0.35">
      <c r="A55">
        <v>31</v>
      </c>
      <c r="B55" s="2">
        <v>44650</v>
      </c>
      <c r="C55">
        <v>33.803910976275802</v>
      </c>
      <c r="D55">
        <v>-117.25385002791801</v>
      </c>
      <c r="E55">
        <v>5</v>
      </c>
      <c r="F55">
        <v>0.05</v>
      </c>
      <c r="G55">
        <v>1.7500000000000002E-2</v>
      </c>
      <c r="H55">
        <v>0</v>
      </c>
      <c r="I55">
        <v>0</v>
      </c>
      <c r="J55">
        <v>0</v>
      </c>
      <c r="K55">
        <v>0.01</v>
      </c>
      <c r="L55">
        <v>5.0000000000000001E-3</v>
      </c>
      <c r="M55">
        <v>0</v>
      </c>
      <c r="N55">
        <v>1.4999999999999999E-2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5">
      <c r="A56">
        <v>31</v>
      </c>
      <c r="B56" s="2">
        <v>44650</v>
      </c>
      <c r="C56">
        <v>33.8039450068026</v>
      </c>
      <c r="D56">
        <v>-117.25388699211101</v>
      </c>
      <c r="E56">
        <v>10</v>
      </c>
      <c r="F56">
        <v>3.2500000000000001E-2</v>
      </c>
      <c r="G56">
        <v>2.5000000000000001E-3</v>
      </c>
      <c r="H56">
        <v>0</v>
      </c>
      <c r="I56">
        <v>5.2499999999999998E-2</v>
      </c>
      <c r="J56">
        <v>0</v>
      </c>
      <c r="K56">
        <v>0</v>
      </c>
      <c r="L56">
        <v>0.19</v>
      </c>
      <c r="M56">
        <v>0</v>
      </c>
      <c r="N56">
        <v>0.01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5">
      <c r="A57">
        <v>10</v>
      </c>
      <c r="B57" s="2">
        <v>44650</v>
      </c>
      <c r="C57">
        <v>33.804091019555898</v>
      </c>
      <c r="D57">
        <v>-117.253760006278</v>
      </c>
      <c r="E57">
        <v>0</v>
      </c>
      <c r="F57">
        <v>0.1</v>
      </c>
      <c r="G57">
        <v>1.7500000000000002E-2</v>
      </c>
      <c r="H57">
        <v>0</v>
      </c>
      <c r="I57">
        <v>0.12125</v>
      </c>
      <c r="J57">
        <v>0</v>
      </c>
      <c r="K57">
        <v>5.2499999999999998E-2</v>
      </c>
      <c r="L57">
        <v>6.5000000000000002E-2</v>
      </c>
      <c r="M57">
        <v>0.01</v>
      </c>
      <c r="N57">
        <v>0.08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5">
      <c r="A58">
        <v>10</v>
      </c>
      <c r="B58" s="2">
        <v>44650</v>
      </c>
      <c r="C58">
        <v>33.804056989029</v>
      </c>
      <c r="D58">
        <v>-117.253753971308</v>
      </c>
      <c r="E58">
        <v>2.5</v>
      </c>
      <c r="F58">
        <v>0.17</v>
      </c>
      <c r="G58">
        <v>1.2500000000000001E-2</v>
      </c>
      <c r="H58">
        <v>0.01</v>
      </c>
      <c r="I58">
        <v>8.5000000000000006E-2</v>
      </c>
      <c r="J58">
        <v>0</v>
      </c>
      <c r="K58">
        <v>1.2500000000000001E-2</v>
      </c>
      <c r="L58">
        <v>2.5000000000000001E-3</v>
      </c>
      <c r="M58">
        <v>2.5000000000000001E-2</v>
      </c>
      <c r="N58">
        <v>0.01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5">
      <c r="A59">
        <v>10</v>
      </c>
      <c r="B59" s="2">
        <v>44650</v>
      </c>
      <c r="C59">
        <v>33.804034022614303</v>
      </c>
      <c r="D59">
        <v>-117.253750031813</v>
      </c>
      <c r="E59">
        <v>5</v>
      </c>
      <c r="F59">
        <v>0.05</v>
      </c>
      <c r="G59">
        <v>2.375E-2</v>
      </c>
      <c r="H59">
        <v>0</v>
      </c>
      <c r="I59">
        <v>4.2500000000000003E-2</v>
      </c>
      <c r="J59">
        <v>0</v>
      </c>
      <c r="K59">
        <v>1.2500000000000001E-2</v>
      </c>
      <c r="L59">
        <v>0</v>
      </c>
      <c r="M59">
        <v>6.2500000000000003E-3</v>
      </c>
      <c r="N59">
        <v>0.01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5">
      <c r="A60">
        <v>10</v>
      </c>
      <c r="B60" s="2">
        <v>44650</v>
      </c>
      <c r="C60">
        <v>33.803991023450997</v>
      </c>
      <c r="D60">
        <v>-117.253734022378</v>
      </c>
      <c r="E60">
        <v>10</v>
      </c>
      <c r="F60">
        <v>2.2499999999999999E-2</v>
      </c>
      <c r="G60">
        <v>3.7499999999999999E-2</v>
      </c>
      <c r="H60">
        <v>0</v>
      </c>
      <c r="I60">
        <v>0.02</v>
      </c>
      <c r="J60">
        <v>0</v>
      </c>
      <c r="K60">
        <v>1.7500000000000002E-2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5">
      <c r="A61">
        <v>11</v>
      </c>
      <c r="B61" s="2">
        <v>44650</v>
      </c>
      <c r="C61">
        <v>33.804160002619</v>
      </c>
      <c r="D61">
        <v>-117.25363796576799</v>
      </c>
      <c r="E61">
        <v>0</v>
      </c>
      <c r="F61">
        <v>0</v>
      </c>
      <c r="G61">
        <v>3.2500000000000001E-2</v>
      </c>
      <c r="H61">
        <v>0</v>
      </c>
      <c r="I61">
        <v>0.1225</v>
      </c>
      <c r="J61">
        <v>2.5000000000000001E-3</v>
      </c>
      <c r="K61">
        <v>0.105</v>
      </c>
      <c r="L61">
        <v>0.01</v>
      </c>
      <c r="M61">
        <v>0</v>
      </c>
      <c r="N61">
        <v>0.02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5">
      <c r="A62">
        <v>11</v>
      </c>
      <c r="B62" s="2">
        <v>44650</v>
      </c>
      <c r="C62">
        <v>33.804195960983598</v>
      </c>
      <c r="D62">
        <v>-117.25366202183</v>
      </c>
      <c r="E62">
        <v>2.5</v>
      </c>
      <c r="F62">
        <v>5.0000000000000001E-3</v>
      </c>
      <c r="G62">
        <v>0.1</v>
      </c>
      <c r="H62">
        <v>0</v>
      </c>
      <c r="I62">
        <v>0.16</v>
      </c>
      <c r="J62">
        <v>3.5000000000000001E-3</v>
      </c>
      <c r="K62">
        <v>7.4999999999999997E-3</v>
      </c>
      <c r="L62">
        <v>0</v>
      </c>
      <c r="M62">
        <v>0</v>
      </c>
      <c r="N62">
        <v>7.4999999999999997E-3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5">
      <c r="A63">
        <v>11</v>
      </c>
      <c r="B63" s="2">
        <v>44650</v>
      </c>
      <c r="C63">
        <v>33.804213982075403</v>
      </c>
      <c r="D63">
        <v>-117.253665961325</v>
      </c>
      <c r="E63">
        <v>5</v>
      </c>
      <c r="F63">
        <v>0.02</v>
      </c>
      <c r="G63">
        <v>0.09</v>
      </c>
      <c r="H63">
        <v>0</v>
      </c>
      <c r="I63">
        <v>0.13</v>
      </c>
      <c r="J63">
        <v>1.6E-2</v>
      </c>
      <c r="K63">
        <v>7.4999999999999997E-3</v>
      </c>
      <c r="L63">
        <v>0</v>
      </c>
      <c r="M63">
        <v>0</v>
      </c>
      <c r="N63">
        <v>0.03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5">
      <c r="A64">
        <v>11</v>
      </c>
      <c r="B64" s="2">
        <v>44650</v>
      </c>
      <c r="C64">
        <v>33.8042559754103</v>
      </c>
      <c r="D64">
        <v>-117.253684988245</v>
      </c>
      <c r="E64">
        <v>10</v>
      </c>
      <c r="F64">
        <v>5.0000000000000001E-3</v>
      </c>
      <c r="G64">
        <v>1.4999999999999999E-2</v>
      </c>
      <c r="H64">
        <v>0</v>
      </c>
      <c r="I64">
        <v>0.27</v>
      </c>
      <c r="J64">
        <v>0.15</v>
      </c>
      <c r="K64">
        <v>2.2499999999999999E-2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5">
      <c r="A65">
        <v>23</v>
      </c>
      <c r="B65" s="2">
        <v>44650</v>
      </c>
      <c r="C65">
        <v>33.804094959050403</v>
      </c>
      <c r="D65">
        <v>-117.253592032939</v>
      </c>
      <c r="E65">
        <v>0</v>
      </c>
      <c r="F65">
        <v>0.02</v>
      </c>
      <c r="G65">
        <v>4.4999999999999997E-3</v>
      </c>
      <c r="H65">
        <v>7.4999999999999997E-3</v>
      </c>
      <c r="I65">
        <v>0.2</v>
      </c>
      <c r="J65">
        <v>0.01</v>
      </c>
      <c r="K65">
        <v>0.105</v>
      </c>
      <c r="L65">
        <v>0.01</v>
      </c>
      <c r="M65">
        <v>0</v>
      </c>
      <c r="N65">
        <v>0.02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5">
      <c r="A66">
        <v>23</v>
      </c>
      <c r="B66" s="2">
        <v>44650</v>
      </c>
      <c r="C66">
        <v>33.804060006514099</v>
      </c>
      <c r="D66">
        <v>-117.253609970211</v>
      </c>
      <c r="E66">
        <v>2.5</v>
      </c>
      <c r="F66">
        <v>0.01</v>
      </c>
      <c r="G66">
        <v>1.225E-2</v>
      </c>
      <c r="H66">
        <v>0</v>
      </c>
      <c r="I66">
        <v>0.23</v>
      </c>
      <c r="J66">
        <v>0</v>
      </c>
      <c r="K66">
        <v>2.5000000000000001E-3</v>
      </c>
      <c r="L66">
        <v>0</v>
      </c>
      <c r="M66">
        <v>0</v>
      </c>
      <c r="N66">
        <v>1.2500000000000001E-2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5">
      <c r="A67">
        <v>23</v>
      </c>
      <c r="B67" s="2">
        <v>44650</v>
      </c>
      <c r="C67">
        <v>33.804039973765597</v>
      </c>
      <c r="D67">
        <v>-117.253622962161</v>
      </c>
      <c r="E67">
        <v>5</v>
      </c>
      <c r="F67">
        <v>0.01</v>
      </c>
      <c r="G67">
        <v>0.05</v>
      </c>
      <c r="H67">
        <v>0</v>
      </c>
      <c r="I67">
        <v>0.09</v>
      </c>
      <c r="J67">
        <v>1E-3</v>
      </c>
      <c r="K67">
        <v>0.08</v>
      </c>
      <c r="L67">
        <v>0.01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5">
      <c r="A68">
        <v>23</v>
      </c>
      <c r="B68" s="2">
        <v>44650</v>
      </c>
      <c r="C68">
        <v>33.803994962945502</v>
      </c>
      <c r="D68">
        <v>-117.25364098325301</v>
      </c>
      <c r="E68">
        <v>10</v>
      </c>
      <c r="F68">
        <v>0</v>
      </c>
      <c r="G68">
        <v>1.0999999999999999E-2</v>
      </c>
      <c r="H68">
        <v>0</v>
      </c>
      <c r="I68">
        <v>0.08</v>
      </c>
      <c r="J68">
        <v>0.16</v>
      </c>
      <c r="K68">
        <v>0.03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5">
      <c r="A69">
        <v>28</v>
      </c>
      <c r="B69" s="2">
        <v>44658</v>
      </c>
      <c r="C69">
        <v>33.804180035367601</v>
      </c>
      <c r="D69">
        <v>-117.253498993813</v>
      </c>
      <c r="E69">
        <v>0</v>
      </c>
      <c r="F69">
        <v>5.5E-2</v>
      </c>
      <c r="G69">
        <v>2.5000000000000001E-3</v>
      </c>
      <c r="H69">
        <v>1.7500000000000002E-2</v>
      </c>
      <c r="I69">
        <v>0.21</v>
      </c>
      <c r="J69">
        <v>1.4999999999999999E-2</v>
      </c>
      <c r="K69">
        <v>3.5000000000000003E-2</v>
      </c>
      <c r="L69">
        <v>0</v>
      </c>
      <c r="M69">
        <v>0</v>
      </c>
      <c r="N69">
        <v>5.0000000000000001E-3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5">
      <c r="A70">
        <v>28</v>
      </c>
      <c r="B70" s="2">
        <v>44658</v>
      </c>
      <c r="C70">
        <v>33.804157990962203</v>
      </c>
      <c r="D70">
        <v>-117.253495976328</v>
      </c>
      <c r="E70">
        <v>2.5</v>
      </c>
      <c r="F70">
        <v>5.0000000000000001E-3</v>
      </c>
      <c r="G70">
        <v>0</v>
      </c>
      <c r="H70">
        <v>7.4999999999999997E-3</v>
      </c>
      <c r="I70">
        <v>0.06</v>
      </c>
      <c r="J70">
        <v>1.4999999999999999E-2</v>
      </c>
      <c r="K70">
        <v>7.0000000000000007E-2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5">
      <c r="A71">
        <v>28</v>
      </c>
      <c r="B71" s="2">
        <v>44658</v>
      </c>
      <c r="C71">
        <v>33.804137958213602</v>
      </c>
      <c r="D71">
        <v>-117.253491031005</v>
      </c>
      <c r="E71">
        <v>5</v>
      </c>
      <c r="F71">
        <v>0</v>
      </c>
      <c r="G71">
        <v>1E-3</v>
      </c>
      <c r="H71">
        <v>5.0000000000000001E-3</v>
      </c>
      <c r="I71">
        <v>2.75E-2</v>
      </c>
      <c r="J71">
        <v>1.2500000000000001E-2</v>
      </c>
      <c r="K71">
        <v>0.155</v>
      </c>
      <c r="L71">
        <v>2.5000000000000001E-3</v>
      </c>
      <c r="M71">
        <v>0</v>
      </c>
      <c r="N71">
        <v>0.01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5">
      <c r="A72">
        <v>28</v>
      </c>
      <c r="B72" s="2">
        <v>44658</v>
      </c>
      <c r="C72">
        <v>33.804094959050403</v>
      </c>
      <c r="D72">
        <v>-117.253489019349</v>
      </c>
      <c r="E72">
        <v>10</v>
      </c>
      <c r="F72">
        <v>1.2500000000000001E-2</v>
      </c>
      <c r="G72">
        <v>2.5000000000000001E-3</v>
      </c>
      <c r="H72">
        <v>0.01</v>
      </c>
      <c r="I72">
        <v>9.5000000000000001E-2</v>
      </c>
      <c r="J72">
        <v>0.02</v>
      </c>
      <c r="K72">
        <v>6.2500000000000003E-3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1.25E-3</v>
      </c>
      <c r="Y72">
        <v>0</v>
      </c>
    </row>
    <row r="73" spans="1:25" x14ac:dyDescent="0.35">
      <c r="A73">
        <v>15</v>
      </c>
      <c r="B73" s="2">
        <v>44658</v>
      </c>
      <c r="C73">
        <v>33.803837969899099</v>
      </c>
      <c r="D73">
        <v>-117.25359102711001</v>
      </c>
      <c r="E73">
        <v>0</v>
      </c>
      <c r="F73">
        <v>0</v>
      </c>
      <c r="G73">
        <v>0</v>
      </c>
      <c r="H73">
        <v>0.01</v>
      </c>
      <c r="I73">
        <v>0.02</v>
      </c>
      <c r="J73">
        <v>0.01</v>
      </c>
      <c r="K73">
        <v>0.12</v>
      </c>
      <c r="L73">
        <v>0</v>
      </c>
      <c r="M73">
        <v>0</v>
      </c>
      <c r="N73">
        <v>2.5000000000000001E-2</v>
      </c>
      <c r="O73">
        <v>0</v>
      </c>
      <c r="P73">
        <v>0</v>
      </c>
      <c r="Q73">
        <v>0.01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5.0000000000000001E-3</v>
      </c>
    </row>
    <row r="74" spans="1:25" x14ac:dyDescent="0.35">
      <c r="A74">
        <v>15</v>
      </c>
      <c r="B74" s="2">
        <v>44658</v>
      </c>
      <c r="C74">
        <v>33.803865965455699</v>
      </c>
      <c r="D74">
        <v>-117.25360703654501</v>
      </c>
      <c r="E74">
        <v>2.5</v>
      </c>
      <c r="F74">
        <v>0</v>
      </c>
      <c r="G74">
        <v>1.225E-2</v>
      </c>
      <c r="H74">
        <v>1.7500000000000002E-2</v>
      </c>
      <c r="I74">
        <v>0.24</v>
      </c>
      <c r="J74">
        <v>1.2500000000000001E-2</v>
      </c>
      <c r="K74">
        <v>3.7499999999999999E-3</v>
      </c>
      <c r="L74">
        <v>0</v>
      </c>
      <c r="M74">
        <v>0</v>
      </c>
      <c r="N74">
        <v>2.5000000000000001E-3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5">
      <c r="A75">
        <v>15</v>
      </c>
      <c r="B75" s="2">
        <v>44658</v>
      </c>
      <c r="C75">
        <v>33.803885998204301</v>
      </c>
      <c r="D75">
        <v>-117.25361399352499</v>
      </c>
      <c r="E75">
        <v>5</v>
      </c>
      <c r="F75">
        <v>1.4999999999999999E-2</v>
      </c>
      <c r="G75">
        <v>0.08</v>
      </c>
      <c r="H75">
        <v>0</v>
      </c>
      <c r="I75">
        <v>0.11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5">
      <c r="A76">
        <v>15</v>
      </c>
      <c r="B76" s="2">
        <v>44658</v>
      </c>
      <c r="C76">
        <v>33.803926985710802</v>
      </c>
      <c r="D76">
        <v>-117.25363000295999</v>
      </c>
      <c r="E76">
        <v>10</v>
      </c>
      <c r="F76">
        <v>3.5000000000000003E-2</v>
      </c>
      <c r="G76">
        <v>6.0000000000000001E-3</v>
      </c>
      <c r="H76">
        <v>2.5000000000000001E-3</v>
      </c>
      <c r="I76">
        <v>0.11</v>
      </c>
      <c r="J76">
        <v>0</v>
      </c>
      <c r="K76">
        <v>2.2499999999999999E-2</v>
      </c>
      <c r="L76">
        <v>0</v>
      </c>
      <c r="M76">
        <v>0</v>
      </c>
      <c r="N76">
        <v>0.02</v>
      </c>
      <c r="O76">
        <v>0</v>
      </c>
      <c r="P76">
        <v>0</v>
      </c>
      <c r="Q76">
        <v>1E-3</v>
      </c>
      <c r="R76">
        <v>0</v>
      </c>
      <c r="S76">
        <v>0</v>
      </c>
      <c r="T76">
        <v>0</v>
      </c>
      <c r="U76">
        <v>0</v>
      </c>
      <c r="V76">
        <v>2.5000000000000001E-3</v>
      </c>
      <c r="W76">
        <v>0</v>
      </c>
      <c r="X76">
        <v>0</v>
      </c>
      <c r="Y76">
        <v>0</v>
      </c>
    </row>
    <row r="77" spans="1:25" x14ac:dyDescent="0.35">
      <c r="A77">
        <v>16</v>
      </c>
      <c r="B77" s="2">
        <v>44658</v>
      </c>
      <c r="C77">
        <v>33.803740991279398</v>
      </c>
      <c r="D77">
        <v>-117.253772998228</v>
      </c>
      <c r="E77">
        <v>0</v>
      </c>
      <c r="F77">
        <v>0.01</v>
      </c>
      <c r="G77">
        <v>1.4999999999999999E-2</v>
      </c>
      <c r="H77">
        <v>0.02</v>
      </c>
      <c r="I77">
        <v>0.2</v>
      </c>
      <c r="J77">
        <v>2.5000000000000001E-3</v>
      </c>
      <c r="K77">
        <v>7.7499999999999999E-2</v>
      </c>
      <c r="L77">
        <v>0.03</v>
      </c>
      <c r="M77">
        <v>0</v>
      </c>
      <c r="N77">
        <v>2.5000000000000001E-3</v>
      </c>
      <c r="O77">
        <v>0</v>
      </c>
      <c r="P77">
        <v>0</v>
      </c>
      <c r="Q77">
        <v>1E-3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5">
      <c r="A78">
        <v>16</v>
      </c>
      <c r="B78" s="2">
        <v>44658</v>
      </c>
      <c r="C78">
        <v>33.8037669751793</v>
      </c>
      <c r="D78">
        <v>-117.253754977136</v>
      </c>
      <c r="E78">
        <v>2.5</v>
      </c>
      <c r="F78">
        <v>5.0000000000000001E-3</v>
      </c>
      <c r="G78">
        <v>7.4999999999999997E-3</v>
      </c>
      <c r="H78">
        <v>0</v>
      </c>
      <c r="I78">
        <v>0.23</v>
      </c>
      <c r="J78">
        <v>6.25E-2</v>
      </c>
      <c r="K78">
        <v>2.5000000000000001E-3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5">
      <c r="A79">
        <v>16</v>
      </c>
      <c r="B79" s="2">
        <v>44658</v>
      </c>
      <c r="C79">
        <v>33.803790025413001</v>
      </c>
      <c r="D79">
        <v>-117.25373301655</v>
      </c>
      <c r="E79">
        <v>5</v>
      </c>
      <c r="F79">
        <v>1.25E-3</v>
      </c>
      <c r="G79">
        <v>4.1250000000000002E-2</v>
      </c>
      <c r="H79">
        <v>0</v>
      </c>
      <c r="I79">
        <v>0.125</v>
      </c>
      <c r="J79">
        <v>3.5000000000000001E-3</v>
      </c>
      <c r="K79">
        <v>1E-3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5">
      <c r="A80">
        <v>16</v>
      </c>
      <c r="B80" s="2">
        <v>44658</v>
      </c>
      <c r="C80">
        <v>33.803824977949198</v>
      </c>
      <c r="D80">
        <v>-117.253705020993</v>
      </c>
      <c r="E80">
        <v>10</v>
      </c>
      <c r="F80">
        <v>0</v>
      </c>
      <c r="G80">
        <v>0</v>
      </c>
      <c r="H80">
        <v>1.25E-3</v>
      </c>
      <c r="I80">
        <v>0.14000000000000001</v>
      </c>
      <c r="J80">
        <v>1.7500000000000002E-2</v>
      </c>
      <c r="K80">
        <v>2.5000000000000001E-3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Percent cover 2022 raw</vt:lpstr>
      <vt:lpstr>Percent cover 2022 summed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Keim</dc:creator>
  <cp:lastModifiedBy>Rebecca Keim</cp:lastModifiedBy>
  <dcterms:created xsi:type="dcterms:W3CDTF">2025-01-31T20:50:37Z</dcterms:created>
  <dcterms:modified xsi:type="dcterms:W3CDTF">2025-01-31T21:05:58Z</dcterms:modified>
</cp:coreProperties>
</file>