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Research\CS_BB\Manuscripts\2022\Raw_Data\CSS_NCBRS_CdLS_FlyModel\"/>
    </mc:Choice>
  </mc:AlternateContent>
  <bookViews>
    <workbookView xWindow="29880" yWindow="345" windowWidth="28605" windowHeight="12945" activeTab="5"/>
  </bookViews>
  <sheets>
    <sheet name="35211-brm" sheetId="3" r:id="rId1"/>
    <sheet name="35447-osa" sheetId="10" r:id="rId2"/>
    <sheet name="32372-Snr1" sheetId="1" r:id="rId3"/>
    <sheet name="34351-SMC1" sheetId="2" r:id="rId4"/>
    <sheet name="60017-SMC3" sheetId="7" r:id="rId5"/>
    <sheet name="36786-vtd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0" l="1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H30" i="10" s="1"/>
  <c r="C30" i="10"/>
  <c r="F29" i="10"/>
  <c r="G29" i="10" s="1"/>
  <c r="F28" i="10"/>
  <c r="G28" i="10" s="1"/>
  <c r="F27" i="10"/>
  <c r="G27" i="10" s="1"/>
  <c r="C27" i="10"/>
  <c r="F26" i="10"/>
  <c r="G26" i="10" s="1"/>
  <c r="F25" i="10"/>
  <c r="G25" i="10" s="1"/>
  <c r="F24" i="10"/>
  <c r="G24" i="10" s="1"/>
  <c r="C24" i="10"/>
  <c r="F17" i="10"/>
  <c r="G17" i="10" s="1"/>
  <c r="F16" i="10"/>
  <c r="G16" i="10" s="1"/>
  <c r="F15" i="10"/>
  <c r="G15" i="10" s="1"/>
  <c r="O14" i="10"/>
  <c r="F14" i="10"/>
  <c r="G14" i="10" s="1"/>
  <c r="O13" i="10"/>
  <c r="F13" i="10"/>
  <c r="G13" i="10" s="1"/>
  <c r="O12" i="10"/>
  <c r="F12" i="10"/>
  <c r="G12" i="10" s="1"/>
  <c r="C12" i="10"/>
  <c r="F11" i="10"/>
  <c r="G11" i="10" s="1"/>
  <c r="O10" i="10"/>
  <c r="F10" i="10"/>
  <c r="G10" i="10" s="1"/>
  <c r="O9" i="10"/>
  <c r="F9" i="10"/>
  <c r="G9" i="10" s="1"/>
  <c r="C9" i="10"/>
  <c r="O8" i="10"/>
  <c r="F8" i="10"/>
  <c r="G8" i="10" s="1"/>
  <c r="F7" i="10"/>
  <c r="G7" i="10" s="1"/>
  <c r="F6" i="10"/>
  <c r="G6" i="10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C30" i="7"/>
  <c r="F29" i="7"/>
  <c r="G29" i="7" s="1"/>
  <c r="F28" i="7"/>
  <c r="G28" i="7" s="1"/>
  <c r="F27" i="7"/>
  <c r="G27" i="7" s="1"/>
  <c r="C27" i="7"/>
  <c r="F26" i="7"/>
  <c r="G26" i="7" s="1"/>
  <c r="F25" i="7"/>
  <c r="G25" i="7" s="1"/>
  <c r="F24" i="7"/>
  <c r="G24" i="7" s="1"/>
  <c r="C24" i="7"/>
  <c r="F17" i="7"/>
  <c r="G17" i="7" s="1"/>
  <c r="F16" i="7"/>
  <c r="G16" i="7" s="1"/>
  <c r="F15" i="7"/>
  <c r="G15" i="7" s="1"/>
  <c r="O14" i="7"/>
  <c r="F14" i="7"/>
  <c r="G14" i="7" s="1"/>
  <c r="O13" i="7"/>
  <c r="F13" i="7"/>
  <c r="G13" i="7" s="1"/>
  <c r="O12" i="7"/>
  <c r="F12" i="7"/>
  <c r="G12" i="7" s="1"/>
  <c r="C12" i="7"/>
  <c r="F11" i="7"/>
  <c r="G11" i="7" s="1"/>
  <c r="O10" i="7"/>
  <c r="F10" i="7"/>
  <c r="G10" i="7" s="1"/>
  <c r="O9" i="7"/>
  <c r="F9" i="7"/>
  <c r="G9" i="7" s="1"/>
  <c r="C9" i="7"/>
  <c r="O8" i="7"/>
  <c r="F8" i="7"/>
  <c r="G8" i="7" s="1"/>
  <c r="F7" i="7"/>
  <c r="G7" i="7" s="1"/>
  <c r="F6" i="7"/>
  <c r="G6" i="7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C30" i="6"/>
  <c r="F29" i="6"/>
  <c r="G29" i="6" s="1"/>
  <c r="F28" i="6"/>
  <c r="G28" i="6" s="1"/>
  <c r="F27" i="6"/>
  <c r="G27" i="6" s="1"/>
  <c r="C27" i="6"/>
  <c r="F26" i="6"/>
  <c r="G26" i="6" s="1"/>
  <c r="F25" i="6"/>
  <c r="G25" i="6" s="1"/>
  <c r="F24" i="6"/>
  <c r="G24" i="6" s="1"/>
  <c r="C24" i="6"/>
  <c r="F17" i="6"/>
  <c r="G17" i="6" s="1"/>
  <c r="F16" i="6"/>
  <c r="G16" i="6" s="1"/>
  <c r="F15" i="6"/>
  <c r="G15" i="6" s="1"/>
  <c r="O14" i="6"/>
  <c r="F14" i="6"/>
  <c r="G14" i="6" s="1"/>
  <c r="O13" i="6"/>
  <c r="F13" i="6"/>
  <c r="G13" i="6" s="1"/>
  <c r="O12" i="6"/>
  <c r="F12" i="6"/>
  <c r="G12" i="6" s="1"/>
  <c r="C12" i="6"/>
  <c r="F11" i="6"/>
  <c r="G11" i="6" s="1"/>
  <c r="O10" i="6"/>
  <c r="F10" i="6"/>
  <c r="G10" i="6" s="1"/>
  <c r="O9" i="6"/>
  <c r="F9" i="6"/>
  <c r="G9" i="6" s="1"/>
  <c r="C9" i="6"/>
  <c r="O8" i="6"/>
  <c r="F8" i="6"/>
  <c r="G8" i="6" s="1"/>
  <c r="F7" i="6"/>
  <c r="G7" i="6" s="1"/>
  <c r="F6" i="6"/>
  <c r="G6" i="6" s="1"/>
  <c r="F24" i="3"/>
  <c r="G24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C30" i="3"/>
  <c r="F29" i="3"/>
  <c r="G29" i="3" s="1"/>
  <c r="F28" i="3"/>
  <c r="G28" i="3" s="1"/>
  <c r="F27" i="3"/>
  <c r="G27" i="3" s="1"/>
  <c r="C27" i="3"/>
  <c r="F26" i="3"/>
  <c r="G26" i="3" s="1"/>
  <c r="F25" i="3"/>
  <c r="G25" i="3" s="1"/>
  <c r="C24" i="3"/>
  <c r="F17" i="3"/>
  <c r="G17" i="3" s="1"/>
  <c r="F16" i="3"/>
  <c r="G16" i="3" s="1"/>
  <c r="F15" i="3"/>
  <c r="G15" i="3" s="1"/>
  <c r="O14" i="3"/>
  <c r="F14" i="3"/>
  <c r="G14" i="3" s="1"/>
  <c r="O13" i="3"/>
  <c r="F13" i="3"/>
  <c r="G13" i="3" s="1"/>
  <c r="O12" i="3"/>
  <c r="F12" i="3"/>
  <c r="G12" i="3" s="1"/>
  <c r="C12" i="3"/>
  <c r="F11" i="3"/>
  <c r="G11" i="3" s="1"/>
  <c r="O10" i="3"/>
  <c r="F10" i="3"/>
  <c r="G10" i="3" s="1"/>
  <c r="O9" i="3"/>
  <c r="F9" i="3"/>
  <c r="G9" i="3" s="1"/>
  <c r="C9" i="3"/>
  <c r="O8" i="3"/>
  <c r="F8" i="3"/>
  <c r="G8" i="3" s="1"/>
  <c r="F7" i="3"/>
  <c r="G7" i="3" s="1"/>
  <c r="F6" i="3"/>
  <c r="G6" i="3" s="1"/>
  <c r="G32" i="2"/>
  <c r="G14" i="2"/>
  <c r="F35" i="2"/>
  <c r="G35" i="2" s="1"/>
  <c r="F34" i="2"/>
  <c r="G34" i="2" s="1"/>
  <c r="F33" i="2"/>
  <c r="G33" i="2" s="1"/>
  <c r="F32" i="2"/>
  <c r="F31" i="2"/>
  <c r="G31" i="2" s="1"/>
  <c r="F30" i="2"/>
  <c r="G30" i="2" s="1"/>
  <c r="C30" i="2"/>
  <c r="F29" i="2"/>
  <c r="G29" i="2" s="1"/>
  <c r="F28" i="2"/>
  <c r="G28" i="2" s="1"/>
  <c r="F27" i="2"/>
  <c r="G27" i="2" s="1"/>
  <c r="C27" i="2"/>
  <c r="F26" i="2"/>
  <c r="G26" i="2" s="1"/>
  <c r="F25" i="2"/>
  <c r="G25" i="2" s="1"/>
  <c r="F24" i="2"/>
  <c r="G24" i="2" s="1"/>
  <c r="C24" i="2"/>
  <c r="F17" i="2"/>
  <c r="G17" i="2" s="1"/>
  <c r="F16" i="2"/>
  <c r="G16" i="2" s="1"/>
  <c r="F15" i="2"/>
  <c r="G15" i="2" s="1"/>
  <c r="H15" i="2" s="1"/>
  <c r="J15" i="2" s="1"/>
  <c r="O14" i="2"/>
  <c r="F14" i="2"/>
  <c r="O13" i="2"/>
  <c r="F13" i="2"/>
  <c r="G13" i="2" s="1"/>
  <c r="O12" i="2"/>
  <c r="F12" i="2"/>
  <c r="G12" i="2" s="1"/>
  <c r="C12" i="2"/>
  <c r="F11" i="2"/>
  <c r="G11" i="2" s="1"/>
  <c r="O10" i="2"/>
  <c r="F10" i="2"/>
  <c r="G10" i="2" s="1"/>
  <c r="O9" i="2"/>
  <c r="F9" i="2"/>
  <c r="G9" i="2" s="1"/>
  <c r="C9" i="2"/>
  <c r="O8" i="2"/>
  <c r="F8" i="2"/>
  <c r="G8" i="2" s="1"/>
  <c r="F7" i="2"/>
  <c r="G7" i="2" s="1"/>
  <c r="F6" i="2"/>
  <c r="G6" i="2" s="1"/>
  <c r="O10" i="1"/>
  <c r="C30" i="1"/>
  <c r="C27" i="1"/>
  <c r="C24" i="1"/>
  <c r="C12" i="1"/>
  <c r="C9" i="1"/>
  <c r="O13" i="1"/>
  <c r="O14" i="1"/>
  <c r="O8" i="1"/>
  <c r="O9" i="1"/>
  <c r="O12" i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H9" i="2" l="1"/>
  <c r="J9" i="2" s="1"/>
  <c r="L9" i="2" s="1"/>
  <c r="Q9" i="2" s="1"/>
  <c r="H6" i="2"/>
  <c r="I33" i="10"/>
  <c r="H33" i="10"/>
  <c r="J33" i="10" s="1"/>
  <c r="I24" i="10"/>
  <c r="K24" i="10" s="1"/>
  <c r="I12" i="10"/>
  <c r="K12" i="10" s="1"/>
  <c r="H12" i="10"/>
  <c r="H6" i="10"/>
  <c r="I6" i="10"/>
  <c r="K6" i="10" s="1"/>
  <c r="I9" i="10"/>
  <c r="K9" i="10" s="1"/>
  <c r="H9" i="10"/>
  <c r="H15" i="10"/>
  <c r="J15" i="10" s="1"/>
  <c r="I15" i="10"/>
  <c r="I27" i="10"/>
  <c r="K27" i="10" s="1"/>
  <c r="H27" i="10"/>
  <c r="H24" i="10"/>
  <c r="I30" i="10"/>
  <c r="K30" i="10" s="1"/>
  <c r="I24" i="7"/>
  <c r="H24" i="7"/>
  <c r="H6" i="7"/>
  <c r="I6" i="7"/>
  <c r="H15" i="7"/>
  <c r="J17" i="7" s="1"/>
  <c r="I15" i="7"/>
  <c r="H12" i="7"/>
  <c r="I12" i="7"/>
  <c r="H33" i="7"/>
  <c r="J34" i="7" s="1"/>
  <c r="I33" i="7"/>
  <c r="H9" i="7"/>
  <c r="I9" i="7"/>
  <c r="I27" i="7"/>
  <c r="K27" i="7" s="1"/>
  <c r="H27" i="7"/>
  <c r="I30" i="7"/>
  <c r="K30" i="7" s="1"/>
  <c r="H30" i="7"/>
  <c r="J35" i="7"/>
  <c r="H30" i="6"/>
  <c r="I30" i="6"/>
  <c r="K30" i="6" s="1"/>
  <c r="H9" i="6"/>
  <c r="I9" i="6"/>
  <c r="K9" i="6" s="1"/>
  <c r="H15" i="6"/>
  <c r="J17" i="6" s="1"/>
  <c r="I15" i="6"/>
  <c r="H27" i="6"/>
  <c r="I27" i="6"/>
  <c r="H33" i="6"/>
  <c r="J33" i="6" s="1"/>
  <c r="I33" i="6"/>
  <c r="H6" i="6"/>
  <c r="I6" i="6"/>
  <c r="I12" i="6"/>
  <c r="K12" i="6" s="1"/>
  <c r="H12" i="6"/>
  <c r="I24" i="6"/>
  <c r="H24" i="6"/>
  <c r="I24" i="3"/>
  <c r="H30" i="3"/>
  <c r="H6" i="3"/>
  <c r="I6" i="3"/>
  <c r="H15" i="3"/>
  <c r="J17" i="3" s="1"/>
  <c r="I15" i="3"/>
  <c r="I30" i="3"/>
  <c r="I12" i="3"/>
  <c r="H12" i="3"/>
  <c r="H33" i="3"/>
  <c r="J33" i="3" s="1"/>
  <c r="I33" i="3"/>
  <c r="H9" i="3"/>
  <c r="I9" i="3"/>
  <c r="K9" i="3" s="1"/>
  <c r="H27" i="3"/>
  <c r="I27" i="3"/>
  <c r="H24" i="3"/>
  <c r="H33" i="2"/>
  <c r="J33" i="2" s="1"/>
  <c r="J6" i="2"/>
  <c r="I6" i="2"/>
  <c r="K6" i="2" s="1"/>
  <c r="H12" i="2"/>
  <c r="J12" i="2" s="1"/>
  <c r="I12" i="2"/>
  <c r="K12" i="2" s="1"/>
  <c r="H27" i="2"/>
  <c r="I27" i="2"/>
  <c r="I9" i="2"/>
  <c r="K9" i="2" s="1"/>
  <c r="I15" i="2"/>
  <c r="J16" i="2"/>
  <c r="J17" i="2"/>
  <c r="I33" i="2"/>
  <c r="J34" i="2"/>
  <c r="I24" i="2"/>
  <c r="H24" i="2"/>
  <c r="I30" i="2"/>
  <c r="H30" i="2"/>
  <c r="I30" i="1"/>
  <c r="H30" i="1"/>
  <c r="I27" i="1"/>
  <c r="H33" i="1"/>
  <c r="J33" i="1" s="1"/>
  <c r="I24" i="1"/>
  <c r="H24" i="1"/>
  <c r="I33" i="1"/>
  <c r="H27" i="1"/>
  <c r="I6" i="1"/>
  <c r="K6" i="1" s="1"/>
  <c r="H6" i="1"/>
  <c r="I12" i="1"/>
  <c r="K12" i="1" s="1"/>
  <c r="H12" i="1"/>
  <c r="I9" i="1"/>
  <c r="H9" i="1"/>
  <c r="H15" i="1"/>
  <c r="J17" i="1" s="1"/>
  <c r="I15" i="1"/>
  <c r="K27" i="6" l="1"/>
  <c r="K6" i="6"/>
  <c r="K24" i="6"/>
  <c r="K12" i="7"/>
  <c r="K6" i="7"/>
  <c r="K9" i="7"/>
  <c r="K24" i="7"/>
  <c r="K30" i="2"/>
  <c r="K27" i="2"/>
  <c r="J24" i="2"/>
  <c r="L24" i="2" s="1"/>
  <c r="Q12" i="2" s="1"/>
  <c r="K24" i="2"/>
  <c r="J27" i="2"/>
  <c r="L27" i="2" s="1"/>
  <c r="Q13" i="2" s="1"/>
  <c r="K27" i="1"/>
  <c r="K30" i="1"/>
  <c r="K24" i="1"/>
  <c r="K9" i="1"/>
  <c r="K6" i="3"/>
  <c r="J9" i="3"/>
  <c r="K24" i="3"/>
  <c r="K12" i="3"/>
  <c r="K27" i="3"/>
  <c r="K30" i="3"/>
  <c r="J35" i="10"/>
  <c r="J24" i="10"/>
  <c r="J30" i="10"/>
  <c r="J34" i="10"/>
  <c r="J27" i="10"/>
  <c r="L27" i="10" s="1"/>
  <c r="Q13" i="10" s="1"/>
  <c r="J17" i="10"/>
  <c r="J9" i="10"/>
  <c r="J6" i="10"/>
  <c r="J12" i="10"/>
  <c r="J16" i="10"/>
  <c r="J16" i="7"/>
  <c r="J15" i="7"/>
  <c r="J9" i="7"/>
  <c r="J30" i="7"/>
  <c r="J33" i="7"/>
  <c r="J6" i="7"/>
  <c r="J24" i="7"/>
  <c r="J27" i="7"/>
  <c r="J12" i="7"/>
  <c r="J34" i="6"/>
  <c r="J24" i="6"/>
  <c r="J35" i="6"/>
  <c r="J6" i="6"/>
  <c r="L6" i="6" s="1"/>
  <c r="Q8" i="6" s="1"/>
  <c r="J15" i="6"/>
  <c r="J9" i="6"/>
  <c r="J16" i="6"/>
  <c r="J12" i="6"/>
  <c r="J27" i="6"/>
  <c r="J30" i="6"/>
  <c r="J34" i="3"/>
  <c r="J27" i="3"/>
  <c r="L27" i="3" s="1"/>
  <c r="Q13" i="3" s="1"/>
  <c r="J24" i="3"/>
  <c r="L24" i="3" s="1"/>
  <c r="Q12" i="3" s="1"/>
  <c r="J30" i="3"/>
  <c r="J16" i="3"/>
  <c r="J6" i="3"/>
  <c r="L6" i="3" s="1"/>
  <c r="Q8" i="3" s="1"/>
  <c r="L9" i="3"/>
  <c r="Q9" i="3" s="1"/>
  <c r="J35" i="3"/>
  <c r="J15" i="3"/>
  <c r="J12" i="3"/>
  <c r="J35" i="2"/>
  <c r="J30" i="2"/>
  <c r="L30" i="2" s="1"/>
  <c r="Q14" i="2" s="1"/>
  <c r="L6" i="2"/>
  <c r="Q8" i="2" s="1"/>
  <c r="L12" i="2"/>
  <c r="Q10" i="2" s="1"/>
  <c r="J35" i="1"/>
  <c r="J34" i="1"/>
  <c r="J24" i="1"/>
  <c r="L24" i="1" s="1"/>
  <c r="J27" i="1"/>
  <c r="L27" i="1" s="1"/>
  <c r="Q13" i="1" s="1"/>
  <c r="J30" i="1"/>
  <c r="L30" i="1" s="1"/>
  <c r="J9" i="1"/>
  <c r="L9" i="1" s="1"/>
  <c r="Q9" i="1" s="1"/>
  <c r="J12" i="1"/>
  <c r="L12" i="1" s="1"/>
  <c r="Q10" i="1" s="1"/>
  <c r="J16" i="1"/>
  <c r="J15" i="1"/>
  <c r="J6" i="1"/>
  <c r="L30" i="10" l="1"/>
  <c r="Q14" i="10" s="1"/>
  <c r="L24" i="10"/>
  <c r="Q12" i="10" s="1"/>
  <c r="L12" i="10"/>
  <c r="Q10" i="10" s="1"/>
  <c r="L9" i="10"/>
  <c r="Q9" i="10" s="1"/>
  <c r="L6" i="10"/>
  <c r="Q8" i="10" s="1"/>
  <c r="L9" i="7"/>
  <c r="Q9" i="7" s="1"/>
  <c r="L6" i="7"/>
  <c r="Q8" i="7" s="1"/>
  <c r="L12" i="7"/>
  <c r="Q10" i="7" s="1"/>
  <c r="L24" i="7"/>
  <c r="Q12" i="7" s="1"/>
  <c r="L27" i="7"/>
  <c r="Q13" i="7" s="1"/>
  <c r="L30" i="7"/>
  <c r="Q14" i="7" s="1"/>
  <c r="L24" i="6"/>
  <c r="Q12" i="6" s="1"/>
  <c r="L30" i="6"/>
  <c r="Q14" i="6" s="1"/>
  <c r="L27" i="6"/>
  <c r="Q13" i="6" s="1"/>
  <c r="L9" i="6"/>
  <c r="Q9" i="6" s="1"/>
  <c r="L12" i="6"/>
  <c r="Q10" i="6" s="1"/>
  <c r="L30" i="3"/>
  <c r="Q14" i="3" s="1"/>
  <c r="Q15" i="3" s="1"/>
  <c r="L12" i="3"/>
  <c r="Q10" i="3" s="1"/>
  <c r="Q11" i="3" s="1"/>
  <c r="Q11" i="2"/>
  <c r="Q15" i="2"/>
  <c r="L6" i="1"/>
  <c r="Q8" i="1" s="1"/>
  <c r="Q11" i="1" s="1"/>
  <c r="Q14" i="1"/>
  <c r="Q12" i="1"/>
  <c r="Q15" i="10" l="1"/>
  <c r="Q11" i="10"/>
  <c r="Q15" i="7"/>
  <c r="Q11" i="7"/>
  <c r="Q15" i="6"/>
  <c r="Q11" i="6"/>
  <c r="Q15" i="1"/>
</calcChain>
</file>

<file path=xl/sharedStrings.xml><?xml version="1.0" encoding="utf-8"?>
<sst xmlns="http://schemas.openxmlformats.org/spreadsheetml/2006/main" count="552" uniqueCount="44">
  <si>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</si>
  <si>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</si>
  <si>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</si>
  <si>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</si>
  <si>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</si>
  <si>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</si>
  <si>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</si>
  <si>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</si>
  <si>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</si>
  <si>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</si>
  <si>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</si>
  <si>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Treatment</t>
  </si>
  <si>
    <t>Line</t>
  </si>
  <si>
    <t>Cq GAPDH</t>
  </si>
  <si>
    <t>Cq Target (bmm)</t>
  </si>
  <si>
    <t>∆Cq</t>
  </si>
  <si>
    <t>∆ Cq expression</t>
  </si>
  <si>
    <t>Mean ∆ Cq expression</t>
  </si>
  <si>
    <t>∆ Cq expression Std. Dev.</t>
  </si>
  <si>
    <t>∆∆ Cq expression</t>
  </si>
  <si>
    <t>∆∆ Cq expression Std. Dev.</t>
  </si>
  <si>
    <t>%KD</t>
  </si>
  <si>
    <t>D-C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</si>
  <si>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-(E)</t>
    </r>
  </si>
  <si>
    <t xml:space="preserve"> AVG.(F)</t>
  </si>
  <si>
    <t xml:space="preserve"> Std. Dev. (F)</t>
  </si>
  <si>
    <t>G1/G10</t>
  </si>
  <si>
    <t>(1-I)*100</t>
  </si>
  <si>
    <t>Sample Name</t>
  </si>
  <si>
    <t>KD</t>
  </si>
  <si>
    <t>Female</t>
  </si>
  <si>
    <t>Male</t>
  </si>
  <si>
    <t>Ubi156</t>
  </si>
  <si>
    <t>Ubi-156</t>
  </si>
  <si>
    <t>Control</t>
  </si>
  <si>
    <t>Rep #</t>
  </si>
  <si>
    <t>Bio Rep1</t>
  </si>
  <si>
    <t>BioRep2</t>
  </si>
  <si>
    <t>BioRep3</t>
  </si>
  <si>
    <t>BioRep1</t>
  </si>
  <si>
    <t>Average</t>
  </si>
  <si>
    <t>H1/G10</t>
  </si>
  <si>
    <t>Summary Table</t>
  </si>
  <si>
    <t>qPCR of Fly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</si>
</sst>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0.0000"/>
    <numFmt numFmtId="167" formatCode="0.0"/>
    <numFmt numFmtId="168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3BBF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4" fontId="1" fillId="0" borderId="0" xfId="0" applyNumberFormat="1" applyFont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5" xfId="0" applyBorder="1"/>
    <xf numFmtId="0" fontId="1" fillId="2" borderId="12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6" xfId="0" applyFont="1" applyBorder="1" applyAlignment="1">
      <alignment horizontal="left"/>
    </xf>
    <xf numFmtId="0" fontId="3" fillId="0" borderId="0" xfId="0" applyFont="1"/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0" fillId="0" borderId="15" xfId="0" applyBorder="1"/>
    <xf numFmtId="0" fontId="0" fillId="0" borderId="14" xfId="0" applyBorder="1"/>
    <xf numFmtId="0" fontId="0" fillId="0" borderId="4" xfId="0" applyBorder="1"/>
    <xf numFmtId="165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3" fillId="0" borderId="0" xfId="0" applyFont="1" applyBorder="1"/>
    <xf numFmtId="167" fontId="1" fillId="0" borderId="0" xfId="0" applyNumberFormat="1" applyFont="1"/>
    <xf numFmtId="167" fontId="1" fillId="3" borderId="5" xfId="0" applyNumberFormat="1" applyFont="1" applyFill="1" applyBorder="1" applyAlignment="1">
      <alignment horizontal="center" vertical="top" wrapText="1"/>
    </xf>
    <xf numFmtId="167" fontId="1" fillId="3" borderId="8" xfId="0" applyNumberFormat="1" applyFont="1" applyFill="1" applyBorder="1" applyAlignment="1">
      <alignment horizontal="center" vertical="top" wrapText="1"/>
    </xf>
    <xf numFmtId="167" fontId="1" fillId="3" borderId="14" xfId="0" applyNumberFormat="1" applyFont="1" applyFill="1" applyBorder="1" applyAlignment="1">
      <alignment horizontal="center" vertical="top" wrapText="1"/>
    </xf>
    <xf numFmtId="0" fontId="0" fillId="0" borderId="4" xfId="0" applyFill="1" applyBorder="1"/>
    <xf numFmtId="0" fontId="0" fillId="0" borderId="5" xfId="0" applyFill="1" applyBorder="1"/>
    <xf numFmtId="164" fontId="0" fillId="0" borderId="0" xfId="0" applyNumberFormat="1" applyFill="1"/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4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167" fontId="1" fillId="4" borderId="5" xfId="0" applyNumberFormat="1" applyFont="1" applyFill="1" applyBorder="1" applyAlignment="1">
      <alignment horizontal="center" vertical="top" wrapText="1"/>
    </xf>
    <xf numFmtId="167" fontId="1" fillId="4" borderId="8" xfId="0" applyNumberFormat="1" applyFont="1" applyFill="1" applyBorder="1" applyAlignment="1">
      <alignment horizontal="center" vertical="top" wrapText="1"/>
    </xf>
    <xf numFmtId="167" fontId="1" fillId="4" borderId="14" xfId="0" applyNumberFormat="1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B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O33" sqref="O33"/>
    </sheetView>
  </sheetViews>
  <sheetFormatPr defaultRowHeight="15" x14ac:dyDescent="0.25"/>
  <sheetData>
    <row r="1" spans="1:17" x14ac:dyDescent="0.25">
      <c r="A1" t="s">
        <v>43</v>
      </c>
    </row>
    <row r="2" spans="1:17" x14ac:dyDescent="0.25">
      <c r="A2" s="1" t="s">
        <v>31</v>
      </c>
    </row>
    <row r="3" spans="1:17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17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17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17" x14ac:dyDescent="0.25">
      <c r="A6" s="10">
        <v>1</v>
      </c>
      <c r="B6" s="48" t="s">
        <v>32</v>
      </c>
      <c r="C6" s="49">
        <v>35211</v>
      </c>
      <c r="D6" s="50">
        <v>20.505691528320312</v>
      </c>
      <c r="E6" s="50">
        <v>27.981346130371094</v>
      </c>
      <c r="F6" s="51">
        <f>E6-D6</f>
        <v>7.4756546020507812</v>
      </c>
      <c r="G6" s="52">
        <f>2^-F6</f>
        <v>5.6182845029966308E-3</v>
      </c>
      <c r="H6" s="51">
        <f>AVERAGE(G6:G8)</f>
        <v>6.1856286704466525E-3</v>
      </c>
      <c r="I6" s="51">
        <f>STDEV(G6:G8)</f>
        <v>8.0682432147045793E-4</v>
      </c>
      <c r="J6" s="51">
        <f>H6/H15</f>
        <v>0.50101731300385322</v>
      </c>
      <c r="K6" s="51">
        <f>I6/$H$15</f>
        <v>6.5350342729205091E-2</v>
      </c>
      <c r="L6" s="53">
        <f>(1-J6)*100</f>
        <v>49.898268699614675</v>
      </c>
      <c r="N6" s="12" t="s">
        <v>42</v>
      </c>
      <c r="O6" s="13"/>
      <c r="P6" s="13"/>
      <c r="Q6" s="14"/>
    </row>
    <row r="7" spans="1:17" ht="26.25" x14ac:dyDescent="0.25">
      <c r="A7" s="15">
        <v>2</v>
      </c>
      <c r="B7" s="54"/>
      <c r="C7" s="55" t="s">
        <v>36</v>
      </c>
      <c r="D7" s="50">
        <v>20.862228393554687</v>
      </c>
      <c r="E7" s="50">
        <v>27.998311996459961</v>
      </c>
      <c r="F7" s="51">
        <f t="shared" ref="F7:F17" si="0">E7-D7</f>
        <v>7.1360836029052734</v>
      </c>
      <c r="G7" s="52">
        <f t="shared" ref="G7:G17" si="1">2^-F7</f>
        <v>7.109266325481243E-3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17" x14ac:dyDescent="0.25">
      <c r="A8" s="25">
        <v>3</v>
      </c>
      <c r="B8" s="54"/>
      <c r="C8" s="55"/>
      <c r="D8" s="50">
        <v>20.439861297607422</v>
      </c>
      <c r="E8" s="50">
        <v>27.862314224243164</v>
      </c>
      <c r="F8" s="51">
        <f t="shared" si="0"/>
        <v>7.4224529266357422</v>
      </c>
      <c r="G8" s="52">
        <f t="shared" si="1"/>
        <v>5.8293351828620854E-3</v>
      </c>
      <c r="H8" s="58"/>
      <c r="I8" s="58"/>
      <c r="J8" s="58"/>
      <c r="K8" s="58"/>
      <c r="L8" s="59"/>
      <c r="N8" s="30" t="s">
        <v>32</v>
      </c>
      <c r="O8">
        <f>C6</f>
        <v>35211</v>
      </c>
      <c r="P8" s="29">
        <v>1</v>
      </c>
      <c r="Q8" s="45">
        <f>L6</f>
        <v>49.898268699614675</v>
      </c>
    </row>
    <row r="9" spans="1:17" x14ac:dyDescent="0.25">
      <c r="A9" s="10">
        <v>4</v>
      </c>
      <c r="B9" s="48" t="s">
        <v>32</v>
      </c>
      <c r="C9" s="49">
        <f>C6</f>
        <v>35211</v>
      </c>
      <c r="D9" s="50">
        <v>20.501825332641602</v>
      </c>
      <c r="E9" s="50">
        <v>27.734949111938477</v>
      </c>
      <c r="F9" s="51">
        <f t="shared" si="0"/>
        <v>7.233123779296875</v>
      </c>
      <c r="G9" s="52">
        <f t="shared" si="1"/>
        <v>6.6468025847847599E-3</v>
      </c>
      <c r="H9" s="51">
        <f>AVERAGE(G9:G11)</f>
        <v>7.141430261708691E-3</v>
      </c>
      <c r="I9" s="51">
        <f>STDEV(G9:G11)</f>
        <v>5.3270593310229787E-4</v>
      </c>
      <c r="J9" s="51">
        <f>H9/H15</f>
        <v>0.57843436639195056</v>
      </c>
      <c r="K9" s="51">
        <f>I9/$H$15</f>
        <v>4.3147577949397289E-2</v>
      </c>
      <c r="L9" s="53">
        <f>(1-J9)*100</f>
        <v>42.156563360804945</v>
      </c>
      <c r="N9" s="30" t="s">
        <v>32</v>
      </c>
      <c r="O9" s="31">
        <f>C6</f>
        <v>35211</v>
      </c>
      <c r="P9" s="31">
        <v>2</v>
      </c>
      <c r="Q9" s="46">
        <f>L9</f>
        <v>42.156563360804945</v>
      </c>
    </row>
    <row r="10" spans="1:17" x14ac:dyDescent="0.25">
      <c r="A10" s="15">
        <v>5</v>
      </c>
      <c r="B10" s="54"/>
      <c r="C10" s="55" t="s">
        <v>37</v>
      </c>
      <c r="D10" s="50">
        <v>20.828845977783203</v>
      </c>
      <c r="E10" s="50">
        <v>27.972497940063477</v>
      </c>
      <c r="F10" s="51">
        <f t="shared" si="0"/>
        <v>7.1436519622802734</v>
      </c>
      <c r="G10" s="52">
        <f t="shared" si="1"/>
        <v>7.0720688610406996E-3</v>
      </c>
      <c r="H10" s="56"/>
      <c r="I10" s="56"/>
      <c r="J10" s="56"/>
      <c r="K10" s="56"/>
      <c r="L10" s="57"/>
      <c r="N10" s="32" t="s">
        <v>32</v>
      </c>
      <c r="O10" s="33">
        <f>C6</f>
        <v>35211</v>
      </c>
      <c r="P10" s="33">
        <v>3</v>
      </c>
      <c r="Q10" s="47">
        <f>L12</f>
        <v>49.626926558800442</v>
      </c>
    </row>
    <row r="11" spans="1:17" x14ac:dyDescent="0.25">
      <c r="A11" s="25">
        <v>6</v>
      </c>
      <c r="B11" s="60"/>
      <c r="C11" s="61"/>
      <c r="D11" s="50">
        <v>20.809614181518555</v>
      </c>
      <c r="E11" s="50">
        <v>27.829524993896484</v>
      </c>
      <c r="F11" s="51">
        <f t="shared" si="0"/>
        <v>7.0199108123779297</v>
      </c>
      <c r="G11" s="52">
        <f t="shared" si="1"/>
        <v>7.7054193393006152E-3</v>
      </c>
      <c r="H11" s="58"/>
      <c r="I11" s="58"/>
      <c r="J11" s="58"/>
      <c r="K11" s="58"/>
      <c r="L11" s="59"/>
      <c r="P11" t="s">
        <v>40</v>
      </c>
      <c r="Q11" s="44">
        <f>AVERAGE(Q8:Q10)</f>
        <v>47.227252873073354</v>
      </c>
    </row>
    <row r="12" spans="1:17" x14ac:dyDescent="0.25">
      <c r="A12" s="10">
        <v>7</v>
      </c>
      <c r="B12" s="48" t="s">
        <v>32</v>
      </c>
      <c r="C12" s="49">
        <f>C6</f>
        <v>35211</v>
      </c>
      <c r="D12" s="50">
        <v>20.495759963989258</v>
      </c>
      <c r="E12" s="50">
        <v>27.941888809204102</v>
      </c>
      <c r="F12" s="51">
        <f t="shared" si="0"/>
        <v>7.4461288452148437</v>
      </c>
      <c r="G12" s="52">
        <f t="shared" si="1"/>
        <v>5.7344512627658523E-3</v>
      </c>
      <c r="H12" s="51">
        <f>AVERAGE(G12:G14)</f>
        <v>6.2191289444323535E-3</v>
      </c>
      <c r="I12" s="51">
        <f>STDEV(G12:G14)</f>
        <v>4.2978629902279414E-4</v>
      </c>
      <c r="J12" s="51">
        <f>H12/H15</f>
        <v>0.50373073441199556</v>
      </c>
      <c r="K12" s="51">
        <f>I12/$H$15</f>
        <v>3.4811397219989007E-2</v>
      </c>
      <c r="L12" s="53">
        <f>(1-J12)*100</f>
        <v>49.626926558800442</v>
      </c>
      <c r="N12" s="28" t="s">
        <v>32</v>
      </c>
      <c r="O12" s="29">
        <f>C6</f>
        <v>35211</v>
      </c>
      <c r="P12" s="29">
        <v>1</v>
      </c>
      <c r="Q12" s="64">
        <f>L24</f>
        <v>50.421421973767991</v>
      </c>
    </row>
    <row r="13" spans="1:17" x14ac:dyDescent="0.25">
      <c r="A13" s="15">
        <v>8</v>
      </c>
      <c r="B13" s="54"/>
      <c r="C13" s="55" t="s">
        <v>38</v>
      </c>
      <c r="D13" s="50">
        <v>20.823398590087891</v>
      </c>
      <c r="E13" s="50">
        <v>28.118093490600586</v>
      </c>
      <c r="F13" s="51">
        <f t="shared" si="0"/>
        <v>7.2946949005126953</v>
      </c>
      <c r="G13" s="52">
        <f t="shared" si="1"/>
        <v>6.3690993842915686E-3</v>
      </c>
      <c r="H13" s="56"/>
      <c r="I13" s="56"/>
      <c r="J13" s="56"/>
      <c r="K13" s="56"/>
      <c r="L13" s="57"/>
      <c r="N13" s="30" t="s">
        <v>32</v>
      </c>
      <c r="O13" s="43">
        <f>C6</f>
        <v>35211</v>
      </c>
      <c r="P13" s="43">
        <v>2</v>
      </c>
      <c r="Q13" s="65">
        <f>L27</f>
        <v>49.080992104396337</v>
      </c>
    </row>
    <row r="14" spans="1:17" x14ac:dyDescent="0.25">
      <c r="A14" s="25">
        <v>9</v>
      </c>
      <c r="B14" s="34"/>
      <c r="C14" s="35"/>
      <c r="D14" s="11">
        <v>20.430034637451172</v>
      </c>
      <c r="E14" s="11">
        <v>27.683479309082031</v>
      </c>
      <c r="F14" s="51">
        <f t="shared" si="0"/>
        <v>7.2534446716308594</v>
      </c>
      <c r="G14" s="18">
        <f t="shared" si="1"/>
        <v>6.5538361862396387E-3</v>
      </c>
      <c r="H14" s="26"/>
      <c r="I14" s="26"/>
      <c r="J14" s="26"/>
      <c r="K14" s="26"/>
      <c r="L14" s="27"/>
      <c r="N14" s="32" t="s">
        <v>32</v>
      </c>
      <c r="O14" s="33">
        <f>C6</f>
        <v>35211</v>
      </c>
      <c r="P14" s="33">
        <v>3</v>
      </c>
      <c r="Q14" s="66">
        <f>L30</f>
        <v>53.147001656022795</v>
      </c>
    </row>
    <row r="15" spans="1:17" x14ac:dyDescent="0.25">
      <c r="A15" s="10">
        <v>10</v>
      </c>
      <c r="B15" s="36" t="s">
        <v>34</v>
      </c>
      <c r="C15" s="24"/>
      <c r="D15" s="11">
        <v>21.817150115966797</v>
      </c>
      <c r="E15" s="11">
        <v>28.078031539916992</v>
      </c>
      <c r="F15" s="51">
        <f t="shared" si="0"/>
        <v>6.2608814239501953</v>
      </c>
      <c r="G15" s="18">
        <f t="shared" si="1"/>
        <v>1.3040279263097804E-2</v>
      </c>
      <c r="H15" s="37">
        <f>AVERAGE(G15:G17)</f>
        <v>1.2346137568302116E-2</v>
      </c>
      <c r="I15" s="37">
        <f>STDEV(G15:G17)</f>
        <v>6.6798150086728775E-4</v>
      </c>
      <c r="J15" s="37">
        <f>G15/H15</f>
        <v>1.0562233889712886</v>
      </c>
      <c r="K15" s="37"/>
      <c r="L15" s="38"/>
      <c r="P15" t="s">
        <v>40</v>
      </c>
      <c r="Q15" s="44">
        <f>AVERAGE(Q12:Q14)</f>
        <v>50.883138578062379</v>
      </c>
    </row>
    <row r="16" spans="1:17" x14ac:dyDescent="0.25">
      <c r="A16" s="15">
        <v>11</v>
      </c>
      <c r="B16" s="16" t="s">
        <v>33</v>
      </c>
      <c r="C16" s="17" t="s">
        <v>39</v>
      </c>
      <c r="D16" s="11">
        <v>21.816144943237305</v>
      </c>
      <c r="E16" s="11">
        <v>28.162479400634766</v>
      </c>
      <c r="F16" s="51">
        <f t="shared" si="0"/>
        <v>6.3463344573974609</v>
      </c>
      <c r="G16" s="18">
        <f t="shared" si="1"/>
        <v>1.2290313637043382E-2</v>
      </c>
      <c r="H16" s="19"/>
      <c r="I16" s="19"/>
      <c r="J16" s="39">
        <f>G16/H15</f>
        <v>0.99547842951288201</v>
      </c>
      <c r="K16" s="20"/>
      <c r="L16" s="40"/>
    </row>
    <row r="17" spans="1:21" x14ac:dyDescent="0.25">
      <c r="A17" s="25">
        <v>12</v>
      </c>
      <c r="B17" s="34"/>
      <c r="C17" s="35"/>
      <c r="D17" s="11">
        <v>21.785627365112305</v>
      </c>
      <c r="E17" s="11">
        <v>28.202011108398437</v>
      </c>
      <c r="F17" s="51">
        <f t="shared" si="0"/>
        <v>6.4163837432861328</v>
      </c>
      <c r="G17" s="18">
        <f t="shared" si="1"/>
        <v>1.1707819804765162E-2</v>
      </c>
      <c r="H17" s="26"/>
      <c r="I17" s="26"/>
      <c r="J17" s="39">
        <f>G17/H15</f>
        <v>0.94829818151582956</v>
      </c>
      <c r="K17" s="27"/>
      <c r="L17" s="41"/>
      <c r="N17" s="19"/>
      <c r="O17" s="19"/>
    </row>
    <row r="18" spans="1:21" x14ac:dyDescent="0.25">
      <c r="N18" s="19"/>
      <c r="O18" s="19"/>
    </row>
    <row r="19" spans="1:21" x14ac:dyDescent="0.25">
      <c r="N19" s="42"/>
      <c r="O19" s="19"/>
    </row>
    <row r="20" spans="1:21" x14ac:dyDescent="0.25">
      <c r="A20" s="1" t="s">
        <v>30</v>
      </c>
      <c r="N20" s="42"/>
      <c r="O20" s="19"/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  <c r="S21" s="31"/>
      <c r="T21" s="42"/>
      <c r="U21" s="19"/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  <c r="T22" s="19"/>
      <c r="U22" s="19"/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  <c r="S23" s="31"/>
      <c r="T23" s="42"/>
      <c r="U23" s="19"/>
    </row>
    <row r="24" spans="1:21" x14ac:dyDescent="0.25">
      <c r="A24" s="10">
        <v>1</v>
      </c>
      <c r="B24" s="48" t="s">
        <v>32</v>
      </c>
      <c r="C24" s="49">
        <f>C6</f>
        <v>35211</v>
      </c>
      <c r="D24" s="50">
        <v>22.609859466552734</v>
      </c>
      <c r="E24" s="50">
        <v>29.852943420410156</v>
      </c>
      <c r="F24" s="51">
        <f>E24-D24</f>
        <v>7.2430839538574219</v>
      </c>
      <c r="G24" s="52">
        <f>2^-F24</f>
        <v>6.6010719849592522E-3</v>
      </c>
      <c r="H24" s="51">
        <f>AVERAGE(G24:G26)</f>
        <v>1.6538631612214073E-2</v>
      </c>
      <c r="I24" s="51">
        <f>STDEV(G24:G26)</f>
        <v>9.5459300958262248E-3</v>
      </c>
      <c r="J24" s="51">
        <f>H24/H33</f>
        <v>0.49578578026232012</v>
      </c>
      <c r="K24" s="51">
        <f>I24/$H$33</f>
        <v>0.28616251403734994</v>
      </c>
      <c r="L24" s="53">
        <f>(1-J24)*100</f>
        <v>50.421421973767991</v>
      </c>
      <c r="T24" s="19"/>
      <c r="U24" s="19"/>
    </row>
    <row r="25" spans="1:21" x14ac:dyDescent="0.25">
      <c r="A25" s="15">
        <v>2</v>
      </c>
      <c r="B25" s="54"/>
      <c r="C25" s="55" t="s">
        <v>39</v>
      </c>
      <c r="D25" s="50">
        <v>21.177209854125977</v>
      </c>
      <c r="E25" s="50">
        <v>27.023868560791016</v>
      </c>
      <c r="F25" s="51">
        <f t="shared" ref="F25:F35" si="2">E25-D25</f>
        <v>5.8466587066650391</v>
      </c>
      <c r="G25" s="52">
        <f t="shared" ref="G25:G35" si="3">2^-F25</f>
        <v>1.73772222188599E-2</v>
      </c>
      <c r="H25" s="56"/>
      <c r="I25" s="56"/>
      <c r="J25" s="56"/>
      <c r="K25" s="56"/>
      <c r="L25" s="57"/>
      <c r="S25" s="31"/>
      <c r="T25" s="42"/>
      <c r="U25" s="19"/>
    </row>
    <row r="26" spans="1:21" x14ac:dyDescent="0.25">
      <c r="A26" s="25">
        <v>3</v>
      </c>
      <c r="B26" s="54"/>
      <c r="C26" s="55"/>
      <c r="D26" s="50">
        <v>21.116350173950195</v>
      </c>
      <c r="E26" s="50">
        <v>26.401945114135742</v>
      </c>
      <c r="F26" s="51">
        <f t="shared" si="2"/>
        <v>5.2855949401855469</v>
      </c>
      <c r="G26" s="52">
        <f t="shared" si="3"/>
        <v>2.5637600632823061E-2</v>
      </c>
      <c r="H26" s="58"/>
      <c r="I26" s="58"/>
      <c r="J26" s="58"/>
      <c r="K26" s="58"/>
      <c r="L26" s="59"/>
      <c r="S26" s="31"/>
      <c r="T26" s="42"/>
      <c r="U26" s="19"/>
    </row>
    <row r="27" spans="1:21" x14ac:dyDescent="0.25">
      <c r="A27" s="10">
        <v>4</v>
      </c>
      <c r="B27" s="48" t="s">
        <v>32</v>
      </c>
      <c r="C27" s="49">
        <f>C6</f>
        <v>35211</v>
      </c>
      <c r="D27" s="50">
        <v>22.680452346801758</v>
      </c>
      <c r="E27" s="50">
        <v>29.877994537353516</v>
      </c>
      <c r="F27" s="51">
        <f t="shared" si="2"/>
        <v>7.1975421905517578</v>
      </c>
      <c r="G27" s="52">
        <f t="shared" si="3"/>
        <v>6.8127727960187161E-3</v>
      </c>
      <c r="H27" s="51">
        <f>AVERAGE(G27:G29)</f>
        <v>1.6985777873646107E-2</v>
      </c>
      <c r="I27" s="51">
        <f>STDEV(G27:G29)</f>
        <v>9.8381187793578021E-3</v>
      </c>
      <c r="J27" s="51">
        <f>H27/H33</f>
        <v>0.50919007895603663</v>
      </c>
      <c r="K27" s="51">
        <f>I27/$H$33</f>
        <v>0.29492158176708516</v>
      </c>
      <c r="L27" s="53">
        <f>(1-J27)*100</f>
        <v>49.080992104396337</v>
      </c>
      <c r="S27" s="31"/>
      <c r="T27" s="42"/>
      <c r="U27" s="19"/>
    </row>
    <row r="28" spans="1:21" x14ac:dyDescent="0.25">
      <c r="A28" s="15">
        <v>5</v>
      </c>
      <c r="B28" s="54"/>
      <c r="C28" s="55" t="s">
        <v>37</v>
      </c>
      <c r="D28" s="50">
        <v>21.123935699462891</v>
      </c>
      <c r="E28" s="50">
        <v>26.944547653198242</v>
      </c>
      <c r="F28" s="51">
        <f t="shared" si="2"/>
        <v>5.8206119537353516</v>
      </c>
      <c r="G28" s="52">
        <f t="shared" si="3"/>
        <v>1.7693803864083858E-2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21.104911804199219</v>
      </c>
      <c r="E29" s="50">
        <v>26.345458984375</v>
      </c>
      <c r="F29" s="51">
        <f t="shared" si="2"/>
        <v>5.2405471801757812</v>
      </c>
      <c r="G29" s="52">
        <f t="shared" si="3"/>
        <v>2.645075696083575E-2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35211</v>
      </c>
      <c r="D30" s="50">
        <v>22.601486206054687</v>
      </c>
      <c r="E30" s="50">
        <v>29.98933219909668</v>
      </c>
      <c r="F30" s="51">
        <f t="shared" si="2"/>
        <v>7.3878459930419922</v>
      </c>
      <c r="G30" s="52">
        <f t="shared" si="3"/>
        <v>5.9708581362731489E-3</v>
      </c>
      <c r="H30" s="51">
        <f>AVERAGE(G30:G32)</f>
        <v>1.5629421221575252E-2</v>
      </c>
      <c r="I30" s="51">
        <f>STDEV(G30:G32)</f>
        <v>9.0572471441600338E-3</v>
      </c>
      <c r="J30" s="51">
        <f>H30/H33</f>
        <v>0.46852998343977209</v>
      </c>
      <c r="K30" s="51">
        <f>I30/$H$33</f>
        <v>0.27151305184642799</v>
      </c>
      <c r="L30" s="53">
        <f>(1-J30)*100</f>
        <v>53.147001656022795</v>
      </c>
    </row>
    <row r="31" spans="1:21" x14ac:dyDescent="0.25">
      <c r="A31" s="15">
        <v>8</v>
      </c>
      <c r="B31" s="54"/>
      <c r="C31" s="55" t="s">
        <v>38</v>
      </c>
      <c r="D31" s="50">
        <v>21.132566452026367</v>
      </c>
      <c r="E31" s="50">
        <v>27.012176513671875</v>
      </c>
      <c r="F31" s="51">
        <f t="shared" si="2"/>
        <v>5.8796100616455078</v>
      </c>
      <c r="G31" s="52">
        <f t="shared" si="3"/>
        <v>1.6984822343741938E-2</v>
      </c>
      <c r="H31" s="56"/>
      <c r="I31" s="56"/>
      <c r="J31" s="56"/>
      <c r="K31" s="56"/>
      <c r="L31" s="20"/>
    </row>
    <row r="32" spans="1:21" x14ac:dyDescent="0.25">
      <c r="A32" s="25">
        <v>9</v>
      </c>
      <c r="B32" s="60"/>
      <c r="C32" s="61"/>
      <c r="D32" s="50">
        <v>21.115392684936523</v>
      </c>
      <c r="E32" s="50">
        <v>26.500272750854492</v>
      </c>
      <c r="F32" s="51">
        <f t="shared" si="2"/>
        <v>5.3848800659179687</v>
      </c>
      <c r="G32" s="52">
        <f t="shared" si="3"/>
        <v>2.3932583184710678E-2</v>
      </c>
      <c r="H32" s="58"/>
      <c r="I32" s="58"/>
      <c r="J32" s="58"/>
      <c r="K32" s="58"/>
      <c r="L32" s="27"/>
    </row>
    <row r="33" spans="1:12" x14ac:dyDescent="0.25">
      <c r="A33" s="10">
        <v>10</v>
      </c>
      <c r="B33" s="48" t="s">
        <v>34</v>
      </c>
      <c r="C33" s="49"/>
      <c r="D33" s="50">
        <v>21.521364212036133</v>
      </c>
      <c r="E33" s="50">
        <v>26.336580276489258</v>
      </c>
      <c r="F33" s="51">
        <f t="shared" si="2"/>
        <v>4.815216064453125</v>
      </c>
      <c r="G33" s="52">
        <f t="shared" si="3"/>
        <v>3.5520210349904005E-2</v>
      </c>
      <c r="H33" s="51">
        <f>AVERAGE(G33:G35)</f>
        <v>3.3358422670903325E-2</v>
      </c>
      <c r="I33" s="51">
        <f>STDEV(G33:G35)</f>
        <v>3.2836875870244247E-3</v>
      </c>
      <c r="J33" s="51">
        <f>G33/H33</f>
        <v>1.0648048530449938</v>
      </c>
      <c r="K33" s="51"/>
      <c r="L33" s="38"/>
    </row>
    <row r="34" spans="1:12" x14ac:dyDescent="0.25">
      <c r="A34" s="15">
        <v>11</v>
      </c>
      <c r="B34" s="54" t="s">
        <v>33</v>
      </c>
      <c r="C34" s="55" t="s">
        <v>39</v>
      </c>
      <c r="D34" s="50">
        <v>21.555034637451172</v>
      </c>
      <c r="E34" s="50">
        <v>26.392557144165039</v>
      </c>
      <c r="F34" s="51">
        <f t="shared" si="2"/>
        <v>4.8375225067138672</v>
      </c>
      <c r="G34" s="52">
        <f t="shared" si="3"/>
        <v>3.4975233354209163E-2</v>
      </c>
      <c r="H34" s="56"/>
      <c r="I34" s="56"/>
      <c r="J34" s="67">
        <f>G34/H33</f>
        <v>1.0484678397194149</v>
      </c>
      <c r="K34" s="57"/>
      <c r="L34" s="40"/>
    </row>
    <row r="35" spans="1:12" x14ac:dyDescent="0.25">
      <c r="A35" s="25">
        <v>12</v>
      </c>
      <c r="B35" s="34"/>
      <c r="C35" s="35"/>
      <c r="D35" s="11">
        <v>21.521711349487305</v>
      </c>
      <c r="E35" s="11">
        <v>26.600954055786133</v>
      </c>
      <c r="F35" s="51">
        <f t="shared" si="2"/>
        <v>5.0792427062988281</v>
      </c>
      <c r="G35" s="18">
        <f t="shared" si="3"/>
        <v>2.9579824308596802E-2</v>
      </c>
      <c r="H35" s="26"/>
      <c r="I35" s="26"/>
      <c r="J35" s="39">
        <f>G35/H33</f>
        <v>0.88672730723559112</v>
      </c>
      <c r="K35" s="27"/>
      <c r="L35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/>
  </sheetViews>
  <sheetFormatPr defaultRowHeight="15" x14ac:dyDescent="0.25"/>
  <sheetData>
    <row r="1" spans="1:17" x14ac:dyDescent="0.25">
      <c r="A1" t="s">
        <v>43</v>
      </c>
    </row>
    <row r="2" spans="1:17" x14ac:dyDescent="0.25">
      <c r="A2" s="1" t="s">
        <v>31</v>
      </c>
    </row>
    <row r="3" spans="1:17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17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17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17" x14ac:dyDescent="0.25">
      <c r="A6" s="10">
        <v>1</v>
      </c>
      <c r="B6" s="48" t="s">
        <v>32</v>
      </c>
      <c r="C6" s="49">
        <v>35447</v>
      </c>
      <c r="D6" s="50">
        <v>21.886072158813477</v>
      </c>
      <c r="E6" s="50">
        <v>26.638875961303711</v>
      </c>
      <c r="F6" s="51">
        <f>E6-D6</f>
        <v>4.7528038024902344</v>
      </c>
      <c r="G6" s="52">
        <f>2^-F6</f>
        <v>3.7090568669350052E-2</v>
      </c>
      <c r="H6" s="51">
        <f>AVERAGE(G6:G8)</f>
        <v>2.8497751608372115E-2</v>
      </c>
      <c r="I6" s="51">
        <f>STDEV(G6:G8)</f>
        <v>9.8838319108939289E-3</v>
      </c>
      <c r="J6" s="51">
        <f>H6/H15</f>
        <v>0.90273745273823103</v>
      </c>
      <c r="K6" s="51">
        <f>I6/$H$15</f>
        <v>0.31309505974892277</v>
      </c>
      <c r="L6" s="53">
        <f>(1-J6)*100</f>
        <v>9.7262547261768972</v>
      </c>
      <c r="N6" s="12" t="s">
        <v>42</v>
      </c>
      <c r="O6" s="13"/>
      <c r="P6" s="13"/>
      <c r="Q6" s="14"/>
    </row>
    <row r="7" spans="1:17" ht="26.25" x14ac:dyDescent="0.25">
      <c r="A7" s="15">
        <v>2</v>
      </c>
      <c r="B7" s="54"/>
      <c r="C7" s="55" t="s">
        <v>36</v>
      </c>
      <c r="D7" s="50">
        <v>20.474756240844727</v>
      </c>
      <c r="E7" s="50">
        <v>26.295146942138672</v>
      </c>
      <c r="F7" s="51">
        <f t="shared" ref="F7:F17" si="0">E7-D7</f>
        <v>5.8203907012939453</v>
      </c>
      <c r="G7" s="52">
        <f t="shared" ref="G7:G17" si="1">2^-F7</f>
        <v>1.7696517602881549E-2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17" x14ac:dyDescent="0.25">
      <c r="A8" s="25">
        <v>3</v>
      </c>
      <c r="B8" s="54"/>
      <c r="C8" s="55"/>
      <c r="D8" s="50">
        <v>21.580236434936523</v>
      </c>
      <c r="E8" s="50">
        <v>26.605564117431641</v>
      </c>
      <c r="F8" s="51">
        <f t="shared" si="0"/>
        <v>5.0253276824951172</v>
      </c>
      <c r="G8" s="52">
        <f t="shared" si="1"/>
        <v>3.0706168552884744E-2</v>
      </c>
      <c r="H8" s="58"/>
      <c r="I8" s="58"/>
      <c r="J8" s="58"/>
      <c r="K8" s="58"/>
      <c r="L8" s="59"/>
      <c r="N8" s="30" t="s">
        <v>32</v>
      </c>
      <c r="O8">
        <f>C6</f>
        <v>35447</v>
      </c>
      <c r="P8" s="29">
        <v>1</v>
      </c>
      <c r="Q8" s="45">
        <f>L6</f>
        <v>9.7262547261768972</v>
      </c>
    </row>
    <row r="9" spans="1:17" x14ac:dyDescent="0.25">
      <c r="A9" s="10">
        <v>4</v>
      </c>
      <c r="B9" s="48" t="s">
        <v>32</v>
      </c>
      <c r="C9" s="49">
        <f>C6</f>
        <v>35447</v>
      </c>
      <c r="D9" s="50">
        <v>21.857847213745117</v>
      </c>
      <c r="E9" s="50">
        <v>26.723310470581055</v>
      </c>
      <c r="F9" s="51">
        <f t="shared" si="0"/>
        <v>4.8654632568359375</v>
      </c>
      <c r="G9" s="52">
        <f t="shared" si="1"/>
        <v>3.430438334728237E-2</v>
      </c>
      <c r="H9" s="51">
        <f>AVERAGE(G9:G11)</f>
        <v>2.6861525837906745E-2</v>
      </c>
      <c r="I9" s="51">
        <f>STDEV(G9:G11)</f>
        <v>9.2606254719249312E-3</v>
      </c>
      <c r="J9" s="51">
        <f>H9/H15</f>
        <v>0.85090591513367775</v>
      </c>
      <c r="K9" s="51">
        <f>I9/$H$15</f>
        <v>0.2933534393931731</v>
      </c>
      <c r="L9" s="53">
        <f>(1-J9)*100</f>
        <v>14.909408486632225</v>
      </c>
      <c r="N9" s="30" t="s">
        <v>32</v>
      </c>
      <c r="O9" s="31">
        <f>C6</f>
        <v>35447</v>
      </c>
      <c r="P9" s="31">
        <v>2</v>
      </c>
      <c r="Q9" s="46">
        <f>L9</f>
        <v>14.909408486632225</v>
      </c>
    </row>
    <row r="10" spans="1:17" x14ac:dyDescent="0.25">
      <c r="A10" s="15">
        <v>5</v>
      </c>
      <c r="B10" s="54"/>
      <c r="C10" s="55" t="s">
        <v>37</v>
      </c>
      <c r="D10" s="50">
        <v>20.421257019042969</v>
      </c>
      <c r="E10" s="50">
        <v>26.34344482421875</v>
      </c>
      <c r="F10" s="51">
        <f t="shared" si="0"/>
        <v>5.9221878051757812</v>
      </c>
      <c r="G10" s="52">
        <f t="shared" si="1"/>
        <v>1.6490879971211465E-2</v>
      </c>
      <c r="H10" s="56"/>
      <c r="I10" s="56"/>
      <c r="J10" s="56"/>
      <c r="K10" s="56"/>
      <c r="L10" s="57"/>
      <c r="N10" s="32" t="s">
        <v>32</v>
      </c>
      <c r="O10" s="33">
        <f>C6</f>
        <v>35447</v>
      </c>
      <c r="P10" s="33">
        <v>3</v>
      </c>
      <c r="Q10" s="47">
        <f>L12</f>
        <v>18.97830189391496</v>
      </c>
    </row>
    <row r="11" spans="1:17" x14ac:dyDescent="0.25">
      <c r="A11" s="25">
        <v>6</v>
      </c>
      <c r="B11" s="60"/>
      <c r="C11" s="61"/>
      <c r="D11" s="50">
        <v>21.567083358764648</v>
      </c>
      <c r="E11" s="50">
        <v>26.636144638061523</v>
      </c>
      <c r="F11" s="51">
        <f t="shared" si="0"/>
        <v>5.069061279296875</v>
      </c>
      <c r="G11" s="52">
        <f t="shared" si="1"/>
        <v>2.9789314195226402E-2</v>
      </c>
      <c r="H11" s="58"/>
      <c r="I11" s="58"/>
      <c r="J11" s="58"/>
      <c r="K11" s="58"/>
      <c r="L11" s="59"/>
      <c r="P11" t="s">
        <v>40</v>
      </c>
      <c r="Q11" s="44">
        <f>AVERAGE(Q8:Q10)</f>
        <v>14.537988368908026</v>
      </c>
    </row>
    <row r="12" spans="1:17" x14ac:dyDescent="0.25">
      <c r="A12" s="10">
        <v>7</v>
      </c>
      <c r="B12" s="48" t="s">
        <v>32</v>
      </c>
      <c r="C12" s="49">
        <f>C6</f>
        <v>35447</v>
      </c>
      <c r="D12" s="50">
        <v>21.857660293579102</v>
      </c>
      <c r="E12" s="50">
        <v>26.776018142700195</v>
      </c>
      <c r="F12" s="51">
        <f t="shared" si="0"/>
        <v>4.9183578491210937</v>
      </c>
      <c r="G12" s="52">
        <f t="shared" si="1"/>
        <v>3.3069433710374581E-2</v>
      </c>
      <c r="H12" s="51">
        <f>AVERAGE(G12:G14)</f>
        <v>2.5577051450697403E-2</v>
      </c>
      <c r="I12" s="51">
        <f>STDEV(G12:G14)</f>
        <v>8.9106958749763186E-3</v>
      </c>
      <c r="J12" s="51">
        <f>H12/H15</f>
        <v>0.81021698106085038</v>
      </c>
      <c r="K12" s="51">
        <f>I12/$H$15</f>
        <v>0.28226854549248015</v>
      </c>
      <c r="L12" s="53">
        <f>(1-J12)*100</f>
        <v>18.97830189391496</v>
      </c>
      <c r="N12" s="28" t="s">
        <v>32</v>
      </c>
      <c r="O12" s="29">
        <f>C6</f>
        <v>35447</v>
      </c>
      <c r="P12" s="29">
        <v>1</v>
      </c>
      <c r="Q12" s="64">
        <f>L24</f>
        <v>44.348192029712493</v>
      </c>
    </row>
    <row r="13" spans="1:17" x14ac:dyDescent="0.25">
      <c r="A13" s="15">
        <v>8</v>
      </c>
      <c r="B13" s="54"/>
      <c r="C13" s="55" t="s">
        <v>38</v>
      </c>
      <c r="D13" s="50">
        <v>20.373630523681641</v>
      </c>
      <c r="E13" s="50">
        <v>26.364555358886719</v>
      </c>
      <c r="F13" s="51">
        <f t="shared" si="0"/>
        <v>5.9909248352050781</v>
      </c>
      <c r="G13" s="52">
        <f t="shared" si="1"/>
        <v>1.5723597674429102E-2</v>
      </c>
      <c r="H13" s="56"/>
      <c r="I13" s="56"/>
      <c r="J13" s="56"/>
      <c r="K13" s="56"/>
      <c r="L13" s="57"/>
      <c r="N13" s="30" t="s">
        <v>32</v>
      </c>
      <c r="O13" s="43">
        <f>C6</f>
        <v>35447</v>
      </c>
      <c r="P13" s="43">
        <v>2</v>
      </c>
      <c r="Q13" s="65">
        <f>L27</f>
        <v>40.867746811639059</v>
      </c>
    </row>
    <row r="14" spans="1:17" x14ac:dyDescent="0.25">
      <c r="A14" s="25">
        <v>9</v>
      </c>
      <c r="B14" s="60"/>
      <c r="C14" s="61"/>
      <c r="D14" s="50">
        <v>21.440053939819336</v>
      </c>
      <c r="E14" s="50">
        <v>26.601675033569336</v>
      </c>
      <c r="F14" s="51">
        <f t="shared" si="0"/>
        <v>5.16162109375</v>
      </c>
      <c r="G14" s="52">
        <f t="shared" si="1"/>
        <v>2.7938122967288533E-2</v>
      </c>
      <c r="H14" s="58"/>
      <c r="I14" s="58"/>
      <c r="J14" s="58"/>
      <c r="K14" s="58"/>
      <c r="L14" s="27"/>
      <c r="N14" s="32" t="s">
        <v>32</v>
      </c>
      <c r="O14" s="33">
        <f>C6</f>
        <v>35447</v>
      </c>
      <c r="P14" s="33">
        <v>3</v>
      </c>
      <c r="Q14" s="66">
        <f>L30</f>
        <v>40.487025967808563</v>
      </c>
    </row>
    <row r="15" spans="1:17" x14ac:dyDescent="0.25">
      <c r="A15" s="10">
        <v>10</v>
      </c>
      <c r="B15" s="48" t="s">
        <v>34</v>
      </c>
      <c r="C15" s="49"/>
      <c r="D15" s="50">
        <v>21.893226623535156</v>
      </c>
      <c r="E15" s="50">
        <v>26.839227676391602</v>
      </c>
      <c r="F15" s="51">
        <f t="shared" si="0"/>
        <v>4.9460010528564453</v>
      </c>
      <c r="G15" s="52">
        <f t="shared" si="1"/>
        <v>3.2441828528919046E-2</v>
      </c>
      <c r="H15" s="51">
        <f>AVERAGE(G15:G17)</f>
        <v>3.1568150320928003E-2</v>
      </c>
      <c r="I15" s="51">
        <f>STDEV(G15:G17)</f>
        <v>8.4424486563763814E-4</v>
      </c>
      <c r="J15" s="51">
        <f>G15/H15</f>
        <v>1.0276759391699881</v>
      </c>
      <c r="K15" s="51"/>
      <c r="L15" s="38"/>
      <c r="P15" t="s">
        <v>40</v>
      </c>
      <c r="Q15" s="44">
        <f>AVERAGE(Q12:Q14)</f>
        <v>41.900988269720038</v>
      </c>
    </row>
    <row r="16" spans="1:17" x14ac:dyDescent="0.25">
      <c r="A16" s="15">
        <v>11</v>
      </c>
      <c r="B16" s="54" t="s">
        <v>33</v>
      </c>
      <c r="C16" s="55" t="s">
        <v>39</v>
      </c>
      <c r="D16" s="50">
        <v>21.869184494018555</v>
      </c>
      <c r="E16" s="50">
        <v>26.892135620117188</v>
      </c>
      <c r="F16" s="51">
        <f t="shared" si="0"/>
        <v>5.0229511260986328</v>
      </c>
      <c r="G16" s="52">
        <f t="shared" si="1"/>
        <v>3.0756792612832921E-2</v>
      </c>
      <c r="H16" s="56"/>
      <c r="I16" s="56"/>
      <c r="J16" s="67">
        <f>G16/H15</f>
        <v>0.97429821830399754</v>
      </c>
      <c r="K16" s="57"/>
      <c r="L16" s="40"/>
    </row>
    <row r="17" spans="1:21" x14ac:dyDescent="0.25">
      <c r="A17" s="25">
        <v>12</v>
      </c>
      <c r="B17" s="60"/>
      <c r="C17" s="61"/>
      <c r="D17" s="50">
        <v>21.963066101074219</v>
      </c>
      <c r="E17" s="50">
        <v>26.951303482055664</v>
      </c>
      <c r="F17" s="51">
        <f t="shared" si="0"/>
        <v>4.9882373809814453</v>
      </c>
      <c r="G17" s="52">
        <f t="shared" si="1"/>
        <v>3.150582982103204E-2</v>
      </c>
      <c r="H17" s="58"/>
      <c r="I17" s="58"/>
      <c r="J17" s="67">
        <f>G17/H15</f>
        <v>0.99802584252601434</v>
      </c>
      <c r="K17" s="59"/>
      <c r="L17" s="41"/>
      <c r="T17" s="19"/>
      <c r="U17" s="19"/>
    </row>
    <row r="18" spans="1:21" x14ac:dyDescent="0.25">
      <c r="T18" s="19"/>
      <c r="U18" s="19"/>
    </row>
    <row r="19" spans="1:21" x14ac:dyDescent="0.25">
      <c r="T19" s="42"/>
      <c r="U19" s="19"/>
    </row>
    <row r="20" spans="1:21" x14ac:dyDescent="0.25">
      <c r="A20" s="1" t="s">
        <v>30</v>
      </c>
      <c r="P20" s="11"/>
      <c r="Q20" s="11"/>
      <c r="S20" s="31"/>
      <c r="T20" s="42"/>
      <c r="U20" s="19"/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  <c r="P21" s="11"/>
      <c r="Q21" s="11"/>
      <c r="S21" s="31"/>
      <c r="T21" s="42"/>
      <c r="U21" s="19"/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  <c r="T22" s="19"/>
      <c r="U22" s="19"/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  <c r="S23" s="31"/>
      <c r="T23" s="42"/>
      <c r="U23" s="19"/>
    </row>
    <row r="24" spans="1:21" x14ac:dyDescent="0.25">
      <c r="A24" s="10">
        <v>1</v>
      </c>
      <c r="B24" s="48" t="s">
        <v>32</v>
      </c>
      <c r="C24" s="49">
        <f>C6</f>
        <v>35447</v>
      </c>
      <c r="D24" s="50">
        <v>21.847940444946289</v>
      </c>
      <c r="E24" s="50">
        <v>26.987398147583008</v>
      </c>
      <c r="F24" s="51">
        <f>E24-D24</f>
        <v>5.1394577026367187</v>
      </c>
      <c r="G24" s="52">
        <f>2^-F24</f>
        <v>2.8370635891501874E-2</v>
      </c>
      <c r="H24" s="51">
        <f>AVERAGE(G24:G26)</f>
        <v>2.9184500546532599E-2</v>
      </c>
      <c r="I24" s="51">
        <f>STDEV(G24:G26)</f>
        <v>3.576225195663849E-3</v>
      </c>
      <c r="J24" s="51">
        <f>H24/H33</f>
        <v>0.55651807970287503</v>
      </c>
      <c r="K24" s="51">
        <f>I24/$H$33</f>
        <v>6.8194895962074051E-2</v>
      </c>
      <c r="L24" s="53">
        <f>(1-J24)*100</f>
        <v>44.348192029712493</v>
      </c>
      <c r="T24" s="19"/>
      <c r="U24" s="19"/>
    </row>
    <row r="25" spans="1:21" x14ac:dyDescent="0.25">
      <c r="A25" s="15">
        <v>2</v>
      </c>
      <c r="B25" s="54"/>
      <c r="C25" s="55" t="s">
        <v>39</v>
      </c>
      <c r="D25" s="50">
        <v>21.547805786132813</v>
      </c>
      <c r="E25" s="50">
        <v>26.464939117431641</v>
      </c>
      <c r="F25" s="51">
        <f t="shared" ref="F25:F35" si="2">E25-D25</f>
        <v>4.9171333312988281</v>
      </c>
      <c r="G25" s="52">
        <f t="shared" ref="G25:G35" si="3">2^-F25</f>
        <v>3.3097514004394167E-2</v>
      </c>
      <c r="H25" s="56"/>
      <c r="I25" s="56"/>
      <c r="J25" s="56"/>
      <c r="K25" s="56"/>
      <c r="L25" s="57"/>
      <c r="S25" s="31"/>
      <c r="T25" s="42"/>
      <c r="U25" s="19"/>
    </row>
    <row r="26" spans="1:21" x14ac:dyDescent="0.25">
      <c r="A26" s="25">
        <v>3</v>
      </c>
      <c r="B26" s="54"/>
      <c r="C26" s="55"/>
      <c r="D26" s="50">
        <v>20.646617889404297</v>
      </c>
      <c r="E26" s="50">
        <v>25.907234191894531</v>
      </c>
      <c r="F26" s="51">
        <f t="shared" si="2"/>
        <v>5.2606163024902344</v>
      </c>
      <c r="G26" s="52">
        <f t="shared" si="3"/>
        <v>2.6085351743701756E-2</v>
      </c>
      <c r="H26" s="58"/>
      <c r="I26" s="58"/>
      <c r="J26" s="58"/>
      <c r="K26" s="58"/>
      <c r="L26" s="59"/>
      <c r="S26" s="31"/>
      <c r="T26" s="42"/>
      <c r="U26" s="19"/>
    </row>
    <row r="27" spans="1:21" x14ac:dyDescent="0.25">
      <c r="A27" s="10">
        <v>4</v>
      </c>
      <c r="B27" s="48" t="s">
        <v>32</v>
      </c>
      <c r="C27" s="49">
        <f>C6</f>
        <v>35447</v>
      </c>
      <c r="D27" s="50">
        <v>21.895441055297852</v>
      </c>
      <c r="E27" s="50">
        <v>26.972335815429688</v>
      </c>
      <c r="F27" s="51">
        <f t="shared" si="2"/>
        <v>5.0768947601318359</v>
      </c>
      <c r="G27" s="52">
        <f t="shared" si="3"/>
        <v>2.962800384708205E-2</v>
      </c>
      <c r="H27" s="51">
        <f>AVERAGE(G27:G29)</f>
        <v>3.100968932428573E-2</v>
      </c>
      <c r="I27" s="51">
        <f>STDEV(G27:G29)</f>
        <v>3.5708348346231746E-3</v>
      </c>
      <c r="J27" s="51">
        <f>H27/H33</f>
        <v>0.59132253188360939</v>
      </c>
      <c r="K27" s="51">
        <f>I27/$H$33</f>
        <v>6.8092107381865927E-2</v>
      </c>
      <c r="L27" s="53">
        <f>(1-J27)*100</f>
        <v>40.867746811639059</v>
      </c>
      <c r="S27" s="31"/>
      <c r="T27" s="42"/>
      <c r="U27" s="19"/>
    </row>
    <row r="28" spans="1:21" x14ac:dyDescent="0.25">
      <c r="A28" s="15">
        <v>5</v>
      </c>
      <c r="B28" s="54"/>
      <c r="C28" s="55" t="s">
        <v>37</v>
      </c>
      <c r="D28" s="50">
        <v>21.521358489990234</v>
      </c>
      <c r="E28" s="50">
        <v>26.355186462402344</v>
      </c>
      <c r="F28" s="51">
        <f t="shared" si="2"/>
        <v>4.8338279724121094</v>
      </c>
      <c r="G28" s="52">
        <f t="shared" si="3"/>
        <v>3.5064914673073523E-2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20.633602142333984</v>
      </c>
      <c r="E29" s="50">
        <v>25.774814605712891</v>
      </c>
      <c r="F29" s="51">
        <f t="shared" si="2"/>
        <v>5.1412124633789062</v>
      </c>
      <c r="G29" s="52">
        <f t="shared" si="3"/>
        <v>2.8336149452701617E-2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35447</v>
      </c>
      <c r="D30" s="50">
        <v>21.85906982421875</v>
      </c>
      <c r="E30" s="50">
        <v>26.936304092407227</v>
      </c>
      <c r="F30" s="51">
        <f t="shared" si="2"/>
        <v>5.0772342681884766</v>
      </c>
      <c r="G30" s="52">
        <f t="shared" si="3"/>
        <v>2.9621032337348582E-2</v>
      </c>
      <c r="H30" s="51">
        <f>AVERAGE(G30:G32)</f>
        <v>3.1209344071904704E-2</v>
      </c>
      <c r="I30" s="51">
        <f>STDEV(G30:G32)</f>
        <v>3.3930001904657571E-3</v>
      </c>
      <c r="J30" s="51">
        <f>H30/H33</f>
        <v>0.59512974032191435</v>
      </c>
      <c r="K30" s="51">
        <f>I30/$H$33</f>
        <v>6.4700985628271673E-2</v>
      </c>
      <c r="L30" s="53">
        <f>(1-J30)*100</f>
        <v>40.487025967808563</v>
      </c>
    </row>
    <row r="31" spans="1:21" x14ac:dyDescent="0.25">
      <c r="A31" s="15">
        <v>8</v>
      </c>
      <c r="B31" s="54"/>
      <c r="C31" s="55" t="s">
        <v>38</v>
      </c>
      <c r="D31" s="50">
        <v>21.526708602905273</v>
      </c>
      <c r="E31" s="50">
        <v>26.358880996704102</v>
      </c>
      <c r="F31" s="51">
        <f t="shared" si="2"/>
        <v>4.8321723937988281</v>
      </c>
      <c r="G31" s="52">
        <f t="shared" si="3"/>
        <v>3.5105176851419784E-2</v>
      </c>
      <c r="H31" s="56"/>
      <c r="I31" s="56"/>
      <c r="J31" s="56"/>
      <c r="K31" s="56"/>
      <c r="L31" s="57"/>
    </row>
    <row r="32" spans="1:21" x14ac:dyDescent="0.25">
      <c r="A32" s="25">
        <v>9</v>
      </c>
      <c r="B32" s="60"/>
      <c r="C32" s="61"/>
      <c r="D32" s="50">
        <v>20.756490707397461</v>
      </c>
      <c r="E32" s="50">
        <v>25.869186401367187</v>
      </c>
      <c r="F32" s="51">
        <f t="shared" si="2"/>
        <v>5.1126956939697266</v>
      </c>
      <c r="G32" s="52">
        <f t="shared" si="3"/>
        <v>2.8901823026945751E-2</v>
      </c>
      <c r="H32" s="58"/>
      <c r="I32" s="58"/>
      <c r="J32" s="58"/>
      <c r="K32" s="58"/>
      <c r="L32" s="27"/>
    </row>
    <row r="33" spans="1:12" x14ac:dyDescent="0.25">
      <c r="A33" s="10">
        <v>10</v>
      </c>
      <c r="B33" s="48" t="s">
        <v>34</v>
      </c>
      <c r="C33" s="49"/>
      <c r="D33" s="50">
        <v>21.798488616943359</v>
      </c>
      <c r="E33" s="50">
        <v>26.216094970703125</v>
      </c>
      <c r="F33" s="51">
        <f t="shared" si="2"/>
        <v>4.4176063537597656</v>
      </c>
      <c r="G33" s="52">
        <f t="shared" si="3"/>
        <v>4.6791608909846426E-2</v>
      </c>
      <c r="H33" s="51">
        <f>AVERAGE(G33:G35)</f>
        <v>5.2441244248729889E-2</v>
      </c>
      <c r="I33" s="51">
        <f>STDEV(G33:G35)</f>
        <v>5.8579804993159016E-3</v>
      </c>
      <c r="J33" s="51">
        <f>G33/H33</f>
        <v>0.89226732851556445</v>
      </c>
      <c r="K33" s="51"/>
      <c r="L33" s="38"/>
    </row>
    <row r="34" spans="1:12" x14ac:dyDescent="0.25">
      <c r="A34" s="15">
        <v>11</v>
      </c>
      <c r="B34" s="54" t="s">
        <v>33</v>
      </c>
      <c r="C34" s="55" t="s">
        <v>39</v>
      </c>
      <c r="D34" s="50">
        <v>21.827957153320313</v>
      </c>
      <c r="E34" s="50">
        <v>26.092061996459961</v>
      </c>
      <c r="F34" s="51">
        <f t="shared" si="2"/>
        <v>4.2641048431396484</v>
      </c>
      <c r="G34" s="52">
        <f t="shared" si="3"/>
        <v>5.2044703364145885E-2</v>
      </c>
      <c r="H34" s="56"/>
      <c r="I34" s="56"/>
      <c r="J34" s="67">
        <f>G34/H33</f>
        <v>0.99243837764979026</v>
      </c>
      <c r="K34" s="57"/>
      <c r="L34" s="40"/>
    </row>
    <row r="35" spans="1:12" x14ac:dyDescent="0.25">
      <c r="A35" s="25">
        <v>12</v>
      </c>
      <c r="B35" s="34"/>
      <c r="C35" s="35"/>
      <c r="D35" s="11">
        <v>21.892921447753906</v>
      </c>
      <c r="E35" s="11">
        <v>25.988651275634766</v>
      </c>
      <c r="F35" s="51">
        <f t="shared" si="2"/>
        <v>4.0957298278808594</v>
      </c>
      <c r="G35" s="18">
        <f t="shared" si="3"/>
        <v>5.8487420472197349E-2</v>
      </c>
      <c r="H35" s="26"/>
      <c r="I35" s="26"/>
      <c r="J35" s="39">
        <f>G35/H33</f>
        <v>1.1152942938346451</v>
      </c>
      <c r="K35" s="27"/>
      <c r="L35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/>
  </sheetViews>
  <sheetFormatPr defaultRowHeight="15" x14ac:dyDescent="0.25"/>
  <sheetData>
    <row r="1" spans="1:17" x14ac:dyDescent="0.25">
      <c r="A1" t="s">
        <v>43</v>
      </c>
    </row>
    <row r="2" spans="1:17" x14ac:dyDescent="0.25">
      <c r="A2" s="1" t="s">
        <v>31</v>
      </c>
    </row>
    <row r="3" spans="1:17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17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17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17" x14ac:dyDescent="0.25">
      <c r="A6" s="10">
        <v>1</v>
      </c>
      <c r="B6" s="48" t="s">
        <v>32</v>
      </c>
      <c r="C6" s="49">
        <v>32372</v>
      </c>
      <c r="D6" s="50">
        <v>22.494403839111328</v>
      </c>
      <c r="E6" s="50">
        <v>30.164546966552734</v>
      </c>
      <c r="F6" s="51">
        <f>E6-D6</f>
        <v>7.6701431274414062</v>
      </c>
      <c r="G6" s="52">
        <f>2^-F6</f>
        <v>4.9097213845466624E-3</v>
      </c>
      <c r="H6" s="51">
        <f>AVERAGE(G6:G8)</f>
        <v>5.0171834269264895E-3</v>
      </c>
      <c r="I6" s="51">
        <f>STDEV(G6:G8)</f>
        <v>3.9114915844020733E-4</v>
      </c>
      <c r="J6" s="51">
        <f>H6/H15</f>
        <v>0.1858684152706194</v>
      </c>
      <c r="K6" s="51">
        <f>I6/$H$15</f>
        <v>1.4490655020411511E-2</v>
      </c>
      <c r="L6" s="53">
        <f>(1-J6)*100</f>
        <v>81.413158472938065</v>
      </c>
      <c r="N6" s="12" t="s">
        <v>42</v>
      </c>
      <c r="O6" s="13"/>
      <c r="P6" s="13"/>
      <c r="Q6" s="14"/>
    </row>
    <row r="7" spans="1:17" ht="26.25" x14ac:dyDescent="0.25">
      <c r="A7" s="15">
        <v>2</v>
      </c>
      <c r="B7" s="54"/>
      <c r="C7" s="55" t="s">
        <v>36</v>
      </c>
      <c r="D7" s="50">
        <v>21.246225357055664</v>
      </c>
      <c r="E7" s="50">
        <v>28.765533447265625</v>
      </c>
      <c r="F7" s="51">
        <f t="shared" ref="F7:F17" si="0">E7-D7</f>
        <v>7.5193080902099609</v>
      </c>
      <c r="G7" s="52">
        <f t="shared" ref="G7:G17" si="1">2^-F7</f>
        <v>5.4508310129489333E-3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17" x14ac:dyDescent="0.25">
      <c r="A8" s="25">
        <v>3</v>
      </c>
      <c r="B8" s="54"/>
      <c r="C8" s="55"/>
      <c r="D8" s="50">
        <v>21.973485946655273</v>
      </c>
      <c r="E8" s="50">
        <v>29.709375381469727</v>
      </c>
      <c r="F8" s="51">
        <f t="shared" si="0"/>
        <v>7.7358894348144531</v>
      </c>
      <c r="G8" s="52">
        <f t="shared" si="1"/>
        <v>4.6909978832838746E-3</v>
      </c>
      <c r="H8" s="58"/>
      <c r="I8" s="58"/>
      <c r="J8" s="58"/>
      <c r="K8" s="58"/>
      <c r="L8" s="59"/>
      <c r="N8" s="30" t="s">
        <v>32</v>
      </c>
      <c r="O8">
        <f>C6</f>
        <v>32372</v>
      </c>
      <c r="P8" s="29">
        <v>1</v>
      </c>
      <c r="Q8" s="45">
        <f>L6</f>
        <v>81.413158472938065</v>
      </c>
    </row>
    <row r="9" spans="1:17" x14ac:dyDescent="0.25">
      <c r="A9" s="10">
        <v>4</v>
      </c>
      <c r="B9" s="48" t="s">
        <v>32</v>
      </c>
      <c r="C9" s="49">
        <f>C6</f>
        <v>32372</v>
      </c>
      <c r="D9" s="50">
        <v>22.429880142211914</v>
      </c>
      <c r="E9" s="50">
        <v>29.973688125610352</v>
      </c>
      <c r="F9" s="51">
        <f t="shared" si="0"/>
        <v>7.5438079833984375</v>
      </c>
      <c r="G9" s="52">
        <f t="shared" si="1"/>
        <v>5.3590463774753662E-3</v>
      </c>
      <c r="H9" s="51">
        <f>AVERAGE(G9:G11)</f>
        <v>5.0850866887900146E-3</v>
      </c>
      <c r="I9" s="51">
        <f>STDEV(G9:G11)</f>
        <v>3.158047270417773E-4</v>
      </c>
      <c r="J9" s="51">
        <f>H9/H15</f>
        <v>0.18838398438586121</v>
      </c>
      <c r="K9" s="51">
        <f>I9/$H$15</f>
        <v>1.1699417612519691E-2</v>
      </c>
      <c r="L9" s="53">
        <f>(1-J9)*100</f>
        <v>81.161601561413875</v>
      </c>
      <c r="N9" s="30" t="s">
        <v>32</v>
      </c>
      <c r="O9" s="31">
        <f>C6</f>
        <v>32372</v>
      </c>
      <c r="P9" s="31">
        <v>2</v>
      </c>
      <c r="Q9" s="46">
        <f>L9</f>
        <v>81.161601561413875</v>
      </c>
    </row>
    <row r="10" spans="1:17" x14ac:dyDescent="0.25">
      <c r="A10" s="15">
        <v>5</v>
      </c>
      <c r="B10" s="54"/>
      <c r="C10" s="55" t="s">
        <v>37</v>
      </c>
      <c r="D10" s="50">
        <v>21.265512466430664</v>
      </c>
      <c r="E10" s="50">
        <v>28.864894866943359</v>
      </c>
      <c r="F10" s="51">
        <f t="shared" si="0"/>
        <v>7.5993824005126953</v>
      </c>
      <c r="G10" s="52">
        <f t="shared" si="1"/>
        <v>5.1565347512964451E-3</v>
      </c>
      <c r="H10" s="56"/>
      <c r="I10" s="56"/>
      <c r="J10" s="56"/>
      <c r="K10" s="56"/>
      <c r="L10" s="57"/>
      <c r="N10" s="32" t="s">
        <v>32</v>
      </c>
      <c r="O10" s="33">
        <f>C6</f>
        <v>32372</v>
      </c>
      <c r="P10" s="33">
        <v>3</v>
      </c>
      <c r="Q10" s="47">
        <f>L12</f>
        <v>82.312807433429285</v>
      </c>
    </row>
    <row r="11" spans="1:17" x14ac:dyDescent="0.25">
      <c r="A11" s="25">
        <v>6</v>
      </c>
      <c r="B11" s="60"/>
      <c r="C11" s="61"/>
      <c r="D11" s="50">
        <v>21.927825927734375</v>
      </c>
      <c r="E11" s="50">
        <v>29.648820877075195</v>
      </c>
      <c r="F11" s="51">
        <f t="shared" si="0"/>
        <v>7.7209949493408203</v>
      </c>
      <c r="G11" s="52">
        <f t="shared" si="1"/>
        <v>4.7396789375982306E-3</v>
      </c>
      <c r="H11" s="58"/>
      <c r="I11" s="58"/>
      <c r="J11" s="58"/>
      <c r="K11" s="58"/>
      <c r="L11" s="59"/>
      <c r="P11" t="s">
        <v>40</v>
      </c>
      <c r="Q11" s="44">
        <f>AVERAGE(Q8:Q10)</f>
        <v>81.629189155927065</v>
      </c>
    </row>
    <row r="12" spans="1:17" x14ac:dyDescent="0.25">
      <c r="A12" s="10">
        <v>7</v>
      </c>
      <c r="B12" s="48" t="s">
        <v>32</v>
      </c>
      <c r="C12" s="49">
        <f>C6</f>
        <v>32372</v>
      </c>
      <c r="D12" s="50">
        <v>22.419094085693359</v>
      </c>
      <c r="E12" s="50">
        <v>30.148283004760742</v>
      </c>
      <c r="F12" s="51">
        <f t="shared" si="0"/>
        <v>7.7291889190673828</v>
      </c>
      <c r="G12" s="52">
        <f t="shared" si="1"/>
        <v>4.7128356312122911E-3</v>
      </c>
      <c r="H12" s="51">
        <f>AVERAGE(G12:G14)</f>
        <v>4.7743393779224484E-3</v>
      </c>
      <c r="I12" s="51">
        <f>STDEV(G12:G14)</f>
        <v>8.8172215144736261E-4</v>
      </c>
      <c r="J12" s="51">
        <f>H12/H15</f>
        <v>0.17687192566570722</v>
      </c>
      <c r="K12" s="51">
        <f>I12/$H$15</f>
        <v>3.266460183994456E-2</v>
      </c>
      <c r="L12" s="53">
        <f>(1-J12)*100</f>
        <v>82.312807433429285</v>
      </c>
      <c r="N12" s="28" t="s">
        <v>32</v>
      </c>
      <c r="O12" s="29">
        <f>C6</f>
        <v>32372</v>
      </c>
      <c r="P12" s="29">
        <v>1</v>
      </c>
      <c r="Q12" s="64">
        <f>L24</f>
        <v>77.614421570693764</v>
      </c>
    </row>
    <row r="13" spans="1:17" x14ac:dyDescent="0.25">
      <c r="A13" s="15">
        <v>8</v>
      </c>
      <c r="B13" s="54"/>
      <c r="C13" s="55" t="s">
        <v>38</v>
      </c>
      <c r="D13" s="50">
        <v>21.218181610107422</v>
      </c>
      <c r="E13" s="50">
        <v>28.676753997802734</v>
      </c>
      <c r="F13" s="51">
        <f t="shared" si="0"/>
        <v>7.4585723876953125</v>
      </c>
      <c r="G13" s="52">
        <f t="shared" si="1"/>
        <v>5.6852031300795485E-3</v>
      </c>
      <c r="H13" s="56"/>
      <c r="I13" s="56"/>
      <c r="J13" s="56"/>
      <c r="K13" s="56"/>
      <c r="L13" s="20"/>
      <c r="N13" s="30" t="s">
        <v>32</v>
      </c>
      <c r="O13" s="43">
        <f>C6</f>
        <v>32372</v>
      </c>
      <c r="P13" s="43">
        <v>2</v>
      </c>
      <c r="Q13" s="65">
        <f>L27</f>
        <v>76.857038132600081</v>
      </c>
    </row>
    <row r="14" spans="1:17" x14ac:dyDescent="0.25">
      <c r="A14" s="25">
        <v>9</v>
      </c>
      <c r="B14" s="60"/>
      <c r="C14" s="61"/>
      <c r="D14" s="50">
        <v>21.95585823059082</v>
      </c>
      <c r="E14" s="50">
        <v>29.948957443237305</v>
      </c>
      <c r="F14" s="51">
        <f t="shared" si="0"/>
        <v>7.9930992126464844</v>
      </c>
      <c r="G14" s="52">
        <f t="shared" si="1"/>
        <v>3.9249793724755039E-3</v>
      </c>
      <c r="H14" s="58"/>
      <c r="I14" s="58"/>
      <c r="J14" s="58"/>
      <c r="K14" s="58"/>
      <c r="L14" s="27"/>
      <c r="N14" s="32" t="s">
        <v>32</v>
      </c>
      <c r="O14" s="33">
        <f>C6</f>
        <v>32372</v>
      </c>
      <c r="P14" s="33">
        <v>3</v>
      </c>
      <c r="Q14" s="66">
        <f>L30</f>
        <v>77.747532265706269</v>
      </c>
    </row>
    <row r="15" spans="1:17" x14ac:dyDescent="0.25">
      <c r="A15" s="10">
        <v>10</v>
      </c>
      <c r="B15" s="48" t="s">
        <v>34</v>
      </c>
      <c r="C15" s="49"/>
      <c r="D15" s="50">
        <v>21.837091445922852</v>
      </c>
      <c r="E15" s="50">
        <v>27.089632034301758</v>
      </c>
      <c r="F15" s="51">
        <f t="shared" si="0"/>
        <v>5.2525405883789062</v>
      </c>
      <c r="G15" s="52">
        <f t="shared" si="1"/>
        <v>2.6231778073714077E-2</v>
      </c>
      <c r="H15" s="51">
        <f>AVERAGE(G15:G17)</f>
        <v>2.6993200644776606E-2</v>
      </c>
      <c r="I15" s="51">
        <f>STDEV(G15:G17)</f>
        <v>7.9167888591679704E-4</v>
      </c>
      <c r="J15" s="51">
        <f>G15/H15</f>
        <v>0.97179206048654077</v>
      </c>
      <c r="K15" s="51"/>
      <c r="L15" s="38"/>
      <c r="P15" t="s">
        <v>40</v>
      </c>
      <c r="Q15" s="44">
        <f>AVERAGE(Q12:Q14)</f>
        <v>77.406330656333367</v>
      </c>
    </row>
    <row r="16" spans="1:17" x14ac:dyDescent="0.25">
      <c r="A16" s="15">
        <v>11</v>
      </c>
      <c r="B16" s="54" t="s">
        <v>33</v>
      </c>
      <c r="C16" s="55" t="s">
        <v>39</v>
      </c>
      <c r="D16" s="50">
        <v>21.746931076049805</v>
      </c>
      <c r="E16" s="50">
        <v>26.961261749267578</v>
      </c>
      <c r="F16" s="51">
        <f t="shared" si="0"/>
        <v>5.2143306732177734</v>
      </c>
      <c r="G16" s="52">
        <f t="shared" si="1"/>
        <v>2.6935811245973943E-2</v>
      </c>
      <c r="H16" s="56"/>
      <c r="I16" s="56"/>
      <c r="J16" s="67">
        <f>G16/H15</f>
        <v>0.99787393130744695</v>
      </c>
      <c r="K16" s="57"/>
      <c r="L16" s="40"/>
    </row>
    <row r="17" spans="1:21" x14ac:dyDescent="0.25">
      <c r="A17" s="25">
        <v>12</v>
      </c>
      <c r="B17" s="60"/>
      <c r="C17" s="61"/>
      <c r="D17" s="50">
        <v>21.840242385864258</v>
      </c>
      <c r="E17" s="50">
        <v>27.008390426635742</v>
      </c>
      <c r="F17" s="51">
        <f t="shared" si="0"/>
        <v>5.1681480407714844</v>
      </c>
      <c r="G17" s="52">
        <f t="shared" si="1"/>
        <v>2.78120126146418E-2</v>
      </c>
      <c r="H17" s="58"/>
      <c r="I17" s="58"/>
      <c r="J17" s="67">
        <f>G17/H15</f>
        <v>1.0303340082060124</v>
      </c>
      <c r="K17" s="59"/>
      <c r="L17" s="41"/>
    </row>
    <row r="20" spans="1:21" x14ac:dyDescent="0.25">
      <c r="A20" s="1" t="s">
        <v>30</v>
      </c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  <c r="T22" s="19"/>
      <c r="U22" s="19"/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  <c r="S23" s="31"/>
      <c r="T23" s="42"/>
      <c r="U23" s="19"/>
    </row>
    <row r="24" spans="1:21" x14ac:dyDescent="0.25">
      <c r="A24" s="10">
        <v>1</v>
      </c>
      <c r="B24" s="48" t="s">
        <v>32</v>
      </c>
      <c r="C24" s="49">
        <f>C6</f>
        <v>32372</v>
      </c>
      <c r="D24" s="50">
        <v>20.634059906005859</v>
      </c>
      <c r="E24" s="50">
        <v>25.621129989624023</v>
      </c>
      <c r="F24" s="51">
        <f>E24-D24</f>
        <v>4.9870700836181641</v>
      </c>
      <c r="G24" s="52">
        <f>2^-F24</f>
        <v>3.1531331783134026E-2</v>
      </c>
      <c r="H24" s="51">
        <f>AVERAGE(G24:G26)</f>
        <v>3.3177818093474955E-2</v>
      </c>
      <c r="I24" s="51">
        <f>STDEV(G24:G26)</f>
        <v>1.175901270436586E-2</v>
      </c>
      <c r="J24" s="51">
        <f>H24/H33</f>
        <v>0.22385578429306233</v>
      </c>
      <c r="K24" s="51">
        <f>I24/$H$33</f>
        <v>7.9339847003549624E-2</v>
      </c>
      <c r="L24" s="53">
        <f>(1-J24)*100</f>
        <v>77.614421570693764</v>
      </c>
      <c r="T24" s="19"/>
      <c r="U24" s="19"/>
    </row>
    <row r="25" spans="1:21" x14ac:dyDescent="0.25">
      <c r="A25" s="15">
        <v>2</v>
      </c>
      <c r="B25" s="54"/>
      <c r="C25" s="55" t="s">
        <v>39</v>
      </c>
      <c r="D25" s="50">
        <v>20.528884887695313</v>
      </c>
      <c r="E25" s="50">
        <v>26.013833999633789</v>
      </c>
      <c r="F25" s="51">
        <f t="shared" ref="F25:F35" si="2">E25-D25</f>
        <v>5.4849491119384766</v>
      </c>
      <c r="G25" s="52">
        <f t="shared" ref="G25:G35" si="3">2^-F25</f>
        <v>2.2328821022200768E-2</v>
      </c>
      <c r="H25" s="56"/>
      <c r="I25" s="56"/>
      <c r="J25" s="56"/>
      <c r="K25" s="56"/>
      <c r="L25" s="57"/>
      <c r="S25" s="31"/>
      <c r="T25" s="42"/>
      <c r="U25" s="19"/>
    </row>
    <row r="26" spans="1:21" x14ac:dyDescent="0.25">
      <c r="A26" s="25">
        <v>3</v>
      </c>
      <c r="B26" s="54"/>
      <c r="C26" s="55"/>
      <c r="D26" s="50">
        <v>21.66743278503418</v>
      </c>
      <c r="E26" s="50">
        <v>26.119937896728516</v>
      </c>
      <c r="F26" s="51">
        <f t="shared" si="2"/>
        <v>4.4525051116943359</v>
      </c>
      <c r="G26" s="52">
        <f t="shared" si="3"/>
        <v>4.5673301475090078E-2</v>
      </c>
      <c r="H26" s="58"/>
      <c r="I26" s="58"/>
      <c r="J26" s="58"/>
      <c r="K26" s="58"/>
      <c r="L26" s="59"/>
      <c r="S26" s="31"/>
      <c r="T26" s="42"/>
      <c r="U26" s="19"/>
    </row>
    <row r="27" spans="1:21" x14ac:dyDescent="0.25">
      <c r="A27" s="10">
        <v>4</v>
      </c>
      <c r="B27" s="48" t="s">
        <v>32</v>
      </c>
      <c r="C27" s="49">
        <f>C6</f>
        <v>32372</v>
      </c>
      <c r="D27" s="50">
        <v>20.651405334472656</v>
      </c>
      <c r="E27" s="50">
        <v>25.653470993041992</v>
      </c>
      <c r="F27" s="51">
        <f t="shared" si="2"/>
        <v>5.0020656585693359</v>
      </c>
      <c r="G27" s="52">
        <f t="shared" si="3"/>
        <v>3.1205288097843606E-2</v>
      </c>
      <c r="H27" s="51">
        <f>AVERAGE(G27:G29)</f>
        <v>3.4300341240037287E-2</v>
      </c>
      <c r="I27" s="51">
        <f>STDEV(G27:G29)</f>
        <v>1.4298768369074122E-2</v>
      </c>
      <c r="J27" s="51">
        <f>H27/H33</f>
        <v>0.23142961867399911</v>
      </c>
      <c r="K27" s="51">
        <f>I27/$H$33</f>
        <v>9.6475964714311011E-2</v>
      </c>
      <c r="L27" s="53">
        <f>(1-J27)*100</f>
        <v>76.857038132600081</v>
      </c>
      <c r="S27" s="31"/>
      <c r="T27" s="42"/>
      <c r="U27" s="19"/>
    </row>
    <row r="28" spans="1:21" x14ac:dyDescent="0.25">
      <c r="A28" s="15">
        <v>5</v>
      </c>
      <c r="B28" s="54"/>
      <c r="C28" s="55" t="s">
        <v>37</v>
      </c>
      <c r="D28" s="50">
        <v>20.453874588012695</v>
      </c>
      <c r="E28" s="50">
        <v>25.973232269287109</v>
      </c>
      <c r="F28" s="51">
        <f t="shared" si="2"/>
        <v>5.5193576812744141</v>
      </c>
      <c r="G28" s="52">
        <f t="shared" si="3"/>
        <v>2.1802574599254127E-2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21.698066711425781</v>
      </c>
      <c r="E29" s="50">
        <v>26.023080825805664</v>
      </c>
      <c r="F29" s="51">
        <f t="shared" si="2"/>
        <v>4.3250141143798828</v>
      </c>
      <c r="G29" s="52">
        <f t="shared" si="3"/>
        <v>4.9893161023014138E-2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32372</v>
      </c>
      <c r="D30" s="50">
        <v>20.618383407592773</v>
      </c>
      <c r="E30" s="50">
        <v>25.650323867797852</v>
      </c>
      <c r="F30" s="51">
        <f t="shared" si="2"/>
        <v>5.0319404602050781</v>
      </c>
      <c r="G30" s="52">
        <f t="shared" si="3"/>
        <v>3.0565744962634016E-2</v>
      </c>
      <c r="H30" s="51">
        <f>AVERAGE(G30:G32)</f>
        <v>3.2980533826759785E-2</v>
      </c>
      <c r="I30" s="51">
        <f>STDEV(G30:G32)</f>
        <v>1.2845017547462086E-2</v>
      </c>
      <c r="J30" s="51">
        <f>H30/H33</f>
        <v>0.22252467734293738</v>
      </c>
      <c r="K30" s="51">
        <f>I30/$H$33</f>
        <v>8.666728683736985E-2</v>
      </c>
      <c r="L30" s="53">
        <f>(1-J30)*100</f>
        <v>77.747532265706269</v>
      </c>
    </row>
    <row r="31" spans="1:21" x14ac:dyDescent="0.25">
      <c r="A31" s="15">
        <v>8</v>
      </c>
      <c r="B31" s="54"/>
      <c r="C31" s="55" t="s">
        <v>38</v>
      </c>
      <c r="D31" s="50">
        <v>20.485363006591797</v>
      </c>
      <c r="E31" s="50">
        <v>26.023923873901367</v>
      </c>
      <c r="F31" s="51">
        <f t="shared" si="2"/>
        <v>5.5385608673095703</v>
      </c>
      <c r="G31" s="52">
        <f t="shared" si="3"/>
        <v>2.1514291375477789E-2</v>
      </c>
      <c r="H31" s="56"/>
      <c r="I31" s="56"/>
      <c r="J31" s="56"/>
      <c r="K31" s="56"/>
      <c r="L31" s="20"/>
    </row>
    <row r="32" spans="1:21" x14ac:dyDescent="0.25">
      <c r="A32" s="25">
        <v>9</v>
      </c>
      <c r="B32" s="60"/>
      <c r="C32" s="61"/>
      <c r="D32" s="50">
        <v>21.703475952148438</v>
      </c>
      <c r="E32" s="50">
        <v>26.118927001953125</v>
      </c>
      <c r="F32" s="51">
        <f t="shared" si="2"/>
        <v>4.4154510498046875</v>
      </c>
      <c r="G32" s="52">
        <f t="shared" si="3"/>
        <v>4.6861565142167542E-2</v>
      </c>
      <c r="H32" s="58"/>
      <c r="I32" s="58"/>
      <c r="J32" s="58"/>
      <c r="K32" s="58"/>
      <c r="L32" s="27"/>
    </row>
    <row r="33" spans="1:12" x14ac:dyDescent="0.25">
      <c r="A33" s="10">
        <v>10</v>
      </c>
      <c r="B33" s="48" t="s">
        <v>34</v>
      </c>
      <c r="C33" s="49"/>
      <c r="D33" s="50">
        <v>21.595050811767578</v>
      </c>
      <c r="E33" s="50">
        <v>24.302963256835937</v>
      </c>
      <c r="F33" s="51">
        <f t="shared" si="2"/>
        <v>2.7079124450683594</v>
      </c>
      <c r="G33" s="52">
        <f t="shared" si="3"/>
        <v>0.15305133721722047</v>
      </c>
      <c r="H33" s="51">
        <f>AVERAGE(G33:G35)</f>
        <v>0.14821068036392568</v>
      </c>
      <c r="I33" s="51">
        <f>STDEV(G33:G35)</f>
        <v>4.3287578965189068E-3</v>
      </c>
      <c r="J33" s="51">
        <f>G33/H33</f>
        <v>1.0326606479466172</v>
      </c>
      <c r="K33" s="51"/>
      <c r="L33" s="38"/>
    </row>
    <row r="34" spans="1:12" x14ac:dyDescent="0.25">
      <c r="A34" s="15">
        <v>11</v>
      </c>
      <c r="B34" s="54" t="s">
        <v>33</v>
      </c>
      <c r="C34" s="55" t="s">
        <v>39</v>
      </c>
      <c r="D34" s="50">
        <v>21.646617889404297</v>
      </c>
      <c r="E34" s="50">
        <v>24.414012908935547</v>
      </c>
      <c r="F34" s="51">
        <f t="shared" si="2"/>
        <v>2.76739501953125</v>
      </c>
      <c r="G34" s="52">
        <f t="shared" si="3"/>
        <v>0.14686932174601372</v>
      </c>
      <c r="H34" s="56"/>
      <c r="I34" s="56"/>
      <c r="J34" s="67">
        <f>G34/H33</f>
        <v>0.99094964941380537</v>
      </c>
      <c r="K34" s="57"/>
      <c r="L34" s="40"/>
    </row>
    <row r="35" spans="1:12" x14ac:dyDescent="0.25">
      <c r="A35" s="25">
        <v>12</v>
      </c>
      <c r="B35" s="60"/>
      <c r="C35" s="61"/>
      <c r="D35" s="50">
        <v>21.633369445800781</v>
      </c>
      <c r="E35" s="50">
        <v>24.422119140625</v>
      </c>
      <c r="F35" s="51">
        <f t="shared" si="2"/>
        <v>2.7887496948242187</v>
      </c>
      <c r="G35" s="52">
        <f t="shared" si="3"/>
        <v>0.1447113821285429</v>
      </c>
      <c r="H35" s="58"/>
      <c r="I35" s="58"/>
      <c r="J35" s="67">
        <f>G35/H33</f>
        <v>0.97638970263957769</v>
      </c>
      <c r="K35" s="59"/>
      <c r="L35" s="41"/>
    </row>
    <row r="36" spans="1:12" x14ac:dyDescent="0.25">
      <c r="B36" s="68"/>
      <c r="C36" s="68"/>
      <c r="D36" s="68"/>
      <c r="E36" s="68"/>
      <c r="F36" s="68"/>
      <c r="G36" s="68"/>
      <c r="H36" s="68"/>
      <c r="I36" s="68"/>
      <c r="J36" s="68"/>
      <c r="K36" s="6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I6" sqref="I6"/>
    </sheetView>
  </sheetViews>
  <sheetFormatPr defaultRowHeight="15" x14ac:dyDescent="0.25"/>
  <sheetData>
    <row r="1" spans="1:21" x14ac:dyDescent="0.25">
      <c r="A1" t="s">
        <v>43</v>
      </c>
    </row>
    <row r="2" spans="1:21" x14ac:dyDescent="0.25">
      <c r="A2" s="1" t="s">
        <v>31</v>
      </c>
    </row>
    <row r="3" spans="1:21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21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21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21" x14ac:dyDescent="0.25">
      <c r="A6" s="10">
        <v>1</v>
      </c>
      <c r="B6" s="48" t="s">
        <v>32</v>
      </c>
      <c r="C6" s="49">
        <v>34351</v>
      </c>
      <c r="D6" s="50">
        <v>19.411989212036133</v>
      </c>
      <c r="E6" s="50">
        <v>27.347530364990234</v>
      </c>
      <c r="F6" s="51">
        <f>E6-D6</f>
        <v>7.9355411529541016</v>
      </c>
      <c r="G6" s="52">
        <f>2^-F6</f>
        <v>4.0847368294220608E-3</v>
      </c>
      <c r="H6" s="51">
        <f>AVERAGE(G6:G8)</f>
        <v>4.6059382441589747E-3</v>
      </c>
      <c r="I6" s="51">
        <f>STDEV(G6:G8)</f>
        <v>2.2098990031599571E-3</v>
      </c>
      <c r="J6" s="51">
        <f>H6/H15</f>
        <v>0.58130713290215208</v>
      </c>
      <c r="K6" s="51">
        <f>I6/$H$15</f>
        <v>0.27890735512125969</v>
      </c>
      <c r="L6" s="53">
        <f>(1-J6)*100</f>
        <v>41.869286709784795</v>
      </c>
      <c r="N6" s="12" t="s">
        <v>42</v>
      </c>
      <c r="O6" s="13"/>
      <c r="P6" s="13"/>
      <c r="Q6" s="14"/>
    </row>
    <row r="7" spans="1:21" ht="26.25" x14ac:dyDescent="0.25">
      <c r="A7" s="15">
        <v>2</v>
      </c>
      <c r="B7" s="54"/>
      <c r="C7" s="55" t="s">
        <v>36</v>
      </c>
      <c r="D7" s="50">
        <v>19.547687530517578</v>
      </c>
      <c r="E7" s="50">
        <v>28.078788757324219</v>
      </c>
      <c r="F7" s="51">
        <f t="shared" ref="F7:F17" si="0">E7-D7</f>
        <v>8.5311012268066406</v>
      </c>
      <c r="G7" s="52">
        <f t="shared" ref="G7:G17" si="1">2^-F7</f>
        <v>2.7032277353302428E-3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21" x14ac:dyDescent="0.25">
      <c r="A8" s="25">
        <v>3</v>
      </c>
      <c r="B8" s="54"/>
      <c r="C8" s="55"/>
      <c r="D8" s="50">
        <v>20.530048370361328</v>
      </c>
      <c r="E8" s="50">
        <v>27.682338714599609</v>
      </c>
      <c r="F8" s="51">
        <f t="shared" si="0"/>
        <v>7.1522903442382813</v>
      </c>
      <c r="G8" s="52">
        <f t="shared" si="1"/>
        <v>7.0298501677246196E-3</v>
      </c>
      <c r="H8" s="58"/>
      <c r="I8" s="58"/>
      <c r="J8" s="58"/>
      <c r="K8" s="58"/>
      <c r="L8" s="59"/>
      <c r="N8" s="30" t="s">
        <v>32</v>
      </c>
      <c r="O8">
        <f>C6</f>
        <v>34351</v>
      </c>
      <c r="P8" s="29">
        <v>1</v>
      </c>
      <c r="Q8" s="45">
        <f>L6</f>
        <v>41.869286709784795</v>
      </c>
      <c r="T8" s="19"/>
      <c r="U8" s="19"/>
    </row>
    <row r="9" spans="1:21" x14ac:dyDescent="0.25">
      <c r="A9" s="10">
        <v>4</v>
      </c>
      <c r="B9" s="48" t="s">
        <v>32</v>
      </c>
      <c r="C9" s="49">
        <f>C6</f>
        <v>34351</v>
      </c>
      <c r="D9" s="50">
        <v>19.387710571289063</v>
      </c>
      <c r="E9" s="50">
        <v>27.430904388427734</v>
      </c>
      <c r="F9" s="51">
        <f t="shared" si="0"/>
        <v>8.0431938171386719</v>
      </c>
      <c r="G9" s="52">
        <f t="shared" si="1"/>
        <v>3.7910315617268944E-3</v>
      </c>
      <c r="H9" s="51">
        <f>AVERAGE(G9:G11)</f>
        <v>4.3142920863759064E-3</v>
      </c>
      <c r="I9" s="51">
        <f>STDEV(G9:G11)</f>
        <v>1.9030310058227534E-3</v>
      </c>
      <c r="J9" s="51">
        <f>H9/H15</f>
        <v>0.54449899896379517</v>
      </c>
      <c r="K9" s="51">
        <f>I9/$H$15</f>
        <v>0.24017810035156459</v>
      </c>
      <c r="L9" s="53">
        <f>(1-J9)*100</f>
        <v>45.55010010362048</v>
      </c>
      <c r="N9" s="30" t="s">
        <v>32</v>
      </c>
      <c r="O9" s="31">
        <f>C6</f>
        <v>34351</v>
      </c>
      <c r="P9" s="31">
        <v>2</v>
      </c>
      <c r="Q9" s="46">
        <f>L9</f>
        <v>45.55010010362048</v>
      </c>
      <c r="S9" s="31"/>
      <c r="T9" s="42"/>
      <c r="U9" s="19"/>
    </row>
    <row r="10" spans="1:21" x14ac:dyDescent="0.25">
      <c r="A10" s="15">
        <v>5</v>
      </c>
      <c r="B10" s="54"/>
      <c r="C10" s="55" t="s">
        <v>37</v>
      </c>
      <c r="D10" s="50">
        <v>19.499776840209961</v>
      </c>
      <c r="E10" s="50">
        <v>28.017911911010742</v>
      </c>
      <c r="F10" s="51">
        <f t="shared" si="0"/>
        <v>8.5181350708007812</v>
      </c>
      <c r="G10" s="52">
        <f t="shared" si="1"/>
        <v>2.7276323750678134E-3</v>
      </c>
      <c r="H10" s="56"/>
      <c r="I10" s="56"/>
      <c r="J10" s="56"/>
      <c r="K10" s="56"/>
      <c r="L10" s="57"/>
      <c r="N10" s="32" t="s">
        <v>32</v>
      </c>
      <c r="O10" s="33">
        <f>C6</f>
        <v>34351</v>
      </c>
      <c r="P10" s="33">
        <v>3</v>
      </c>
      <c r="Q10" s="47">
        <f>L12</f>
        <v>43.596801879792565</v>
      </c>
      <c r="T10" s="19"/>
      <c r="U10" s="19"/>
    </row>
    <row r="11" spans="1:21" x14ac:dyDescent="0.25">
      <c r="A11" s="25">
        <v>6</v>
      </c>
      <c r="B11" s="60"/>
      <c r="C11" s="61"/>
      <c r="D11" s="50">
        <v>20.465301513671875</v>
      </c>
      <c r="E11" s="50">
        <v>27.747566223144531</v>
      </c>
      <c r="F11" s="51">
        <f t="shared" si="0"/>
        <v>7.2822647094726563</v>
      </c>
      <c r="G11" s="52">
        <f t="shared" si="1"/>
        <v>6.4242123223330104E-3</v>
      </c>
      <c r="H11" s="58"/>
      <c r="I11" s="58"/>
      <c r="J11" s="58"/>
      <c r="K11" s="58"/>
      <c r="L11" s="59"/>
      <c r="P11" t="s">
        <v>40</v>
      </c>
      <c r="Q11" s="44">
        <f>AVERAGE(Q8:Q10)</f>
        <v>43.672062897732616</v>
      </c>
      <c r="S11" s="31"/>
      <c r="T11" s="42"/>
      <c r="U11" s="19"/>
    </row>
    <row r="12" spans="1:21" x14ac:dyDescent="0.25">
      <c r="A12" s="10">
        <v>7</v>
      </c>
      <c r="B12" s="48" t="s">
        <v>32</v>
      </c>
      <c r="C12" s="49">
        <f>C6</f>
        <v>34351</v>
      </c>
      <c r="D12" s="50">
        <v>19.367610931396484</v>
      </c>
      <c r="E12" s="50">
        <v>27.439794540405273</v>
      </c>
      <c r="F12" s="51">
        <f t="shared" si="0"/>
        <v>8.0721836090087891</v>
      </c>
      <c r="G12" s="52">
        <f t="shared" si="1"/>
        <v>3.7156141078042602E-3</v>
      </c>
      <c r="H12" s="51">
        <f>AVERAGE(G12:G14)</f>
        <v>4.4690600305857218E-3</v>
      </c>
      <c r="I12" s="51">
        <f>STDEV(G12:G14)</f>
        <v>2.2964718058089422E-3</v>
      </c>
      <c r="J12" s="51">
        <f>H12/H15</f>
        <v>0.56403198120207432</v>
      </c>
      <c r="K12" s="51">
        <f>I12/$H$15</f>
        <v>0.28983355191927485</v>
      </c>
      <c r="L12" s="53">
        <f>(1-J12)*100</f>
        <v>43.596801879792565</v>
      </c>
      <c r="N12" s="28" t="s">
        <v>32</v>
      </c>
      <c r="O12" s="29">
        <f>C6</f>
        <v>34351</v>
      </c>
      <c r="P12" s="29">
        <v>1</v>
      </c>
      <c r="Q12" s="64">
        <f>L24</f>
        <v>54.936346823810844</v>
      </c>
      <c r="S12" s="31"/>
      <c r="T12" s="42"/>
      <c r="U12" s="19"/>
    </row>
    <row r="13" spans="1:21" x14ac:dyDescent="0.25">
      <c r="A13" s="15">
        <v>8</v>
      </c>
      <c r="B13" s="54"/>
      <c r="C13" s="55" t="s">
        <v>38</v>
      </c>
      <c r="D13" s="50">
        <v>19.464483261108398</v>
      </c>
      <c r="E13" s="50">
        <v>28.027566909790039</v>
      </c>
      <c r="F13" s="51">
        <f t="shared" si="0"/>
        <v>8.5630836486816406</v>
      </c>
      <c r="G13" s="52">
        <f t="shared" si="1"/>
        <v>2.6439605227572879E-3</v>
      </c>
      <c r="H13" s="56"/>
      <c r="I13" s="56"/>
      <c r="J13" s="56"/>
      <c r="K13" s="56"/>
      <c r="L13" s="57"/>
      <c r="N13" s="30" t="s">
        <v>32</v>
      </c>
      <c r="O13" s="43">
        <f>C6</f>
        <v>34351</v>
      </c>
      <c r="P13" s="43">
        <v>2</v>
      </c>
      <c r="Q13" s="65">
        <f>L27</f>
        <v>59.081620274030435</v>
      </c>
      <c r="S13" s="31"/>
      <c r="T13" s="42"/>
      <c r="U13" s="19"/>
    </row>
    <row r="14" spans="1:21" x14ac:dyDescent="0.25">
      <c r="A14" s="25">
        <v>9</v>
      </c>
      <c r="B14" s="60"/>
      <c r="C14" s="61"/>
      <c r="D14" s="50">
        <v>20.494106292724609</v>
      </c>
      <c r="E14" s="50">
        <v>27.642757415771484</v>
      </c>
      <c r="F14" s="51">
        <f t="shared" si="0"/>
        <v>7.148651123046875</v>
      </c>
      <c r="G14" s="52">
        <f t="shared" si="1"/>
        <v>7.0476054611956175E-3</v>
      </c>
      <c r="H14" s="58"/>
      <c r="I14" s="58"/>
      <c r="J14" s="58"/>
      <c r="K14" s="58"/>
      <c r="L14" s="27"/>
      <c r="N14" s="32" t="s">
        <v>32</v>
      </c>
      <c r="O14" s="33">
        <f>C6</f>
        <v>34351</v>
      </c>
      <c r="P14" s="33">
        <v>3</v>
      </c>
      <c r="Q14" s="66">
        <f>L30</f>
        <v>58.641331055968969</v>
      </c>
      <c r="U14" s="19"/>
    </row>
    <row r="15" spans="1:21" x14ac:dyDescent="0.25">
      <c r="A15" s="10">
        <v>10</v>
      </c>
      <c r="B15" s="48" t="s">
        <v>34</v>
      </c>
      <c r="C15" s="49"/>
      <c r="D15" s="50">
        <v>20.801473617553711</v>
      </c>
      <c r="E15" s="50">
        <v>27.932769775390625</v>
      </c>
      <c r="F15" s="51">
        <f t="shared" si="0"/>
        <v>7.1312961578369141</v>
      </c>
      <c r="G15" s="52">
        <f t="shared" si="1"/>
        <v>7.1328969299190347E-3</v>
      </c>
      <c r="H15" s="51">
        <f>AVERAGE(G15:G17)</f>
        <v>7.9234160110233237E-3</v>
      </c>
      <c r="I15" s="51">
        <f>STDEV(G15:G17)</f>
        <v>8.1072228809100824E-4</v>
      </c>
      <c r="J15" s="51">
        <f>G15/H15</f>
        <v>0.90023001695171723</v>
      </c>
      <c r="K15" s="51"/>
      <c r="L15" s="38"/>
      <c r="P15" t="s">
        <v>40</v>
      </c>
      <c r="Q15" s="44">
        <f>AVERAGE(Q12:Q14)</f>
        <v>57.553099384603421</v>
      </c>
      <c r="U15" s="19"/>
    </row>
    <row r="16" spans="1:21" x14ac:dyDescent="0.25">
      <c r="A16" s="15">
        <v>11</v>
      </c>
      <c r="B16" s="54" t="s">
        <v>33</v>
      </c>
      <c r="C16" s="55" t="s">
        <v>39</v>
      </c>
      <c r="D16" s="50">
        <v>20.758138656616211</v>
      </c>
      <c r="E16" s="50">
        <v>27.594156265258789</v>
      </c>
      <c r="F16" s="51">
        <f t="shared" si="0"/>
        <v>6.8360176086425781</v>
      </c>
      <c r="G16" s="52">
        <f t="shared" si="1"/>
        <v>8.7529339023472673E-3</v>
      </c>
      <c r="H16" s="56"/>
      <c r="I16" s="56"/>
      <c r="J16" s="67">
        <f>G16/H15</f>
        <v>1.1046919523309</v>
      </c>
      <c r="K16" s="57"/>
      <c r="L16" s="40"/>
      <c r="U16" s="19"/>
    </row>
    <row r="17" spans="1:21" x14ac:dyDescent="0.25">
      <c r="A17" s="25">
        <v>12</v>
      </c>
      <c r="B17" s="34"/>
      <c r="C17" s="35"/>
      <c r="D17" s="11">
        <v>20.748950958251953</v>
      </c>
      <c r="E17" s="11">
        <v>27.73573112487793</v>
      </c>
      <c r="F17" s="51">
        <f t="shared" si="0"/>
        <v>6.9867801666259766</v>
      </c>
      <c r="G17" s="18">
        <f t="shared" si="1"/>
        <v>7.8844172008036718E-3</v>
      </c>
      <c r="H17" s="26"/>
      <c r="I17" s="26"/>
      <c r="J17" s="39">
        <f>G17/H15</f>
        <v>0.9950780307173831</v>
      </c>
      <c r="K17" s="27"/>
      <c r="L17" s="41"/>
      <c r="U17" s="19"/>
    </row>
    <row r="18" spans="1:21" x14ac:dyDescent="0.25">
      <c r="U18" s="19"/>
    </row>
    <row r="20" spans="1:21" x14ac:dyDescent="0.25">
      <c r="A20" s="1" t="s">
        <v>30</v>
      </c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</row>
    <row r="24" spans="1:21" x14ac:dyDescent="0.25">
      <c r="A24" s="10">
        <v>1</v>
      </c>
      <c r="B24" s="48" t="s">
        <v>32</v>
      </c>
      <c r="C24" s="49">
        <f>C6</f>
        <v>34351</v>
      </c>
      <c r="D24" s="50">
        <v>22.347736358642578</v>
      </c>
      <c r="E24" s="50">
        <v>29.214817047119141</v>
      </c>
      <c r="F24" s="51">
        <f>E24-D24</f>
        <v>6.8670806884765625</v>
      </c>
      <c r="G24" s="52">
        <f>2^-F24</f>
        <v>8.5664864075115626E-3</v>
      </c>
      <c r="H24" s="51">
        <f>AVERAGE(G24:G26)</f>
        <v>1.3839962827476659E-2</v>
      </c>
      <c r="I24" s="51">
        <f>STDEV(G24:G26)</f>
        <v>6.0153178052126119E-3</v>
      </c>
      <c r="J24" s="51">
        <f>H24/H33</f>
        <v>0.45063653176189156</v>
      </c>
      <c r="K24" s="51">
        <f>I24/$H$33</f>
        <v>0.1958619388633713</v>
      </c>
      <c r="L24" s="53">
        <f>(1-J24)*100</f>
        <v>54.936346823810844</v>
      </c>
    </row>
    <row r="25" spans="1:21" x14ac:dyDescent="0.25">
      <c r="A25" s="15">
        <v>2</v>
      </c>
      <c r="B25" s="54"/>
      <c r="C25" s="55" t="s">
        <v>39</v>
      </c>
      <c r="D25" s="50">
        <v>22.779409408569336</v>
      </c>
      <c r="E25" s="50">
        <v>29.094228744506836</v>
      </c>
      <c r="F25" s="51">
        <f t="shared" ref="F25:F35" si="2">E25-D25</f>
        <v>6.3148193359375</v>
      </c>
      <c r="G25" s="52">
        <f t="shared" ref="G25:G35" si="3">2^-F25</f>
        <v>1.256174469878033E-2</v>
      </c>
      <c r="H25" s="56"/>
      <c r="I25" s="56"/>
      <c r="J25" s="56"/>
      <c r="K25" s="56"/>
      <c r="L25" s="57"/>
    </row>
    <row r="26" spans="1:21" x14ac:dyDescent="0.25">
      <c r="A26" s="25">
        <v>3</v>
      </c>
      <c r="B26" s="54"/>
      <c r="C26" s="55"/>
      <c r="D26" s="50">
        <v>20.428255081176758</v>
      </c>
      <c r="E26" s="50">
        <v>26.044132232666016</v>
      </c>
      <c r="F26" s="51">
        <f t="shared" si="2"/>
        <v>5.6158771514892578</v>
      </c>
      <c r="G26" s="52">
        <f t="shared" si="3"/>
        <v>2.0391657376138083E-2</v>
      </c>
      <c r="H26" s="58"/>
      <c r="I26" s="58"/>
      <c r="J26" s="58"/>
      <c r="K26" s="58"/>
      <c r="L26" s="59"/>
    </row>
    <row r="27" spans="1:21" x14ac:dyDescent="0.25">
      <c r="A27" s="10">
        <v>4</v>
      </c>
      <c r="B27" s="48" t="s">
        <v>32</v>
      </c>
      <c r="C27" s="49">
        <f>C6</f>
        <v>34351</v>
      </c>
      <c r="D27" s="50">
        <v>22.390813827514648</v>
      </c>
      <c r="E27" s="50">
        <v>29.225973129272461</v>
      </c>
      <c r="F27" s="51">
        <f t="shared" si="2"/>
        <v>6.8351593017578125</v>
      </c>
      <c r="G27" s="52">
        <f t="shared" si="3"/>
        <v>8.7581428608853647E-3</v>
      </c>
      <c r="H27" s="51">
        <f>AVERAGE(G27:G29)</f>
        <v>1.2566865188533385E-2</v>
      </c>
      <c r="I27" s="51">
        <f>STDEV(G27:G29)</f>
        <v>4.344340960353593E-3</v>
      </c>
      <c r="J27" s="51">
        <f>H27/H33</f>
        <v>0.40918379725969567</v>
      </c>
      <c r="K27" s="51">
        <f>I27/$H$33</f>
        <v>0.14145404634166961</v>
      </c>
      <c r="L27" s="53">
        <f>(1-J27)*100</f>
        <v>59.081620274030435</v>
      </c>
    </row>
    <row r="28" spans="1:21" x14ac:dyDescent="0.25">
      <c r="A28" s="15">
        <v>5</v>
      </c>
      <c r="B28" s="54"/>
      <c r="C28" s="55" t="s">
        <v>37</v>
      </c>
      <c r="D28" s="50">
        <v>22.773088455200195</v>
      </c>
      <c r="E28" s="50">
        <v>29.197364807128906</v>
      </c>
      <c r="F28" s="51">
        <f t="shared" si="2"/>
        <v>6.4242763519287109</v>
      </c>
      <c r="G28" s="52">
        <f t="shared" si="3"/>
        <v>1.164394425589752E-2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20.284963607788086</v>
      </c>
      <c r="E29" s="50">
        <v>26.138172149658203</v>
      </c>
      <c r="F29" s="51">
        <f t="shared" si="2"/>
        <v>5.8532085418701172</v>
      </c>
      <c r="G29" s="52">
        <f t="shared" si="3"/>
        <v>1.7298508448817272E-2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34351</v>
      </c>
      <c r="D30" s="50">
        <v>22.328292846679688</v>
      </c>
      <c r="E30" s="50">
        <v>29.148414611816406</v>
      </c>
      <c r="F30" s="51">
        <f t="shared" si="2"/>
        <v>6.8201217651367187</v>
      </c>
      <c r="G30" s="52">
        <f t="shared" si="3"/>
        <v>8.8499083798073003E-3</v>
      </c>
      <c r="H30" s="51">
        <f>AVERAGE(G30:G32)</f>
        <v>1.2702086946687008E-2</v>
      </c>
      <c r="I30" s="51">
        <f>STDEV(G30:G32)</f>
        <v>4.571405504128199E-3</v>
      </c>
      <c r="J30" s="51">
        <f>H30/H33</f>
        <v>0.4135866894403103</v>
      </c>
      <c r="K30" s="51">
        <f>I30/$H$33</f>
        <v>0.14884738834469438</v>
      </c>
      <c r="L30" s="53">
        <f>(1-J30)*100</f>
        <v>58.641331055968969</v>
      </c>
    </row>
    <row r="31" spans="1:21" x14ac:dyDescent="0.25">
      <c r="A31" s="15">
        <v>8</v>
      </c>
      <c r="B31" s="54"/>
      <c r="C31" s="55" t="s">
        <v>38</v>
      </c>
      <c r="D31" s="50">
        <v>22.715341567993164</v>
      </c>
      <c r="E31" s="50">
        <v>29.157218933105469</v>
      </c>
      <c r="F31" s="51">
        <f t="shared" si="2"/>
        <v>6.4418773651123047</v>
      </c>
      <c r="G31" s="52">
        <f t="shared" si="3"/>
        <v>1.1502750099208368E-2</v>
      </c>
      <c r="H31" s="56"/>
      <c r="I31" s="56"/>
      <c r="J31" s="56"/>
      <c r="K31" s="56"/>
      <c r="L31" s="57"/>
    </row>
    <row r="32" spans="1:21" x14ac:dyDescent="0.25">
      <c r="A32" s="25">
        <v>9</v>
      </c>
      <c r="B32" s="60"/>
      <c r="C32" s="61"/>
      <c r="D32" s="50">
        <v>20.328426361083984</v>
      </c>
      <c r="E32" s="50">
        <v>26.144170761108398</v>
      </c>
      <c r="F32" s="51">
        <f t="shared" si="2"/>
        <v>5.8157444000244141</v>
      </c>
      <c r="G32" s="52">
        <f t="shared" si="3"/>
        <v>1.775360236104535E-2</v>
      </c>
      <c r="H32" s="58"/>
      <c r="I32" s="58"/>
      <c r="J32" s="58"/>
      <c r="K32" s="58"/>
      <c r="L32" s="59"/>
    </row>
    <row r="33" spans="1:12" x14ac:dyDescent="0.25">
      <c r="A33" s="10">
        <v>10</v>
      </c>
      <c r="B33" s="36" t="s">
        <v>34</v>
      </c>
      <c r="C33" s="24"/>
      <c r="D33" s="11">
        <v>20.758003234863281</v>
      </c>
      <c r="E33" s="11">
        <v>25.82725715637207</v>
      </c>
      <c r="F33" s="51">
        <f t="shared" si="2"/>
        <v>5.0692539215087891</v>
      </c>
      <c r="G33" s="18">
        <f t="shared" si="3"/>
        <v>2.9785336711356858E-2</v>
      </c>
      <c r="H33" s="37">
        <f>AVERAGE(G33:G35)</f>
        <v>3.0712030321566237E-2</v>
      </c>
      <c r="I33" s="37">
        <f>STDEV(G33:G35)</f>
        <v>2.0574284545307841E-3</v>
      </c>
      <c r="J33" s="37">
        <f>G33/H33</f>
        <v>0.96982636444069126</v>
      </c>
      <c r="K33" s="37"/>
      <c r="L33" s="38"/>
    </row>
    <row r="34" spans="1:12" x14ac:dyDescent="0.25">
      <c r="A34" s="15">
        <v>11</v>
      </c>
      <c r="B34" s="16" t="s">
        <v>33</v>
      </c>
      <c r="C34" s="17" t="s">
        <v>39</v>
      </c>
      <c r="D34" s="11">
        <v>20.789499282836914</v>
      </c>
      <c r="E34" s="11">
        <v>25.883394241333008</v>
      </c>
      <c r="F34" s="51">
        <f t="shared" si="2"/>
        <v>5.0938949584960938</v>
      </c>
      <c r="G34" s="18">
        <f t="shared" si="3"/>
        <v>2.9280927058680021E-2</v>
      </c>
      <c r="H34" s="19"/>
      <c r="I34" s="19"/>
      <c r="J34" s="39">
        <f>G34/H33</f>
        <v>0.95340251856025016</v>
      </c>
      <c r="K34" s="20"/>
      <c r="L34" s="40"/>
    </row>
    <row r="35" spans="1:12" x14ac:dyDescent="0.25">
      <c r="A35" s="25">
        <v>12</v>
      </c>
      <c r="B35" s="34"/>
      <c r="C35" s="35"/>
      <c r="D35" s="11">
        <v>20.996984481811523</v>
      </c>
      <c r="E35" s="11">
        <v>25.915325164794922</v>
      </c>
      <c r="F35" s="51">
        <f t="shared" si="2"/>
        <v>4.9183406829833984</v>
      </c>
      <c r="G35" s="18">
        <f t="shared" si="3"/>
        <v>3.3069827194661838E-2</v>
      </c>
      <c r="H35" s="26"/>
      <c r="I35" s="26"/>
      <c r="J35" s="39">
        <f>G35/H33</f>
        <v>1.0767711169990588</v>
      </c>
      <c r="K35" s="27"/>
      <c r="L35" s="41"/>
    </row>
    <row r="36" spans="1:12" x14ac:dyDescent="0.25">
      <c r="F36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16" workbookViewId="0">
      <selection activeCell="L21" activeCellId="1" sqref="Q12:Q14 B21:L21"/>
    </sheetView>
  </sheetViews>
  <sheetFormatPr defaultRowHeight="15" x14ac:dyDescent="0.25"/>
  <sheetData>
    <row r="1" spans="1:17" x14ac:dyDescent="0.25">
      <c r="A1" t="s">
        <v>43</v>
      </c>
    </row>
    <row r="2" spans="1:17" x14ac:dyDescent="0.25">
      <c r="A2" s="1" t="s">
        <v>31</v>
      </c>
    </row>
    <row r="3" spans="1:17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17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17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17" x14ac:dyDescent="0.25">
      <c r="A6" s="10">
        <v>1</v>
      </c>
      <c r="B6" s="48" t="s">
        <v>32</v>
      </c>
      <c r="C6" s="49">
        <v>60017</v>
      </c>
      <c r="D6" s="50">
        <v>21.424783706665039</v>
      </c>
      <c r="E6" s="50">
        <v>27.991405487060547</v>
      </c>
      <c r="F6" s="51">
        <f>E6-D6</f>
        <v>6.5666217803955078</v>
      </c>
      <c r="G6" s="52">
        <f>2^-F6</f>
        <v>1.0549937187337323E-2</v>
      </c>
      <c r="H6" s="51">
        <f>AVERAGE(G6:G8)</f>
        <v>6.1664105850815602E-3</v>
      </c>
      <c r="I6" s="51">
        <f>STDEV(G6:G8)</f>
        <v>3.8073240810910266E-3</v>
      </c>
      <c r="J6" s="51">
        <f>H6/H15</f>
        <v>0.41734770791125392</v>
      </c>
      <c r="K6" s="51">
        <f>I6/$H$15</f>
        <v>0.25768280535241789</v>
      </c>
      <c r="L6" s="53">
        <f>(1-J6)*100</f>
        <v>58.265229208874601</v>
      </c>
      <c r="N6" s="12" t="s">
        <v>42</v>
      </c>
      <c r="O6" s="13"/>
      <c r="P6" s="13"/>
      <c r="Q6" s="14"/>
    </row>
    <row r="7" spans="1:17" ht="26.25" x14ac:dyDescent="0.25">
      <c r="A7" s="15">
        <v>2</v>
      </c>
      <c r="B7" s="54"/>
      <c r="C7" s="55" t="s">
        <v>36</v>
      </c>
      <c r="D7" s="50">
        <v>20.738361358642578</v>
      </c>
      <c r="E7" s="50">
        <v>28.611639022827148</v>
      </c>
      <c r="F7" s="51">
        <f t="shared" ref="F7:F17" si="0">E7-D7</f>
        <v>7.8732776641845703</v>
      </c>
      <c r="G7" s="52">
        <f t="shared" ref="G7:G17" si="1">2^-F7</f>
        <v>4.264884349027504E-3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17" x14ac:dyDescent="0.25">
      <c r="A8" s="25">
        <v>3</v>
      </c>
      <c r="B8" s="54"/>
      <c r="C8" s="55"/>
      <c r="D8" s="50">
        <v>19.884960174560547</v>
      </c>
      <c r="E8" s="50">
        <v>27.969310760498047</v>
      </c>
      <c r="F8" s="51">
        <f t="shared" si="0"/>
        <v>8.0843505859375</v>
      </c>
      <c r="G8" s="52">
        <f t="shared" si="1"/>
        <v>3.6844102188798539E-3</v>
      </c>
      <c r="H8" s="58"/>
      <c r="I8" s="58"/>
      <c r="J8" s="58"/>
      <c r="K8" s="58"/>
      <c r="L8" s="59"/>
      <c r="N8" s="30" t="s">
        <v>32</v>
      </c>
      <c r="O8">
        <f>C6</f>
        <v>60017</v>
      </c>
      <c r="P8" s="29">
        <v>1</v>
      </c>
      <c r="Q8" s="45">
        <f>L6</f>
        <v>58.265229208874601</v>
      </c>
    </row>
    <row r="9" spans="1:17" x14ac:dyDescent="0.25">
      <c r="A9" s="10">
        <v>4</v>
      </c>
      <c r="B9" s="48" t="s">
        <v>32</v>
      </c>
      <c r="C9" s="49">
        <f>C6</f>
        <v>60017</v>
      </c>
      <c r="D9" s="50">
        <v>21.480268478393555</v>
      </c>
      <c r="E9" s="50">
        <v>27.935653686523437</v>
      </c>
      <c r="F9" s="51">
        <f t="shared" si="0"/>
        <v>6.4553852081298828</v>
      </c>
      <c r="G9" s="52">
        <f t="shared" si="1"/>
        <v>1.1395553352822149E-2</v>
      </c>
      <c r="H9" s="51">
        <f>AVERAGE(G9:G11)</f>
        <v>6.84029524045391E-3</v>
      </c>
      <c r="I9" s="51">
        <f>STDEV(G9:G11)</f>
        <v>3.9641130557289033E-3</v>
      </c>
      <c r="J9" s="51">
        <f>H9/H15</f>
        <v>0.46295677212060637</v>
      </c>
      <c r="K9" s="51">
        <f>I9/$H$15</f>
        <v>0.26829441129205189</v>
      </c>
      <c r="L9" s="53">
        <f>(1-J9)*100</f>
        <v>53.704322787939361</v>
      </c>
      <c r="N9" s="30" t="s">
        <v>32</v>
      </c>
      <c r="O9" s="31">
        <f>C6</f>
        <v>60017</v>
      </c>
      <c r="P9" s="31">
        <v>2</v>
      </c>
      <c r="Q9" s="46">
        <f>L9</f>
        <v>53.704322787939361</v>
      </c>
    </row>
    <row r="10" spans="1:17" x14ac:dyDescent="0.25">
      <c r="A10" s="15">
        <v>5</v>
      </c>
      <c r="B10" s="54"/>
      <c r="C10" s="55" t="s">
        <v>37</v>
      </c>
      <c r="D10" s="50">
        <v>20.679481506347656</v>
      </c>
      <c r="E10" s="50">
        <v>28.337318420410156</v>
      </c>
      <c r="F10" s="51">
        <f t="shared" si="0"/>
        <v>7.6578369140625</v>
      </c>
      <c r="G10" s="52">
        <f t="shared" si="1"/>
        <v>4.9517805194951268E-3</v>
      </c>
      <c r="H10" s="56"/>
      <c r="I10" s="56"/>
      <c r="J10" s="56"/>
      <c r="K10" s="56"/>
      <c r="L10" s="57"/>
      <c r="N10" s="32" t="s">
        <v>32</v>
      </c>
      <c r="O10" s="33">
        <f>C6</f>
        <v>60017</v>
      </c>
      <c r="P10" s="33">
        <v>3</v>
      </c>
      <c r="Q10" s="47">
        <f>L12</f>
        <v>54.160068027018561</v>
      </c>
    </row>
    <row r="11" spans="1:17" x14ac:dyDescent="0.25">
      <c r="A11" s="25">
        <v>6</v>
      </c>
      <c r="B11" s="60"/>
      <c r="C11" s="61"/>
      <c r="D11" s="50">
        <v>19.8431396484375</v>
      </c>
      <c r="E11" s="50">
        <v>27.747648239135742</v>
      </c>
      <c r="F11" s="51">
        <f t="shared" si="0"/>
        <v>7.9045085906982422</v>
      </c>
      <c r="G11" s="52">
        <f t="shared" si="1"/>
        <v>4.1735518490444538E-3</v>
      </c>
      <c r="H11" s="58"/>
      <c r="I11" s="58"/>
      <c r="J11" s="58"/>
      <c r="K11" s="58"/>
      <c r="L11" s="59"/>
      <c r="P11" t="s">
        <v>40</v>
      </c>
      <c r="Q11" s="44">
        <f>AVERAGE(Q8:Q10)</f>
        <v>55.376540007944179</v>
      </c>
    </row>
    <row r="12" spans="1:17" x14ac:dyDescent="0.25">
      <c r="A12" s="10">
        <v>7</v>
      </c>
      <c r="B12" s="48" t="s">
        <v>32</v>
      </c>
      <c r="C12" s="49">
        <f>C6</f>
        <v>60017</v>
      </c>
      <c r="D12" s="50">
        <v>21.490758895874023</v>
      </c>
      <c r="E12" s="50">
        <v>27.990432739257813</v>
      </c>
      <c r="F12" s="51">
        <f t="shared" si="0"/>
        <v>6.4996738433837891</v>
      </c>
      <c r="G12" s="52">
        <f t="shared" si="1"/>
        <v>1.1051041532772803E-2</v>
      </c>
      <c r="H12" s="51">
        <f>AVERAGE(G12:G14)</f>
        <v>6.7729578090247643E-3</v>
      </c>
      <c r="I12" s="51">
        <f>STDEV(G12:G14)</f>
        <v>3.7100550983097092E-3</v>
      </c>
      <c r="J12" s="51">
        <f>H12/H15</f>
        <v>0.45839931972981435</v>
      </c>
      <c r="K12" s="51">
        <f>I12/$H$15</f>
        <v>0.25109956110448317</v>
      </c>
      <c r="L12" s="53">
        <f>(1-J12)*100</f>
        <v>54.160068027018561</v>
      </c>
      <c r="N12" s="28" t="s">
        <v>32</v>
      </c>
      <c r="O12" s="29">
        <f>C6</f>
        <v>60017</v>
      </c>
      <c r="P12" s="29">
        <v>1</v>
      </c>
      <c r="Q12" s="64">
        <f>L24</f>
        <v>51.844911130752806</v>
      </c>
    </row>
    <row r="13" spans="1:17" x14ac:dyDescent="0.25">
      <c r="A13" s="15">
        <v>8</v>
      </c>
      <c r="B13" s="54"/>
      <c r="C13" s="55" t="s">
        <v>38</v>
      </c>
      <c r="D13" s="50">
        <v>20.567192077636719</v>
      </c>
      <c r="E13" s="50">
        <v>28.261289596557617</v>
      </c>
      <c r="F13" s="51">
        <f t="shared" si="0"/>
        <v>7.6940975189208984</v>
      </c>
      <c r="G13" s="52">
        <f t="shared" si="1"/>
        <v>4.8288738193833051E-3</v>
      </c>
      <c r="H13" s="56"/>
      <c r="I13" s="56"/>
      <c r="J13" s="56"/>
      <c r="K13" s="56"/>
      <c r="L13" s="57"/>
      <c r="N13" s="30" t="s">
        <v>32</v>
      </c>
      <c r="O13" s="43">
        <f>C6</f>
        <v>60017</v>
      </c>
      <c r="P13" s="43">
        <v>2</v>
      </c>
      <c r="Q13" s="65">
        <f>L27</f>
        <v>54.930098193609901</v>
      </c>
    </row>
    <row r="14" spans="1:17" x14ac:dyDescent="0.25">
      <c r="A14" s="25">
        <v>9</v>
      </c>
      <c r="B14" s="60"/>
      <c r="C14" s="61"/>
      <c r="D14" s="50">
        <v>19.795461654663086</v>
      </c>
      <c r="E14" s="50">
        <v>27.611024856567383</v>
      </c>
      <c r="F14" s="51">
        <f t="shared" si="0"/>
        <v>7.8155632019042969</v>
      </c>
      <c r="G14" s="52">
        <f t="shared" si="1"/>
        <v>4.438958074918186E-3</v>
      </c>
      <c r="H14" s="58"/>
      <c r="I14" s="58"/>
      <c r="J14" s="58"/>
      <c r="K14" s="58"/>
      <c r="L14" s="27"/>
      <c r="N14" s="32" t="s">
        <v>32</v>
      </c>
      <c r="O14" s="33">
        <f>C6</f>
        <v>60017</v>
      </c>
      <c r="P14" s="33">
        <v>3</v>
      </c>
      <c r="Q14" s="66">
        <f>L30</f>
        <v>58.517944356815697</v>
      </c>
    </row>
    <row r="15" spans="1:17" x14ac:dyDescent="0.25">
      <c r="A15" s="10">
        <v>10</v>
      </c>
      <c r="B15" s="48" t="s">
        <v>34</v>
      </c>
      <c r="C15" s="49">
        <v>36303</v>
      </c>
      <c r="D15" s="50">
        <v>22.111928939819336</v>
      </c>
      <c r="E15" s="50">
        <v>28.226274490356445</v>
      </c>
      <c r="F15" s="51">
        <f t="shared" si="0"/>
        <v>6.1143455505371094</v>
      </c>
      <c r="G15" s="52">
        <f t="shared" si="1"/>
        <v>1.4434394991930095E-2</v>
      </c>
      <c r="H15" s="51">
        <f>AVERAGE(G15:G17)</f>
        <v>1.4775235297069858E-2</v>
      </c>
      <c r="I15" s="51">
        <f>STDEV(G15:G17)</f>
        <v>1.5153386392800722E-3</v>
      </c>
      <c r="J15" s="51">
        <f>G15/H15</f>
        <v>0.97693164959563406</v>
      </c>
      <c r="K15" s="51"/>
      <c r="L15" s="38"/>
      <c r="P15" t="s">
        <v>40</v>
      </c>
      <c r="Q15" s="44">
        <f>AVERAGE(Q12:Q14)</f>
        <v>55.097651227059465</v>
      </c>
    </row>
    <row r="16" spans="1:17" x14ac:dyDescent="0.25">
      <c r="A16" s="15">
        <v>11</v>
      </c>
      <c r="B16" s="54" t="s">
        <v>33</v>
      </c>
      <c r="C16" s="55" t="s">
        <v>39</v>
      </c>
      <c r="D16" s="50">
        <v>22.053180694580078</v>
      </c>
      <c r="E16" s="50">
        <v>27.980531692504883</v>
      </c>
      <c r="F16" s="51">
        <f t="shared" si="0"/>
        <v>5.9273509979248047</v>
      </c>
      <c r="G16" s="52">
        <f t="shared" si="1"/>
        <v>1.6431967027502655E-2</v>
      </c>
      <c r="H16" s="56"/>
      <c r="I16" s="56"/>
      <c r="J16" s="67">
        <f>G16/H15</f>
        <v>1.1121289574834285</v>
      </c>
      <c r="K16" s="57"/>
      <c r="L16" s="40"/>
    </row>
    <row r="17" spans="1:21" x14ac:dyDescent="0.25">
      <c r="A17" s="25">
        <v>12</v>
      </c>
      <c r="B17" s="60"/>
      <c r="C17" s="61"/>
      <c r="D17" s="50">
        <v>22.147207260131836</v>
      </c>
      <c r="E17" s="50">
        <v>28.362455368041992</v>
      </c>
      <c r="F17" s="51">
        <f t="shared" si="0"/>
        <v>6.2152481079101563</v>
      </c>
      <c r="G17" s="52">
        <f t="shared" si="1"/>
        <v>1.3459343871776819E-2</v>
      </c>
      <c r="H17" s="58"/>
      <c r="I17" s="58"/>
      <c r="J17" s="67">
        <f>G17/H15</f>
        <v>0.91093939292093717</v>
      </c>
      <c r="K17" s="59"/>
      <c r="L17" s="41"/>
      <c r="M17" s="19"/>
    </row>
    <row r="18" spans="1:21" x14ac:dyDescent="0.25">
      <c r="M18" s="19"/>
    </row>
    <row r="19" spans="1:21" x14ac:dyDescent="0.25">
      <c r="M19" s="19"/>
    </row>
    <row r="20" spans="1:21" x14ac:dyDescent="0.25">
      <c r="A20" s="1" t="s">
        <v>30</v>
      </c>
      <c r="M20" s="19"/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  <c r="M21" s="19"/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  <c r="M22" s="19"/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  <c r="S23" s="31"/>
      <c r="T23" s="42"/>
      <c r="U23" s="19"/>
    </row>
    <row r="24" spans="1:21" x14ac:dyDescent="0.25">
      <c r="A24" s="10">
        <v>1</v>
      </c>
      <c r="B24" s="48" t="s">
        <v>32</v>
      </c>
      <c r="C24" s="49">
        <f>C6</f>
        <v>60017</v>
      </c>
      <c r="D24" s="50">
        <v>22.186620712280273</v>
      </c>
      <c r="E24" s="50">
        <v>27.291908264160156</v>
      </c>
      <c r="F24" s="51">
        <f>E24-D24</f>
        <v>5.1052875518798828</v>
      </c>
      <c r="G24" s="52">
        <f>2^-F24</f>
        <v>2.9050613634014288E-2</v>
      </c>
      <c r="H24" s="51">
        <f>AVERAGE(G24:G26)</f>
        <v>3.4774130960600398E-2</v>
      </c>
      <c r="I24" s="51">
        <f>STDEV(G24:G26)</f>
        <v>2.6386064612834055E-2</v>
      </c>
      <c r="J24" s="51">
        <f>H24/H33</f>
        <v>0.48155088869247192</v>
      </c>
      <c r="K24" s="51">
        <f>I24/$H$33</f>
        <v>0.36539325390485167</v>
      </c>
      <c r="L24" s="53">
        <f>(1-J24)*100</f>
        <v>51.844911130752806</v>
      </c>
      <c r="T24" s="19"/>
      <c r="U24" s="19"/>
    </row>
    <row r="25" spans="1:21" x14ac:dyDescent="0.25">
      <c r="A25" s="15">
        <v>2</v>
      </c>
      <c r="B25" s="54"/>
      <c r="C25" s="55" t="s">
        <v>39</v>
      </c>
      <c r="D25" s="50">
        <v>22.068536758422852</v>
      </c>
      <c r="E25" s="50">
        <v>28.48347282409668</v>
      </c>
      <c r="F25" s="51">
        <f t="shared" ref="F25:F35" si="2">E25-D25</f>
        <v>6.4149360656738281</v>
      </c>
      <c r="G25" s="52">
        <f t="shared" ref="G25:G35" si="3">2^-F25</f>
        <v>1.1719573955730762E-2</v>
      </c>
      <c r="H25" s="56"/>
      <c r="I25" s="56"/>
      <c r="J25" s="56"/>
      <c r="K25" s="56"/>
      <c r="L25" s="57"/>
      <c r="S25" s="31"/>
      <c r="T25" s="42"/>
      <c r="U25" s="19"/>
    </row>
    <row r="26" spans="1:21" x14ac:dyDescent="0.25">
      <c r="A26" s="25">
        <v>3</v>
      </c>
      <c r="B26" s="54"/>
      <c r="C26" s="55"/>
      <c r="D26" s="50">
        <v>21.427450180053711</v>
      </c>
      <c r="E26" s="50">
        <v>25.403364181518555</v>
      </c>
      <c r="F26" s="51">
        <f t="shared" si="2"/>
        <v>3.9759140014648437</v>
      </c>
      <c r="G26" s="52">
        <f t="shared" si="3"/>
        <v>6.3552205292056144E-2</v>
      </c>
      <c r="H26" s="58"/>
      <c r="I26" s="58"/>
      <c r="J26" s="58"/>
      <c r="K26" s="58"/>
      <c r="L26" s="59"/>
      <c r="S26" s="31"/>
      <c r="T26" s="42"/>
      <c r="U26" s="19"/>
    </row>
    <row r="27" spans="1:21" x14ac:dyDescent="0.25">
      <c r="A27" s="10">
        <v>4</v>
      </c>
      <c r="B27" s="48" t="s">
        <v>32</v>
      </c>
      <c r="C27" s="49">
        <f>C6</f>
        <v>60017</v>
      </c>
      <c r="D27" s="50">
        <v>22.250656127929687</v>
      </c>
      <c r="E27" s="50">
        <v>27.469383239746094</v>
      </c>
      <c r="F27" s="51">
        <f t="shared" si="2"/>
        <v>5.2187271118164062</v>
      </c>
      <c r="G27" s="52">
        <f t="shared" si="3"/>
        <v>2.685385256293072E-2</v>
      </c>
      <c r="H27" s="51">
        <f>AVERAGE(G27:G29)</f>
        <v>3.2546231449231071E-2</v>
      </c>
      <c r="I27" s="51">
        <f>STDEV(G27:G29)</f>
        <v>2.2152949987522041E-2</v>
      </c>
      <c r="J27" s="51">
        <f>H27/H33</f>
        <v>0.45069901806390106</v>
      </c>
      <c r="K27" s="51">
        <f>I27/$H$33</f>
        <v>0.30677323800666267</v>
      </c>
      <c r="L27" s="53">
        <f>(1-J27)*100</f>
        <v>54.930098193609901</v>
      </c>
      <c r="S27" s="31"/>
      <c r="T27" s="42"/>
      <c r="U27" s="19"/>
    </row>
    <row r="28" spans="1:21" x14ac:dyDescent="0.25">
      <c r="A28" s="15">
        <v>5</v>
      </c>
      <c r="B28" s="54"/>
      <c r="C28" s="55" t="s">
        <v>37</v>
      </c>
      <c r="D28" s="50">
        <v>22.075492858886719</v>
      </c>
      <c r="E28" s="50">
        <v>28.255208969116211</v>
      </c>
      <c r="F28" s="51">
        <f t="shared" si="2"/>
        <v>6.1797161102294922</v>
      </c>
      <c r="G28" s="52">
        <f t="shared" si="3"/>
        <v>1.3794948584012499E-2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21.456459045410156</v>
      </c>
      <c r="E29" s="50">
        <v>25.589609146118164</v>
      </c>
      <c r="F29" s="51">
        <f t="shared" si="2"/>
        <v>4.1331501007080078</v>
      </c>
      <c r="G29" s="52">
        <f t="shared" si="3"/>
        <v>5.6989893200749979E-2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60017</v>
      </c>
      <c r="D30" s="50">
        <v>22.215520858764648</v>
      </c>
      <c r="E30" s="50">
        <v>27.552221298217773</v>
      </c>
      <c r="F30" s="51">
        <f t="shared" si="2"/>
        <v>5.336700439453125</v>
      </c>
      <c r="G30" s="52">
        <f t="shared" si="3"/>
        <v>2.4745320882331865E-2</v>
      </c>
      <c r="H30" s="51">
        <f>AVERAGE(G30:G32)</f>
        <v>2.9955347800681032E-2</v>
      </c>
      <c r="I30" s="51">
        <f>STDEV(G30:G32)</f>
        <v>2.2263639739043623E-2</v>
      </c>
      <c r="J30" s="51">
        <f>H30/H33</f>
        <v>0.41482055643184296</v>
      </c>
      <c r="K30" s="51">
        <f>I30/$H$33</f>
        <v>0.30830606562138468</v>
      </c>
      <c r="L30" s="53">
        <f>(1-J30)*100</f>
        <v>58.517944356815697</v>
      </c>
    </row>
    <row r="31" spans="1:21" x14ac:dyDescent="0.25">
      <c r="A31" s="15">
        <v>8</v>
      </c>
      <c r="B31" s="54"/>
      <c r="C31" s="55" t="s">
        <v>38</v>
      </c>
      <c r="D31" s="50">
        <v>22.021007537841797</v>
      </c>
      <c r="E31" s="50">
        <v>28.559356689453125</v>
      </c>
      <c r="F31" s="51">
        <f t="shared" si="2"/>
        <v>6.5383491516113281</v>
      </c>
      <c r="G31" s="52">
        <f t="shared" si="3"/>
        <v>1.0758724416203704E-2</v>
      </c>
      <c r="H31" s="56"/>
      <c r="I31" s="56"/>
      <c r="J31" s="56"/>
      <c r="K31" s="56"/>
      <c r="L31" s="57"/>
    </row>
    <row r="32" spans="1:21" x14ac:dyDescent="0.25">
      <c r="A32" s="25">
        <v>9</v>
      </c>
      <c r="B32" s="60"/>
      <c r="C32" s="61"/>
      <c r="D32" s="50">
        <v>21.446023941040039</v>
      </c>
      <c r="E32" s="50">
        <v>25.647281646728516</v>
      </c>
      <c r="F32" s="51">
        <f t="shared" si="2"/>
        <v>4.2012577056884766</v>
      </c>
      <c r="G32" s="52">
        <f t="shared" si="3"/>
        <v>5.4361998103507524E-2</v>
      </c>
      <c r="H32" s="58"/>
      <c r="I32" s="58"/>
      <c r="J32" s="58"/>
      <c r="K32" s="58"/>
      <c r="L32" s="27"/>
    </row>
    <row r="33" spans="1:12" x14ac:dyDescent="0.25">
      <c r="A33" s="10">
        <v>10</v>
      </c>
      <c r="B33" s="48" t="s">
        <v>34</v>
      </c>
      <c r="C33" s="49">
        <v>36303</v>
      </c>
      <c r="D33" s="50">
        <v>22.107357025146484</v>
      </c>
      <c r="E33" s="50">
        <v>25.941938400268555</v>
      </c>
      <c r="F33" s="51">
        <f t="shared" si="2"/>
        <v>3.8345813751220703</v>
      </c>
      <c r="G33" s="52">
        <f t="shared" si="3"/>
        <v>7.0093215780285184E-2</v>
      </c>
      <c r="H33" s="51">
        <f>AVERAGE(G33:G35)</f>
        <v>7.2212785350725117E-2</v>
      </c>
      <c r="I33" s="51">
        <f>STDEV(G33:G35)</f>
        <v>2.4946852071569959E-3</v>
      </c>
      <c r="J33" s="51">
        <f>G33/H33</f>
        <v>0.97064827841571899</v>
      </c>
      <c r="K33" s="51"/>
      <c r="L33" s="38"/>
    </row>
    <row r="34" spans="1:12" x14ac:dyDescent="0.25">
      <c r="A34" s="15">
        <v>11</v>
      </c>
      <c r="B34" s="54" t="s">
        <v>33</v>
      </c>
      <c r="C34" s="55" t="s">
        <v>39</v>
      </c>
      <c r="D34" s="50">
        <v>22.122360229492187</v>
      </c>
      <c r="E34" s="50">
        <v>25.860057830810547</v>
      </c>
      <c r="F34" s="51">
        <f t="shared" si="2"/>
        <v>3.7376976013183594</v>
      </c>
      <c r="G34" s="52">
        <f t="shared" si="3"/>
        <v>7.4961955500465791E-2</v>
      </c>
      <c r="H34" s="56"/>
      <c r="I34" s="56"/>
      <c r="J34" s="67">
        <f>G34/H33</f>
        <v>1.0380704072885214</v>
      </c>
      <c r="K34" s="57"/>
      <c r="L34" s="40"/>
    </row>
    <row r="35" spans="1:12" x14ac:dyDescent="0.25">
      <c r="A35" s="25">
        <v>12</v>
      </c>
      <c r="B35" s="60"/>
      <c r="C35" s="61"/>
      <c r="D35" s="50">
        <v>22.140871047973633</v>
      </c>
      <c r="E35" s="50">
        <v>25.945106506347656</v>
      </c>
      <c r="F35" s="51">
        <f t="shared" si="2"/>
        <v>3.8042354583740234</v>
      </c>
      <c r="G35" s="52">
        <f t="shared" si="3"/>
        <v>7.1583184771424391E-2</v>
      </c>
      <c r="H35" s="58"/>
      <c r="I35" s="58"/>
      <c r="J35" s="67">
        <f>G35/H33</f>
        <v>0.99128131429575994</v>
      </c>
      <c r="K35" s="59"/>
      <c r="L35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O4" sqref="O4"/>
    </sheetView>
  </sheetViews>
  <sheetFormatPr defaultRowHeight="15" x14ac:dyDescent="0.25"/>
  <sheetData>
    <row r="1" spans="1:17" x14ac:dyDescent="0.25">
      <c r="A1" t="s">
        <v>43</v>
      </c>
    </row>
    <row r="2" spans="1:17" x14ac:dyDescent="0.25">
      <c r="A2" s="1" t="s">
        <v>31</v>
      </c>
    </row>
    <row r="3" spans="1:17" x14ac:dyDescent="0.25">
      <c r="B3" s="62" t="s">
        <v>0</v>
      </c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2" t="s">
        <v>8</v>
      </c>
      <c r="K3" s="62" t="s">
        <v>9</v>
      </c>
      <c r="L3" s="62" t="s">
        <v>10</v>
      </c>
    </row>
    <row r="4" spans="1:17" ht="60" x14ac:dyDescent="0.25">
      <c r="A4" s="2"/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4" t="s">
        <v>21</v>
      </c>
    </row>
    <row r="5" spans="1:17" ht="30" x14ac:dyDescent="0.25">
      <c r="A5" s="5"/>
      <c r="B5" s="6"/>
      <c r="C5" s="7"/>
      <c r="D5" s="8"/>
      <c r="E5" s="8"/>
      <c r="F5" s="9" t="s">
        <v>22</v>
      </c>
      <c r="G5" s="9" t="s">
        <v>23</v>
      </c>
      <c r="H5" s="9" t="s">
        <v>24</v>
      </c>
      <c r="I5" s="9" t="s">
        <v>25</v>
      </c>
      <c r="J5" s="9" t="s">
        <v>26</v>
      </c>
      <c r="K5" s="9" t="s">
        <v>41</v>
      </c>
      <c r="L5" s="9" t="s">
        <v>27</v>
      </c>
    </row>
    <row r="6" spans="1:17" x14ac:dyDescent="0.25">
      <c r="A6" s="10">
        <v>1</v>
      </c>
      <c r="B6" s="48" t="s">
        <v>32</v>
      </c>
      <c r="C6" s="49">
        <v>36786</v>
      </c>
      <c r="D6" s="50">
        <v>21.022550582885742</v>
      </c>
      <c r="E6" s="50">
        <v>26.066349029541016</v>
      </c>
      <c r="F6" s="51">
        <f>E6-D6</f>
        <v>5.0437984466552734</v>
      </c>
      <c r="G6" s="52">
        <f>2^-F6</f>
        <v>3.0315544669850952E-2</v>
      </c>
      <c r="H6" s="51">
        <f>AVERAGE(G6:G8)</f>
        <v>3.0032799230469611E-2</v>
      </c>
      <c r="I6" s="51">
        <f>STDEV(G6:G8)</f>
        <v>8.0829898398514597E-3</v>
      </c>
      <c r="J6" s="51">
        <f>H6/H15</f>
        <v>0.47736506474723378</v>
      </c>
      <c r="K6" s="51">
        <f>I6/$H$15</f>
        <v>0.12847743357659674</v>
      </c>
      <c r="L6" s="53">
        <f>(1-J6)*100</f>
        <v>52.263493525276616</v>
      </c>
      <c r="N6" s="12" t="s">
        <v>42</v>
      </c>
      <c r="O6" s="13"/>
      <c r="P6" s="13"/>
      <c r="Q6" s="14"/>
    </row>
    <row r="7" spans="1:17" ht="26.25" x14ac:dyDescent="0.25">
      <c r="A7" s="15">
        <v>2</v>
      </c>
      <c r="B7" s="54"/>
      <c r="C7" s="55" t="s">
        <v>36</v>
      </c>
      <c r="D7" s="50">
        <v>21.771228790283203</v>
      </c>
      <c r="E7" s="50">
        <v>26.490198135375977</v>
      </c>
      <c r="F7" s="51">
        <f t="shared" ref="F7:F17" si="0">E7-D7</f>
        <v>4.7189693450927734</v>
      </c>
      <c r="G7" s="52">
        <f t="shared" ref="G7:G17" si="1">2^-F7</f>
        <v>3.7970706553797848E-2</v>
      </c>
      <c r="H7" s="56"/>
      <c r="I7" s="56"/>
      <c r="J7" s="56"/>
      <c r="K7" s="56"/>
      <c r="L7" s="57"/>
      <c r="N7" s="21" t="s">
        <v>11</v>
      </c>
      <c r="O7" s="22" t="s">
        <v>28</v>
      </c>
      <c r="P7" s="22" t="s">
        <v>35</v>
      </c>
      <c r="Q7" s="23" t="s">
        <v>29</v>
      </c>
    </row>
    <row r="8" spans="1:17" x14ac:dyDescent="0.25">
      <c r="A8" s="25">
        <v>3</v>
      </c>
      <c r="B8" s="54"/>
      <c r="C8" s="55"/>
      <c r="D8" s="50">
        <v>20.997941970825195</v>
      </c>
      <c r="E8" s="50">
        <v>26.516666412353516</v>
      </c>
      <c r="F8" s="51">
        <f t="shared" si="0"/>
        <v>5.5187244415283203</v>
      </c>
      <c r="G8" s="52">
        <f t="shared" si="1"/>
        <v>2.1812146467760033E-2</v>
      </c>
      <c r="H8" s="58"/>
      <c r="I8" s="58"/>
      <c r="J8" s="58"/>
      <c r="K8" s="58"/>
      <c r="L8" s="59"/>
      <c r="N8" s="30" t="s">
        <v>32</v>
      </c>
      <c r="O8">
        <f>C6</f>
        <v>36786</v>
      </c>
      <c r="P8" s="29">
        <v>1</v>
      </c>
      <c r="Q8" s="45">
        <f>L6</f>
        <v>52.263493525276616</v>
      </c>
    </row>
    <row r="9" spans="1:17" x14ac:dyDescent="0.25">
      <c r="A9" s="10">
        <v>4</v>
      </c>
      <c r="B9" s="48" t="s">
        <v>32</v>
      </c>
      <c r="C9" s="49">
        <f>C6</f>
        <v>36786</v>
      </c>
      <c r="D9" s="50">
        <v>21.015209197998047</v>
      </c>
      <c r="E9" s="50">
        <v>26.085840225219727</v>
      </c>
      <c r="F9" s="51">
        <f t="shared" si="0"/>
        <v>5.0706310272216797</v>
      </c>
      <c r="G9" s="52">
        <f t="shared" si="1"/>
        <v>2.9756919072130256E-2</v>
      </c>
      <c r="H9" s="51">
        <f>AVERAGE(G9:G11)</f>
        <v>2.9388264981167325E-2</v>
      </c>
      <c r="I9" s="51">
        <f>STDEV(G9:G11)</f>
        <v>6.2628099610734927E-3</v>
      </c>
      <c r="J9" s="51">
        <f>H9/H15</f>
        <v>0.46712032760871747</v>
      </c>
      <c r="K9" s="51">
        <f>I9/$H$15</f>
        <v>9.9546054952291588E-2</v>
      </c>
      <c r="L9" s="53">
        <f>(1-J9)*100</f>
        <v>53.28796723912825</v>
      </c>
      <c r="N9" s="30" t="s">
        <v>32</v>
      </c>
      <c r="O9" s="31">
        <f>C6</f>
        <v>36786</v>
      </c>
      <c r="P9" s="31">
        <v>2</v>
      </c>
      <c r="Q9" s="46">
        <f>L9</f>
        <v>53.28796723912825</v>
      </c>
    </row>
    <row r="10" spans="1:17" x14ac:dyDescent="0.25">
      <c r="A10" s="15">
        <v>5</v>
      </c>
      <c r="B10" s="54"/>
      <c r="C10" s="55" t="s">
        <v>37</v>
      </c>
      <c r="D10" s="50">
        <v>21.736251831054688</v>
      </c>
      <c r="E10" s="50">
        <v>26.553972244262695</v>
      </c>
      <c r="F10" s="51">
        <f t="shared" si="0"/>
        <v>4.8177204132080078</v>
      </c>
      <c r="G10" s="52">
        <f t="shared" si="1"/>
        <v>3.5458604931572511E-2</v>
      </c>
      <c r="H10" s="56"/>
      <c r="I10" s="56"/>
      <c r="J10" s="56"/>
      <c r="K10" s="56"/>
      <c r="L10" s="57"/>
      <c r="N10" s="32" t="s">
        <v>32</v>
      </c>
      <c r="O10" s="33">
        <f>C6</f>
        <v>36786</v>
      </c>
      <c r="P10" s="33">
        <v>3</v>
      </c>
      <c r="Q10" s="47">
        <f>L12</f>
        <v>54.308664121847869</v>
      </c>
    </row>
    <row r="11" spans="1:17" x14ac:dyDescent="0.25">
      <c r="A11" s="25">
        <v>6</v>
      </c>
      <c r="B11" s="60"/>
      <c r="C11" s="61"/>
      <c r="D11" s="50">
        <v>21.013181686401367</v>
      </c>
      <c r="E11" s="50">
        <v>26.458589553833008</v>
      </c>
      <c r="F11" s="51">
        <f t="shared" si="0"/>
        <v>5.4454078674316406</v>
      </c>
      <c r="G11" s="52">
        <f t="shared" si="1"/>
        <v>2.2949270939799201E-2</v>
      </c>
      <c r="H11" s="58"/>
      <c r="I11" s="58"/>
      <c r="J11" s="58"/>
      <c r="K11" s="58"/>
      <c r="L11" s="59"/>
      <c r="P11" t="s">
        <v>40</v>
      </c>
      <c r="Q11" s="44">
        <f>AVERAGE(Q8:Q10)</f>
        <v>53.286708295417576</v>
      </c>
    </row>
    <row r="12" spans="1:17" x14ac:dyDescent="0.25">
      <c r="A12" s="10">
        <v>7</v>
      </c>
      <c r="B12" s="48" t="s">
        <v>32</v>
      </c>
      <c r="C12" s="49">
        <f>C6</f>
        <v>36786</v>
      </c>
      <c r="D12" s="50">
        <v>20.994655609130859</v>
      </c>
      <c r="E12" s="50">
        <v>26.0662841796875</v>
      </c>
      <c r="F12" s="51">
        <f t="shared" si="0"/>
        <v>5.0716285705566406</v>
      </c>
      <c r="G12" s="52">
        <f t="shared" si="1"/>
        <v>2.9736350930243228E-2</v>
      </c>
      <c r="H12" s="51">
        <f>AVERAGE(G12:G14)</f>
        <v>2.8746106875816316E-2</v>
      </c>
      <c r="I12" s="51">
        <f>STDEV(G12:G14)</f>
        <v>5.433593948949534E-3</v>
      </c>
      <c r="J12" s="51">
        <f>H12/H15</f>
        <v>0.45691335878152128</v>
      </c>
      <c r="K12" s="51">
        <f>I12/$H$15</f>
        <v>8.636583980553296E-2</v>
      </c>
      <c r="L12" s="53">
        <f>(1-J12)*100</f>
        <v>54.308664121847869</v>
      </c>
      <c r="N12" s="28" t="s">
        <v>32</v>
      </c>
      <c r="O12" s="29">
        <f>C6</f>
        <v>36786</v>
      </c>
      <c r="P12" s="29">
        <v>1</v>
      </c>
      <c r="Q12" s="64">
        <f>L24</f>
        <v>44.114349677144403</v>
      </c>
    </row>
    <row r="13" spans="1:17" x14ac:dyDescent="0.25">
      <c r="A13" s="15">
        <v>8</v>
      </c>
      <c r="B13" s="54"/>
      <c r="C13" s="55" t="s">
        <v>38</v>
      </c>
      <c r="D13" s="50">
        <v>21.687690734863281</v>
      </c>
      <c r="E13" s="50">
        <v>26.582378387451172</v>
      </c>
      <c r="F13" s="51">
        <f t="shared" si="0"/>
        <v>4.8946876525878906</v>
      </c>
      <c r="G13" s="52">
        <f t="shared" si="1"/>
        <v>3.3616476972962488E-2</v>
      </c>
      <c r="H13" s="56"/>
      <c r="I13" s="56"/>
      <c r="J13" s="56"/>
      <c r="K13" s="56"/>
      <c r="L13" s="57"/>
      <c r="N13" s="30" t="s">
        <v>32</v>
      </c>
      <c r="O13" s="43">
        <f>C6</f>
        <v>36786</v>
      </c>
      <c r="P13" s="43">
        <v>2</v>
      </c>
      <c r="Q13" s="65">
        <f>L27</f>
        <v>42.704652585687576</v>
      </c>
    </row>
    <row r="14" spans="1:17" x14ac:dyDescent="0.25">
      <c r="A14" s="25">
        <v>9</v>
      </c>
      <c r="B14" s="60"/>
      <c r="C14" s="61"/>
      <c r="D14" s="50">
        <v>20.970161437988281</v>
      </c>
      <c r="E14" s="50">
        <v>26.419584274291992</v>
      </c>
      <c r="F14" s="51">
        <f t="shared" si="0"/>
        <v>5.4494228363037109</v>
      </c>
      <c r="G14" s="52">
        <f t="shared" si="1"/>
        <v>2.2885492724243228E-2</v>
      </c>
      <c r="H14" s="58"/>
      <c r="I14" s="58"/>
      <c r="J14" s="58"/>
      <c r="K14" s="58"/>
      <c r="L14" s="27"/>
      <c r="N14" s="32" t="s">
        <v>32</v>
      </c>
      <c r="O14" s="33">
        <f>C6</f>
        <v>36786</v>
      </c>
      <c r="P14" s="33">
        <v>3</v>
      </c>
      <c r="Q14" s="66">
        <f>L30</f>
        <v>46.941830583495673</v>
      </c>
    </row>
    <row r="15" spans="1:17" x14ac:dyDescent="0.25">
      <c r="A15" s="10">
        <v>10</v>
      </c>
      <c r="B15" s="48" t="s">
        <v>34</v>
      </c>
      <c r="C15" s="49">
        <v>36303</v>
      </c>
      <c r="D15" s="50">
        <v>21.349952697753906</v>
      </c>
      <c r="E15" s="50">
        <v>25.256179809570313</v>
      </c>
      <c r="F15" s="51">
        <f t="shared" si="0"/>
        <v>3.9062271118164062</v>
      </c>
      <c r="G15" s="52">
        <f t="shared" si="1"/>
        <v>6.6697333179090115E-2</v>
      </c>
      <c r="H15" s="51">
        <f>AVERAGE(G15:G17)</f>
        <v>6.2913693205371171E-2</v>
      </c>
      <c r="I15" s="51">
        <f>STDEV(G15:G17)</f>
        <v>3.9181169248761064E-3</v>
      </c>
      <c r="J15" s="51">
        <f>G15/H15</f>
        <v>1.0601401663286225</v>
      </c>
      <c r="K15" s="51"/>
      <c r="L15" s="38"/>
      <c r="P15" t="s">
        <v>40</v>
      </c>
      <c r="Q15" s="44">
        <f>AVERAGE(Q12:Q14)</f>
        <v>44.586944282109222</v>
      </c>
    </row>
    <row r="16" spans="1:17" x14ac:dyDescent="0.25">
      <c r="A16" s="15">
        <v>11</v>
      </c>
      <c r="B16" s="54" t="s">
        <v>33</v>
      </c>
      <c r="C16" s="55" t="s">
        <v>39</v>
      </c>
      <c r="D16" s="50">
        <v>21.273677825927734</v>
      </c>
      <c r="E16" s="50">
        <v>25.258293151855469</v>
      </c>
      <c r="F16" s="51">
        <f t="shared" si="0"/>
        <v>3.9846153259277344</v>
      </c>
      <c r="G16" s="52">
        <f t="shared" si="1"/>
        <v>6.317005655541702E-2</v>
      </c>
      <c r="H16" s="56"/>
      <c r="I16" s="56"/>
      <c r="J16" s="67">
        <f>G16/H15</f>
        <v>1.004074841850549</v>
      </c>
      <c r="K16" s="57"/>
      <c r="L16" s="40"/>
    </row>
    <row r="17" spans="1:21" x14ac:dyDescent="0.25">
      <c r="A17" s="25">
        <v>12</v>
      </c>
      <c r="B17" s="60"/>
      <c r="C17" s="61"/>
      <c r="D17" s="50">
        <v>21.262950897216797</v>
      </c>
      <c r="E17" s="50">
        <v>25.349184036254883</v>
      </c>
      <c r="F17" s="51">
        <f t="shared" si="0"/>
        <v>4.0862331390380859</v>
      </c>
      <c r="G17" s="52">
        <f t="shared" si="1"/>
        <v>5.8873689881606378E-2</v>
      </c>
      <c r="H17" s="58"/>
      <c r="I17" s="58"/>
      <c r="J17" s="67">
        <f>G17/H15</f>
        <v>0.93578499182082853</v>
      </c>
      <c r="K17" s="59"/>
      <c r="L17" s="41"/>
    </row>
    <row r="20" spans="1:21" x14ac:dyDescent="0.25">
      <c r="A20" s="1" t="s">
        <v>30</v>
      </c>
      <c r="P20" s="11"/>
      <c r="Q20" s="11"/>
      <c r="S20" s="31"/>
      <c r="T20" s="42"/>
      <c r="U20" s="19"/>
    </row>
    <row r="21" spans="1:21" x14ac:dyDescent="0.25">
      <c r="B21" s="63" t="s">
        <v>0</v>
      </c>
      <c r="C21" s="63" t="s">
        <v>1</v>
      </c>
      <c r="D21" s="63" t="s">
        <v>2</v>
      </c>
      <c r="E21" s="63" t="s">
        <v>3</v>
      </c>
      <c r="F21" s="63" t="s">
        <v>4</v>
      </c>
      <c r="G21" s="63" t="s">
        <v>5</v>
      </c>
      <c r="H21" s="63" t="s">
        <v>6</v>
      </c>
      <c r="I21" s="63" t="s">
        <v>7</v>
      </c>
      <c r="J21" s="63" t="s">
        <v>8</v>
      </c>
      <c r="K21" s="63" t="s">
        <v>9</v>
      </c>
      <c r="L21" s="63" t="s">
        <v>10</v>
      </c>
      <c r="P21" s="11"/>
      <c r="Q21" s="11"/>
      <c r="S21" s="31"/>
      <c r="T21" s="42"/>
      <c r="U21" s="19"/>
    </row>
    <row r="22" spans="1:21" ht="60" x14ac:dyDescent="0.25">
      <c r="A22" s="2"/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17</v>
      </c>
      <c r="I22" s="3" t="s">
        <v>18</v>
      </c>
      <c r="J22" s="3" t="s">
        <v>19</v>
      </c>
      <c r="K22" s="3" t="s">
        <v>20</v>
      </c>
      <c r="L22" s="4" t="s">
        <v>21</v>
      </c>
      <c r="T22" s="19"/>
      <c r="U22" s="19"/>
    </row>
    <row r="23" spans="1:21" ht="30" x14ac:dyDescent="0.25">
      <c r="A23" s="5"/>
      <c r="B23" s="6"/>
      <c r="C23" s="7"/>
      <c r="D23" s="8"/>
      <c r="E23" s="8"/>
      <c r="F23" s="9" t="s">
        <v>22</v>
      </c>
      <c r="G23" s="9" t="s">
        <v>23</v>
      </c>
      <c r="H23" s="9" t="s">
        <v>24</v>
      </c>
      <c r="I23" s="9" t="s">
        <v>25</v>
      </c>
      <c r="J23" s="9" t="s">
        <v>26</v>
      </c>
      <c r="K23" s="9" t="s">
        <v>41</v>
      </c>
      <c r="L23" s="9" t="s">
        <v>27</v>
      </c>
      <c r="S23" s="31"/>
      <c r="T23" s="42"/>
      <c r="U23" s="19"/>
    </row>
    <row r="24" spans="1:21" x14ac:dyDescent="0.25">
      <c r="A24" s="10">
        <v>1</v>
      </c>
      <c r="B24" s="48" t="s">
        <v>32</v>
      </c>
      <c r="C24" s="49">
        <f>C6</f>
        <v>36786</v>
      </c>
      <c r="D24" s="50">
        <v>21.663915634155273</v>
      </c>
      <c r="E24" s="50">
        <v>24.975921630859375</v>
      </c>
      <c r="F24" s="51">
        <f>E24-D24</f>
        <v>3.3120059967041016</v>
      </c>
      <c r="G24" s="52">
        <f>2^-F24</f>
        <v>0.10069011785182702</v>
      </c>
      <c r="H24" s="51">
        <f>AVERAGE(G24:G26)</f>
        <v>7.8277790587925736E-2</v>
      </c>
      <c r="I24" s="51">
        <f>STDEV(G24:G26)</f>
        <v>1.9593655860433632E-2</v>
      </c>
      <c r="J24" s="51">
        <f>H24/H33</f>
        <v>0.55885650322855596</v>
      </c>
      <c r="K24" s="51">
        <f>I24/$H$33</f>
        <v>0.13988695794020886</v>
      </c>
      <c r="L24" s="53">
        <f>(1-J24)*100</f>
        <v>44.114349677144403</v>
      </c>
      <c r="T24" s="19"/>
      <c r="U24" s="19"/>
    </row>
    <row r="25" spans="1:21" x14ac:dyDescent="0.25">
      <c r="A25" s="15">
        <v>2</v>
      </c>
      <c r="B25" s="54"/>
      <c r="C25" s="55" t="s">
        <v>39</v>
      </c>
      <c r="D25" s="50">
        <v>21.709941864013672</v>
      </c>
      <c r="E25" s="50">
        <v>25.551591873168945</v>
      </c>
      <c r="F25" s="51">
        <f t="shared" ref="F25:F35" si="2">E25-D25</f>
        <v>3.8416500091552734</v>
      </c>
      <c r="G25" s="52">
        <f t="shared" ref="G25:G35" si="3">2^-F25</f>
        <v>6.9750626757943537E-2</v>
      </c>
      <c r="H25" s="56"/>
      <c r="I25" s="56"/>
      <c r="J25" s="56"/>
      <c r="K25" s="56"/>
      <c r="L25" s="57"/>
      <c r="S25" s="31"/>
      <c r="T25" s="42"/>
      <c r="U25" s="19"/>
    </row>
    <row r="26" spans="1:21" x14ac:dyDescent="0.25">
      <c r="A26" s="25">
        <v>3</v>
      </c>
      <c r="B26" s="54"/>
      <c r="C26" s="55"/>
      <c r="D26" s="50">
        <v>20.621831893920898</v>
      </c>
      <c r="E26" s="50">
        <v>24.578792572021484</v>
      </c>
      <c r="F26" s="51">
        <f t="shared" si="2"/>
        <v>3.9569606781005859</v>
      </c>
      <c r="G26" s="52">
        <f t="shared" si="3"/>
        <v>6.4392627154006662E-2</v>
      </c>
      <c r="H26" s="58"/>
      <c r="I26" s="58"/>
      <c r="J26" s="58"/>
      <c r="K26" s="58"/>
      <c r="L26" s="59"/>
      <c r="S26" s="31"/>
      <c r="T26" s="42"/>
      <c r="U26" s="19"/>
    </row>
    <row r="27" spans="1:21" x14ac:dyDescent="0.25">
      <c r="A27" s="10">
        <v>4</v>
      </c>
      <c r="B27" s="48" t="s">
        <v>32</v>
      </c>
      <c r="C27" s="49">
        <f>C6</f>
        <v>36786</v>
      </c>
      <c r="D27" s="50">
        <v>21.707311630249023</v>
      </c>
      <c r="E27" s="50">
        <v>24.942230224609375</v>
      </c>
      <c r="F27" s="51">
        <f t="shared" si="2"/>
        <v>3.2349185943603516</v>
      </c>
      <c r="G27" s="52">
        <f t="shared" si="3"/>
        <v>0.10621661811165373</v>
      </c>
      <c r="H27" s="51">
        <f>AVERAGE(G27:G29)</f>
        <v>8.0252322029896558E-2</v>
      </c>
      <c r="I27" s="51">
        <f>STDEV(G27:G29)</f>
        <v>2.2960270962985193E-2</v>
      </c>
      <c r="J27" s="51">
        <f>H27/H33</f>
        <v>0.57295347414312425</v>
      </c>
      <c r="K27" s="51">
        <f>I27/$H$33</f>
        <v>0.16392257174327171</v>
      </c>
      <c r="L27" s="53">
        <f>(1-J27)*100</f>
        <v>42.704652585687576</v>
      </c>
      <c r="S27" s="31"/>
      <c r="T27" s="42"/>
      <c r="U27" s="19"/>
    </row>
    <row r="28" spans="1:21" x14ac:dyDescent="0.25">
      <c r="A28" s="15">
        <v>5</v>
      </c>
      <c r="B28" s="54"/>
      <c r="C28" s="55" t="s">
        <v>37</v>
      </c>
      <c r="D28" s="50">
        <v>21.706987380981445</v>
      </c>
      <c r="E28" s="50">
        <v>25.504570007324219</v>
      </c>
      <c r="F28" s="51">
        <f t="shared" si="2"/>
        <v>3.7975826263427734</v>
      </c>
      <c r="G28" s="52">
        <f t="shared" si="3"/>
        <v>7.1914045157325468E-2</v>
      </c>
      <c r="H28" s="56"/>
      <c r="I28" s="56"/>
      <c r="J28" s="56"/>
      <c r="K28" s="56"/>
      <c r="L28" s="57"/>
    </row>
    <row r="29" spans="1:21" x14ac:dyDescent="0.25">
      <c r="A29" s="25">
        <v>6</v>
      </c>
      <c r="B29" s="60"/>
      <c r="C29" s="61"/>
      <c r="D29" s="50">
        <v>20.600057601928711</v>
      </c>
      <c r="E29" s="50">
        <v>24.597145080566406</v>
      </c>
      <c r="F29" s="51">
        <f t="shared" si="2"/>
        <v>3.9970874786376953</v>
      </c>
      <c r="G29" s="52">
        <f t="shared" si="3"/>
        <v>6.2626302820710494E-2</v>
      </c>
      <c r="H29" s="58"/>
      <c r="I29" s="58"/>
      <c r="J29" s="58"/>
      <c r="K29" s="58"/>
      <c r="L29" s="59"/>
    </row>
    <row r="30" spans="1:21" x14ac:dyDescent="0.25">
      <c r="A30" s="10">
        <v>7</v>
      </c>
      <c r="B30" s="48" t="s">
        <v>32</v>
      </c>
      <c r="C30" s="49">
        <f>C6</f>
        <v>36786</v>
      </c>
      <c r="D30" s="50">
        <v>21.633316040039063</v>
      </c>
      <c r="E30" s="50">
        <v>25.029468536376953</v>
      </c>
      <c r="F30" s="51">
        <f t="shared" si="2"/>
        <v>3.3961524963378906</v>
      </c>
      <c r="G30" s="52">
        <f t="shared" si="3"/>
        <v>9.4985262823563746E-2</v>
      </c>
      <c r="H30" s="51">
        <f>AVERAGE(G30:G32)</f>
        <v>7.4317400809868414E-2</v>
      </c>
      <c r="I30" s="51">
        <f>STDEV(G30:G32)</f>
        <v>1.8341291397751473E-2</v>
      </c>
      <c r="J30" s="51">
        <f>H30/H33</f>
        <v>0.5305816941650433</v>
      </c>
      <c r="K30" s="51">
        <f>I30/$H$33</f>
        <v>0.13094582637370014</v>
      </c>
      <c r="L30" s="53">
        <f>(1-J30)*100</f>
        <v>46.941830583495673</v>
      </c>
    </row>
    <row r="31" spans="1:21" x14ac:dyDescent="0.25">
      <c r="A31" s="15">
        <v>8</v>
      </c>
      <c r="B31" s="54"/>
      <c r="C31" s="55" t="s">
        <v>38</v>
      </c>
      <c r="D31" s="50">
        <v>21.650035858154297</v>
      </c>
      <c r="E31" s="50">
        <v>25.528621673583984</v>
      </c>
      <c r="F31" s="51">
        <f t="shared" si="2"/>
        <v>3.8785858154296875</v>
      </c>
      <c r="G31" s="52">
        <f t="shared" si="3"/>
        <v>6.7987540228771376E-2</v>
      </c>
      <c r="H31" s="56"/>
      <c r="I31" s="56"/>
      <c r="J31" s="56"/>
      <c r="K31" s="56"/>
      <c r="L31" s="57"/>
    </row>
    <row r="32" spans="1:21" x14ac:dyDescent="0.25">
      <c r="A32" s="25">
        <v>9</v>
      </c>
      <c r="B32" s="60"/>
      <c r="C32" s="61"/>
      <c r="D32" s="50">
        <v>20.562231063842773</v>
      </c>
      <c r="E32" s="50">
        <v>24.621620178222656</v>
      </c>
      <c r="F32" s="51">
        <f t="shared" si="2"/>
        <v>4.0593891143798828</v>
      </c>
      <c r="G32" s="52">
        <f t="shared" si="3"/>
        <v>5.9979399377270086E-2</v>
      </c>
      <c r="H32" s="58"/>
      <c r="I32" s="58"/>
      <c r="J32" s="58"/>
      <c r="K32" s="58"/>
      <c r="L32" s="27"/>
    </row>
    <row r="33" spans="1:12" x14ac:dyDescent="0.25">
      <c r="A33" s="10">
        <v>10</v>
      </c>
      <c r="B33" s="48" t="s">
        <v>34</v>
      </c>
      <c r="C33" s="49">
        <v>36303</v>
      </c>
      <c r="D33" s="50">
        <v>20.881404876708984</v>
      </c>
      <c r="E33" s="50">
        <v>23.721427917480469</v>
      </c>
      <c r="F33" s="51">
        <f t="shared" si="2"/>
        <v>2.8400230407714844</v>
      </c>
      <c r="G33" s="52">
        <f t="shared" si="3"/>
        <v>0.13965866180219716</v>
      </c>
      <c r="H33" s="51">
        <f>AVERAGE(G33:G35)</f>
        <v>0.14006778150689678</v>
      </c>
      <c r="I33" s="51">
        <f>STDEV(G33:G35)</f>
        <v>5.4259854491477376E-3</v>
      </c>
      <c r="J33" s="51">
        <f>G33/H33</f>
        <v>0.99707913054452513</v>
      </c>
      <c r="K33" s="51"/>
      <c r="L33" s="38"/>
    </row>
    <row r="34" spans="1:12" x14ac:dyDescent="0.25">
      <c r="A34" s="15">
        <v>11</v>
      </c>
      <c r="B34" s="54" t="s">
        <v>33</v>
      </c>
      <c r="C34" s="55" t="s">
        <v>39</v>
      </c>
      <c r="D34" s="50">
        <v>20.842084884643555</v>
      </c>
      <c r="E34" s="50">
        <v>23.732572555541992</v>
      </c>
      <c r="F34" s="51">
        <f t="shared" si="2"/>
        <v>2.8904876708984375</v>
      </c>
      <c r="G34" s="52">
        <f t="shared" si="3"/>
        <v>0.13485793613846908</v>
      </c>
      <c r="H34" s="56"/>
      <c r="I34" s="56"/>
      <c r="J34" s="67">
        <f>G34/H33</f>
        <v>0.96280482697463754</v>
      </c>
      <c r="K34" s="57"/>
      <c r="L34" s="40"/>
    </row>
    <row r="35" spans="1:12" x14ac:dyDescent="0.25">
      <c r="A35" s="25">
        <v>12</v>
      </c>
      <c r="B35" s="60"/>
      <c r="C35" s="61"/>
      <c r="D35" s="50">
        <v>20.902126312255859</v>
      </c>
      <c r="E35" s="50">
        <v>23.681184768676758</v>
      </c>
      <c r="F35" s="51">
        <f t="shared" si="2"/>
        <v>2.7790584564208984</v>
      </c>
      <c r="G35" s="52">
        <f t="shared" si="3"/>
        <v>0.14568674658002412</v>
      </c>
      <c r="H35" s="58"/>
      <c r="I35" s="58"/>
      <c r="J35" s="67">
        <f>G35/H33</f>
        <v>1.0401160424808376</v>
      </c>
      <c r="K35" s="59"/>
      <c r="L35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35211-brm</vt:lpstr>
      <vt:lpstr>35447-osa</vt:lpstr>
      <vt:lpstr>32372-Snr1</vt:lpstr>
      <vt:lpstr>34351-SMC1</vt:lpstr>
      <vt:lpstr>60017-SMC3</vt:lpstr>
      <vt:lpstr>36786-vtd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2019-09-03T14:19:54Z</dcterms:created>
  <dcterms:modified xsi:type="dcterms:W3CDTF">2022-06-02T16:59:29Z</dcterms:modified>
</cp:coreProperties>
</file>