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Research\CS_BB\Manuscripts\2022\Raw_Data\Coregulated_Genes\"/>
    </mc:Choice>
  </mc:AlternateContent>
  <bookViews>
    <workbookView xWindow="29775" yWindow="1710" windowWidth="21585" windowHeight="11400" activeTab="5"/>
  </bookViews>
  <sheets>
    <sheet name="55690-CG5877" sheetId="1" r:id="rId1"/>
    <sheet name="56014-Alp10" sheetId="4" r:id="rId2"/>
    <sheet name="66945-CG40485" sheetId="7" r:id="rId3"/>
    <sheet name="80387-IntS12" sheetId="10" r:id="rId4"/>
    <sheet name="62872-Mal-A4" sheetId="11" r:id="rId5"/>
    <sheet name="64498-odc1" sheetId="1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1" l="1"/>
  <c r="Q8" i="11"/>
  <c r="L6" i="11"/>
  <c r="F6" i="11"/>
  <c r="G6" i="11" s="1"/>
  <c r="F7" i="11"/>
  <c r="G7" i="11" s="1"/>
  <c r="F9" i="11"/>
  <c r="G9" i="11" s="1"/>
  <c r="F10" i="11"/>
  <c r="G10" i="11" s="1"/>
  <c r="I9" i="11" l="1"/>
  <c r="K9" i="11" s="1"/>
  <c r="H9" i="11"/>
  <c r="J9" i="11" s="1"/>
  <c r="L9" i="11" s="1"/>
  <c r="H6" i="11"/>
  <c r="J6" i="11" s="1"/>
  <c r="I6" i="11"/>
  <c r="K6" i="11" s="1"/>
  <c r="Q8" i="14"/>
  <c r="F41" i="14"/>
  <c r="G41" i="14" s="1"/>
  <c r="F40" i="14"/>
  <c r="G40" i="14" s="1"/>
  <c r="F39" i="14"/>
  <c r="G39" i="14" s="1"/>
  <c r="F38" i="14"/>
  <c r="G38" i="14" s="1"/>
  <c r="F37" i="14"/>
  <c r="G37" i="14" s="1"/>
  <c r="F36" i="14"/>
  <c r="G36" i="14" s="1"/>
  <c r="F34" i="14"/>
  <c r="G34" i="14" s="1"/>
  <c r="F33" i="14"/>
  <c r="G33" i="14" s="1"/>
  <c r="F31" i="14"/>
  <c r="G31" i="14" s="1"/>
  <c r="F30" i="14"/>
  <c r="G30" i="14" s="1"/>
  <c r="F28" i="14"/>
  <c r="G28" i="14" s="1"/>
  <c r="F27" i="14"/>
  <c r="G27" i="14" s="1"/>
  <c r="F20" i="14"/>
  <c r="G20" i="14" s="1"/>
  <c r="F19" i="14"/>
  <c r="G19" i="14" s="1"/>
  <c r="F18" i="14"/>
  <c r="G18" i="14" s="1"/>
  <c r="F17" i="14"/>
  <c r="G17" i="14" s="1"/>
  <c r="F16" i="14"/>
  <c r="G16" i="14" s="1"/>
  <c r="F15" i="14"/>
  <c r="G15" i="14" s="1"/>
  <c r="F13" i="14"/>
  <c r="G13" i="14" s="1"/>
  <c r="O12" i="14"/>
  <c r="F12" i="14"/>
  <c r="G12" i="14" s="1"/>
  <c r="O10" i="14"/>
  <c r="O14" i="14" s="1"/>
  <c r="F10" i="14"/>
  <c r="G10" i="14" s="1"/>
  <c r="O9" i="14"/>
  <c r="O13" i="14" s="1"/>
  <c r="F9" i="14"/>
  <c r="G9" i="14" s="1"/>
  <c r="O8" i="14"/>
  <c r="F7" i="14"/>
  <c r="G7" i="14" s="1"/>
  <c r="F6" i="14"/>
  <c r="G6" i="14" s="1"/>
  <c r="H15" i="14" l="1"/>
  <c r="I6" i="14"/>
  <c r="H6" i="14"/>
  <c r="H19" i="14"/>
  <c r="I36" i="14"/>
  <c r="H36" i="14"/>
  <c r="I38" i="14"/>
  <c r="H38" i="14"/>
  <c r="I30" i="14"/>
  <c r="H30" i="14"/>
  <c r="I9" i="14"/>
  <c r="K9" i="14" s="1"/>
  <c r="H9" i="14"/>
  <c r="I40" i="14"/>
  <c r="H40" i="14"/>
  <c r="I12" i="14"/>
  <c r="H12" i="14"/>
  <c r="I27" i="14"/>
  <c r="H27" i="14"/>
  <c r="H17" i="14"/>
  <c r="H33" i="14"/>
  <c r="I33" i="14"/>
  <c r="F41" i="11"/>
  <c r="G41" i="11" s="1"/>
  <c r="F40" i="11"/>
  <c r="G40" i="11" s="1"/>
  <c r="F39" i="11"/>
  <c r="G39" i="11" s="1"/>
  <c r="F38" i="11"/>
  <c r="G38" i="11" s="1"/>
  <c r="I38" i="11" s="1"/>
  <c r="F37" i="11"/>
  <c r="G37" i="11" s="1"/>
  <c r="F36" i="11"/>
  <c r="G36" i="11" s="1"/>
  <c r="F34" i="11"/>
  <c r="G34" i="11" s="1"/>
  <c r="F33" i="11"/>
  <c r="G33" i="11" s="1"/>
  <c r="F31" i="11"/>
  <c r="G31" i="11" s="1"/>
  <c r="F30" i="11"/>
  <c r="G30" i="11" s="1"/>
  <c r="F28" i="11"/>
  <c r="G28" i="11" s="1"/>
  <c r="F27" i="11"/>
  <c r="G27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H15" i="11" s="1"/>
  <c r="O12" i="11"/>
  <c r="O9" i="11"/>
  <c r="O13" i="11" s="1"/>
  <c r="O8" i="11"/>
  <c r="G34" i="10"/>
  <c r="G28" i="10"/>
  <c r="G27" i="10"/>
  <c r="F41" i="10"/>
  <c r="G41" i="10" s="1"/>
  <c r="F40" i="10"/>
  <c r="F39" i="10"/>
  <c r="G39" i="10" s="1"/>
  <c r="F38" i="10"/>
  <c r="G38" i="10" s="1"/>
  <c r="F37" i="10"/>
  <c r="G37" i="10" s="1"/>
  <c r="F36" i="10"/>
  <c r="F34" i="10"/>
  <c r="F33" i="10"/>
  <c r="G33" i="10" s="1"/>
  <c r="I33" i="10" s="1"/>
  <c r="F31" i="10"/>
  <c r="G31" i="10" s="1"/>
  <c r="F30" i="10"/>
  <c r="G30" i="10" s="1"/>
  <c r="F28" i="10"/>
  <c r="F27" i="10"/>
  <c r="F20" i="10"/>
  <c r="G20" i="10" s="1"/>
  <c r="F19" i="10"/>
  <c r="G19" i="10" s="1"/>
  <c r="F18" i="10"/>
  <c r="G18" i="10" s="1"/>
  <c r="F17" i="10"/>
  <c r="G17" i="10" s="1"/>
  <c r="F16" i="10"/>
  <c r="G16" i="10" s="1"/>
  <c r="G15" i="10"/>
  <c r="F15" i="10"/>
  <c r="F13" i="10"/>
  <c r="G13" i="10" s="1"/>
  <c r="O12" i="10"/>
  <c r="F12" i="10"/>
  <c r="G12" i="10" s="1"/>
  <c r="O10" i="10"/>
  <c r="O14" i="10" s="1"/>
  <c r="F10" i="10"/>
  <c r="G10" i="10" s="1"/>
  <c r="O9" i="10"/>
  <c r="O13" i="10" s="1"/>
  <c r="F9" i="10"/>
  <c r="G9" i="10" s="1"/>
  <c r="O8" i="10"/>
  <c r="F7" i="10"/>
  <c r="G7" i="10" s="1"/>
  <c r="F6" i="10"/>
  <c r="G6" i="10" s="1"/>
  <c r="K12" i="14" l="1"/>
  <c r="K6" i="14"/>
  <c r="H21" i="14"/>
  <c r="J12" i="14" s="1"/>
  <c r="L12" i="14" s="1"/>
  <c r="Q10" i="14" s="1"/>
  <c r="H42" i="14"/>
  <c r="K33" i="14" s="1"/>
  <c r="J9" i="14"/>
  <c r="L9" i="14" s="1"/>
  <c r="Q9" i="14" s="1"/>
  <c r="H36" i="10"/>
  <c r="G36" i="10"/>
  <c r="H40" i="10"/>
  <c r="G40" i="10"/>
  <c r="I40" i="10" s="1"/>
  <c r="H19" i="11"/>
  <c r="H36" i="11"/>
  <c r="I36" i="11"/>
  <c r="I33" i="11"/>
  <c r="H33" i="11"/>
  <c r="H40" i="11"/>
  <c r="I40" i="11"/>
  <c r="H27" i="11"/>
  <c r="I27" i="11"/>
  <c r="H17" i="11"/>
  <c r="I30" i="11"/>
  <c r="H30" i="11"/>
  <c r="H38" i="11"/>
  <c r="H17" i="10"/>
  <c r="H21" i="10" s="1"/>
  <c r="H19" i="10"/>
  <c r="H15" i="10"/>
  <c r="H33" i="10"/>
  <c r="I30" i="10"/>
  <c r="H30" i="10"/>
  <c r="H6" i="10"/>
  <c r="I6" i="10"/>
  <c r="I9" i="10"/>
  <c r="I12" i="10"/>
  <c r="H12" i="10"/>
  <c r="I27" i="10"/>
  <c r="H27" i="10"/>
  <c r="I38" i="10"/>
  <c r="H38" i="10"/>
  <c r="H42" i="10" s="1"/>
  <c r="I36" i="10"/>
  <c r="H9" i="10"/>
  <c r="F41" i="7"/>
  <c r="G41" i="7" s="1"/>
  <c r="F40" i="7"/>
  <c r="G40" i="7" s="1"/>
  <c r="F39" i="7"/>
  <c r="G39" i="7" s="1"/>
  <c r="F38" i="7"/>
  <c r="G38" i="7" s="1"/>
  <c r="F37" i="7"/>
  <c r="G37" i="7" s="1"/>
  <c r="F36" i="7"/>
  <c r="G36" i="7" s="1"/>
  <c r="F34" i="7"/>
  <c r="G34" i="7" s="1"/>
  <c r="F33" i="7"/>
  <c r="G33" i="7" s="1"/>
  <c r="F31" i="7"/>
  <c r="G31" i="7" s="1"/>
  <c r="F30" i="7"/>
  <c r="G30" i="7" s="1"/>
  <c r="F28" i="7"/>
  <c r="G28" i="7" s="1"/>
  <c r="F27" i="7"/>
  <c r="G27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H15" i="7" s="1"/>
  <c r="G13" i="7"/>
  <c r="F13" i="7"/>
  <c r="O12" i="7"/>
  <c r="F12" i="7"/>
  <c r="G12" i="7" s="1"/>
  <c r="O10" i="7"/>
  <c r="O14" i="7" s="1"/>
  <c r="F10" i="7"/>
  <c r="G10" i="7" s="1"/>
  <c r="O9" i="7"/>
  <c r="O13" i="7" s="1"/>
  <c r="F9" i="7"/>
  <c r="G9" i="7" s="1"/>
  <c r="O8" i="7"/>
  <c r="F7" i="7"/>
  <c r="G7" i="7" s="1"/>
  <c r="F6" i="7"/>
  <c r="G6" i="7" s="1"/>
  <c r="F41" i="4"/>
  <c r="G41" i="4" s="1"/>
  <c r="F40" i="4"/>
  <c r="G40" i="4" s="1"/>
  <c r="F39" i="4"/>
  <c r="G39" i="4" s="1"/>
  <c r="F38" i="4"/>
  <c r="G38" i="4" s="1"/>
  <c r="I38" i="4" s="1"/>
  <c r="F37" i="4"/>
  <c r="G37" i="4" s="1"/>
  <c r="F36" i="4"/>
  <c r="G36" i="4" s="1"/>
  <c r="F34" i="4"/>
  <c r="G34" i="4" s="1"/>
  <c r="F33" i="4"/>
  <c r="G33" i="4" s="1"/>
  <c r="F31" i="4"/>
  <c r="G31" i="4" s="1"/>
  <c r="F30" i="4"/>
  <c r="G30" i="4" s="1"/>
  <c r="F28" i="4"/>
  <c r="G28" i="4" s="1"/>
  <c r="F27" i="4"/>
  <c r="G27" i="4" s="1"/>
  <c r="F20" i="4"/>
  <c r="G20" i="4" s="1"/>
  <c r="F19" i="4"/>
  <c r="G19" i="4" s="1"/>
  <c r="F18" i="4"/>
  <c r="G18" i="4" s="1"/>
  <c r="F17" i="4"/>
  <c r="G17" i="4" s="1"/>
  <c r="H17" i="4" s="1"/>
  <c r="F16" i="4"/>
  <c r="G16" i="4" s="1"/>
  <c r="F15" i="4"/>
  <c r="G15" i="4" s="1"/>
  <c r="F13" i="4"/>
  <c r="G13" i="4" s="1"/>
  <c r="O12" i="4"/>
  <c r="F12" i="4"/>
  <c r="G12" i="4" s="1"/>
  <c r="O10" i="4"/>
  <c r="O14" i="4" s="1"/>
  <c r="F10" i="4"/>
  <c r="G10" i="4" s="1"/>
  <c r="O9" i="4"/>
  <c r="O13" i="4" s="1"/>
  <c r="F9" i="4"/>
  <c r="G9" i="4" s="1"/>
  <c r="O8" i="4"/>
  <c r="F7" i="4"/>
  <c r="G7" i="4" s="1"/>
  <c r="F6" i="4"/>
  <c r="G6" i="4" s="1"/>
  <c r="J6" i="14" l="1"/>
  <c r="L6" i="14" s="1"/>
  <c r="J33" i="14"/>
  <c r="L33" i="14" s="1"/>
  <c r="Q14" i="14" s="1"/>
  <c r="K30" i="14"/>
  <c r="J30" i="14"/>
  <c r="L30" i="14" s="1"/>
  <c r="Q13" i="14" s="1"/>
  <c r="K27" i="14"/>
  <c r="J27" i="14"/>
  <c r="L27" i="14" s="1"/>
  <c r="Q12" i="14" s="1"/>
  <c r="Q11" i="14"/>
  <c r="K6" i="10"/>
  <c r="H21" i="11"/>
  <c r="I38" i="7"/>
  <c r="H42" i="11"/>
  <c r="K33" i="11" s="1"/>
  <c r="K12" i="10"/>
  <c r="K9" i="10"/>
  <c r="J9" i="10"/>
  <c r="L9" i="10" s="1"/>
  <c r="Q9" i="10" s="1"/>
  <c r="J12" i="10"/>
  <c r="L12" i="10" s="1"/>
  <c r="Q10" i="10" s="1"/>
  <c r="J6" i="10"/>
  <c r="L6" i="10" s="1"/>
  <c r="Q8" i="10" s="1"/>
  <c r="K33" i="10"/>
  <c r="J33" i="10"/>
  <c r="L33" i="10" s="1"/>
  <c r="Q14" i="10" s="1"/>
  <c r="J27" i="10"/>
  <c r="L27" i="10" s="1"/>
  <c r="Q12" i="10" s="1"/>
  <c r="K27" i="10"/>
  <c r="J30" i="10"/>
  <c r="L30" i="10" s="1"/>
  <c r="Q13" i="10" s="1"/>
  <c r="K30" i="10"/>
  <c r="I30" i="7"/>
  <c r="H12" i="7"/>
  <c r="I12" i="7"/>
  <c r="K12" i="7" s="1"/>
  <c r="H27" i="7"/>
  <c r="H17" i="7"/>
  <c r="H19" i="7"/>
  <c r="H6" i="7"/>
  <c r="I6" i="7"/>
  <c r="K6" i="7" s="1"/>
  <c r="H36" i="7"/>
  <c r="I36" i="7"/>
  <c r="H40" i="7"/>
  <c r="I40" i="7"/>
  <c r="I33" i="7"/>
  <c r="H33" i="7"/>
  <c r="I9" i="7"/>
  <c r="K9" i="7" s="1"/>
  <c r="H9" i="7"/>
  <c r="I27" i="7"/>
  <c r="H30" i="7"/>
  <c r="H38" i="7"/>
  <c r="H6" i="4"/>
  <c r="H15" i="4"/>
  <c r="H19" i="4"/>
  <c r="I6" i="4"/>
  <c r="H36" i="4"/>
  <c r="I36" i="4"/>
  <c r="I9" i="4"/>
  <c r="H9" i="4"/>
  <c r="H12" i="4"/>
  <c r="I12" i="4"/>
  <c r="K12" i="4" s="1"/>
  <c r="I33" i="4"/>
  <c r="H33" i="4"/>
  <c r="H40" i="4"/>
  <c r="I40" i="4"/>
  <c r="I27" i="4"/>
  <c r="H27" i="4"/>
  <c r="I30" i="4"/>
  <c r="H30" i="4"/>
  <c r="H38" i="4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1" i="1"/>
  <c r="G31" i="1" s="1"/>
  <c r="F30" i="1"/>
  <c r="G30" i="1" s="1"/>
  <c r="F28" i="1"/>
  <c r="G28" i="1" s="1"/>
  <c r="F27" i="1"/>
  <c r="G27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3" i="1"/>
  <c r="G13" i="1" s="1"/>
  <c r="O12" i="1"/>
  <c r="F12" i="1"/>
  <c r="G12" i="1" s="1"/>
  <c r="O10" i="1"/>
  <c r="F10" i="1"/>
  <c r="G10" i="1" s="1"/>
  <c r="O9" i="1"/>
  <c r="O13" i="1" s="1"/>
  <c r="F9" i="1"/>
  <c r="G9" i="1" s="1"/>
  <c r="O8" i="1"/>
  <c r="F7" i="1"/>
  <c r="G7" i="1" s="1"/>
  <c r="F6" i="1"/>
  <c r="G6" i="1" s="1"/>
  <c r="Q15" i="14" l="1"/>
  <c r="K6" i="4"/>
  <c r="J33" i="11"/>
  <c r="L33" i="11" s="1"/>
  <c r="Q14" i="11" s="1"/>
  <c r="J30" i="11"/>
  <c r="L30" i="11" s="1"/>
  <c r="Q13" i="11" s="1"/>
  <c r="K27" i="11"/>
  <c r="K30" i="11"/>
  <c r="J27" i="11"/>
  <c r="L27" i="11" s="1"/>
  <c r="Q12" i="11" s="1"/>
  <c r="Q11" i="11"/>
  <c r="Q11" i="10"/>
  <c r="Q15" i="10"/>
  <c r="H21" i="7"/>
  <c r="J12" i="7" s="1"/>
  <c r="L12" i="7" s="1"/>
  <c r="Q10" i="7" s="1"/>
  <c r="H42" i="7"/>
  <c r="J27" i="7" s="1"/>
  <c r="L27" i="7" s="1"/>
  <c r="Q12" i="7" s="1"/>
  <c r="H21" i="4"/>
  <c r="J6" i="4" s="1"/>
  <c r="L6" i="4" s="1"/>
  <c r="Q8" i="4" s="1"/>
  <c r="K9" i="4"/>
  <c r="H42" i="4"/>
  <c r="K33" i="4" s="1"/>
  <c r="H19" i="1"/>
  <c r="H17" i="1"/>
  <c r="H9" i="1"/>
  <c r="I9" i="1"/>
  <c r="H15" i="1"/>
  <c r="I27" i="1"/>
  <c r="H6" i="1"/>
  <c r="I6" i="1"/>
  <c r="I38" i="1"/>
  <c r="H38" i="1"/>
  <c r="I12" i="1"/>
  <c r="H36" i="1"/>
  <c r="H42" i="1" s="1"/>
  <c r="I36" i="1"/>
  <c r="I30" i="1"/>
  <c r="H30" i="1"/>
  <c r="I40" i="1"/>
  <c r="H40" i="1"/>
  <c r="H12" i="1"/>
  <c r="H27" i="1"/>
  <c r="J12" i="4" l="1"/>
  <c r="L12" i="4" s="1"/>
  <c r="Q10" i="4" s="1"/>
  <c r="Q15" i="11"/>
  <c r="K30" i="7"/>
  <c r="K27" i="7"/>
  <c r="J33" i="7"/>
  <c r="L33" i="7" s="1"/>
  <c r="Q14" i="7" s="1"/>
  <c r="J30" i="7"/>
  <c r="L30" i="7" s="1"/>
  <c r="Q13" i="7" s="1"/>
  <c r="Q15" i="7" s="1"/>
  <c r="K33" i="7"/>
  <c r="J6" i="7"/>
  <c r="L6" i="7" s="1"/>
  <c r="Q8" i="7" s="1"/>
  <c r="J9" i="7"/>
  <c r="L9" i="7" s="1"/>
  <c r="Q9" i="7" s="1"/>
  <c r="J9" i="4"/>
  <c r="L9" i="4" s="1"/>
  <c r="Q9" i="4" s="1"/>
  <c r="Q11" i="4" s="1"/>
  <c r="J27" i="4"/>
  <c r="L27" i="4" s="1"/>
  <c r="Q12" i="4" s="1"/>
  <c r="K27" i="4"/>
  <c r="J33" i="4"/>
  <c r="L33" i="4" s="1"/>
  <c r="Q14" i="4" s="1"/>
  <c r="J30" i="4"/>
  <c r="L30" i="4" s="1"/>
  <c r="Q13" i="4" s="1"/>
  <c r="K30" i="4"/>
  <c r="H21" i="1"/>
  <c r="J9" i="1" s="1"/>
  <c r="L9" i="1" s="1"/>
  <c r="Q9" i="1" s="1"/>
  <c r="K9" i="1"/>
  <c r="K6" i="1"/>
  <c r="K12" i="1"/>
  <c r="J27" i="1"/>
  <c r="L27" i="1" s="1"/>
  <c r="Q12" i="1" s="1"/>
  <c r="K30" i="1"/>
  <c r="K27" i="1"/>
  <c r="J30" i="1"/>
  <c r="L30" i="1" s="1"/>
  <c r="Q13" i="1" s="1"/>
  <c r="Q15" i="1" l="1"/>
  <c r="Q11" i="7"/>
  <c r="Q15" i="4"/>
  <c r="J6" i="1"/>
  <c r="L6" i="1" s="1"/>
  <c r="Q8" i="1" s="1"/>
  <c r="J12" i="1"/>
  <c r="L12" i="1" s="1"/>
  <c r="Q10" i="1" s="1"/>
  <c r="Q11" i="1" l="1"/>
</calcChain>
</file>

<file path=xl/sharedStrings.xml><?xml version="1.0" encoding="utf-8"?>
<sst xmlns="http://schemas.openxmlformats.org/spreadsheetml/2006/main" count="531" uniqueCount="68">
  <si>
    <t>FEMALE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</si>
  <si>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</si>
  <si>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</si>
  <si>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</si>
  <si>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</si>
  <si>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</si>
  <si>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</si>
  <si>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</si>
  <si>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</si>
  <si>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</si>
  <si>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</si>
  <si>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</si>
  <si>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Line</t>
  </si>
  <si>
    <t>Cq GAPDH</t>
  </si>
  <si>
    <t>∆Cq</t>
  </si>
  <si>
    <t>∆ Cq expression</t>
  </si>
  <si>
    <t>Mean ∆ Cq expression</t>
  </si>
  <si>
    <t>∆ Cq expression Std. Dev.</t>
  </si>
  <si>
    <t>∆∆ Cq expression</t>
  </si>
  <si>
    <t>∆∆ Cq expression Std. Dev.</t>
  </si>
  <si>
    <t>%KD</t>
  </si>
  <si>
    <t>D-C</t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</si>
  <si>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-(E)</t>
    </r>
  </si>
  <si>
    <t xml:space="preserve"> AVG.(F)</t>
  </si>
  <si>
    <t xml:space="preserve"> Std. Dev. (F)</t>
  </si>
  <si>
    <t>G1/G16</t>
  </si>
  <si>
    <t>H1/G10</t>
  </si>
  <si>
    <t>(1-I)*100</t>
  </si>
  <si>
    <t>Summary</t>
  </si>
  <si>
    <t>Sample Name</t>
  </si>
  <si>
    <t>Rep #</t>
  </si>
  <si>
    <t>KD</t>
  </si>
  <si>
    <t>Average</t>
  </si>
  <si>
    <t>average</t>
  </si>
  <si>
    <t>Treatment</t>
  </si>
  <si>
    <t>G1/G10</t>
  </si>
  <si>
    <t>H1/G16</t>
  </si>
  <si>
    <t>MALE</t>
  </si>
  <si>
    <t>qPCR CSS-Coreg KD lines</t>
  </si>
  <si>
    <t>Ubi156</t>
  </si>
  <si>
    <t>Control  -  Ubi156</t>
  </si>
  <si>
    <t>55690-1</t>
  </si>
  <si>
    <t>55690-2</t>
  </si>
  <si>
    <t>55690-3</t>
  </si>
  <si>
    <t>TRiPsc-1</t>
  </si>
  <si>
    <t>TRiPsc-2</t>
  </si>
  <si>
    <t>TRiPsc-3</t>
  </si>
  <si>
    <t>Cq Target (55690)</t>
  </si>
  <si>
    <t>Cq Target (56014)</t>
  </si>
  <si>
    <t>56014-1</t>
  </si>
  <si>
    <t>56014-2</t>
  </si>
  <si>
    <t>56014-3</t>
  </si>
  <si>
    <t>Cq Target (66945)</t>
  </si>
  <si>
    <t>66945-1</t>
  </si>
  <si>
    <t>66945-2</t>
  </si>
  <si>
    <t>66945-3</t>
  </si>
  <si>
    <t>Cq Target (80387)</t>
  </si>
  <si>
    <t>80387-1</t>
  </si>
  <si>
    <t>80387-2</t>
  </si>
  <si>
    <t>80387-3</t>
  </si>
  <si>
    <t>Cq Target (62872)</t>
  </si>
  <si>
    <t>62872-1</t>
  </si>
  <si>
    <t>62872-2</t>
  </si>
  <si>
    <t>62872-3</t>
  </si>
  <si>
    <t>Cq Target (64498)</t>
  </si>
  <si>
    <t>64498-1</t>
  </si>
  <si>
    <t>64498-2</t>
  </si>
  <si>
    <t>64498-3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</si>
</sst>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0.000"/>
    <numFmt numFmtId="166" formatCode="0.0000"/>
    <numFmt numFmtId="167" formatCode="0.0"/>
    <numFmt numFmtId="168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4" fontId="1" fillId="0" borderId="0" xfId="0" applyNumberFormat="1" applyFont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/>
    <xf numFmtId="0" fontId="3" fillId="0" borderId="10" xfId="0" applyFont="1" applyBorder="1" applyAlignment="1">
      <alignment wrapText="1"/>
    </xf>
    <xf numFmtId="0" fontId="0" fillId="0" borderId="11" xfId="0" applyBorder="1" applyAlignment="1">
      <alignment horizontal="center" wrapText="1"/>
    </xf>
    <xf numFmtId="0" fontId="1" fillId="2" borderId="12" xfId="0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3" xfId="0" applyFont="1" applyBorder="1"/>
    <xf numFmtId="0" fontId="3" fillId="0" borderId="0" xfId="0" applyFont="1"/>
    <xf numFmtId="0" fontId="3" fillId="0" borderId="12" xfId="0" applyFont="1" applyBorder="1" applyAlignment="1">
      <alignment horizontal="left"/>
    </xf>
    <xf numFmtId="0" fontId="3" fillId="0" borderId="13" xfId="0" applyFont="1" applyBorder="1"/>
    <xf numFmtId="0" fontId="0" fillId="0" borderId="15" xfId="0" applyBorder="1"/>
    <xf numFmtId="0" fontId="0" fillId="0" borderId="14" xfId="0" applyBorder="1"/>
    <xf numFmtId="167" fontId="1" fillId="0" borderId="0" xfId="0" applyNumberFormat="1" applyFont="1"/>
    <xf numFmtId="0" fontId="3" fillId="0" borderId="2" xfId="0" applyFont="1" applyBorder="1" applyAlignment="1">
      <alignment horizontal="left"/>
    </xf>
    <xf numFmtId="0" fontId="0" fillId="0" borderId="5" xfId="0" applyBorder="1"/>
    <xf numFmtId="165" fontId="0" fillId="0" borderId="1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7" fontId="1" fillId="0" borderId="0" xfId="0" applyNumberFormat="1" applyFont="1" applyAlignment="1">
      <alignment horizontal="center" vertical="top" wrapText="1"/>
    </xf>
    <xf numFmtId="0" fontId="0" fillId="3" borderId="4" xfId="0" applyFill="1" applyBorder="1"/>
    <xf numFmtId="0" fontId="0" fillId="3" borderId="5" xfId="0" applyFill="1" applyBorder="1"/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  <xf numFmtId="167" fontId="1" fillId="3" borderId="5" xfId="0" applyNumberFormat="1" applyFont="1" applyFill="1" applyBorder="1" applyAlignment="1">
      <alignment horizontal="center" vertical="top" wrapText="1"/>
    </xf>
    <xf numFmtId="167" fontId="1" fillId="3" borderId="8" xfId="0" applyNumberFormat="1" applyFont="1" applyFill="1" applyBorder="1" applyAlignment="1">
      <alignment horizontal="center" vertical="top" wrapText="1"/>
    </xf>
    <xf numFmtId="167" fontId="1" fillId="3" borderId="14" xfId="0" applyNumberFormat="1" applyFont="1" applyFill="1" applyBorder="1" applyAlignment="1">
      <alignment horizontal="center" vertical="top" wrapText="1"/>
    </xf>
    <xf numFmtId="0" fontId="0" fillId="4" borderId="4" xfId="0" applyFill="1" applyBorder="1"/>
    <xf numFmtId="0" fontId="0" fillId="4" borderId="5" xfId="0" applyFill="1" applyBorder="1"/>
    <xf numFmtId="165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 vertical="top" wrapText="1"/>
    </xf>
    <xf numFmtId="167" fontId="1" fillId="4" borderId="8" xfId="0" applyNumberFormat="1" applyFont="1" applyFill="1" applyBorder="1" applyAlignment="1">
      <alignment horizontal="center" vertical="top" wrapText="1"/>
    </xf>
    <xf numFmtId="167" fontId="1" fillId="4" borderId="14" xfId="0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165" fontId="0" fillId="3" borderId="4" xfId="0" applyNumberForma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" xfId="0" applyNumberFormat="1" applyBorder="1"/>
    <xf numFmtId="0" fontId="0" fillId="0" borderId="0" xfId="0" applyBorder="1" applyAlignment="1">
      <alignment horizontal="center" wrapText="1"/>
    </xf>
    <xf numFmtId="164" fontId="0" fillId="0" borderId="0" xfId="0" applyNumberFormat="1" applyBorder="1"/>
    <xf numFmtId="0" fontId="0" fillId="0" borderId="0" xfId="0" applyBorder="1"/>
    <xf numFmtId="0" fontId="0" fillId="0" borderId="13" xfId="0" applyBorder="1" applyAlignment="1">
      <alignment horizontal="center" wrapText="1"/>
    </xf>
    <xf numFmtId="0" fontId="0" fillId="0" borderId="13" xfId="0" applyBorder="1"/>
    <xf numFmtId="165" fontId="0" fillId="0" borderId="13" xfId="0" applyNumberFormat="1" applyBorder="1"/>
    <xf numFmtId="165" fontId="0" fillId="4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2"/>
  <sheetViews>
    <sheetView topLeftCell="A16" workbookViewId="0">
      <selection activeCell="T15" sqref="T15"/>
    </sheetView>
  </sheetViews>
  <sheetFormatPr defaultRowHeight="15" x14ac:dyDescent="0.25"/>
  <sheetData>
    <row r="1" spans="1:17" x14ac:dyDescent="0.25">
      <c r="A1" t="s">
        <v>38</v>
      </c>
    </row>
    <row r="2" spans="1:17" x14ac:dyDescent="0.25">
      <c r="A2" s="1" t="s">
        <v>0</v>
      </c>
    </row>
    <row r="3" spans="1:17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7" ht="60" x14ac:dyDescent="0.25">
      <c r="A4" s="3"/>
      <c r="B4" s="4" t="s">
        <v>34</v>
      </c>
      <c r="C4" s="4" t="s">
        <v>12</v>
      </c>
      <c r="D4" s="4" t="s">
        <v>13</v>
      </c>
      <c r="E4" s="4" t="s">
        <v>47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20</v>
      </c>
    </row>
    <row r="5" spans="1:17" ht="30" x14ac:dyDescent="0.25">
      <c r="A5" s="6"/>
      <c r="B5" s="7"/>
      <c r="C5" s="8"/>
      <c r="D5" s="9"/>
      <c r="E5" s="9"/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36</v>
      </c>
      <c r="L5" s="10" t="s">
        <v>27</v>
      </c>
    </row>
    <row r="6" spans="1:17" x14ac:dyDescent="0.25">
      <c r="A6" s="11">
        <v>1</v>
      </c>
      <c r="B6" s="45" t="s">
        <v>39</v>
      </c>
      <c r="C6" s="46" t="s">
        <v>41</v>
      </c>
      <c r="D6" s="12">
        <v>16.525041580200195</v>
      </c>
      <c r="E6" s="12">
        <v>22.976631164550781</v>
      </c>
      <c r="F6" s="47">
        <f>E6-D6</f>
        <v>6.4515895843505859</v>
      </c>
      <c r="G6" s="48">
        <f>2^-F6</f>
        <v>1.142557368283925E-2</v>
      </c>
      <c r="H6" s="47">
        <f>AVERAGE(G6:G8)</f>
        <v>1.1107867959033591E-2</v>
      </c>
      <c r="I6" s="47">
        <f>STDEV(G6:G8)</f>
        <v>4.4930374344952397E-4</v>
      </c>
      <c r="J6" s="47">
        <f>H6/H21</f>
        <v>0.766193261200103</v>
      </c>
      <c r="K6" s="47">
        <f>I6/$H$15</f>
        <v>2.293292957842602E-2</v>
      </c>
      <c r="L6" s="49">
        <f>(1-J6)*100</f>
        <v>23.3806738799897</v>
      </c>
      <c r="N6" s="13" t="s">
        <v>28</v>
      </c>
      <c r="O6" s="14"/>
      <c r="P6" s="14"/>
      <c r="Q6" s="15"/>
    </row>
    <row r="7" spans="1:17" ht="26.25" x14ac:dyDescent="0.25">
      <c r="A7" s="16">
        <v>2</v>
      </c>
      <c r="B7" s="17"/>
      <c r="C7" s="18"/>
      <c r="D7" s="12">
        <v>16.550050735473633</v>
      </c>
      <c r="E7" s="12">
        <v>23.084190368652344</v>
      </c>
      <c r="F7" s="47">
        <f>E7-D7</f>
        <v>6.5341396331787109</v>
      </c>
      <c r="G7" s="19">
        <f t="shared" ref="G7:G20" si="0">2^-F7</f>
        <v>1.0790162235227932E-2</v>
      </c>
      <c r="H7" s="20"/>
      <c r="I7" s="20"/>
      <c r="J7" s="20"/>
      <c r="K7" s="20"/>
      <c r="L7" s="21"/>
      <c r="N7" s="22"/>
      <c r="O7" s="23" t="s">
        <v>29</v>
      </c>
      <c r="P7" s="23" t="s">
        <v>30</v>
      </c>
      <c r="Q7" s="24" t="s">
        <v>31</v>
      </c>
    </row>
    <row r="8" spans="1:17" x14ac:dyDescent="0.25">
      <c r="A8" s="25">
        <v>3</v>
      </c>
      <c r="B8" s="17"/>
      <c r="C8" s="18"/>
      <c r="D8" s="12"/>
      <c r="E8" s="12"/>
      <c r="F8" s="47"/>
      <c r="G8" s="19"/>
      <c r="H8" s="26"/>
      <c r="I8" s="26"/>
      <c r="J8" s="26"/>
      <c r="K8" s="26"/>
      <c r="L8" s="27"/>
      <c r="N8" s="28"/>
      <c r="O8" s="30" t="str">
        <f>C6</f>
        <v>55690-1</v>
      </c>
      <c r="P8" s="29">
        <v>1</v>
      </c>
      <c r="Q8" s="50">
        <f>L6</f>
        <v>23.3806738799897</v>
      </c>
    </row>
    <row r="9" spans="1:17" x14ac:dyDescent="0.25">
      <c r="A9" s="11">
        <v>4</v>
      </c>
      <c r="B9" s="45" t="s">
        <v>39</v>
      </c>
      <c r="C9" s="46" t="s">
        <v>42</v>
      </c>
      <c r="D9" s="12">
        <v>17.385095596313477</v>
      </c>
      <c r="E9" s="12">
        <v>23.611850738525391</v>
      </c>
      <c r="F9" s="47">
        <f>E9-D9</f>
        <v>6.2267551422119141</v>
      </c>
      <c r="G9" s="48">
        <f t="shared" si="0"/>
        <v>1.3352418214706103E-2</v>
      </c>
      <c r="H9" s="47">
        <f>AVERAGE(G9:G11)</f>
        <v>1.1660719109861689E-2</v>
      </c>
      <c r="I9" s="47">
        <f>STDEV(G9:G11)</f>
        <v>2.3924238175253949E-3</v>
      </c>
      <c r="J9" s="47">
        <f>H9/H21</f>
        <v>0.80432756634069669</v>
      </c>
      <c r="K9" s="47">
        <f>I9/$H$15</f>
        <v>0.12211179570379596</v>
      </c>
      <c r="L9" s="49">
        <f>(1-J9)*100</f>
        <v>19.567243365930331</v>
      </c>
      <c r="N9" s="28"/>
      <c r="O9" s="30" t="str">
        <f>C9</f>
        <v>55690-2</v>
      </c>
      <c r="P9" s="30">
        <v>2</v>
      </c>
      <c r="Q9" s="51">
        <f>L9</f>
        <v>19.567243365930331</v>
      </c>
    </row>
    <row r="10" spans="1:17" x14ac:dyDescent="0.25">
      <c r="A10" s="16">
        <v>5</v>
      </c>
      <c r="B10" s="17"/>
      <c r="C10" s="18"/>
      <c r="D10" s="12">
        <v>17.371185302734375</v>
      </c>
      <c r="E10" s="12">
        <v>24.01951789855957</v>
      </c>
      <c r="F10" s="47">
        <f>E10-D10</f>
        <v>6.6483325958251953</v>
      </c>
      <c r="G10" s="19">
        <f t="shared" si="0"/>
        <v>9.9690200050172751E-3</v>
      </c>
      <c r="H10" s="20"/>
      <c r="I10" s="20"/>
      <c r="J10" s="20"/>
      <c r="K10" s="20"/>
      <c r="L10" s="21"/>
      <c r="N10" s="31"/>
      <c r="O10" s="32" t="str">
        <f>C12</f>
        <v>55690-3</v>
      </c>
      <c r="P10" s="32">
        <v>3</v>
      </c>
      <c r="Q10" s="52">
        <f>L12</f>
        <v>5.1487675874110845</v>
      </c>
    </row>
    <row r="11" spans="1:17" x14ac:dyDescent="0.25">
      <c r="A11" s="25">
        <v>6</v>
      </c>
      <c r="B11" s="33"/>
      <c r="C11" s="34"/>
      <c r="D11" s="12"/>
      <c r="E11" s="12"/>
      <c r="F11" s="47"/>
      <c r="G11" s="19"/>
      <c r="H11" s="26"/>
      <c r="I11" s="26"/>
      <c r="J11" s="26"/>
      <c r="K11" s="26"/>
      <c r="L11" s="27"/>
      <c r="P11" t="s">
        <v>32</v>
      </c>
      <c r="Q11" s="35">
        <f>AVERAGE(Q8:Q10)</f>
        <v>16.03222827777704</v>
      </c>
    </row>
    <row r="12" spans="1:17" x14ac:dyDescent="0.25">
      <c r="A12" s="11">
        <v>7</v>
      </c>
      <c r="B12" s="45" t="s">
        <v>39</v>
      </c>
      <c r="C12" s="46" t="s">
        <v>43</v>
      </c>
      <c r="D12" s="12">
        <v>16.908428192138672</v>
      </c>
      <c r="E12" s="12">
        <v>23.141998291015625</v>
      </c>
      <c r="F12" s="47">
        <f>E12-D12</f>
        <v>6.2335700988769531</v>
      </c>
      <c r="G12" s="48">
        <f>2^-F12</f>
        <v>1.3289493227377023E-2</v>
      </c>
      <c r="H12" s="47">
        <f>AVERAGE(G12:G14)</f>
        <v>1.3751034089498244E-2</v>
      </c>
      <c r="I12" s="47">
        <f>STDEV(G12:G14)</f>
        <v>6.5271734680120215E-4</v>
      </c>
      <c r="J12" s="47">
        <f>H12/H21</f>
        <v>0.94851232412588915</v>
      </c>
      <c r="K12" s="47">
        <f>I12/$H$15</f>
        <v>3.331537109815038E-2</v>
      </c>
      <c r="L12" s="49">
        <f>(1-J12)*100</f>
        <v>5.1487675874110845</v>
      </c>
      <c r="N12" s="36"/>
      <c r="O12" s="29" t="str">
        <f>C6</f>
        <v>55690-1</v>
      </c>
      <c r="P12" s="29">
        <v>1</v>
      </c>
      <c r="Q12" s="58">
        <f>L27</f>
        <v>21.788768137348068</v>
      </c>
    </row>
    <row r="13" spans="1:17" x14ac:dyDescent="0.25">
      <c r="A13" s="16">
        <v>8</v>
      </c>
      <c r="B13" s="17"/>
      <c r="C13" s="18"/>
      <c r="D13" s="12">
        <v>16.95521354675293</v>
      </c>
      <c r="E13" s="12">
        <v>23.091901779174805</v>
      </c>
      <c r="F13" s="47">
        <f>E13-D13</f>
        <v>6.136688232421875</v>
      </c>
      <c r="G13" s="19">
        <f t="shared" ref="G13" si="1">2^-F13</f>
        <v>1.4212574951619466E-2</v>
      </c>
      <c r="H13" s="20"/>
      <c r="I13" s="20"/>
      <c r="J13" s="20"/>
      <c r="K13" s="20"/>
      <c r="L13" s="21"/>
      <c r="N13" s="28"/>
      <c r="O13" s="30" t="str">
        <f>O9</f>
        <v>55690-2</v>
      </c>
      <c r="P13" s="30">
        <v>2</v>
      </c>
      <c r="Q13" s="59">
        <f>L30</f>
        <v>23.503652246913763</v>
      </c>
    </row>
    <row r="14" spans="1:17" x14ac:dyDescent="0.25">
      <c r="A14" s="16">
        <v>9</v>
      </c>
      <c r="B14" s="17"/>
      <c r="C14" s="18"/>
      <c r="D14" s="12"/>
      <c r="E14" s="12"/>
      <c r="F14" s="62"/>
      <c r="G14" s="63"/>
      <c r="H14" s="64"/>
      <c r="I14" s="64"/>
      <c r="J14" s="64"/>
      <c r="K14" s="64"/>
      <c r="L14" s="21"/>
      <c r="N14" s="31"/>
      <c r="O14" s="32"/>
      <c r="P14" s="32"/>
      <c r="Q14" s="60"/>
    </row>
    <row r="15" spans="1:17" x14ac:dyDescent="0.25">
      <c r="A15" s="11">
        <v>10</v>
      </c>
      <c r="B15" s="61" t="s">
        <v>40</v>
      </c>
      <c r="C15" s="37" t="s">
        <v>44</v>
      </c>
      <c r="D15" s="65">
        <v>16.901983261108398</v>
      </c>
      <c r="E15" s="65">
        <v>22.677309036254883</v>
      </c>
      <c r="F15" s="47">
        <f t="shared" ref="F15" si="2">E15-D15</f>
        <v>5.7753257751464844</v>
      </c>
      <c r="G15" s="19">
        <f t="shared" si="0"/>
        <v>1.8258021197208547E-2</v>
      </c>
      <c r="H15" s="38">
        <f>AVERAGE(G15:G16)</f>
        <v>1.9592077929380773E-2</v>
      </c>
      <c r="I15" s="38"/>
      <c r="J15" s="38"/>
      <c r="K15" s="38"/>
      <c r="L15" s="39"/>
      <c r="P15" t="s">
        <v>32</v>
      </c>
      <c r="Q15" s="35">
        <f>AVERAGE(Q12:Q14)</f>
        <v>22.646210192130916</v>
      </c>
    </row>
    <row r="16" spans="1:17" x14ac:dyDescent="0.25">
      <c r="A16" s="16">
        <v>11</v>
      </c>
      <c r="B16" s="66"/>
      <c r="C16" s="18"/>
      <c r="D16" s="67">
        <v>16.978763580322266</v>
      </c>
      <c r="E16" s="67">
        <v>22.557313919067383</v>
      </c>
      <c r="F16" s="47">
        <f>E16-D16</f>
        <v>5.5785503387451172</v>
      </c>
      <c r="G16" s="19">
        <f t="shared" si="0"/>
        <v>2.0926134661553002E-2</v>
      </c>
      <c r="H16" s="64"/>
      <c r="I16" s="64"/>
      <c r="J16" s="40"/>
      <c r="K16" s="38"/>
      <c r="L16" s="41"/>
    </row>
    <row r="17" spans="1:16" x14ac:dyDescent="0.25">
      <c r="A17" s="16">
        <v>12</v>
      </c>
      <c r="B17" s="66"/>
      <c r="C17" s="68" t="s">
        <v>45</v>
      </c>
      <c r="D17" s="67">
        <v>17.102167129516602</v>
      </c>
      <c r="E17" s="67">
        <v>23.848833084106445</v>
      </c>
      <c r="F17" s="47">
        <f>E17-D17</f>
        <v>6.7466659545898437</v>
      </c>
      <c r="G17" s="19">
        <f t="shared" si="0"/>
        <v>9.312176030025248E-3</v>
      </c>
      <c r="H17" s="38">
        <f>AVERAGE(G17:G18)</f>
        <v>9.2214563452242253E-3</v>
      </c>
      <c r="I17" s="38"/>
      <c r="J17" s="40"/>
      <c r="K17" s="38"/>
      <c r="L17" s="18"/>
      <c r="N17" s="20"/>
      <c r="O17" s="20"/>
    </row>
    <row r="18" spans="1:16" x14ac:dyDescent="0.25">
      <c r="A18" s="16">
        <v>13</v>
      </c>
      <c r="B18" s="66"/>
      <c r="C18" s="68"/>
      <c r="D18" s="67">
        <v>17.160617828369141</v>
      </c>
      <c r="E18" s="67">
        <v>23.935670852661133</v>
      </c>
      <c r="F18" s="47">
        <f>E18-D18</f>
        <v>6.7750530242919922</v>
      </c>
      <c r="G18" s="19">
        <f t="shared" si="0"/>
        <v>9.1307366604232026E-3</v>
      </c>
      <c r="H18" s="68"/>
      <c r="I18" s="68"/>
      <c r="J18" s="40"/>
      <c r="K18" s="38"/>
      <c r="L18" s="18"/>
      <c r="N18" s="42"/>
      <c r="O18" s="20"/>
    </row>
    <row r="19" spans="1:16" x14ac:dyDescent="0.25">
      <c r="A19" s="16">
        <v>14</v>
      </c>
      <c r="B19" s="66"/>
      <c r="C19" s="68" t="s">
        <v>46</v>
      </c>
      <c r="D19" s="67">
        <v>17.612312316894531</v>
      </c>
      <c r="E19" s="67">
        <v>23.669404983520508</v>
      </c>
      <c r="F19" s="47">
        <f>E19-D19</f>
        <v>6.0570926666259766</v>
      </c>
      <c r="G19" s="19">
        <f t="shared" si="0"/>
        <v>1.5018737297407627E-2</v>
      </c>
      <c r="H19" s="38">
        <f>AVERAGE(G19:G20)</f>
        <v>1.46788919376869E-2</v>
      </c>
      <c r="I19" s="38"/>
      <c r="J19" s="40"/>
      <c r="K19" s="38"/>
      <c r="L19" s="18"/>
      <c r="N19" s="42"/>
      <c r="O19" s="20"/>
    </row>
    <row r="20" spans="1:16" x14ac:dyDescent="0.25">
      <c r="A20" s="16">
        <v>15</v>
      </c>
      <c r="B20" s="66"/>
      <c r="C20" s="68"/>
      <c r="D20" s="67">
        <v>17.627630233764648</v>
      </c>
      <c r="E20" s="67">
        <v>23.751537322998047</v>
      </c>
      <c r="F20" s="47">
        <f>E20-D20</f>
        <v>6.1239070892333984</v>
      </c>
      <c r="G20" s="19">
        <f t="shared" si="0"/>
        <v>1.4339046577966174E-2</v>
      </c>
      <c r="H20" s="68"/>
      <c r="I20" s="68"/>
      <c r="J20" s="40"/>
      <c r="K20" s="38"/>
      <c r="L20" s="18"/>
      <c r="N20" s="43"/>
      <c r="O20" s="30"/>
      <c r="P20" s="44"/>
    </row>
    <row r="21" spans="1:16" x14ac:dyDescent="0.25">
      <c r="A21" s="25">
        <v>16</v>
      </c>
      <c r="B21" s="69"/>
      <c r="C21" s="70" t="s">
        <v>33</v>
      </c>
      <c r="D21" s="70"/>
      <c r="E21" s="70"/>
      <c r="F21" s="70"/>
      <c r="G21" s="70"/>
      <c r="H21" s="71">
        <f>AVERAGE(H15,H17,H19)</f>
        <v>1.44974754040973E-2</v>
      </c>
      <c r="I21" s="70"/>
      <c r="J21" s="70"/>
      <c r="K21" s="70"/>
      <c r="L21" s="34"/>
      <c r="N21" s="43"/>
      <c r="O21" s="30"/>
      <c r="P21" s="44"/>
    </row>
    <row r="22" spans="1:16" x14ac:dyDescent="0.25">
      <c r="N22" s="43"/>
      <c r="O22" s="30"/>
      <c r="P22" s="44"/>
    </row>
    <row r="24" spans="1:16" x14ac:dyDescent="0.25">
      <c r="A24" s="1" t="s">
        <v>37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</row>
    <row r="25" spans="1:16" ht="60" x14ac:dyDescent="0.25">
      <c r="A25" s="3"/>
      <c r="B25" s="4" t="s">
        <v>34</v>
      </c>
      <c r="C25" s="4" t="s">
        <v>12</v>
      </c>
      <c r="D25" s="4" t="s">
        <v>13</v>
      </c>
      <c r="E25" s="4" t="s">
        <v>47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5" t="s">
        <v>20</v>
      </c>
    </row>
    <row r="26" spans="1:16" ht="30" x14ac:dyDescent="0.25">
      <c r="A26" s="6"/>
      <c r="B26" s="7"/>
      <c r="C26" s="8"/>
      <c r="D26" s="9"/>
      <c r="E26" s="9"/>
      <c r="F26" s="10" t="s">
        <v>21</v>
      </c>
      <c r="G26" s="10" t="s">
        <v>22</v>
      </c>
      <c r="H26" s="10" t="s">
        <v>23</v>
      </c>
      <c r="I26" s="10" t="s">
        <v>24</v>
      </c>
      <c r="J26" s="10" t="s">
        <v>35</v>
      </c>
      <c r="K26" s="10" t="s">
        <v>26</v>
      </c>
      <c r="L26" s="10" t="s">
        <v>27</v>
      </c>
    </row>
    <row r="27" spans="1:16" x14ac:dyDescent="0.25">
      <c r="A27" s="11">
        <v>1</v>
      </c>
      <c r="B27" s="53" t="s">
        <v>39</v>
      </c>
      <c r="C27" s="54" t="s">
        <v>41</v>
      </c>
      <c r="D27" s="12">
        <v>15.594889640808105</v>
      </c>
      <c r="E27" s="12">
        <v>21.80859375</v>
      </c>
      <c r="F27" s="55">
        <f>E27-D27</f>
        <v>6.2137041091918945</v>
      </c>
      <c r="G27" s="56">
        <f>2^-F27</f>
        <v>1.3473756019376632E-2</v>
      </c>
      <c r="H27" s="55">
        <f>AVERAGE(G27:G29)</f>
        <v>1.4881574839137874E-2</v>
      </c>
      <c r="I27" s="55">
        <f>STDEV(G27:G29)</f>
        <v>1.9909564682704314E-3</v>
      </c>
      <c r="J27" s="55">
        <f>H27/H42</f>
        <v>0.78211231862651931</v>
      </c>
      <c r="K27" s="55">
        <f>I27/$H42</f>
        <v>0.10463620930684127</v>
      </c>
      <c r="L27" s="57">
        <f>(1-J27)*100</f>
        <v>21.788768137348068</v>
      </c>
    </row>
    <row r="28" spans="1:16" x14ac:dyDescent="0.25">
      <c r="A28" s="16">
        <v>2</v>
      </c>
      <c r="B28" s="17"/>
      <c r="C28" s="18"/>
      <c r="D28" s="12">
        <v>15.926301002502441</v>
      </c>
      <c r="E28" s="12">
        <v>21.86622428894043</v>
      </c>
      <c r="F28" s="55">
        <f>E28-D28</f>
        <v>5.9399232864379883</v>
      </c>
      <c r="G28" s="19">
        <f t="shared" ref="G28" si="3">2^-F28</f>
        <v>1.6289393658899115E-2</v>
      </c>
      <c r="H28" s="20"/>
      <c r="I28" s="20"/>
      <c r="J28" s="20"/>
      <c r="K28" s="20"/>
      <c r="L28" s="21"/>
    </row>
    <row r="29" spans="1:16" x14ac:dyDescent="0.25">
      <c r="A29" s="25">
        <v>3</v>
      </c>
      <c r="B29" s="17"/>
      <c r="C29" s="18"/>
      <c r="D29" s="12"/>
      <c r="E29" s="12"/>
      <c r="F29" s="55"/>
      <c r="G29" s="19"/>
      <c r="H29" s="26"/>
      <c r="I29" s="26"/>
      <c r="J29" s="26"/>
      <c r="K29" s="26"/>
      <c r="L29" s="27"/>
    </row>
    <row r="30" spans="1:16" x14ac:dyDescent="0.25">
      <c r="A30" s="11">
        <v>4</v>
      </c>
      <c r="B30" s="53" t="s">
        <v>39</v>
      </c>
      <c r="C30" s="54" t="s">
        <v>42</v>
      </c>
      <c r="D30" s="12">
        <v>15.860762596130371</v>
      </c>
      <c r="E30" s="12">
        <v>22.141119003295898</v>
      </c>
      <c r="F30" s="55">
        <f>E30-D30</f>
        <v>6.2803564071655273</v>
      </c>
      <c r="G30" s="56">
        <f t="shared" ref="G30:G31" si="4">2^-F30</f>
        <v>1.2865430942392413E-2</v>
      </c>
      <c r="H30" s="55">
        <f>AVERAGE(G30:G32)</f>
        <v>1.4555276740908625E-2</v>
      </c>
      <c r="I30" s="55">
        <f>STDEV(G30:G32)</f>
        <v>2.389802846580821E-3</v>
      </c>
      <c r="J30" s="55">
        <f>H30/H42</f>
        <v>0.76496347753086236</v>
      </c>
      <c r="K30" s="55">
        <f>I30/$H42</f>
        <v>0.12559787963327293</v>
      </c>
      <c r="L30" s="57">
        <f>(1-J30)*100</f>
        <v>23.503652246913763</v>
      </c>
    </row>
    <row r="31" spans="1:16" x14ac:dyDescent="0.25">
      <c r="A31" s="16">
        <v>5</v>
      </c>
      <c r="B31" s="17"/>
      <c r="C31" s="18"/>
      <c r="D31" s="12">
        <v>16.259105682373047</v>
      </c>
      <c r="E31" s="12">
        <v>22.20295524597168</v>
      </c>
      <c r="F31" s="55">
        <f>E31-D31</f>
        <v>5.9438495635986328</v>
      </c>
      <c r="G31" s="19">
        <f t="shared" si="4"/>
        <v>1.6245122539424839E-2</v>
      </c>
      <c r="H31" s="20"/>
      <c r="I31" s="20"/>
      <c r="J31" s="20"/>
      <c r="K31" s="20"/>
      <c r="L31" s="21"/>
    </row>
    <row r="32" spans="1:16" x14ac:dyDescent="0.25">
      <c r="A32" s="25">
        <v>6</v>
      </c>
      <c r="B32" s="33"/>
      <c r="C32" s="34"/>
      <c r="D32" s="12"/>
      <c r="E32" s="12"/>
      <c r="F32" s="55"/>
      <c r="G32" s="19"/>
      <c r="H32" s="26"/>
      <c r="I32" s="26"/>
      <c r="J32" s="26"/>
      <c r="K32" s="26"/>
      <c r="L32" s="27"/>
    </row>
    <row r="33" spans="1:12" x14ac:dyDescent="0.25">
      <c r="A33" s="11">
        <v>7</v>
      </c>
    </row>
    <row r="34" spans="1:12" x14ac:dyDescent="0.25">
      <c r="A34" s="16">
        <v>8</v>
      </c>
    </row>
    <row r="35" spans="1:12" x14ac:dyDescent="0.25">
      <c r="A35" s="16">
        <v>9</v>
      </c>
    </row>
    <row r="36" spans="1:12" x14ac:dyDescent="0.25">
      <c r="A36" s="11">
        <v>10</v>
      </c>
      <c r="B36" s="61" t="s">
        <v>40</v>
      </c>
      <c r="C36" s="37" t="s">
        <v>44</v>
      </c>
      <c r="D36" s="65">
        <v>16.545322418212891</v>
      </c>
      <c r="E36" s="65">
        <v>22.71080207824707</v>
      </c>
      <c r="F36" s="55">
        <f t="shared" ref="F36" si="5">E36-D36</f>
        <v>6.1654796600341797</v>
      </c>
      <c r="G36" s="19">
        <f t="shared" ref="G36:G41" si="6">2^-F36</f>
        <v>1.3931750387133969E-2</v>
      </c>
      <c r="H36" s="38">
        <f>AVERAGE(G36:G37)</f>
        <v>1.4200449863290738E-2</v>
      </c>
      <c r="I36" s="38">
        <f>STDEV(G36:G37)</f>
        <v>3.7999844338344789E-4</v>
      </c>
      <c r="J36" s="38"/>
      <c r="K36" s="38"/>
      <c r="L36" s="39"/>
    </row>
    <row r="37" spans="1:12" x14ac:dyDescent="0.25">
      <c r="A37" s="16">
        <v>11</v>
      </c>
      <c r="B37" s="66"/>
      <c r="C37" s="18"/>
      <c r="D37" s="67">
        <v>16.840414047241211</v>
      </c>
      <c r="E37" s="67">
        <v>22.951290130615234</v>
      </c>
      <c r="F37" s="55">
        <f>E37-D37</f>
        <v>6.1108760833740234</v>
      </c>
      <c r="G37" s="19">
        <f t="shared" si="6"/>
        <v>1.4469149339447505E-2</v>
      </c>
      <c r="H37" s="64"/>
      <c r="I37" s="64"/>
      <c r="J37" s="40"/>
      <c r="K37" s="38"/>
      <c r="L37" s="41"/>
    </row>
    <row r="38" spans="1:12" x14ac:dyDescent="0.25">
      <c r="A38" s="16">
        <v>12</v>
      </c>
      <c r="B38" s="66"/>
      <c r="C38" s="68" t="s">
        <v>45</v>
      </c>
      <c r="D38" s="67">
        <v>15.904419898986816</v>
      </c>
      <c r="E38" s="67">
        <v>22.148509979248047</v>
      </c>
      <c r="F38" s="55">
        <f>E38-D38</f>
        <v>6.2440900802612305</v>
      </c>
      <c r="G38" s="19">
        <f t="shared" si="6"/>
        <v>1.3192940087887907E-2</v>
      </c>
      <c r="H38" s="38">
        <f>AVERAGE(G38:G39)</f>
        <v>1.5744557848582814E-2</v>
      </c>
      <c r="I38" s="38">
        <f>STDEV(G38:G39)</f>
        <v>3.6085324431668056E-3</v>
      </c>
      <c r="J38" s="40"/>
      <c r="K38" s="38"/>
      <c r="L38" s="18"/>
    </row>
    <row r="39" spans="1:12" x14ac:dyDescent="0.25">
      <c r="A39" s="16">
        <v>13</v>
      </c>
      <c r="B39" s="66"/>
      <c r="C39" s="68"/>
      <c r="D39" s="67">
        <v>16.473243713378906</v>
      </c>
      <c r="E39" s="67">
        <v>22.24555778503418</v>
      </c>
      <c r="F39" s="55">
        <f>E39-D39</f>
        <v>5.7723140716552734</v>
      </c>
      <c r="G39" s="19">
        <f t="shared" si="6"/>
        <v>1.8296175609277723E-2</v>
      </c>
      <c r="H39" s="68"/>
      <c r="I39" s="68"/>
      <c r="J39" s="40"/>
      <c r="K39" s="38"/>
      <c r="L39" s="18"/>
    </row>
    <row r="40" spans="1:12" x14ac:dyDescent="0.25">
      <c r="A40" s="16">
        <v>14</v>
      </c>
      <c r="B40" s="66"/>
      <c r="C40" s="68" t="s">
        <v>46</v>
      </c>
      <c r="D40" s="67">
        <v>16.925514221191406</v>
      </c>
      <c r="E40" s="67">
        <v>22.284006118774414</v>
      </c>
      <c r="F40" s="55">
        <f>E40-D40</f>
        <v>5.3584918975830078</v>
      </c>
      <c r="G40" s="19">
        <f t="shared" si="6"/>
        <v>2.4374359219781993E-2</v>
      </c>
      <c r="H40" s="38">
        <f>AVERAGE(G40:G41)</f>
        <v>2.713723412752745E-2</v>
      </c>
      <c r="I40" s="38">
        <f>STDEV(G40:G41)</f>
        <v>3.9072951656739371E-3</v>
      </c>
      <c r="J40" s="40"/>
      <c r="K40" s="38"/>
      <c r="L40" s="18"/>
    </row>
    <row r="41" spans="1:12" x14ac:dyDescent="0.25">
      <c r="A41" s="16">
        <v>15</v>
      </c>
      <c r="B41" s="66"/>
      <c r="C41" s="68"/>
      <c r="D41" s="67">
        <v>17.305948257446289</v>
      </c>
      <c r="E41" s="67">
        <v>22.369653701782227</v>
      </c>
      <c r="F41" s="55">
        <f>E41-D41</f>
        <v>5.0637054443359375</v>
      </c>
      <c r="G41" s="19">
        <f t="shared" si="6"/>
        <v>2.9900109035272904E-2</v>
      </c>
      <c r="H41" s="68"/>
      <c r="I41" s="68"/>
      <c r="J41" s="40"/>
      <c r="K41" s="38"/>
      <c r="L41" s="18"/>
    </row>
    <row r="42" spans="1:12" x14ac:dyDescent="0.25">
      <c r="A42" s="25">
        <v>16</v>
      </c>
      <c r="B42" s="69"/>
      <c r="C42" s="70" t="s">
        <v>33</v>
      </c>
      <c r="D42" s="70"/>
      <c r="E42" s="70"/>
      <c r="F42" s="70"/>
      <c r="G42" s="70"/>
      <c r="H42" s="71">
        <f>AVERAGE(H36,H38,H40)</f>
        <v>1.9027413946466998E-2</v>
      </c>
      <c r="I42" s="70"/>
      <c r="J42" s="70"/>
      <c r="K42" s="70"/>
      <c r="L42" s="34"/>
    </row>
  </sheetData>
  <mergeCells count="2">
    <mergeCell ref="B36:B42"/>
    <mergeCell ref="B15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42"/>
  <sheetViews>
    <sheetView topLeftCell="A4" workbookViewId="0">
      <selection activeCell="A15" activeCellId="1" sqref="A36:L42 A15:L21"/>
    </sheetView>
  </sheetViews>
  <sheetFormatPr defaultRowHeight="15" x14ac:dyDescent="0.25"/>
  <sheetData>
    <row r="1" spans="1:17" x14ac:dyDescent="0.25">
      <c r="A1" t="s">
        <v>38</v>
      </c>
    </row>
    <row r="2" spans="1:17" x14ac:dyDescent="0.25">
      <c r="A2" s="1" t="s">
        <v>0</v>
      </c>
    </row>
    <row r="3" spans="1:17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7" ht="60" x14ac:dyDescent="0.25">
      <c r="A4" s="3"/>
      <c r="B4" s="4" t="s">
        <v>34</v>
      </c>
      <c r="C4" s="4" t="s">
        <v>12</v>
      </c>
      <c r="D4" s="4" t="s">
        <v>13</v>
      </c>
      <c r="E4" s="4" t="s">
        <v>48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20</v>
      </c>
    </row>
    <row r="5" spans="1:17" ht="30" x14ac:dyDescent="0.25">
      <c r="A5" s="6"/>
      <c r="B5" s="7"/>
      <c r="C5" s="8"/>
      <c r="D5" s="9"/>
      <c r="E5" s="9"/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36</v>
      </c>
      <c r="L5" s="10" t="s">
        <v>27</v>
      </c>
    </row>
    <row r="6" spans="1:17" x14ac:dyDescent="0.25">
      <c r="A6" s="11">
        <v>1</v>
      </c>
      <c r="B6" s="45" t="s">
        <v>39</v>
      </c>
      <c r="C6" s="46" t="s">
        <v>49</v>
      </c>
      <c r="D6" s="12">
        <v>17.13850212097168</v>
      </c>
      <c r="E6" s="12">
        <v>25.780948638916016</v>
      </c>
      <c r="F6" s="47">
        <f>E6-D6</f>
        <v>8.6424465179443359</v>
      </c>
      <c r="G6" s="48">
        <f>2^-F6</f>
        <v>2.5024439689557468E-3</v>
      </c>
      <c r="H6" s="47">
        <f>AVERAGE(G6:G8)</f>
        <v>2.4887629267529355E-3</v>
      </c>
      <c r="I6" s="47">
        <f>STDEV(G6:G8)</f>
        <v>1.9347915430614453E-5</v>
      </c>
      <c r="J6" s="47">
        <f>H6/H21</f>
        <v>7.8985592983153913E-2</v>
      </c>
      <c r="K6" s="47">
        <f>I6/$H$15</f>
        <v>6.5902605036113405E-4</v>
      </c>
      <c r="L6" s="49">
        <f>(1-J6)*100</f>
        <v>92.101440701684609</v>
      </c>
      <c r="N6" s="13" t="s">
        <v>28</v>
      </c>
      <c r="O6" s="14"/>
      <c r="P6" s="14"/>
      <c r="Q6" s="15"/>
    </row>
    <row r="7" spans="1:17" ht="26.25" x14ac:dyDescent="0.25">
      <c r="A7" s="16">
        <v>2</v>
      </c>
      <c r="B7" s="17"/>
      <c r="C7" s="18"/>
      <c r="D7" s="12">
        <v>17.132541656494141</v>
      </c>
      <c r="E7" s="12">
        <v>25.790849685668945</v>
      </c>
      <c r="F7" s="47">
        <f>E7-D7</f>
        <v>8.6583080291748047</v>
      </c>
      <c r="G7" s="19">
        <f t="shared" ref="G7:G20" si="0">2^-F7</f>
        <v>2.4750818845501242E-3</v>
      </c>
      <c r="H7" s="20"/>
      <c r="I7" s="20"/>
      <c r="J7" s="20"/>
      <c r="K7" s="20"/>
      <c r="L7" s="21"/>
      <c r="N7" s="22"/>
      <c r="O7" s="23" t="s">
        <v>29</v>
      </c>
      <c r="P7" s="23" t="s">
        <v>30</v>
      </c>
      <c r="Q7" s="24" t="s">
        <v>31</v>
      </c>
    </row>
    <row r="8" spans="1:17" x14ac:dyDescent="0.25">
      <c r="A8" s="25">
        <v>3</v>
      </c>
      <c r="B8" s="17"/>
      <c r="C8" s="18"/>
      <c r="D8" s="12"/>
      <c r="E8" s="12"/>
      <c r="F8" s="47"/>
      <c r="G8" s="19"/>
      <c r="H8" s="26"/>
      <c r="I8" s="26"/>
      <c r="J8" s="26"/>
      <c r="K8" s="26"/>
      <c r="L8" s="27"/>
      <c r="N8" s="28"/>
      <c r="O8" s="30" t="str">
        <f>C6</f>
        <v>56014-1</v>
      </c>
      <c r="P8" s="29">
        <v>1</v>
      </c>
      <c r="Q8" s="50">
        <f>L6</f>
        <v>92.101440701684609</v>
      </c>
    </row>
    <row r="9" spans="1:17" x14ac:dyDescent="0.25">
      <c r="A9" s="11">
        <v>4</v>
      </c>
      <c r="B9" s="45" t="s">
        <v>39</v>
      </c>
      <c r="C9" s="46" t="s">
        <v>50</v>
      </c>
      <c r="D9" s="12">
        <v>17.697851181030273</v>
      </c>
      <c r="E9" s="12">
        <v>26.09794807434082</v>
      </c>
      <c r="F9" s="47">
        <f>E9-D9</f>
        <v>8.4000968933105469</v>
      </c>
      <c r="G9" s="48">
        <f t="shared" si="0"/>
        <v>2.9601851023355235E-3</v>
      </c>
      <c r="H9" s="47">
        <f>AVERAGE(G9:G11)</f>
        <v>2.6446009560091095E-3</v>
      </c>
      <c r="I9" s="47">
        <f>STDEV(G9:G11)</f>
        <v>4.4630337980474993E-4</v>
      </c>
      <c r="J9" s="47">
        <f>H9/H21</f>
        <v>8.393140723400519E-2</v>
      </c>
      <c r="K9" s="47">
        <f>I9/$H$15</f>
        <v>1.5201924709167938E-2</v>
      </c>
      <c r="L9" s="49">
        <f>(1-J9)*100</f>
        <v>91.606859276599479</v>
      </c>
      <c r="N9" s="28"/>
      <c r="O9" s="30" t="str">
        <f>C9</f>
        <v>56014-2</v>
      </c>
      <c r="P9" s="30">
        <v>2</v>
      </c>
      <c r="Q9" s="51">
        <f>L9</f>
        <v>91.606859276599479</v>
      </c>
    </row>
    <row r="10" spans="1:17" x14ac:dyDescent="0.25">
      <c r="A10" s="16">
        <v>5</v>
      </c>
      <c r="B10" s="17"/>
      <c r="C10" s="18"/>
      <c r="D10" s="12">
        <v>17.696685791015625</v>
      </c>
      <c r="E10" s="12">
        <v>26.4427490234375</v>
      </c>
      <c r="F10" s="47">
        <f>E10-D10</f>
        <v>8.746063232421875</v>
      </c>
      <c r="G10" s="19">
        <f t="shared" si="0"/>
        <v>2.3290168096826956E-3</v>
      </c>
      <c r="H10" s="20"/>
      <c r="I10" s="20"/>
      <c r="J10" s="20"/>
      <c r="K10" s="20"/>
      <c r="L10" s="21"/>
      <c r="N10" s="31"/>
      <c r="O10" s="32" t="str">
        <f>C12</f>
        <v>56014-3</v>
      </c>
      <c r="P10" s="32">
        <v>3</v>
      </c>
      <c r="Q10" s="52">
        <f>L12</f>
        <v>85.534572697392392</v>
      </c>
    </row>
    <row r="11" spans="1:17" x14ac:dyDescent="0.25">
      <c r="A11" s="25">
        <v>6</v>
      </c>
      <c r="B11" s="33"/>
      <c r="C11" s="34"/>
      <c r="D11" s="12"/>
      <c r="E11" s="12"/>
      <c r="F11" s="47"/>
      <c r="G11" s="19"/>
      <c r="H11" s="26"/>
      <c r="I11" s="26"/>
      <c r="J11" s="26"/>
      <c r="K11" s="26"/>
      <c r="L11" s="27"/>
      <c r="P11" t="s">
        <v>32</v>
      </c>
      <c r="Q11" s="35">
        <f>AVERAGE(Q8:Q10)</f>
        <v>89.747624225225493</v>
      </c>
    </row>
    <row r="12" spans="1:17" x14ac:dyDescent="0.25">
      <c r="A12" s="11">
        <v>7</v>
      </c>
      <c r="B12" s="45" t="s">
        <v>39</v>
      </c>
      <c r="C12" s="46" t="s">
        <v>51</v>
      </c>
      <c r="D12" s="12">
        <v>18.081937789916992</v>
      </c>
      <c r="E12" s="12">
        <v>25.750968933105469</v>
      </c>
      <c r="F12" s="47">
        <f>E12-D12</f>
        <v>7.6690311431884766</v>
      </c>
      <c r="G12" s="48">
        <f>2^-F12</f>
        <v>4.9135071031291997E-3</v>
      </c>
      <c r="H12" s="47">
        <f>AVERAGE(G12:G14)</f>
        <v>4.5579222527389095E-3</v>
      </c>
      <c r="I12" s="47">
        <f>STDEV(G12:G14)</f>
        <v>5.0287291799635636E-4</v>
      </c>
      <c r="J12" s="47">
        <f>H12/H21</f>
        <v>0.14465427302607614</v>
      </c>
      <c r="K12" s="47">
        <f>I12/$H$15</f>
        <v>1.7128788585478758E-2</v>
      </c>
      <c r="L12" s="49">
        <f>(1-J12)*100</f>
        <v>85.534572697392392</v>
      </c>
      <c r="N12" s="36"/>
      <c r="O12" s="29" t="str">
        <f>C6</f>
        <v>56014-1</v>
      </c>
      <c r="P12" s="29">
        <v>1</v>
      </c>
      <c r="Q12" s="58">
        <f>L27</f>
        <v>91.593099715530002</v>
      </c>
    </row>
    <row r="13" spans="1:17" x14ac:dyDescent="0.25">
      <c r="A13" s="16">
        <v>8</v>
      </c>
      <c r="B13" s="17"/>
      <c r="C13" s="18"/>
      <c r="D13" s="12">
        <v>18.070079803466797</v>
      </c>
      <c r="E13" s="12">
        <v>25.964672088623047</v>
      </c>
      <c r="F13" s="47">
        <f>E13-D13</f>
        <v>7.89459228515625</v>
      </c>
      <c r="G13" s="19">
        <f t="shared" ref="G13" si="1">2^-F13</f>
        <v>4.2023374023486193E-3</v>
      </c>
      <c r="H13" s="20"/>
      <c r="I13" s="20"/>
      <c r="J13" s="20"/>
      <c r="K13" s="20"/>
      <c r="L13" s="21"/>
      <c r="N13" s="28"/>
      <c r="O13" s="30" t="str">
        <f>O9</f>
        <v>56014-2</v>
      </c>
      <c r="P13" s="30">
        <v>2</v>
      </c>
      <c r="Q13" s="59">
        <f>L30</f>
        <v>87.539286463933436</v>
      </c>
    </row>
    <row r="14" spans="1:17" x14ac:dyDescent="0.25">
      <c r="A14" s="16">
        <v>9</v>
      </c>
      <c r="B14" s="17"/>
      <c r="C14" s="18"/>
      <c r="D14" s="12"/>
      <c r="E14" s="12"/>
      <c r="F14" s="62"/>
      <c r="G14" s="63"/>
      <c r="H14" s="64"/>
      <c r="I14" s="64"/>
      <c r="J14" s="64"/>
      <c r="K14" s="64"/>
      <c r="L14" s="21"/>
      <c r="N14" s="31"/>
      <c r="O14" s="32" t="str">
        <f>O10</f>
        <v>56014-3</v>
      </c>
      <c r="P14" s="32">
        <v>3</v>
      </c>
      <c r="Q14" s="60">
        <f>L33</f>
        <v>89.168068164561333</v>
      </c>
    </row>
    <row r="15" spans="1:17" x14ac:dyDescent="0.25">
      <c r="A15" s="11">
        <v>10</v>
      </c>
      <c r="B15" s="61" t="s">
        <v>40</v>
      </c>
      <c r="C15" s="37" t="s">
        <v>44</v>
      </c>
      <c r="D15" s="65">
        <v>16.981716156005859</v>
      </c>
      <c r="E15" s="65">
        <v>22.033298492431641</v>
      </c>
      <c r="F15" s="47">
        <f t="shared" ref="F15" si="2">E15-D15</f>
        <v>5.0515823364257812</v>
      </c>
      <c r="G15" s="19">
        <f t="shared" si="0"/>
        <v>3.0152421200974371E-2</v>
      </c>
      <c r="H15" s="38">
        <f>AVERAGE(G15:G16)</f>
        <v>2.9358346942449626E-2</v>
      </c>
      <c r="I15" s="38"/>
      <c r="J15" s="38"/>
      <c r="K15" s="38"/>
      <c r="L15" s="39"/>
      <c r="P15" t="s">
        <v>32</v>
      </c>
      <c r="Q15" s="35">
        <f>AVERAGE(Q12:Q14)</f>
        <v>89.433484781341576</v>
      </c>
    </row>
    <row r="16" spans="1:17" x14ac:dyDescent="0.25">
      <c r="A16" s="16">
        <v>11</v>
      </c>
      <c r="B16" s="66"/>
      <c r="C16" s="18"/>
      <c r="D16" s="67">
        <v>16.932022094726562</v>
      </c>
      <c r="E16" s="67">
        <v>22.061666488647461</v>
      </c>
      <c r="F16" s="47">
        <f>E16-D16</f>
        <v>5.1296443939208984</v>
      </c>
      <c r="G16" s="19">
        <f t="shared" si="0"/>
        <v>2.8564272683924884E-2</v>
      </c>
      <c r="H16" s="64"/>
      <c r="I16" s="64"/>
      <c r="J16" s="40"/>
      <c r="K16" s="38"/>
      <c r="L16" s="41"/>
    </row>
    <row r="17" spans="1:16" x14ac:dyDescent="0.25">
      <c r="A17" s="16">
        <v>12</v>
      </c>
      <c r="B17" s="66"/>
      <c r="C17" s="68" t="s">
        <v>45</v>
      </c>
      <c r="D17" s="67">
        <v>17.430070877075195</v>
      </c>
      <c r="E17" s="67">
        <v>22.39234733581543</v>
      </c>
      <c r="F17" s="47">
        <f>E17-D17</f>
        <v>4.9622764587402344</v>
      </c>
      <c r="G17" s="19">
        <f t="shared" si="0"/>
        <v>3.2077900735814464E-2</v>
      </c>
      <c r="H17" s="38">
        <f>AVERAGE(G17:G18)</f>
        <v>3.1442944815836052E-2</v>
      </c>
      <c r="I17" s="38"/>
      <c r="J17" s="40"/>
      <c r="K17" s="38"/>
      <c r="L17" s="18"/>
      <c r="N17" s="20"/>
      <c r="O17" s="20"/>
    </row>
    <row r="18" spans="1:16" x14ac:dyDescent="0.25">
      <c r="A18" s="16">
        <v>13</v>
      </c>
      <c r="B18" s="66"/>
      <c r="C18" s="68"/>
      <c r="D18" s="67">
        <v>17.464349746704102</v>
      </c>
      <c r="E18" s="67">
        <v>22.484901428222656</v>
      </c>
      <c r="F18" s="47">
        <f>E18-D18</f>
        <v>5.0205516815185547</v>
      </c>
      <c r="G18" s="19">
        <f t="shared" si="0"/>
        <v>3.0807988895857636E-2</v>
      </c>
      <c r="H18" s="68"/>
      <c r="I18" s="68"/>
      <c r="J18" s="40"/>
      <c r="K18" s="38"/>
      <c r="L18" s="18"/>
      <c r="N18" s="42"/>
      <c r="O18" s="20"/>
    </row>
    <row r="19" spans="1:16" x14ac:dyDescent="0.25">
      <c r="A19" s="16">
        <v>14</v>
      </c>
      <c r="B19" s="66"/>
      <c r="C19" s="68" t="s">
        <v>46</v>
      </c>
      <c r="D19" s="67">
        <v>17.693424224853516</v>
      </c>
      <c r="E19" s="67">
        <v>22.602937698364258</v>
      </c>
      <c r="F19" s="47">
        <f>E19-D19</f>
        <v>4.9095134735107422</v>
      </c>
      <c r="G19" s="19">
        <f t="shared" si="0"/>
        <v>3.3272787040384874E-2</v>
      </c>
      <c r="H19" s="38">
        <f>AVERAGE(G19:G20)</f>
        <v>3.372593147660502E-2</v>
      </c>
      <c r="I19" s="38"/>
      <c r="J19" s="40"/>
      <c r="K19" s="38"/>
      <c r="L19" s="18"/>
      <c r="N19" s="42"/>
      <c r="O19" s="20"/>
    </row>
    <row r="20" spans="1:16" x14ac:dyDescent="0.25">
      <c r="A20" s="16">
        <v>15</v>
      </c>
      <c r="B20" s="66"/>
      <c r="C20" s="68"/>
      <c r="D20" s="67">
        <v>17.588481903076172</v>
      </c>
      <c r="E20" s="67">
        <v>22.459224700927734</v>
      </c>
      <c r="F20" s="47">
        <f>E20-D20</f>
        <v>4.8707427978515625</v>
      </c>
      <c r="G20" s="19">
        <f t="shared" si="0"/>
        <v>3.4179075912825159E-2</v>
      </c>
      <c r="H20" s="68"/>
      <c r="I20" s="68"/>
      <c r="J20" s="40"/>
      <c r="K20" s="38"/>
      <c r="L20" s="18"/>
      <c r="N20" s="43"/>
      <c r="O20" s="30"/>
      <c r="P20" s="44"/>
    </row>
    <row r="21" spans="1:16" x14ac:dyDescent="0.25">
      <c r="A21" s="25">
        <v>16</v>
      </c>
      <c r="B21" s="69"/>
      <c r="C21" s="70" t="s">
        <v>33</v>
      </c>
      <c r="D21" s="70"/>
      <c r="E21" s="70"/>
      <c r="F21" s="70"/>
      <c r="G21" s="70"/>
      <c r="H21" s="71">
        <f>AVERAGE(H15,H17,H19)</f>
        <v>3.1509074411630235E-2</v>
      </c>
      <c r="I21" s="70"/>
      <c r="J21" s="70"/>
      <c r="K21" s="70"/>
      <c r="L21" s="34"/>
      <c r="N21" s="43"/>
      <c r="O21" s="30"/>
      <c r="P21" s="44"/>
    </row>
    <row r="22" spans="1:16" x14ac:dyDescent="0.25">
      <c r="N22" s="43"/>
      <c r="O22" s="30"/>
      <c r="P22" s="44"/>
    </row>
    <row r="24" spans="1:16" x14ac:dyDescent="0.25">
      <c r="A24" s="1" t="s">
        <v>37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</row>
    <row r="25" spans="1:16" ht="60" x14ac:dyDescent="0.25">
      <c r="A25" s="3"/>
      <c r="B25" s="4" t="s">
        <v>34</v>
      </c>
      <c r="C25" s="4" t="s">
        <v>12</v>
      </c>
      <c r="D25" s="4" t="s">
        <v>13</v>
      </c>
      <c r="E25" s="4" t="s">
        <v>48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5" t="s">
        <v>20</v>
      </c>
    </row>
    <row r="26" spans="1:16" ht="30" x14ac:dyDescent="0.25">
      <c r="A26" s="6"/>
      <c r="B26" s="7"/>
      <c r="C26" s="8"/>
      <c r="D26" s="9"/>
      <c r="E26" s="9"/>
      <c r="F26" s="10" t="s">
        <v>21</v>
      </c>
      <c r="G26" s="10" t="s">
        <v>22</v>
      </c>
      <c r="H26" s="10" t="s">
        <v>23</v>
      </c>
      <c r="I26" s="10" t="s">
        <v>24</v>
      </c>
      <c r="J26" s="10" t="s">
        <v>35</v>
      </c>
      <c r="K26" s="10" t="s">
        <v>26</v>
      </c>
      <c r="L26" s="10" t="s">
        <v>27</v>
      </c>
    </row>
    <row r="27" spans="1:16" x14ac:dyDescent="0.25">
      <c r="A27" s="11">
        <v>1</v>
      </c>
      <c r="B27" s="53" t="s">
        <v>39</v>
      </c>
      <c r="C27" s="54" t="s">
        <v>49</v>
      </c>
      <c r="D27" s="12">
        <v>16.775167465209961</v>
      </c>
      <c r="E27" s="12">
        <v>25.897989273071289</v>
      </c>
      <c r="F27" s="55">
        <f>E27-D27</f>
        <v>9.1228218078613281</v>
      </c>
      <c r="G27" s="56">
        <f>2^-F27</f>
        <v>1.7937296654235092E-3</v>
      </c>
      <c r="H27" s="55">
        <f>AVERAGE(G27:G29)</f>
        <v>1.8366708660729788E-3</v>
      </c>
      <c r="I27" s="55">
        <f>STDEV(G27:G29)</f>
        <v>6.0728028343064107E-5</v>
      </c>
      <c r="J27" s="55">
        <f>H27/H42</f>
        <v>8.4069002844699939E-2</v>
      </c>
      <c r="K27" s="55">
        <f>I27/$H42</f>
        <v>2.7796732021137301E-3</v>
      </c>
      <c r="L27" s="57">
        <f>(1-J27)*100</f>
        <v>91.593099715530002</v>
      </c>
    </row>
    <row r="28" spans="1:16" x14ac:dyDescent="0.25">
      <c r="A28" s="16">
        <v>2</v>
      </c>
      <c r="B28" s="17"/>
      <c r="C28" s="18"/>
      <c r="D28" s="12">
        <v>16.747356414794922</v>
      </c>
      <c r="E28" s="12">
        <v>25.802705764770508</v>
      </c>
      <c r="F28" s="55">
        <f>E28-D28</f>
        <v>9.0553493499755859</v>
      </c>
      <c r="G28" s="19">
        <f t="shared" ref="G28" si="3">2^-F28</f>
        <v>1.8796120667224482E-3</v>
      </c>
      <c r="H28" s="20"/>
      <c r="I28" s="20"/>
      <c r="J28" s="20"/>
      <c r="K28" s="20"/>
      <c r="L28" s="21"/>
    </row>
    <row r="29" spans="1:16" x14ac:dyDescent="0.25">
      <c r="A29" s="25">
        <v>3</v>
      </c>
      <c r="B29" s="17"/>
      <c r="C29" s="18"/>
      <c r="D29" s="12"/>
      <c r="E29" s="12"/>
      <c r="F29" s="55"/>
      <c r="G29" s="19"/>
      <c r="H29" s="26"/>
      <c r="I29" s="26"/>
      <c r="J29" s="26"/>
      <c r="K29" s="26"/>
      <c r="L29" s="27"/>
    </row>
    <row r="30" spans="1:16" x14ac:dyDescent="0.25">
      <c r="A30" s="11">
        <v>4</v>
      </c>
      <c r="B30" s="53" t="s">
        <v>39</v>
      </c>
      <c r="C30" s="54" t="s">
        <v>50</v>
      </c>
      <c r="D30" s="12">
        <v>16.317630767822266</v>
      </c>
      <c r="E30" s="12">
        <v>24.795206069946289</v>
      </c>
      <c r="F30" s="55">
        <f>E30-D30</f>
        <v>8.4775753021240234</v>
      </c>
      <c r="G30" s="56">
        <f t="shared" ref="G30:G31" si="4">2^-F30</f>
        <v>2.8054048506160048E-3</v>
      </c>
      <c r="H30" s="55">
        <f>AVERAGE(G30:G32)</f>
        <v>2.7223148541980708E-3</v>
      </c>
      <c r="I30" s="55">
        <f>STDEV(G30:G32)</f>
        <v>1.1750699983177386E-4</v>
      </c>
      <c r="J30" s="55">
        <f>H30/H42</f>
        <v>0.12460713536066556</v>
      </c>
      <c r="K30" s="55">
        <f>I30/$H42</f>
        <v>5.3785882302643494E-3</v>
      </c>
      <c r="L30" s="57">
        <f>(1-J30)*100</f>
        <v>87.539286463933436</v>
      </c>
    </row>
    <row r="31" spans="1:16" x14ac:dyDescent="0.25">
      <c r="A31" s="16">
        <v>5</v>
      </c>
      <c r="B31" s="17"/>
      <c r="C31" s="18"/>
      <c r="D31" s="12">
        <v>16.23387336730957</v>
      </c>
      <c r="E31" s="12">
        <v>24.799543380737305</v>
      </c>
      <c r="F31" s="55">
        <f>E31-D31</f>
        <v>8.5656700134277344</v>
      </c>
      <c r="G31" s="19">
        <f t="shared" si="4"/>
        <v>2.6392248577801372E-3</v>
      </c>
      <c r="H31" s="20"/>
      <c r="I31" s="20"/>
      <c r="J31" s="20"/>
      <c r="K31" s="20"/>
      <c r="L31" s="21"/>
    </row>
    <row r="32" spans="1:16" x14ac:dyDescent="0.25">
      <c r="A32" s="25">
        <v>6</v>
      </c>
      <c r="B32" s="33"/>
      <c r="C32" s="34"/>
      <c r="D32" s="12"/>
      <c r="E32" s="12"/>
      <c r="F32" s="55"/>
      <c r="G32" s="19"/>
      <c r="H32" s="26"/>
      <c r="I32" s="26"/>
      <c r="J32" s="26"/>
      <c r="K32" s="26"/>
      <c r="L32" s="27"/>
    </row>
    <row r="33" spans="1:12" x14ac:dyDescent="0.25">
      <c r="A33" s="11">
        <v>7</v>
      </c>
      <c r="B33" s="53" t="s">
        <v>39</v>
      </c>
      <c r="C33" s="54" t="s">
        <v>51</v>
      </c>
      <c r="D33" s="12">
        <v>16.758981704711914</v>
      </c>
      <c r="E33" s="12">
        <v>25.538200378417969</v>
      </c>
      <c r="F33" s="55">
        <f>E33-D33</f>
        <v>8.7792186737060547</v>
      </c>
      <c r="G33" s="56">
        <f>2^-F33</f>
        <v>2.2761026306122017E-3</v>
      </c>
      <c r="H33" s="55">
        <f>AVERAGE(G33:G35)</f>
        <v>2.3664719399836267E-3</v>
      </c>
      <c r="I33" s="55">
        <f>STDEV(G33:G35)</f>
        <v>1.2780150293535903E-4</v>
      </c>
      <c r="J33" s="55">
        <f>H33/H42</f>
        <v>0.10831931835438668</v>
      </c>
      <c r="K33" s="55">
        <f>I33/$H42</f>
        <v>5.8497932930149255E-3</v>
      </c>
      <c r="L33" s="57">
        <f>(1-J33)*100</f>
        <v>89.168068164561333</v>
      </c>
    </row>
    <row r="34" spans="1:12" x14ac:dyDescent="0.25">
      <c r="A34" s="16">
        <v>8</v>
      </c>
      <c r="B34" s="17"/>
      <c r="C34" s="18"/>
      <c r="D34" s="12">
        <v>16.799816131591797</v>
      </c>
      <c r="E34" s="12">
        <v>25.468795776367188</v>
      </c>
      <c r="F34" s="55">
        <f>E34-D34</f>
        <v>8.6689796447753906</v>
      </c>
      <c r="G34" s="19">
        <f t="shared" ref="G34" si="5">2^-F34</f>
        <v>2.4568412493550513E-3</v>
      </c>
      <c r="H34" s="20"/>
      <c r="I34" s="20"/>
      <c r="J34" s="20"/>
      <c r="K34" s="20"/>
      <c r="L34" s="21"/>
    </row>
    <row r="35" spans="1:12" x14ac:dyDescent="0.25">
      <c r="A35" s="16">
        <v>9</v>
      </c>
      <c r="B35" s="17"/>
      <c r="C35" s="18"/>
      <c r="D35" s="12"/>
      <c r="E35" s="12"/>
      <c r="F35" s="72"/>
      <c r="G35" s="63"/>
      <c r="H35" s="64"/>
      <c r="I35" s="64"/>
      <c r="J35" s="64"/>
      <c r="K35" s="64"/>
      <c r="L35" s="21"/>
    </row>
    <row r="36" spans="1:12" x14ac:dyDescent="0.25">
      <c r="A36" s="11">
        <v>10</v>
      </c>
      <c r="B36" s="61" t="s">
        <v>40</v>
      </c>
      <c r="C36" s="37" t="s">
        <v>44</v>
      </c>
      <c r="D36" s="65">
        <v>17.024454116821289</v>
      </c>
      <c r="E36" s="65">
        <v>22.574579238891602</v>
      </c>
      <c r="F36" s="55">
        <f t="shared" ref="F36" si="6">E36-D36</f>
        <v>5.5501251220703125</v>
      </c>
      <c r="G36" s="19">
        <f t="shared" ref="G36:G41" si="7">2^-F36</f>
        <v>2.134252793653664E-2</v>
      </c>
      <c r="H36" s="38">
        <f>AVERAGE(G36:G37)</f>
        <v>2.1557932592833128E-2</v>
      </c>
      <c r="I36" s="38">
        <f>STDEV(G36:G37)</f>
        <v>3.0462818633280881E-4</v>
      </c>
      <c r="J36" s="38"/>
      <c r="K36" s="38"/>
      <c r="L36" s="39"/>
    </row>
    <row r="37" spans="1:12" x14ac:dyDescent="0.25">
      <c r="A37" s="16">
        <v>11</v>
      </c>
      <c r="B37" s="66"/>
      <c r="C37" s="18"/>
      <c r="D37" s="67">
        <v>17.066659927368164</v>
      </c>
      <c r="E37" s="67">
        <v>22.587953567504883</v>
      </c>
      <c r="F37" s="55">
        <f>E37-D37</f>
        <v>5.5212936401367187</v>
      </c>
      <c r="G37" s="19">
        <f t="shared" si="7"/>
        <v>2.1773337249129616E-2</v>
      </c>
      <c r="H37" s="64"/>
      <c r="I37" s="64"/>
      <c r="J37" s="40"/>
      <c r="K37" s="38"/>
      <c r="L37" s="41"/>
    </row>
    <row r="38" spans="1:12" x14ac:dyDescent="0.25">
      <c r="A38" s="16">
        <v>12</v>
      </c>
      <c r="B38" s="66"/>
      <c r="C38" s="68" t="s">
        <v>45</v>
      </c>
      <c r="D38" s="67">
        <v>16.5101318359375</v>
      </c>
      <c r="E38" s="67">
        <v>22.589925765991211</v>
      </c>
      <c r="F38" s="55">
        <f>E38-D38</f>
        <v>6.0797939300537109</v>
      </c>
      <c r="G38" s="19">
        <f t="shared" si="7"/>
        <v>1.4784262316030876E-2</v>
      </c>
      <c r="H38" s="38">
        <f>AVERAGE(G38:G39)</f>
        <v>1.529058081227783E-2</v>
      </c>
      <c r="I38" s="38">
        <f>STDEV(G38:G39)</f>
        <v>7.1604248427279413E-4</v>
      </c>
      <c r="J38" s="40"/>
      <c r="K38" s="38"/>
      <c r="L38" s="18"/>
    </row>
    <row r="39" spans="1:12" x14ac:dyDescent="0.25">
      <c r="A39" s="16">
        <v>13</v>
      </c>
      <c r="B39" s="66"/>
      <c r="C39" s="68"/>
      <c r="D39" s="67">
        <v>16.537763595581055</v>
      </c>
      <c r="E39" s="67">
        <v>22.521978378295898</v>
      </c>
      <c r="F39" s="55">
        <f>E39-D39</f>
        <v>5.9842147827148437</v>
      </c>
      <c r="G39" s="19">
        <f t="shared" si="7"/>
        <v>1.5796899308524785E-2</v>
      </c>
      <c r="H39" s="68"/>
      <c r="I39" s="68"/>
      <c r="J39" s="40"/>
      <c r="K39" s="38"/>
      <c r="L39" s="18"/>
    </row>
    <row r="40" spans="1:12" x14ac:dyDescent="0.25">
      <c r="A40" s="16">
        <v>14</v>
      </c>
      <c r="B40" s="66"/>
      <c r="C40" s="68" t="s">
        <v>46</v>
      </c>
      <c r="D40" s="67">
        <v>17.403984069824219</v>
      </c>
      <c r="E40" s="67">
        <v>22.542236328125</v>
      </c>
      <c r="F40" s="55">
        <f>E40-D40</f>
        <v>5.1382522583007812</v>
      </c>
      <c r="G40" s="19">
        <f t="shared" si="7"/>
        <v>2.8394350892204594E-2</v>
      </c>
      <c r="H40" s="38">
        <f>AVERAGE(G40:G41)</f>
        <v>2.86930347490588E-2</v>
      </c>
      <c r="I40" s="38">
        <f>STDEV(G40:G41)</f>
        <v>4.2240276122512558E-4</v>
      </c>
      <c r="J40" s="40"/>
      <c r="K40" s="38"/>
      <c r="L40" s="18"/>
    </row>
    <row r="41" spans="1:12" x14ac:dyDescent="0.25">
      <c r="A41" s="16">
        <v>15</v>
      </c>
      <c r="B41" s="66"/>
      <c r="C41" s="68"/>
      <c r="D41" s="67">
        <v>17.403068542480469</v>
      </c>
      <c r="E41" s="67">
        <v>22.511283874511719</v>
      </c>
      <c r="F41" s="55">
        <f>E41-D41</f>
        <v>5.10821533203125</v>
      </c>
      <c r="G41" s="19">
        <f t="shared" si="7"/>
        <v>2.899171860591301E-2</v>
      </c>
      <c r="H41" s="68"/>
      <c r="I41" s="68"/>
      <c r="J41" s="40"/>
      <c r="K41" s="38"/>
      <c r="L41" s="18"/>
    </row>
    <row r="42" spans="1:12" x14ac:dyDescent="0.25">
      <c r="A42" s="25">
        <v>16</v>
      </c>
      <c r="B42" s="69"/>
      <c r="C42" s="70" t="s">
        <v>33</v>
      </c>
      <c r="D42" s="70"/>
      <c r="E42" s="70"/>
      <c r="F42" s="70"/>
      <c r="G42" s="70"/>
      <c r="H42" s="71">
        <f>AVERAGE(H36,H38,H40)</f>
        <v>2.184718271805659E-2</v>
      </c>
      <c r="I42" s="70"/>
      <c r="J42" s="70"/>
      <c r="K42" s="70"/>
      <c r="L42" s="34"/>
    </row>
  </sheetData>
  <mergeCells count="2">
    <mergeCell ref="B15:B21"/>
    <mergeCell ref="B36:B4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42"/>
  <sheetViews>
    <sheetView workbookViewId="0">
      <selection activeCell="A36" activeCellId="1" sqref="A15:L21 A36:L42"/>
    </sheetView>
  </sheetViews>
  <sheetFormatPr defaultRowHeight="15" x14ac:dyDescent="0.25"/>
  <sheetData>
    <row r="1" spans="1:17" x14ac:dyDescent="0.25">
      <c r="A1" t="s">
        <v>38</v>
      </c>
    </row>
    <row r="2" spans="1:17" x14ac:dyDescent="0.25">
      <c r="A2" s="1" t="s">
        <v>0</v>
      </c>
    </row>
    <row r="3" spans="1:17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7" ht="60" x14ac:dyDescent="0.25">
      <c r="A4" s="3"/>
      <c r="B4" s="4" t="s">
        <v>34</v>
      </c>
      <c r="C4" s="4" t="s">
        <v>12</v>
      </c>
      <c r="D4" s="4" t="s">
        <v>13</v>
      </c>
      <c r="E4" s="4" t="s">
        <v>52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20</v>
      </c>
    </row>
    <row r="5" spans="1:17" ht="30" x14ac:dyDescent="0.25">
      <c r="A5" s="6"/>
      <c r="B5" s="7"/>
      <c r="C5" s="8"/>
      <c r="D5" s="9"/>
      <c r="E5" s="9"/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36</v>
      </c>
      <c r="L5" s="10" t="s">
        <v>27</v>
      </c>
    </row>
    <row r="6" spans="1:17" x14ac:dyDescent="0.25">
      <c r="A6" s="11">
        <v>1</v>
      </c>
      <c r="B6" s="45" t="s">
        <v>39</v>
      </c>
      <c r="C6" s="46" t="s">
        <v>53</v>
      </c>
      <c r="D6" s="12">
        <v>16.338628768920898</v>
      </c>
      <c r="E6" s="12">
        <v>26.339958190917969</v>
      </c>
      <c r="F6" s="47">
        <f>E6-D6</f>
        <v>10.00132942199707</v>
      </c>
      <c r="G6" s="48">
        <f>2^-F6</f>
        <v>9.7566302668747925E-4</v>
      </c>
      <c r="H6" s="47">
        <f>AVERAGE(G6:G8)</f>
        <v>9.7248928221994944E-4</v>
      </c>
      <c r="I6" s="47">
        <f>STDEV(G6:G8)</f>
        <v>4.4883524694871578E-6</v>
      </c>
      <c r="J6" s="47">
        <f>H6/H21</f>
        <v>5.7501777258178913E-2</v>
      </c>
      <c r="K6" s="47">
        <f>I6/$H$15</f>
        <v>2.0240660908812331E-4</v>
      </c>
      <c r="L6" s="49">
        <f>(1-J6)*100</f>
        <v>94.249822274182108</v>
      </c>
      <c r="N6" s="13" t="s">
        <v>28</v>
      </c>
      <c r="O6" s="14"/>
      <c r="P6" s="14"/>
      <c r="Q6" s="15"/>
    </row>
    <row r="7" spans="1:17" ht="26.25" x14ac:dyDescent="0.25">
      <c r="A7" s="16">
        <v>2</v>
      </c>
      <c r="B7" s="17"/>
      <c r="C7" s="18"/>
      <c r="D7" s="12">
        <v>16.319795608520508</v>
      </c>
      <c r="E7" s="12">
        <v>26.330541610717773</v>
      </c>
      <c r="F7" s="47">
        <f>E7-D7</f>
        <v>10.010746002197266</v>
      </c>
      <c r="G7" s="19">
        <f t="shared" ref="G7:G20" si="0">2^-F7</f>
        <v>9.6931553775241974E-4</v>
      </c>
      <c r="H7" s="20"/>
      <c r="I7" s="20"/>
      <c r="J7" s="20"/>
      <c r="K7" s="20"/>
      <c r="L7" s="21"/>
      <c r="N7" s="22"/>
      <c r="O7" s="23" t="s">
        <v>29</v>
      </c>
      <c r="P7" s="23" t="s">
        <v>30</v>
      </c>
      <c r="Q7" s="24" t="s">
        <v>31</v>
      </c>
    </row>
    <row r="8" spans="1:17" x14ac:dyDescent="0.25">
      <c r="A8" s="25">
        <v>3</v>
      </c>
      <c r="B8" s="17"/>
      <c r="C8" s="18"/>
      <c r="D8" s="12"/>
      <c r="E8" s="12"/>
      <c r="F8" s="47"/>
      <c r="G8" s="19"/>
      <c r="H8" s="26"/>
      <c r="I8" s="26"/>
      <c r="J8" s="26"/>
      <c r="K8" s="26"/>
      <c r="L8" s="27"/>
      <c r="N8" s="28"/>
      <c r="O8" s="30" t="str">
        <f>C6</f>
        <v>66945-1</v>
      </c>
      <c r="P8" s="29">
        <v>1</v>
      </c>
      <c r="Q8" s="50">
        <f>L6</f>
        <v>94.249822274182108</v>
      </c>
    </row>
    <row r="9" spans="1:17" x14ac:dyDescent="0.25">
      <c r="A9" s="11">
        <v>4</v>
      </c>
      <c r="B9" s="45" t="s">
        <v>39</v>
      </c>
      <c r="C9" s="46" t="s">
        <v>54</v>
      </c>
      <c r="D9" s="12">
        <v>16.203029632568359</v>
      </c>
      <c r="E9" s="12">
        <v>25.781047821044922</v>
      </c>
      <c r="F9" s="47">
        <f>E9-D9</f>
        <v>9.5780181884765625</v>
      </c>
      <c r="G9" s="48">
        <f t="shared" si="0"/>
        <v>1.3083659291916313E-3</v>
      </c>
      <c r="H9" s="47">
        <f>AVERAGE(G9:G11)</f>
        <v>1.3195147329170404E-3</v>
      </c>
      <c r="I9" s="47">
        <f>STDEV(G9:G11)</f>
        <v>1.5766789432708986E-5</v>
      </c>
      <c r="J9" s="47">
        <f>H9/H21</f>
        <v>7.8020851898623247E-2</v>
      </c>
      <c r="K9" s="47">
        <f>I9/$H$15</f>
        <v>7.1101866597516163E-4</v>
      </c>
      <c r="L9" s="49">
        <f>(1-J9)*100</f>
        <v>92.197914810137675</v>
      </c>
      <c r="N9" s="28"/>
      <c r="O9" s="30" t="str">
        <f>C9</f>
        <v>66945-2</v>
      </c>
      <c r="P9" s="30">
        <v>2</v>
      </c>
      <c r="Q9" s="51">
        <f>L9</f>
        <v>92.197914810137675</v>
      </c>
    </row>
    <row r="10" spans="1:17" x14ac:dyDescent="0.25">
      <c r="A10" s="16">
        <v>5</v>
      </c>
      <c r="B10" s="17"/>
      <c r="C10" s="18"/>
      <c r="D10" s="12">
        <v>16.221105575561523</v>
      </c>
      <c r="E10" s="12">
        <v>25.774744033813477</v>
      </c>
      <c r="F10" s="47">
        <f>E10-D10</f>
        <v>9.5536384582519531</v>
      </c>
      <c r="G10" s="19">
        <f t="shared" si="0"/>
        <v>1.3306635366424492E-3</v>
      </c>
      <c r="H10" s="20"/>
      <c r="I10" s="20"/>
      <c r="J10" s="20"/>
      <c r="K10" s="20"/>
      <c r="L10" s="21"/>
      <c r="N10" s="31"/>
      <c r="O10" s="32" t="str">
        <f>C12</f>
        <v>66945-3</v>
      </c>
      <c r="P10" s="32">
        <v>3</v>
      </c>
      <c r="Q10" s="52">
        <f>L12</f>
        <v>92.991111696706042</v>
      </c>
    </row>
    <row r="11" spans="1:17" x14ac:dyDescent="0.25">
      <c r="A11" s="25">
        <v>6</v>
      </c>
      <c r="B11" s="33"/>
      <c r="C11" s="34"/>
      <c r="D11" s="12"/>
      <c r="E11" s="12"/>
      <c r="F11" s="47"/>
      <c r="G11" s="19"/>
      <c r="H11" s="26"/>
      <c r="I11" s="26"/>
      <c r="J11" s="26"/>
      <c r="K11" s="26"/>
      <c r="L11" s="27"/>
      <c r="P11" t="s">
        <v>32</v>
      </c>
      <c r="Q11" s="35">
        <f>AVERAGE(Q8:Q10)</f>
        <v>93.146282927008613</v>
      </c>
    </row>
    <row r="12" spans="1:17" x14ac:dyDescent="0.25">
      <c r="A12" s="11">
        <v>7</v>
      </c>
      <c r="B12" s="45" t="s">
        <v>39</v>
      </c>
      <c r="C12" s="46" t="s">
        <v>55</v>
      </c>
      <c r="D12" s="12">
        <v>16.338373184204102</v>
      </c>
      <c r="E12" s="12">
        <v>26.077522277832031</v>
      </c>
      <c r="F12" s="47">
        <f>E12-D12</f>
        <v>9.7391490936279297</v>
      </c>
      <c r="G12" s="48">
        <f>2^-F12</f>
        <v>1.1701027245087279E-3</v>
      </c>
      <c r="H12" s="47">
        <f>AVERAGE(G12:G14)</f>
        <v>1.1853666234743446E-3</v>
      </c>
      <c r="I12" s="47">
        <f>STDEV(G12:G14)</f>
        <v>2.1586412931867854E-5</v>
      </c>
      <c r="J12" s="47">
        <f>H12/H21</f>
        <v>7.0088883032939572E-2</v>
      </c>
      <c r="K12" s="47">
        <f>I12/$H$15</f>
        <v>9.7346023370901123E-4</v>
      </c>
      <c r="L12" s="49">
        <f>(1-J12)*100</f>
        <v>92.991111696706042</v>
      </c>
      <c r="N12" s="36"/>
      <c r="O12" s="29" t="str">
        <f>C6</f>
        <v>66945-1</v>
      </c>
      <c r="P12" s="29">
        <v>1</v>
      </c>
      <c r="Q12" s="58">
        <f>L27</f>
        <v>79.779610649825599</v>
      </c>
    </row>
    <row r="13" spans="1:17" x14ac:dyDescent="0.25">
      <c r="A13" s="16">
        <v>8</v>
      </c>
      <c r="B13" s="17"/>
      <c r="C13" s="18"/>
      <c r="D13" s="12">
        <v>16.262639999389648</v>
      </c>
      <c r="E13" s="12">
        <v>25.964632034301758</v>
      </c>
      <c r="F13" s="47">
        <f>E13-D13</f>
        <v>9.7019920349121094</v>
      </c>
      <c r="G13" s="19">
        <f t="shared" ref="G13" si="1">2^-F13</f>
        <v>1.2006305224399614E-3</v>
      </c>
      <c r="H13" s="20"/>
      <c r="I13" s="20"/>
      <c r="J13" s="20"/>
      <c r="K13" s="20"/>
      <c r="L13" s="21"/>
      <c r="N13" s="28"/>
      <c r="O13" s="30" t="str">
        <f>O9</f>
        <v>66945-2</v>
      </c>
      <c r="P13" s="30">
        <v>2</v>
      </c>
      <c r="Q13" s="59">
        <f>L30</f>
        <v>80.835362431222364</v>
      </c>
    </row>
    <row r="14" spans="1:17" x14ac:dyDescent="0.25">
      <c r="A14" s="16">
        <v>9</v>
      </c>
      <c r="B14" s="17"/>
      <c r="C14" s="18"/>
      <c r="D14" s="12"/>
      <c r="E14" s="12"/>
      <c r="F14" s="62"/>
      <c r="G14" s="63"/>
      <c r="H14" s="64"/>
      <c r="I14" s="64"/>
      <c r="J14" s="64"/>
      <c r="K14" s="64"/>
      <c r="L14" s="21"/>
      <c r="N14" s="31"/>
      <c r="O14" s="32" t="str">
        <f>O10</f>
        <v>66945-3</v>
      </c>
      <c r="P14" s="32">
        <v>3</v>
      </c>
      <c r="Q14" s="60">
        <f>L33</f>
        <v>80.44115420855492</v>
      </c>
    </row>
    <row r="15" spans="1:17" x14ac:dyDescent="0.25">
      <c r="A15" s="11">
        <v>10</v>
      </c>
      <c r="B15" s="61" t="s">
        <v>40</v>
      </c>
      <c r="C15" s="37" t="s">
        <v>44</v>
      </c>
      <c r="D15" s="65">
        <v>17.238300323486328</v>
      </c>
      <c r="E15" s="65">
        <v>22.744865417480469</v>
      </c>
      <c r="F15" s="47">
        <f t="shared" ref="F15" si="2">E15-D15</f>
        <v>5.5065650939941406</v>
      </c>
      <c r="G15" s="19">
        <f t="shared" si="0"/>
        <v>2.1996760873819944E-2</v>
      </c>
      <c r="H15" s="38">
        <f>AVERAGE(G15:G16)</f>
        <v>2.217493040226285E-2</v>
      </c>
      <c r="I15" s="38"/>
      <c r="J15" s="38"/>
      <c r="K15" s="38"/>
      <c r="L15" s="39"/>
      <c r="P15" t="s">
        <v>32</v>
      </c>
      <c r="Q15" s="35">
        <f>AVERAGE(Q12:Q14)</f>
        <v>80.352042429867637</v>
      </c>
    </row>
    <row r="16" spans="1:17" x14ac:dyDescent="0.25">
      <c r="A16" s="16">
        <v>11</v>
      </c>
      <c r="B16" s="66"/>
      <c r="C16" s="18"/>
      <c r="D16" s="67">
        <v>17.239686965942383</v>
      </c>
      <c r="E16" s="67">
        <v>22.723068237304688</v>
      </c>
      <c r="F16" s="47">
        <f>E16-D16</f>
        <v>5.4833812713623047</v>
      </c>
      <c r="G16" s="19">
        <f t="shared" si="0"/>
        <v>2.2353099930705753E-2</v>
      </c>
      <c r="H16" s="64"/>
      <c r="I16" s="64"/>
      <c r="J16" s="40"/>
      <c r="K16" s="38"/>
      <c r="L16" s="41"/>
    </row>
    <row r="17" spans="1:16" x14ac:dyDescent="0.25">
      <c r="A17" s="16">
        <v>12</v>
      </c>
      <c r="B17" s="66"/>
      <c r="C17" s="68" t="s">
        <v>45</v>
      </c>
      <c r="D17" s="67">
        <v>16.556890487670898</v>
      </c>
      <c r="E17" s="67">
        <v>23.084053039550781</v>
      </c>
      <c r="F17" s="47">
        <f>E17-D17</f>
        <v>6.5271625518798828</v>
      </c>
      <c r="G17" s="19">
        <f t="shared" si="0"/>
        <v>1.0842471401455885E-2</v>
      </c>
      <c r="H17" s="38">
        <f>AVERAGE(G17:G18)</f>
        <v>1.0891406884327706E-2</v>
      </c>
      <c r="I17" s="38"/>
      <c r="J17" s="40"/>
      <c r="K17" s="38"/>
      <c r="L17" s="18"/>
      <c r="N17" s="20"/>
      <c r="O17" s="20"/>
    </row>
    <row r="18" spans="1:16" x14ac:dyDescent="0.25">
      <c r="A18" s="16">
        <v>13</v>
      </c>
      <c r="B18" s="66"/>
      <c r="C18" s="68"/>
      <c r="D18" s="67">
        <v>16.614151000976563</v>
      </c>
      <c r="E18" s="67">
        <v>23.128349304199219</v>
      </c>
      <c r="F18" s="47">
        <f>E18-D18</f>
        <v>6.5141983032226562</v>
      </c>
      <c r="G18" s="19">
        <f t="shared" si="0"/>
        <v>1.0940342367199526E-2</v>
      </c>
      <c r="H18" s="68"/>
      <c r="I18" s="68"/>
      <c r="J18" s="40"/>
      <c r="K18" s="38"/>
      <c r="L18" s="18"/>
      <c r="N18" s="42"/>
      <c r="O18" s="20"/>
    </row>
    <row r="19" spans="1:16" x14ac:dyDescent="0.25">
      <c r="A19" s="16">
        <v>14</v>
      </c>
      <c r="B19" s="66"/>
      <c r="C19" s="68" t="s">
        <v>46</v>
      </c>
      <c r="D19" s="67">
        <v>17.297733306884766</v>
      </c>
      <c r="E19" s="67">
        <v>23.095485687255859</v>
      </c>
      <c r="F19" s="47">
        <f>E19-D19</f>
        <v>5.7977523803710937</v>
      </c>
      <c r="G19" s="19">
        <f t="shared" si="0"/>
        <v>1.7976395980771016E-2</v>
      </c>
      <c r="H19" s="38">
        <f>AVERAGE(G19:G20)</f>
        <v>1.7670665737865947E-2</v>
      </c>
      <c r="I19" s="38"/>
      <c r="J19" s="40"/>
      <c r="K19" s="38"/>
      <c r="L19" s="18"/>
      <c r="N19" s="42"/>
      <c r="O19" s="20"/>
    </row>
    <row r="20" spans="1:16" x14ac:dyDescent="0.25">
      <c r="A20" s="16">
        <v>15</v>
      </c>
      <c r="B20" s="66"/>
      <c r="C20" s="68"/>
      <c r="D20" s="67">
        <v>17.259672164916992</v>
      </c>
      <c r="E20" s="67">
        <v>23.107351303100586</v>
      </c>
      <c r="F20" s="47">
        <f>E20-D20</f>
        <v>5.8476791381835938</v>
      </c>
      <c r="G20" s="19">
        <f t="shared" si="0"/>
        <v>1.7364935494960879E-2</v>
      </c>
      <c r="H20" s="68"/>
      <c r="I20" s="68"/>
      <c r="J20" s="40"/>
      <c r="K20" s="38"/>
      <c r="L20" s="18"/>
      <c r="N20" s="43"/>
      <c r="O20" s="30"/>
      <c r="P20" s="44"/>
    </row>
    <row r="21" spans="1:16" x14ac:dyDescent="0.25">
      <c r="A21" s="25">
        <v>16</v>
      </c>
      <c r="B21" s="69"/>
      <c r="C21" s="70" t="s">
        <v>33</v>
      </c>
      <c r="D21" s="70"/>
      <c r="E21" s="70"/>
      <c r="F21" s="70"/>
      <c r="G21" s="70"/>
      <c r="H21" s="71">
        <f>AVERAGE(H15,H17,H19)</f>
        <v>1.6912334341485504E-2</v>
      </c>
      <c r="I21" s="70"/>
      <c r="J21" s="70"/>
      <c r="K21" s="70"/>
      <c r="L21" s="34"/>
      <c r="N21" s="43"/>
      <c r="O21" s="30"/>
      <c r="P21" s="44"/>
    </row>
    <row r="22" spans="1:16" x14ac:dyDescent="0.25">
      <c r="N22" s="43"/>
      <c r="O22" s="30"/>
      <c r="P22" s="44"/>
    </row>
    <row r="24" spans="1:16" x14ac:dyDescent="0.25">
      <c r="A24" s="1" t="s">
        <v>37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</row>
    <row r="25" spans="1:16" ht="60" x14ac:dyDescent="0.25">
      <c r="A25" s="3"/>
      <c r="B25" s="4" t="s">
        <v>34</v>
      </c>
      <c r="C25" s="4" t="s">
        <v>12</v>
      </c>
      <c r="D25" s="4" t="s">
        <v>13</v>
      </c>
      <c r="E25" s="4" t="s">
        <v>52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5" t="s">
        <v>20</v>
      </c>
    </row>
    <row r="26" spans="1:16" ht="30" x14ac:dyDescent="0.25">
      <c r="A26" s="6"/>
      <c r="B26" s="7"/>
      <c r="C26" s="8"/>
      <c r="D26" s="9"/>
      <c r="E26" s="9"/>
      <c r="F26" s="10" t="s">
        <v>21</v>
      </c>
      <c r="G26" s="10" t="s">
        <v>22</v>
      </c>
      <c r="H26" s="10" t="s">
        <v>23</v>
      </c>
      <c r="I26" s="10" t="s">
        <v>24</v>
      </c>
      <c r="J26" s="10" t="s">
        <v>35</v>
      </c>
      <c r="K26" s="10" t="s">
        <v>26</v>
      </c>
      <c r="L26" s="10" t="s">
        <v>27</v>
      </c>
    </row>
    <row r="27" spans="1:16" x14ac:dyDescent="0.25">
      <c r="A27" s="11">
        <v>1</v>
      </c>
      <c r="B27" s="53" t="s">
        <v>39</v>
      </c>
      <c r="C27" s="54" t="s">
        <v>53</v>
      </c>
      <c r="D27" s="12">
        <v>16.359809875488281</v>
      </c>
      <c r="E27" s="12">
        <v>26.891990661621094</v>
      </c>
      <c r="F27" s="55">
        <f>E27-D27</f>
        <v>10.532180786132812</v>
      </c>
      <c r="G27" s="56">
        <f>2^-F27</f>
        <v>6.7530142105411963E-4</v>
      </c>
      <c r="H27" s="55">
        <f>AVERAGE(G27:G29)</f>
        <v>7.2850251037510612E-4</v>
      </c>
      <c r="I27" s="55">
        <f>STDEV(G27:G29)</f>
        <v>7.5237702050761599E-5</v>
      </c>
      <c r="J27" s="55">
        <f>H27/H42</f>
        <v>0.20220389350174398</v>
      </c>
      <c r="K27" s="55">
        <f>I27/$H42</f>
        <v>2.0883052667800391E-2</v>
      </c>
      <c r="L27" s="57">
        <f>(1-J27)*100</f>
        <v>79.779610649825599</v>
      </c>
    </row>
    <row r="28" spans="1:16" x14ac:dyDescent="0.25">
      <c r="A28" s="16">
        <v>2</v>
      </c>
      <c r="B28" s="17"/>
      <c r="C28" s="18"/>
      <c r="D28" s="12">
        <v>16.654844284057617</v>
      </c>
      <c r="E28" s="12">
        <v>26.975934982299805</v>
      </c>
      <c r="F28" s="55">
        <f>E28-D28</f>
        <v>10.321090698242187</v>
      </c>
      <c r="G28" s="19">
        <f t="shared" ref="G28" si="3">2^-F28</f>
        <v>7.8170359969609272E-4</v>
      </c>
      <c r="H28" s="20"/>
      <c r="I28" s="20"/>
      <c r="J28" s="20"/>
      <c r="K28" s="20"/>
      <c r="L28" s="21"/>
    </row>
    <row r="29" spans="1:16" x14ac:dyDescent="0.25">
      <c r="A29" s="25">
        <v>3</v>
      </c>
      <c r="B29" s="17"/>
      <c r="C29" s="18"/>
      <c r="D29" s="12"/>
      <c r="E29" s="12"/>
      <c r="F29" s="55"/>
      <c r="G29" s="19"/>
      <c r="H29" s="26"/>
      <c r="I29" s="26"/>
      <c r="J29" s="26"/>
      <c r="K29" s="26"/>
      <c r="L29" s="27"/>
    </row>
    <row r="30" spans="1:16" x14ac:dyDescent="0.25">
      <c r="A30" s="11">
        <v>4</v>
      </c>
      <c r="B30" s="53" t="s">
        <v>39</v>
      </c>
      <c r="C30" s="54" t="s">
        <v>54</v>
      </c>
      <c r="D30" s="12">
        <v>17.033262252807617</v>
      </c>
      <c r="E30" s="12">
        <v>27.575664520263672</v>
      </c>
      <c r="F30" s="55">
        <f>E30-D30</f>
        <v>10.542402267456055</v>
      </c>
      <c r="G30" s="56">
        <f t="shared" ref="G30:G31" si="4">2^-F30</f>
        <v>6.7053382571863665E-4</v>
      </c>
      <c r="H30" s="55">
        <f>AVERAGE(G30:G32)</f>
        <v>6.904657639128578E-4</v>
      </c>
      <c r="I30" s="55">
        <f>STDEV(G30:G32)</f>
        <v>2.8188017318649842E-5</v>
      </c>
      <c r="J30" s="55">
        <f>H30/H42</f>
        <v>0.19164637568777637</v>
      </c>
      <c r="K30" s="55">
        <f>I30/$H42</f>
        <v>7.8238945930204102E-3</v>
      </c>
      <c r="L30" s="57">
        <f>(1-J30)*100</f>
        <v>80.835362431222364</v>
      </c>
    </row>
    <row r="31" spans="1:16" x14ac:dyDescent="0.25">
      <c r="A31" s="16">
        <v>5</v>
      </c>
      <c r="B31" s="17"/>
      <c r="C31" s="18"/>
      <c r="D31" s="12">
        <v>17.080827713012695</v>
      </c>
      <c r="E31" s="12">
        <v>27.539913177490234</v>
      </c>
      <c r="F31" s="55">
        <f>E31-D31</f>
        <v>10.459085464477539</v>
      </c>
      <c r="G31" s="19">
        <f t="shared" si="4"/>
        <v>7.1039770210707895E-4</v>
      </c>
      <c r="H31" s="20"/>
      <c r="I31" s="20"/>
      <c r="J31" s="20"/>
      <c r="K31" s="20"/>
      <c r="L31" s="21"/>
    </row>
    <row r="32" spans="1:16" x14ac:dyDescent="0.25">
      <c r="A32" s="25">
        <v>6</v>
      </c>
      <c r="B32" s="33"/>
      <c r="C32" s="34"/>
      <c r="D32" s="12"/>
      <c r="E32" s="12"/>
      <c r="F32" s="55"/>
      <c r="G32" s="19"/>
      <c r="H32" s="26"/>
      <c r="I32" s="26"/>
      <c r="J32" s="26"/>
      <c r="K32" s="26"/>
      <c r="L32" s="27"/>
    </row>
    <row r="33" spans="1:12" x14ac:dyDescent="0.25">
      <c r="A33" s="11">
        <v>7</v>
      </c>
      <c r="B33" s="53" t="s">
        <v>39</v>
      </c>
      <c r="C33" s="54" t="s">
        <v>55</v>
      </c>
      <c r="D33" s="12">
        <v>17.028970718383789</v>
      </c>
      <c r="E33" s="12">
        <v>27.565738677978516</v>
      </c>
      <c r="F33" s="55">
        <f>E33-D33</f>
        <v>10.536767959594727</v>
      </c>
      <c r="G33" s="56">
        <f>2^-F33</f>
        <v>6.7315765182811109E-4</v>
      </c>
      <c r="H33" s="55">
        <f>AVERAGE(G33:G35)</f>
        <v>7.0466834304476066E-4</v>
      </c>
      <c r="I33" s="55">
        <f>STDEV(G33:G35)</f>
        <v>4.4562846878336655E-5</v>
      </c>
      <c r="J33" s="55">
        <f>H33/H42</f>
        <v>0.19558845791445076</v>
      </c>
      <c r="K33" s="55">
        <f>I33/$H42</f>
        <v>1.2368908845189916E-2</v>
      </c>
      <c r="L33" s="57">
        <f>(1-J33)*100</f>
        <v>80.44115420855492</v>
      </c>
    </row>
    <row r="34" spans="1:12" x14ac:dyDescent="0.25">
      <c r="A34" s="16">
        <v>8</v>
      </c>
      <c r="B34" s="17"/>
      <c r="C34" s="18"/>
      <c r="D34" s="12">
        <v>17.064554214477539</v>
      </c>
      <c r="E34" s="12">
        <v>27.472209930419922</v>
      </c>
      <c r="F34" s="55">
        <f>E34-D34</f>
        <v>10.407655715942383</v>
      </c>
      <c r="G34" s="19">
        <f t="shared" ref="G34" si="5">2^-F34</f>
        <v>7.3617903426141033E-4</v>
      </c>
      <c r="H34" s="20"/>
      <c r="I34" s="20"/>
      <c r="J34" s="20"/>
      <c r="K34" s="20"/>
      <c r="L34" s="21"/>
    </row>
    <row r="35" spans="1:12" x14ac:dyDescent="0.25">
      <c r="A35" s="16">
        <v>9</v>
      </c>
      <c r="B35" s="17"/>
      <c r="C35" s="18"/>
      <c r="D35" s="12"/>
      <c r="E35" s="12"/>
      <c r="F35" s="72"/>
      <c r="G35" s="63"/>
      <c r="H35" s="64"/>
      <c r="I35" s="64"/>
      <c r="J35" s="64"/>
      <c r="K35" s="64"/>
      <c r="L35" s="21"/>
    </row>
    <row r="36" spans="1:12" x14ac:dyDescent="0.25">
      <c r="A36" s="11">
        <v>10</v>
      </c>
      <c r="B36" s="61" t="s">
        <v>40</v>
      </c>
      <c r="C36" s="37" t="s">
        <v>44</v>
      </c>
      <c r="D36" s="65">
        <v>15.608273506164551</v>
      </c>
      <c r="E36" s="65">
        <v>24.198829650878906</v>
      </c>
      <c r="F36" s="55">
        <f t="shared" ref="F36" si="6">E36-D36</f>
        <v>8.5905561447143555</v>
      </c>
      <c r="G36" s="19">
        <f t="shared" ref="G36:G41" si="7">2^-F36</f>
        <v>2.5940892920419318E-3</v>
      </c>
      <c r="H36" s="38">
        <f>AVERAGE(G36:G37)</f>
        <v>2.66730755531911E-3</v>
      </c>
      <c r="I36" s="38">
        <f>STDEV(G36:G37)</f>
        <v>1.035462609399893E-4</v>
      </c>
      <c r="J36" s="38"/>
      <c r="K36" s="38"/>
      <c r="L36" s="39"/>
    </row>
    <row r="37" spans="1:12" x14ac:dyDescent="0.25">
      <c r="A37" s="16">
        <v>11</v>
      </c>
      <c r="B37" s="66"/>
      <c r="C37" s="18"/>
      <c r="D37" s="67">
        <v>15.604469299316406</v>
      </c>
      <c r="E37" s="67">
        <v>24.115800857543945</v>
      </c>
      <c r="F37" s="55">
        <f>E37-D37</f>
        <v>8.5113315582275391</v>
      </c>
      <c r="G37" s="19">
        <f t="shared" si="7"/>
        <v>2.7405258185962881E-3</v>
      </c>
      <c r="H37" s="64"/>
      <c r="I37" s="64"/>
      <c r="J37" s="40"/>
      <c r="K37" s="38"/>
      <c r="L37" s="41"/>
    </row>
    <row r="38" spans="1:12" x14ac:dyDescent="0.25">
      <c r="A38" s="16">
        <v>12</v>
      </c>
      <c r="B38" s="66"/>
      <c r="C38" s="68" t="s">
        <v>45</v>
      </c>
      <c r="D38" s="67">
        <v>16.116239547729492</v>
      </c>
      <c r="E38" s="67">
        <v>24.030025482177734</v>
      </c>
      <c r="F38" s="55">
        <f>E38-D38</f>
        <v>7.9137859344482422</v>
      </c>
      <c r="G38" s="19">
        <f t="shared" si="7"/>
        <v>4.1467996620257195E-3</v>
      </c>
      <c r="H38" s="38">
        <f>AVERAGE(G38:G39)</f>
        <v>4.1897991301340582E-3</v>
      </c>
      <c r="I38" s="38">
        <f>STDEV(G38:G39)</f>
        <v>6.0810430973641976E-5</v>
      </c>
      <c r="J38" s="40"/>
      <c r="K38" s="38"/>
      <c r="L38" s="18"/>
    </row>
    <row r="39" spans="1:12" x14ac:dyDescent="0.25">
      <c r="A39" s="16">
        <v>13</v>
      </c>
      <c r="B39" s="66"/>
      <c r="C39" s="68"/>
      <c r="D39" s="67">
        <v>16.13043212890625</v>
      </c>
      <c r="E39" s="67">
        <v>24.014604568481445</v>
      </c>
      <c r="F39" s="55">
        <f>E39-D39</f>
        <v>7.8841724395751953</v>
      </c>
      <c r="G39" s="19">
        <f t="shared" si="7"/>
        <v>4.2327985982423969E-3</v>
      </c>
      <c r="H39" s="68"/>
      <c r="I39" s="68"/>
      <c r="J39" s="40"/>
      <c r="K39" s="38"/>
      <c r="L39" s="18"/>
    </row>
    <row r="40" spans="1:12" x14ac:dyDescent="0.25">
      <c r="A40" s="16">
        <v>14</v>
      </c>
      <c r="B40" s="66"/>
      <c r="C40" s="68" t="s">
        <v>46</v>
      </c>
      <c r="D40" s="67">
        <v>16.043109893798828</v>
      </c>
      <c r="E40" s="67">
        <v>24.009237289428711</v>
      </c>
      <c r="F40" s="55">
        <f>E40-D40</f>
        <v>7.9661273956298828</v>
      </c>
      <c r="G40" s="19">
        <f t="shared" si="7"/>
        <v>3.9990488075140398E-3</v>
      </c>
      <c r="H40" s="38">
        <f>AVERAGE(G40:G41)</f>
        <v>3.9513277777856346E-3</v>
      </c>
      <c r="I40" s="38">
        <f>STDEV(G40:G41)</f>
        <v>6.7487727452320291E-5</v>
      </c>
      <c r="J40" s="40"/>
      <c r="K40" s="38"/>
      <c r="L40" s="18"/>
    </row>
    <row r="41" spans="1:12" x14ac:dyDescent="0.25">
      <c r="A41" s="16">
        <v>15</v>
      </c>
      <c r="B41" s="66"/>
      <c r="C41" s="68"/>
      <c r="D41" s="67">
        <v>16.054473876953125</v>
      </c>
      <c r="E41" s="67">
        <v>24.055450439453125</v>
      </c>
      <c r="F41" s="55">
        <f>E41-D41</f>
        <v>8.0009765625</v>
      </c>
      <c r="G41" s="19">
        <f t="shared" si="7"/>
        <v>3.9036067480572294E-3</v>
      </c>
      <c r="H41" s="68"/>
      <c r="I41" s="68"/>
      <c r="J41" s="40"/>
      <c r="K41" s="38"/>
      <c r="L41" s="18"/>
    </row>
    <row r="42" spans="1:12" x14ac:dyDescent="0.25">
      <c r="A42" s="25">
        <v>16</v>
      </c>
      <c r="B42" s="69"/>
      <c r="C42" s="70" t="s">
        <v>33</v>
      </c>
      <c r="D42" s="70"/>
      <c r="E42" s="70"/>
      <c r="F42" s="70"/>
      <c r="G42" s="70"/>
      <c r="H42" s="71">
        <f>AVERAGE(H36,H38,H40)</f>
        <v>3.6028114877462679E-3</v>
      </c>
      <c r="I42" s="70"/>
      <c r="J42" s="70"/>
      <c r="K42" s="70"/>
      <c r="L42" s="34"/>
    </row>
  </sheetData>
  <mergeCells count="2">
    <mergeCell ref="B15:B21"/>
    <mergeCell ref="B36:B4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6" workbookViewId="0">
      <selection activeCell="A36" activeCellId="1" sqref="A15:L21 A36:L42"/>
    </sheetView>
  </sheetViews>
  <sheetFormatPr defaultRowHeight="15" x14ac:dyDescent="0.25"/>
  <cols>
    <col min="7" max="7" width="12" bestFit="1" customWidth="1"/>
  </cols>
  <sheetData>
    <row r="1" spans="1:17" x14ac:dyDescent="0.25">
      <c r="A1" t="s">
        <v>38</v>
      </c>
    </row>
    <row r="2" spans="1:17" x14ac:dyDescent="0.25">
      <c r="A2" s="1" t="s">
        <v>0</v>
      </c>
    </row>
    <row r="3" spans="1:17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7" ht="60" x14ac:dyDescent="0.25">
      <c r="A4" s="3"/>
      <c r="B4" s="4" t="s">
        <v>34</v>
      </c>
      <c r="C4" s="4" t="s">
        <v>12</v>
      </c>
      <c r="D4" s="4" t="s">
        <v>13</v>
      </c>
      <c r="E4" s="4" t="s">
        <v>56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20</v>
      </c>
    </row>
    <row r="5" spans="1:17" ht="30" x14ac:dyDescent="0.25">
      <c r="A5" s="6"/>
      <c r="B5" s="7"/>
      <c r="C5" s="8"/>
      <c r="D5" s="9"/>
      <c r="E5" s="9"/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36</v>
      </c>
      <c r="L5" s="10" t="s">
        <v>27</v>
      </c>
    </row>
    <row r="6" spans="1:17" x14ac:dyDescent="0.25">
      <c r="A6" s="11">
        <v>1</v>
      </c>
      <c r="B6" s="45" t="s">
        <v>39</v>
      </c>
      <c r="C6" s="46" t="s">
        <v>57</v>
      </c>
      <c r="D6" s="12">
        <v>16.706258773803711</v>
      </c>
      <c r="E6" s="12">
        <v>27.336490631103516</v>
      </c>
      <c r="F6" s="47">
        <f>E6-D6</f>
        <v>10.630231857299805</v>
      </c>
      <c r="G6" s="48">
        <f>2^-F6</f>
        <v>6.3093024985760881E-4</v>
      </c>
      <c r="H6" s="47">
        <f>AVERAGE(G6:G8)</f>
        <v>6.3413237494130536E-4</v>
      </c>
      <c r="I6" s="47">
        <f>STDEV(G6:G8)</f>
        <v>4.5284887217786638E-6</v>
      </c>
      <c r="J6" s="47">
        <f>H6/H21</f>
        <v>0.77299014564533786</v>
      </c>
      <c r="K6" s="47">
        <f>I6/$H$15</f>
        <v>6.442096886631654E-3</v>
      </c>
      <c r="L6" s="49">
        <f>(1-J6)*100</f>
        <v>22.700985435466215</v>
      </c>
      <c r="N6" s="13" t="s">
        <v>28</v>
      </c>
      <c r="O6" s="14"/>
      <c r="P6" s="14"/>
      <c r="Q6" s="15"/>
    </row>
    <row r="7" spans="1:17" ht="26.25" x14ac:dyDescent="0.25">
      <c r="A7" s="16">
        <v>2</v>
      </c>
      <c r="B7" s="17"/>
      <c r="C7" s="18"/>
      <c r="D7" s="12">
        <v>16.716775894165039</v>
      </c>
      <c r="E7" s="12">
        <v>27.332437515258789</v>
      </c>
      <c r="F7" s="47">
        <f>E7-D7</f>
        <v>10.61566162109375</v>
      </c>
      <c r="G7" s="19">
        <f t="shared" ref="G7:G20" si="0">2^-F7</f>
        <v>6.373345000250018E-4</v>
      </c>
      <c r="H7" s="20"/>
      <c r="I7" s="20"/>
      <c r="J7" s="20"/>
      <c r="K7" s="20"/>
      <c r="L7" s="21"/>
      <c r="N7" s="22"/>
      <c r="O7" s="23" t="s">
        <v>29</v>
      </c>
      <c r="P7" s="23" t="s">
        <v>30</v>
      </c>
      <c r="Q7" s="24" t="s">
        <v>31</v>
      </c>
    </row>
    <row r="8" spans="1:17" x14ac:dyDescent="0.25">
      <c r="A8" s="25">
        <v>3</v>
      </c>
      <c r="B8" s="17"/>
      <c r="C8" s="18"/>
      <c r="D8" s="12"/>
      <c r="E8" s="12"/>
      <c r="F8" s="47"/>
      <c r="G8" s="19"/>
      <c r="H8" s="26"/>
      <c r="I8" s="26"/>
      <c r="J8" s="26"/>
      <c r="K8" s="26"/>
      <c r="L8" s="27"/>
      <c r="N8" s="28"/>
      <c r="O8" s="30" t="str">
        <f>C6</f>
        <v>80387-1</v>
      </c>
      <c r="P8" s="29">
        <v>1</v>
      </c>
      <c r="Q8" s="50">
        <f>L6</f>
        <v>22.700985435466215</v>
      </c>
    </row>
    <row r="9" spans="1:17" x14ac:dyDescent="0.25">
      <c r="A9" s="11">
        <v>4</v>
      </c>
      <c r="B9" s="45" t="s">
        <v>39</v>
      </c>
      <c r="C9" s="46" t="s">
        <v>58</v>
      </c>
      <c r="D9" s="12">
        <v>16.579793930053711</v>
      </c>
      <c r="E9" s="12">
        <v>27.086862564086914</v>
      </c>
      <c r="F9" s="47">
        <f>E9-D9</f>
        <v>10.507068634033203</v>
      </c>
      <c r="G9" s="48">
        <f t="shared" si="0"/>
        <v>6.8715889819210196E-4</v>
      </c>
      <c r="H9" s="47">
        <f>AVERAGE(G9:G11)</f>
        <v>6.842739534540554E-4</v>
      </c>
      <c r="I9" s="47">
        <f>STDEV(G9:G11)</f>
        <v>4.0799279752423463E-6</v>
      </c>
      <c r="J9" s="47">
        <f>H9/H21</f>
        <v>0.83411136829391375</v>
      </c>
      <c r="K9" s="47">
        <f>I9/$H$15</f>
        <v>5.8039873612993707E-3</v>
      </c>
      <c r="L9" s="49">
        <f>(1-J9)*100</f>
        <v>16.588863170608626</v>
      </c>
      <c r="N9" s="28"/>
      <c r="O9" s="30" t="str">
        <f>C9</f>
        <v>80387-2</v>
      </c>
      <c r="P9" s="30">
        <v>2</v>
      </c>
      <c r="Q9" s="51">
        <f>L9</f>
        <v>16.588863170608626</v>
      </c>
    </row>
    <row r="10" spans="1:17" x14ac:dyDescent="0.25">
      <c r="A10" s="16">
        <v>5</v>
      </c>
      <c r="B10" s="17"/>
      <c r="C10" s="18"/>
      <c r="D10" s="12">
        <v>16.585474014282227</v>
      </c>
      <c r="E10" s="12">
        <v>27.104707717895508</v>
      </c>
      <c r="F10" s="47">
        <f>E10-D10</f>
        <v>10.519233703613281</v>
      </c>
      <c r="G10" s="19">
        <f t="shared" si="0"/>
        <v>6.8138900871600884E-4</v>
      </c>
      <c r="H10" s="20"/>
      <c r="I10" s="20"/>
      <c r="J10" s="20"/>
      <c r="K10" s="20"/>
      <c r="L10" s="21"/>
      <c r="N10" s="31"/>
      <c r="O10" s="32" t="str">
        <f>C12</f>
        <v>80387-3</v>
      </c>
      <c r="P10" s="32">
        <v>3</v>
      </c>
      <c r="Q10" s="52">
        <f>L12</f>
        <v>65.346335455567754</v>
      </c>
    </row>
    <row r="11" spans="1:17" x14ac:dyDescent="0.25">
      <c r="A11" s="25">
        <v>6</v>
      </c>
      <c r="B11" s="33"/>
      <c r="C11" s="34"/>
      <c r="D11" s="12"/>
      <c r="E11" s="12"/>
      <c r="F11" s="47"/>
      <c r="G11" s="19"/>
      <c r="H11" s="26"/>
      <c r="I11" s="26"/>
      <c r="J11" s="26"/>
      <c r="K11" s="26"/>
      <c r="L11" s="27"/>
      <c r="P11" t="s">
        <v>32</v>
      </c>
      <c r="Q11" s="35">
        <f>AVERAGE(Q8:Q10)</f>
        <v>34.878728020547534</v>
      </c>
    </row>
    <row r="12" spans="1:17" x14ac:dyDescent="0.25">
      <c r="A12" s="11">
        <v>7</v>
      </c>
      <c r="B12" s="45" t="s">
        <v>39</v>
      </c>
      <c r="C12" s="46" t="s">
        <v>59</v>
      </c>
      <c r="D12" s="12">
        <v>16.340602874755859</v>
      </c>
      <c r="E12" s="12">
        <v>28.045375823974609</v>
      </c>
      <c r="F12" s="47">
        <f>E12-D12</f>
        <v>11.70477294921875</v>
      </c>
      <c r="G12" s="48">
        <f>2^-F12</f>
        <v>2.9957960916171875E-4</v>
      </c>
      <c r="H12" s="47">
        <f>AVERAGE(G12:G14)</f>
        <v>2.8428577934372107E-4</v>
      </c>
      <c r="I12" s="47">
        <f>STDEV(G12:G14)</f>
        <v>2.1628741549238352E-5</v>
      </c>
      <c r="J12" s="47">
        <f>H12/H21</f>
        <v>0.3465366454443225</v>
      </c>
      <c r="K12" s="47">
        <f>I12/$H$15</f>
        <v>3.0768421245263123E-2</v>
      </c>
      <c r="L12" s="49">
        <f>(1-J12)*100</f>
        <v>65.346335455567754</v>
      </c>
      <c r="N12" s="36"/>
      <c r="O12" s="29" t="str">
        <f>C6</f>
        <v>80387-1</v>
      </c>
      <c r="P12" s="29">
        <v>1</v>
      </c>
      <c r="Q12" s="58">
        <f>L27</f>
        <v>9.8891554325595479</v>
      </c>
    </row>
    <row r="13" spans="1:17" x14ac:dyDescent="0.25">
      <c r="A13" s="16">
        <v>8</v>
      </c>
      <c r="B13" s="17"/>
      <c r="C13" s="18"/>
      <c r="D13" s="12">
        <v>16.371671676635742</v>
      </c>
      <c r="E13" s="12">
        <v>28.231821060180664</v>
      </c>
      <c r="F13" s="47">
        <f>E13-D13</f>
        <v>11.860149383544922</v>
      </c>
      <c r="G13" s="19">
        <f t="shared" ref="G13" si="1">2^-F13</f>
        <v>2.689919495257234E-4</v>
      </c>
      <c r="H13" s="20"/>
      <c r="I13" s="20"/>
      <c r="J13" s="20"/>
      <c r="K13" s="20"/>
      <c r="L13" s="21"/>
      <c r="N13" s="28"/>
      <c r="O13" s="30" t="str">
        <f>O9</f>
        <v>80387-2</v>
      </c>
      <c r="P13" s="30">
        <v>2</v>
      </c>
      <c r="Q13" s="59">
        <f>L30</f>
        <v>24.598344895203784</v>
      </c>
    </row>
    <row r="14" spans="1:17" x14ac:dyDescent="0.25">
      <c r="A14" s="16">
        <v>9</v>
      </c>
      <c r="B14" s="17"/>
      <c r="C14" s="18"/>
      <c r="D14" s="12"/>
      <c r="E14" s="12"/>
      <c r="F14" s="62"/>
      <c r="G14" s="63"/>
      <c r="H14" s="64"/>
      <c r="I14" s="64"/>
      <c r="J14" s="64"/>
      <c r="K14" s="64"/>
      <c r="L14" s="21"/>
      <c r="N14" s="31"/>
      <c r="O14" s="32" t="str">
        <f>O10</f>
        <v>80387-3</v>
      </c>
      <c r="P14" s="32">
        <v>3</v>
      </c>
      <c r="Q14" s="60">
        <f>L33</f>
        <v>30.566919500750622</v>
      </c>
    </row>
    <row r="15" spans="1:17" x14ac:dyDescent="0.25">
      <c r="A15" s="11">
        <v>10</v>
      </c>
      <c r="B15" s="61" t="s">
        <v>40</v>
      </c>
      <c r="C15" s="37" t="s">
        <v>44</v>
      </c>
      <c r="D15" s="65">
        <v>17.089395523071289</v>
      </c>
      <c r="E15" s="65">
        <v>27.499135971069336</v>
      </c>
      <c r="F15" s="47">
        <f t="shared" ref="F15" si="2">E15-D15</f>
        <v>10.409740447998047</v>
      </c>
      <c r="G15" s="19">
        <f t="shared" si="0"/>
        <v>7.3511600454616137E-4</v>
      </c>
      <c r="H15" s="38">
        <f>AVERAGE(G15:G16)</f>
        <v>7.0295259470188622E-4</v>
      </c>
      <c r="I15" s="38"/>
      <c r="J15" s="38"/>
      <c r="K15" s="38"/>
      <c r="L15" s="39"/>
      <c r="P15" t="s">
        <v>32</v>
      </c>
      <c r="Q15" s="35">
        <f>AVERAGE(Q12:Q14)</f>
        <v>21.684806609504648</v>
      </c>
    </row>
    <row r="16" spans="1:17" x14ac:dyDescent="0.25">
      <c r="A16" s="16">
        <v>11</v>
      </c>
      <c r="B16" s="66"/>
      <c r="C16" s="18"/>
      <c r="D16" s="67">
        <v>17.038129806518555</v>
      </c>
      <c r="E16" s="67">
        <v>27.579982757568359</v>
      </c>
      <c r="F16" s="47">
        <f>E16-D16</f>
        <v>10.541852951049805</v>
      </c>
      <c r="G16" s="19">
        <f t="shared" si="0"/>
        <v>6.7078918485761118E-4</v>
      </c>
      <c r="H16" s="64"/>
      <c r="I16" s="64"/>
      <c r="J16" s="40"/>
      <c r="K16" s="38"/>
      <c r="L16" s="41"/>
    </row>
    <row r="17" spans="1:16" x14ac:dyDescent="0.25">
      <c r="A17" s="16">
        <v>12</v>
      </c>
      <c r="B17" s="66"/>
      <c r="C17" s="68" t="s">
        <v>45</v>
      </c>
      <c r="D17" s="67">
        <v>16.532169342041016</v>
      </c>
      <c r="E17" s="67">
        <v>26.884122848510742</v>
      </c>
      <c r="F17" s="47">
        <f>E17-D17</f>
        <v>10.351953506469727</v>
      </c>
      <c r="G17" s="19">
        <f t="shared" si="0"/>
        <v>7.6515862989248653E-4</v>
      </c>
      <c r="H17" s="38">
        <f>AVERAGE(G17:G18)</f>
        <v>7.6908798339800106E-4</v>
      </c>
      <c r="I17" s="38"/>
      <c r="J17" s="40"/>
      <c r="K17" s="38"/>
      <c r="L17" s="18"/>
      <c r="N17" s="20"/>
      <c r="O17" s="20"/>
    </row>
    <row r="18" spans="1:16" x14ac:dyDescent="0.25">
      <c r="A18" s="16">
        <v>13</v>
      </c>
      <c r="B18" s="66"/>
      <c r="C18" s="68"/>
      <c r="D18" s="67">
        <v>16.512584686279297</v>
      </c>
      <c r="E18" s="67">
        <v>26.849796295166016</v>
      </c>
      <c r="F18" s="47">
        <f>E18-D18</f>
        <v>10.337211608886719</v>
      </c>
      <c r="G18" s="19">
        <f t="shared" si="0"/>
        <v>7.7301733690351559E-4</v>
      </c>
      <c r="H18" s="68"/>
      <c r="I18" s="68"/>
      <c r="J18" s="40"/>
      <c r="K18" s="38"/>
      <c r="L18" s="18"/>
      <c r="N18" s="42"/>
      <c r="O18" s="20"/>
    </row>
    <row r="19" spans="1:16" x14ac:dyDescent="0.25">
      <c r="A19" s="16">
        <v>14</v>
      </c>
      <c r="B19" s="66"/>
      <c r="C19" s="68" t="s">
        <v>46</v>
      </c>
      <c r="D19" s="67">
        <v>17.144075393676758</v>
      </c>
      <c r="E19" s="67">
        <v>27.058687210083008</v>
      </c>
      <c r="F19" s="47">
        <f>E19-D19</f>
        <v>9.91461181640625</v>
      </c>
      <c r="G19" s="19">
        <f t="shared" si="0"/>
        <v>1.0361066184396361E-3</v>
      </c>
      <c r="H19" s="38">
        <f>AVERAGE(G19:G20)</f>
        <v>9.89047878901958E-4</v>
      </c>
      <c r="I19" s="38"/>
      <c r="J19" s="40"/>
      <c r="K19" s="38"/>
      <c r="L19" s="18"/>
      <c r="N19" s="42"/>
      <c r="O19" s="20"/>
    </row>
    <row r="20" spans="1:16" x14ac:dyDescent="0.25">
      <c r="A20" s="16">
        <v>15</v>
      </c>
      <c r="B20" s="66"/>
      <c r="C20" s="68"/>
      <c r="D20" s="67">
        <v>17.04582405090332</v>
      </c>
      <c r="E20" s="67">
        <v>27.09782600402832</v>
      </c>
      <c r="F20" s="47">
        <f>E20-D20</f>
        <v>10.052001953125</v>
      </c>
      <c r="G20" s="19">
        <f t="shared" si="0"/>
        <v>9.4198913936427984E-4</v>
      </c>
      <c r="H20" s="68"/>
      <c r="I20" s="68"/>
      <c r="J20" s="40"/>
      <c r="K20" s="38"/>
      <c r="L20" s="18"/>
      <c r="N20" s="43"/>
      <c r="O20" s="30"/>
      <c r="P20" s="44"/>
    </row>
    <row r="21" spans="1:16" x14ac:dyDescent="0.25">
      <c r="A21" s="25">
        <v>16</v>
      </c>
      <c r="B21" s="69"/>
      <c r="C21" s="70" t="s">
        <v>33</v>
      </c>
      <c r="D21" s="70"/>
      <c r="E21" s="70"/>
      <c r="F21" s="70"/>
      <c r="G21" s="70"/>
      <c r="H21" s="71">
        <f>AVERAGE(H15,H17,H19)</f>
        <v>8.2036281900061509E-4</v>
      </c>
      <c r="I21" s="70"/>
      <c r="J21" s="70"/>
      <c r="K21" s="70"/>
      <c r="L21" s="34"/>
      <c r="N21" s="43"/>
      <c r="O21" s="30"/>
      <c r="P21" s="44"/>
    </row>
    <row r="22" spans="1:16" x14ac:dyDescent="0.25">
      <c r="N22" s="43"/>
      <c r="O22" s="30"/>
      <c r="P22" s="44"/>
    </row>
    <row r="24" spans="1:16" x14ac:dyDescent="0.25">
      <c r="A24" s="1" t="s">
        <v>37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</row>
    <row r="25" spans="1:16" ht="60" x14ac:dyDescent="0.25">
      <c r="A25" s="3"/>
      <c r="B25" s="4" t="s">
        <v>34</v>
      </c>
      <c r="C25" s="4" t="s">
        <v>12</v>
      </c>
      <c r="D25" s="4" t="s">
        <v>13</v>
      </c>
      <c r="E25" s="4" t="s">
        <v>56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5" t="s">
        <v>20</v>
      </c>
    </row>
    <row r="26" spans="1:16" ht="30" x14ac:dyDescent="0.25">
      <c r="A26" s="6"/>
      <c r="B26" s="7"/>
      <c r="C26" s="8"/>
      <c r="D26" s="9"/>
      <c r="E26" s="9"/>
      <c r="F26" s="10" t="s">
        <v>21</v>
      </c>
      <c r="G26" s="10" t="s">
        <v>22</v>
      </c>
      <c r="H26" s="10" t="s">
        <v>23</v>
      </c>
      <c r="I26" s="10" t="s">
        <v>24</v>
      </c>
      <c r="J26" s="10" t="s">
        <v>35</v>
      </c>
      <c r="K26" s="10" t="s">
        <v>26</v>
      </c>
      <c r="L26" s="10" t="s">
        <v>27</v>
      </c>
    </row>
    <row r="27" spans="1:16" x14ac:dyDescent="0.25">
      <c r="A27" s="11">
        <v>1</v>
      </c>
      <c r="B27" s="53" t="s">
        <v>39</v>
      </c>
      <c r="C27" s="54" t="s">
        <v>57</v>
      </c>
      <c r="D27" s="12">
        <v>16.354181289672852</v>
      </c>
      <c r="E27" s="12">
        <v>30.899675369262695</v>
      </c>
      <c r="F27" s="55">
        <f>E27-D27</f>
        <v>14.545494079589844</v>
      </c>
      <c r="G27" s="56">
        <f>2^-F27</f>
        <v>4.1818647263844449E-5</v>
      </c>
      <c r="H27" s="55">
        <f>AVERAGE(G27:G29)</f>
        <v>3.807331363609477E-5</v>
      </c>
      <c r="I27" s="55">
        <f>STDEV(G27:G29)</f>
        <v>5.2967016119756266E-6</v>
      </c>
      <c r="J27" s="55">
        <f>H27/H42</f>
        <v>0.90110844567440451</v>
      </c>
      <c r="K27" s="55">
        <f>I27/$H42</f>
        <v>0.12536083941597348</v>
      </c>
      <c r="L27" s="57">
        <f>(1-J27)*100</f>
        <v>9.8891554325595479</v>
      </c>
    </row>
    <row r="28" spans="1:16" x14ac:dyDescent="0.25">
      <c r="A28" s="16">
        <v>2</v>
      </c>
      <c r="B28" s="17"/>
      <c r="C28" s="18"/>
      <c r="D28" s="12">
        <v>16.293800354003906</v>
      </c>
      <c r="E28" s="12">
        <v>31.124055862426758</v>
      </c>
      <c r="F28" s="55">
        <f>E28-D28</f>
        <v>14.830255508422852</v>
      </c>
      <c r="G28" s="19">
        <f>2^-F28</f>
        <v>3.4327980008345083E-5</v>
      </c>
      <c r="H28" s="20"/>
      <c r="I28" s="20"/>
      <c r="J28" s="20"/>
      <c r="K28" s="20"/>
      <c r="L28" s="21"/>
    </row>
    <row r="29" spans="1:16" x14ac:dyDescent="0.25">
      <c r="A29" s="25">
        <v>3</v>
      </c>
      <c r="B29" s="17"/>
      <c r="C29" s="18"/>
      <c r="D29" s="12"/>
      <c r="E29" s="12"/>
      <c r="F29" s="55"/>
      <c r="G29" s="19"/>
      <c r="H29" s="26"/>
      <c r="I29" s="26"/>
      <c r="J29" s="26"/>
      <c r="K29" s="26"/>
      <c r="L29" s="27"/>
    </row>
    <row r="30" spans="1:16" x14ac:dyDescent="0.25">
      <c r="A30" s="11">
        <v>4</v>
      </c>
      <c r="B30" s="53" t="s">
        <v>39</v>
      </c>
      <c r="C30" s="54" t="s">
        <v>58</v>
      </c>
      <c r="D30" s="12">
        <v>16.330831527709961</v>
      </c>
      <c r="E30" s="12">
        <v>31.271917343139648</v>
      </c>
      <c r="F30" s="55">
        <f>E30-D30</f>
        <v>14.941085815429688</v>
      </c>
      <c r="G30" s="56">
        <f t="shared" ref="G30:G31" si="3">2^-F30</f>
        <v>3.1789595493016487E-5</v>
      </c>
      <c r="H30" s="55">
        <f>AVERAGE(G30:G32)</f>
        <v>3.1858439206359953E-5</v>
      </c>
      <c r="I30" s="55">
        <f>STDEV(G30:G32)</f>
        <v>9.735971309445595E-8</v>
      </c>
      <c r="J30" s="55">
        <f>H30/H42</f>
        <v>0.75401655104796217</v>
      </c>
      <c r="K30" s="55">
        <f>I30/$H42</f>
        <v>2.3042822218310578E-3</v>
      </c>
      <c r="L30" s="57">
        <f>(1-J30)*100</f>
        <v>24.598344895203784</v>
      </c>
    </row>
    <row r="31" spans="1:16" x14ac:dyDescent="0.25">
      <c r="A31" s="16">
        <v>5</v>
      </c>
      <c r="B31" s="17"/>
      <c r="C31" s="18"/>
      <c r="D31" s="12">
        <v>16.349788665771484</v>
      </c>
      <c r="E31" s="12">
        <v>31.284639358520508</v>
      </c>
      <c r="F31" s="55">
        <f>E31-D31</f>
        <v>14.934850692749023</v>
      </c>
      <c r="G31" s="19">
        <f t="shared" si="3"/>
        <v>3.192728291970342E-5</v>
      </c>
      <c r="H31" s="20"/>
      <c r="I31" s="20"/>
      <c r="J31" s="20"/>
      <c r="K31" s="20"/>
      <c r="L31" s="21"/>
    </row>
    <row r="32" spans="1:16" x14ac:dyDescent="0.25">
      <c r="A32" s="25">
        <v>6</v>
      </c>
      <c r="B32" s="33"/>
      <c r="C32" s="34"/>
      <c r="D32" s="12"/>
      <c r="E32" s="12"/>
      <c r="F32" s="55"/>
      <c r="G32" s="19"/>
      <c r="H32" s="26"/>
      <c r="I32" s="26"/>
      <c r="J32" s="26"/>
      <c r="K32" s="26"/>
      <c r="L32" s="27"/>
    </row>
    <row r="33" spans="1:12" x14ac:dyDescent="0.25">
      <c r="A33" s="11">
        <v>7</v>
      </c>
      <c r="B33" s="53" t="s">
        <v>39</v>
      </c>
      <c r="C33" s="54" t="s">
        <v>59</v>
      </c>
      <c r="D33" s="12">
        <v>15.644932746887207</v>
      </c>
      <c r="E33" s="12">
        <v>30.736957550048828</v>
      </c>
      <c r="F33" s="55">
        <f>E33-D33</f>
        <v>15.092024803161621</v>
      </c>
      <c r="G33" s="56">
        <f>2^-F33</f>
        <v>2.8631746414608531E-5</v>
      </c>
      <c r="H33" s="55">
        <f>AVERAGE(G33:G35)</f>
        <v>2.9336618286710904E-5</v>
      </c>
      <c r="I33" s="55">
        <f>STDEV(G33:G35)</f>
        <v>9.9683936126248903E-7</v>
      </c>
      <c r="J33" s="55">
        <f>H33/H42</f>
        <v>0.69433080499249378</v>
      </c>
      <c r="K33" s="55">
        <f>I33/$H42</f>
        <v>2.3592912768242134E-2</v>
      </c>
      <c r="L33" s="57">
        <f>(1-J33)*100</f>
        <v>30.566919500750622</v>
      </c>
    </row>
    <row r="34" spans="1:12" x14ac:dyDescent="0.25">
      <c r="A34" s="16">
        <v>8</v>
      </c>
      <c r="B34" s="17"/>
      <c r="C34" s="18"/>
      <c r="D34" s="12">
        <v>15.618989944458008</v>
      </c>
      <c r="E34" s="12">
        <v>30.641674041748047</v>
      </c>
      <c r="F34" s="55">
        <f>E34-D34</f>
        <v>15.022684097290039</v>
      </c>
      <c r="G34" s="19">
        <f>2^-F34</f>
        <v>3.0041490158813277E-5</v>
      </c>
      <c r="H34" s="20"/>
      <c r="I34" s="20"/>
      <c r="J34" s="20"/>
      <c r="K34" s="20"/>
      <c r="L34" s="21"/>
    </row>
    <row r="35" spans="1:12" x14ac:dyDescent="0.25">
      <c r="A35" s="16">
        <v>9</v>
      </c>
      <c r="B35" s="17"/>
      <c r="C35" s="18"/>
      <c r="D35" s="12"/>
      <c r="E35" s="12"/>
      <c r="F35" s="72"/>
      <c r="G35" s="63"/>
      <c r="H35" s="64"/>
      <c r="I35" s="64"/>
      <c r="J35" s="64"/>
      <c r="K35" s="64"/>
      <c r="L35" s="21"/>
    </row>
    <row r="36" spans="1:12" x14ac:dyDescent="0.25">
      <c r="A36" s="11">
        <v>10</v>
      </c>
      <c r="B36" s="61" t="s">
        <v>40</v>
      </c>
      <c r="C36" s="37" t="s">
        <v>44</v>
      </c>
      <c r="D36" s="65">
        <v>15.549104690551758</v>
      </c>
      <c r="E36" s="65">
        <v>30.207176208496094</v>
      </c>
      <c r="F36" s="55">
        <f t="shared" ref="F36" si="4">E36-D36</f>
        <v>14.658071517944336</v>
      </c>
      <c r="G36" s="19">
        <f t="shared" ref="G36:G41" si="5">2^-F36</f>
        <v>3.8679494930302193E-5</v>
      </c>
      <c r="H36" s="38">
        <f>AVERAGE(G36:G37)</f>
        <v>3.8874963417004906E-5</v>
      </c>
      <c r="I36" s="38">
        <f>STDEV(G36:G37)</f>
        <v>2.764341849115221E-7</v>
      </c>
      <c r="J36" s="38"/>
      <c r="K36" s="38"/>
      <c r="L36" s="39"/>
    </row>
    <row r="37" spans="1:12" x14ac:dyDescent="0.25">
      <c r="A37" s="16">
        <v>11</v>
      </c>
      <c r="B37" s="66"/>
      <c r="C37" s="18"/>
      <c r="D37" s="67">
        <v>15.53621768951416</v>
      </c>
      <c r="E37" s="67">
        <v>30.179780960083008</v>
      </c>
      <c r="F37" s="55">
        <f>E37-D37</f>
        <v>14.643563270568848</v>
      </c>
      <c r="G37" s="19">
        <f t="shared" si="5"/>
        <v>3.907043190370762E-5</v>
      </c>
      <c r="H37" s="64"/>
      <c r="I37" s="64"/>
      <c r="J37" s="40"/>
      <c r="K37" s="38"/>
      <c r="L37" s="41"/>
    </row>
    <row r="38" spans="1:12" x14ac:dyDescent="0.25">
      <c r="A38" s="16">
        <v>12</v>
      </c>
      <c r="B38" s="66"/>
      <c r="C38" s="68" t="s">
        <v>45</v>
      </c>
      <c r="D38" s="67">
        <v>16.004571914672852</v>
      </c>
      <c r="E38" s="67">
        <v>30.604764938354492</v>
      </c>
      <c r="F38" s="55">
        <f>E38-D38</f>
        <v>14.600193023681641</v>
      </c>
      <c r="G38" s="19">
        <f t="shared" si="5"/>
        <v>4.0262798479542327E-5</v>
      </c>
      <c r="H38" s="38">
        <f>AVERAGE(G38:G39)</f>
        <v>4.2460459703812726E-5</v>
      </c>
      <c r="I38" s="38">
        <f>STDEV(G38:G39)</f>
        <v>3.1079623088646574E-6</v>
      </c>
      <c r="J38" s="40"/>
      <c r="K38" s="38"/>
      <c r="L38" s="18"/>
    </row>
    <row r="39" spans="1:12" x14ac:dyDescent="0.25">
      <c r="A39" s="16">
        <v>13</v>
      </c>
      <c r="B39" s="66"/>
      <c r="C39" s="68"/>
      <c r="D39" s="67">
        <v>16.06410026550293</v>
      </c>
      <c r="E39" s="67">
        <v>30.51481819152832</v>
      </c>
      <c r="F39" s="55">
        <f>E39-D39</f>
        <v>14.450717926025391</v>
      </c>
      <c r="G39" s="19">
        <f t="shared" si="5"/>
        <v>4.4658120928083124E-5</v>
      </c>
      <c r="H39" s="68"/>
      <c r="I39" s="68"/>
      <c r="J39" s="40"/>
      <c r="K39" s="38"/>
      <c r="L39" s="18"/>
    </row>
    <row r="40" spans="1:12" x14ac:dyDescent="0.25">
      <c r="A40" s="16">
        <v>14</v>
      </c>
      <c r="B40" s="66"/>
      <c r="C40" s="68" t="s">
        <v>46</v>
      </c>
      <c r="D40" s="67">
        <v>15.97904109954834</v>
      </c>
      <c r="E40" s="67">
        <v>30.558506011962891</v>
      </c>
      <c r="F40" s="55">
        <f>E40-D40</f>
        <v>14.579464912414551</v>
      </c>
      <c r="G40" s="19">
        <f t="shared" si="5"/>
        <v>4.0845455222416307E-5</v>
      </c>
      <c r="H40" s="38">
        <f>AVERAGE(G40:G41)</f>
        <v>4.5419510157829216E-5</v>
      </c>
      <c r="I40" s="38">
        <f>STDEV(G40:G41)</f>
        <v>6.4686905247005271E-6</v>
      </c>
      <c r="J40" s="40"/>
      <c r="K40" s="38"/>
      <c r="L40" s="18"/>
    </row>
    <row r="41" spans="1:12" x14ac:dyDescent="0.25">
      <c r="A41" s="16">
        <v>15</v>
      </c>
      <c r="B41" s="66"/>
      <c r="C41" s="68"/>
      <c r="D41" s="67">
        <v>15.944378852844238</v>
      </c>
      <c r="E41" s="67">
        <v>30.232276916503906</v>
      </c>
      <c r="F41" s="55">
        <f>E41-D41</f>
        <v>14.287898063659668</v>
      </c>
      <c r="G41" s="19">
        <f t="shared" si="5"/>
        <v>4.9993565093242125E-5</v>
      </c>
      <c r="H41" s="68"/>
      <c r="I41" s="68"/>
      <c r="J41" s="40"/>
      <c r="K41" s="38"/>
      <c r="L41" s="18"/>
    </row>
    <row r="42" spans="1:12" x14ac:dyDescent="0.25">
      <c r="A42" s="25">
        <v>16</v>
      </c>
      <c r="B42" s="69"/>
      <c r="C42" s="70" t="s">
        <v>33</v>
      </c>
      <c r="D42" s="70"/>
      <c r="E42" s="70"/>
      <c r="F42" s="70"/>
      <c r="G42" s="70"/>
      <c r="H42" s="71">
        <f>AVERAGE(H36,H38,H40)</f>
        <v>4.2251644426215616E-5</v>
      </c>
      <c r="I42" s="70"/>
      <c r="J42" s="70"/>
      <c r="K42" s="70"/>
      <c r="L42" s="34"/>
    </row>
  </sheetData>
  <mergeCells count="2">
    <mergeCell ref="B15:B21"/>
    <mergeCell ref="B36:B4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6" workbookViewId="0">
      <selection activeCell="A36" activeCellId="1" sqref="A15:L21 A36:L42"/>
    </sheetView>
  </sheetViews>
  <sheetFormatPr defaultRowHeight="15" x14ac:dyDescent="0.25"/>
  <cols>
    <col min="7" max="7" width="12" bestFit="1" customWidth="1"/>
  </cols>
  <sheetData>
    <row r="1" spans="1:17" x14ac:dyDescent="0.25">
      <c r="A1" t="s">
        <v>38</v>
      </c>
    </row>
    <row r="2" spans="1:17" x14ac:dyDescent="0.25">
      <c r="A2" s="1" t="s">
        <v>0</v>
      </c>
    </row>
    <row r="3" spans="1:17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7" ht="60" x14ac:dyDescent="0.25">
      <c r="A4" s="3"/>
      <c r="B4" s="4" t="s">
        <v>34</v>
      </c>
      <c r="C4" s="4" t="s">
        <v>12</v>
      </c>
      <c r="D4" s="4" t="s">
        <v>13</v>
      </c>
      <c r="E4" s="4" t="s">
        <v>60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20</v>
      </c>
    </row>
    <row r="5" spans="1:17" ht="30" x14ac:dyDescent="0.25">
      <c r="A5" s="6"/>
      <c r="B5" s="7"/>
      <c r="C5" s="8"/>
      <c r="D5" s="9"/>
      <c r="E5" s="9"/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36</v>
      </c>
      <c r="L5" s="10" t="s">
        <v>27</v>
      </c>
    </row>
    <row r="6" spans="1:17" x14ac:dyDescent="0.25">
      <c r="A6" s="11">
        <v>1</v>
      </c>
      <c r="B6" s="45" t="s">
        <v>39</v>
      </c>
      <c r="C6" s="46" t="s">
        <v>61</v>
      </c>
      <c r="D6" s="12">
        <v>16.935672760009766</v>
      </c>
      <c r="E6" s="12">
        <v>28.200826644897461</v>
      </c>
      <c r="F6" s="47">
        <f>E6-D6</f>
        <v>11.265153884887695</v>
      </c>
      <c r="G6" s="48">
        <f>2^-F6</f>
        <v>4.063036977883828E-4</v>
      </c>
      <c r="H6" s="47">
        <f>AVERAGE(G6:G8)</f>
        <v>4.0848764166851988E-4</v>
      </c>
      <c r="I6" s="47">
        <f>STDEV(G6:G8)</f>
        <v>3.0885630547515469E-6</v>
      </c>
      <c r="J6" s="47">
        <f>H6/H21</f>
        <v>6.528986820869212E-2</v>
      </c>
      <c r="K6" s="47">
        <f>I6/$H$15</f>
        <v>6.4769604205722989E-4</v>
      </c>
      <c r="L6" s="49">
        <f>(1-J6)*100</f>
        <v>93.471013179130793</v>
      </c>
      <c r="N6" s="13" t="s">
        <v>28</v>
      </c>
      <c r="O6" s="14"/>
      <c r="P6" s="14"/>
      <c r="Q6" s="15"/>
    </row>
    <row r="7" spans="1:17" ht="26.25" x14ac:dyDescent="0.25">
      <c r="A7" s="16">
        <v>2</v>
      </c>
      <c r="B7" s="17"/>
      <c r="C7" s="18"/>
      <c r="D7" s="12">
        <v>16.950992584228516</v>
      </c>
      <c r="E7" s="12">
        <v>28.200719833374023</v>
      </c>
      <c r="F7" s="47">
        <f>E7-D7</f>
        <v>11.249727249145508</v>
      </c>
      <c r="G7" s="19">
        <f t="shared" ref="G7:G20" si="0">2^-F7</f>
        <v>4.1067158554865691E-4</v>
      </c>
      <c r="H7" s="20"/>
      <c r="I7" s="20"/>
      <c r="J7" s="20"/>
      <c r="K7" s="20"/>
      <c r="L7" s="21"/>
      <c r="N7" s="22"/>
      <c r="O7" s="23" t="s">
        <v>29</v>
      </c>
      <c r="P7" s="23" t="s">
        <v>30</v>
      </c>
      <c r="Q7" s="24" t="s">
        <v>31</v>
      </c>
    </row>
    <row r="8" spans="1:17" x14ac:dyDescent="0.25">
      <c r="A8" s="25">
        <v>3</v>
      </c>
      <c r="B8" s="17"/>
      <c r="C8" s="18"/>
      <c r="D8" s="12"/>
      <c r="E8" s="12"/>
      <c r="F8" s="47"/>
      <c r="G8" s="19"/>
      <c r="H8" s="26"/>
      <c r="I8" s="26"/>
      <c r="J8" s="26"/>
      <c r="K8" s="26"/>
      <c r="L8" s="27"/>
      <c r="N8" s="28"/>
      <c r="O8" s="30" t="str">
        <f>C6</f>
        <v>62872-1</v>
      </c>
      <c r="P8" s="29">
        <v>1</v>
      </c>
      <c r="Q8" s="50">
        <f>L6</f>
        <v>93.471013179130793</v>
      </c>
    </row>
    <row r="9" spans="1:17" x14ac:dyDescent="0.25">
      <c r="A9" s="11">
        <v>4</v>
      </c>
      <c r="B9" s="45" t="s">
        <v>39</v>
      </c>
      <c r="C9" s="46" t="s">
        <v>62</v>
      </c>
      <c r="D9" s="12">
        <v>16.986713409423828</v>
      </c>
      <c r="E9" s="12">
        <v>27.873329162597656</v>
      </c>
      <c r="F9" s="47">
        <f>E9-D9</f>
        <v>10.886615753173828</v>
      </c>
      <c r="G9" s="48">
        <f t="shared" si="0"/>
        <v>5.2820451240510467E-4</v>
      </c>
      <c r="H9" s="47">
        <f>AVERAGE(G9:G11)</f>
        <v>4.7243142879307314E-4</v>
      </c>
      <c r="I9" s="47">
        <f>STDEV(G9:G11)</f>
        <v>7.8875051259503565E-5</v>
      </c>
      <c r="J9" s="47">
        <f>H9/H21</f>
        <v>7.5510205394595492E-2</v>
      </c>
      <c r="K9" s="47">
        <f>I9/$H$15</f>
        <v>1.6540720591489165E-2</v>
      </c>
      <c r="L9" s="49">
        <f>(1-J9)*100</f>
        <v>92.448979460540443</v>
      </c>
      <c r="N9" s="28"/>
      <c r="O9" s="30" t="str">
        <f>C9</f>
        <v>62872-2</v>
      </c>
      <c r="P9" s="30">
        <v>2</v>
      </c>
      <c r="Q9" s="51">
        <f>L9</f>
        <v>92.448979460540443</v>
      </c>
    </row>
    <row r="10" spans="1:17" x14ac:dyDescent="0.25">
      <c r="A10" s="16">
        <v>5</v>
      </c>
      <c r="B10" s="17"/>
      <c r="C10" s="18"/>
      <c r="D10" s="12">
        <v>17.030326843261719</v>
      </c>
      <c r="E10" s="12">
        <v>28.259174346923828</v>
      </c>
      <c r="F10" s="47">
        <f>E10-D10</f>
        <v>11.228847503662109</v>
      </c>
      <c r="G10" s="19">
        <f t="shared" si="0"/>
        <v>4.1665834518104166E-4</v>
      </c>
      <c r="H10" s="20"/>
      <c r="I10" s="20"/>
      <c r="J10" s="20"/>
      <c r="K10" s="20"/>
      <c r="L10" s="21"/>
      <c r="N10" s="31"/>
      <c r="O10" s="32"/>
      <c r="P10" s="32"/>
      <c r="Q10" s="52"/>
    </row>
    <row r="11" spans="1:17" x14ac:dyDescent="0.25">
      <c r="A11" s="25">
        <v>6</v>
      </c>
      <c r="B11" s="33"/>
      <c r="C11" s="34"/>
      <c r="D11" s="12"/>
      <c r="E11" s="12"/>
      <c r="F11" s="47"/>
      <c r="G11" s="19"/>
      <c r="H11" s="26"/>
      <c r="I11" s="26"/>
      <c r="J11" s="26"/>
      <c r="K11" s="26"/>
      <c r="L11" s="27"/>
      <c r="P11" t="s">
        <v>32</v>
      </c>
      <c r="Q11" s="35">
        <f>AVERAGE(Q8:Q10)</f>
        <v>92.959996319835625</v>
      </c>
    </row>
    <row r="12" spans="1:17" x14ac:dyDescent="0.25">
      <c r="A12" s="11">
        <v>7</v>
      </c>
      <c r="N12" s="36"/>
      <c r="O12" s="29" t="str">
        <f>C6</f>
        <v>62872-1</v>
      </c>
      <c r="P12" s="29">
        <v>1</v>
      </c>
      <c r="Q12" s="58">
        <f>L27</f>
        <v>87.201472118136621</v>
      </c>
    </row>
    <row r="13" spans="1:17" x14ac:dyDescent="0.25">
      <c r="A13" s="16">
        <v>8</v>
      </c>
      <c r="N13" s="28"/>
      <c r="O13" s="30" t="str">
        <f>O9</f>
        <v>62872-2</v>
      </c>
      <c r="P13" s="30">
        <v>2</v>
      </c>
      <c r="Q13" s="59">
        <f>L30</f>
        <v>83.938614552799336</v>
      </c>
    </row>
    <row r="14" spans="1:17" x14ac:dyDescent="0.25">
      <c r="A14" s="16">
        <v>9</v>
      </c>
      <c r="N14" s="31"/>
      <c r="O14" s="30" t="s">
        <v>63</v>
      </c>
      <c r="P14" s="32">
        <v>3</v>
      </c>
      <c r="Q14" s="60">
        <f>L33</f>
        <v>84.413954573109777</v>
      </c>
    </row>
    <row r="15" spans="1:17" x14ac:dyDescent="0.25">
      <c r="A15" s="11">
        <v>10</v>
      </c>
      <c r="B15" s="61" t="s">
        <v>40</v>
      </c>
      <c r="C15" s="37" t="s">
        <v>44</v>
      </c>
      <c r="D15" s="65">
        <v>17.089395523071289</v>
      </c>
      <c r="E15" s="65">
        <v>24.74365234375</v>
      </c>
      <c r="F15" s="47">
        <f t="shared" ref="F15" si="1">E15-D15</f>
        <v>7.6542568206787109</v>
      </c>
      <c r="G15" s="19">
        <f t="shared" si="0"/>
        <v>4.9640837786541882E-3</v>
      </c>
      <c r="H15" s="38">
        <f>AVERAGE(G15:G16)</f>
        <v>4.7685377927300099E-3</v>
      </c>
      <c r="I15" s="38"/>
      <c r="J15" s="38"/>
      <c r="K15" s="38"/>
      <c r="L15" s="39"/>
      <c r="P15" t="s">
        <v>32</v>
      </c>
      <c r="Q15" s="35">
        <f>AVERAGE(Q12:Q14)</f>
        <v>85.184680414681907</v>
      </c>
    </row>
    <row r="16" spans="1:17" x14ac:dyDescent="0.25">
      <c r="A16" s="16">
        <v>11</v>
      </c>
      <c r="B16" s="66"/>
      <c r="C16" s="18"/>
      <c r="D16" s="67">
        <v>17.038129806518555</v>
      </c>
      <c r="E16" s="67">
        <v>24.810775756835938</v>
      </c>
      <c r="F16" s="47">
        <f>E16-D16</f>
        <v>7.7726459503173828</v>
      </c>
      <c r="G16" s="19">
        <f t="shared" si="0"/>
        <v>4.5729918068058316E-3</v>
      </c>
      <c r="H16" s="64"/>
      <c r="I16" s="64"/>
      <c r="J16" s="40"/>
      <c r="K16" s="38"/>
      <c r="L16" s="41"/>
    </row>
    <row r="17" spans="1:16" x14ac:dyDescent="0.25">
      <c r="A17" s="16">
        <v>12</v>
      </c>
      <c r="B17" s="66"/>
      <c r="C17" s="68" t="s">
        <v>45</v>
      </c>
      <c r="D17" s="67">
        <v>16.532169342041016</v>
      </c>
      <c r="E17" s="67">
        <v>24.050025939941406</v>
      </c>
      <c r="F17" s="47">
        <f>E17-D17</f>
        <v>7.5178565979003906</v>
      </c>
      <c r="G17" s="19">
        <f t="shared" si="0"/>
        <v>5.4563178417304055E-3</v>
      </c>
      <c r="H17" s="38">
        <f>AVERAGE(G17:G18)</f>
        <v>5.5362020753896759E-3</v>
      </c>
      <c r="I17" s="38"/>
      <c r="J17" s="40"/>
      <c r="K17" s="38"/>
      <c r="L17" s="18"/>
      <c r="N17" s="20"/>
      <c r="O17" s="20"/>
    </row>
    <row r="18" spans="1:16" x14ac:dyDescent="0.25">
      <c r="A18" s="16">
        <v>13</v>
      </c>
      <c r="B18" s="66"/>
      <c r="C18" s="68"/>
      <c r="D18" s="67">
        <v>16.512584686279297</v>
      </c>
      <c r="E18" s="67">
        <v>23.988803863525391</v>
      </c>
      <c r="F18" s="47">
        <f>E18-D18</f>
        <v>7.4762191772460937</v>
      </c>
      <c r="G18" s="19">
        <f t="shared" si="0"/>
        <v>5.6160863090489455E-3</v>
      </c>
      <c r="H18" s="68"/>
      <c r="I18" s="68"/>
      <c r="J18" s="40"/>
      <c r="K18" s="38"/>
      <c r="L18" s="18"/>
      <c r="N18" s="42"/>
      <c r="O18" s="20"/>
    </row>
    <row r="19" spans="1:16" x14ac:dyDescent="0.25">
      <c r="A19" s="16">
        <v>14</v>
      </c>
      <c r="B19" s="66"/>
      <c r="C19" s="68" t="s">
        <v>46</v>
      </c>
      <c r="D19" s="67">
        <v>17.144075393676758</v>
      </c>
      <c r="E19" s="67">
        <v>23.992439270019531</v>
      </c>
      <c r="F19" s="47">
        <f>E19-D19</f>
        <v>6.8483638763427734</v>
      </c>
      <c r="G19" s="19">
        <f t="shared" si="0"/>
        <v>8.6783478148786293E-3</v>
      </c>
      <c r="H19" s="38">
        <f>AVERAGE(G19:G20)</f>
        <v>8.4648327872959735E-3</v>
      </c>
      <c r="I19" s="38"/>
      <c r="J19" s="40"/>
      <c r="K19" s="38"/>
      <c r="L19" s="18"/>
      <c r="N19" s="42"/>
      <c r="O19" s="20"/>
    </row>
    <row r="20" spans="1:16" x14ac:dyDescent="0.25">
      <c r="A20" s="16">
        <v>15</v>
      </c>
      <c r="B20" s="66"/>
      <c r="C20" s="68"/>
      <c r="D20" s="67">
        <v>17.04582405090332</v>
      </c>
      <c r="E20" s="67">
        <v>23.966983795166016</v>
      </c>
      <c r="F20" s="47">
        <f>E20-D20</f>
        <v>6.9211597442626953</v>
      </c>
      <c r="G20" s="19">
        <f t="shared" si="0"/>
        <v>8.2513177597133176E-3</v>
      </c>
      <c r="H20" s="68"/>
      <c r="I20" s="68"/>
      <c r="J20" s="40"/>
      <c r="K20" s="38"/>
      <c r="L20" s="18"/>
      <c r="N20" s="43"/>
      <c r="O20" s="30"/>
      <c r="P20" s="44"/>
    </row>
    <row r="21" spans="1:16" x14ac:dyDescent="0.25">
      <c r="A21" s="25">
        <v>16</v>
      </c>
      <c r="B21" s="69"/>
      <c r="C21" s="70" t="s">
        <v>33</v>
      </c>
      <c r="D21" s="70"/>
      <c r="E21" s="70"/>
      <c r="F21" s="70"/>
      <c r="G21" s="70"/>
      <c r="H21" s="71">
        <f>AVERAGE(H15,H17,H19)</f>
        <v>6.2565242184718858E-3</v>
      </c>
      <c r="I21" s="70"/>
      <c r="J21" s="70"/>
      <c r="K21" s="70"/>
      <c r="L21" s="34"/>
      <c r="N21" s="43"/>
      <c r="O21" s="30"/>
      <c r="P21" s="44"/>
    </row>
    <row r="22" spans="1:16" x14ac:dyDescent="0.25">
      <c r="N22" s="43"/>
      <c r="O22" s="30"/>
      <c r="P22" s="44"/>
    </row>
    <row r="24" spans="1:16" x14ac:dyDescent="0.25">
      <c r="A24" s="1" t="s">
        <v>37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</row>
    <row r="25" spans="1:16" ht="60" x14ac:dyDescent="0.25">
      <c r="A25" s="3"/>
      <c r="B25" s="4" t="s">
        <v>34</v>
      </c>
      <c r="C25" s="4" t="s">
        <v>12</v>
      </c>
      <c r="D25" s="4" t="s">
        <v>13</v>
      </c>
      <c r="E25" s="4" t="s">
        <v>60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5" t="s">
        <v>20</v>
      </c>
    </row>
    <row r="26" spans="1:16" ht="30" x14ac:dyDescent="0.25">
      <c r="A26" s="6"/>
      <c r="B26" s="7"/>
      <c r="C26" s="8"/>
      <c r="D26" s="9"/>
      <c r="E26" s="9"/>
      <c r="F26" s="10" t="s">
        <v>21</v>
      </c>
      <c r="G26" s="10" t="s">
        <v>22</v>
      </c>
      <c r="H26" s="10" t="s">
        <v>23</v>
      </c>
      <c r="I26" s="10" t="s">
        <v>24</v>
      </c>
      <c r="J26" s="10" t="s">
        <v>35</v>
      </c>
      <c r="K26" s="10" t="s">
        <v>26</v>
      </c>
      <c r="L26" s="10" t="s">
        <v>27</v>
      </c>
    </row>
    <row r="27" spans="1:16" x14ac:dyDescent="0.25">
      <c r="A27" s="11">
        <v>1</v>
      </c>
      <c r="B27" s="53" t="s">
        <v>39</v>
      </c>
      <c r="C27" s="54" t="s">
        <v>61</v>
      </c>
      <c r="D27" s="12">
        <v>15.755373001098633</v>
      </c>
      <c r="E27" s="12">
        <v>26.257827758789063</v>
      </c>
      <c r="F27" s="55">
        <f>E27-D27</f>
        <v>10.50245475769043</v>
      </c>
      <c r="G27" s="56">
        <f>2^-F27</f>
        <v>6.8936001570448792E-4</v>
      </c>
      <c r="H27" s="55">
        <f>AVERAGE(G27:G29)</f>
        <v>7.0333135042232545E-4</v>
      </c>
      <c r="I27" s="55">
        <f>STDEV(G27:G29)</f>
        <v>1.975845104241984E-5</v>
      </c>
      <c r="J27" s="55">
        <f>H27/H42</f>
        <v>0.12798527881863381</v>
      </c>
      <c r="K27" s="55">
        <f>I27/$H42</f>
        <v>3.5954473864558715E-3</v>
      </c>
      <c r="L27" s="57">
        <f>(1-J27)*100</f>
        <v>87.201472118136621</v>
      </c>
    </row>
    <row r="28" spans="1:16" x14ac:dyDescent="0.25">
      <c r="A28" s="16">
        <v>2</v>
      </c>
      <c r="B28" s="17"/>
      <c r="C28" s="18"/>
      <c r="D28" s="12">
        <v>15.818963050842285</v>
      </c>
      <c r="E28" s="12">
        <v>26.264093399047852</v>
      </c>
      <c r="F28" s="55">
        <f>E28-D28</f>
        <v>10.445130348205566</v>
      </c>
      <c r="G28" s="19">
        <f>2^-F28</f>
        <v>7.1730268514016288E-4</v>
      </c>
      <c r="H28" s="20"/>
      <c r="I28" s="20"/>
      <c r="J28" s="20"/>
      <c r="K28" s="20"/>
      <c r="L28" s="21"/>
    </row>
    <row r="29" spans="1:16" x14ac:dyDescent="0.25">
      <c r="A29" s="25">
        <v>3</v>
      </c>
      <c r="B29" s="17"/>
      <c r="C29" s="18"/>
      <c r="D29" s="12"/>
      <c r="E29" s="12"/>
      <c r="F29" s="55"/>
      <c r="G29" s="19"/>
      <c r="H29" s="26"/>
      <c r="I29" s="26"/>
      <c r="J29" s="26"/>
      <c r="K29" s="26"/>
      <c r="L29" s="27"/>
    </row>
    <row r="30" spans="1:16" x14ac:dyDescent="0.25">
      <c r="A30" s="11">
        <v>4</v>
      </c>
      <c r="B30" s="53" t="s">
        <v>39</v>
      </c>
      <c r="C30" s="54" t="s">
        <v>62</v>
      </c>
      <c r="D30" s="12">
        <v>16.288337707519531</v>
      </c>
      <c r="E30" s="12">
        <v>26.448556900024414</v>
      </c>
      <c r="F30" s="55">
        <f>E30-D30</f>
        <v>10.160219192504883</v>
      </c>
      <c r="G30" s="56">
        <f t="shared" ref="G30:G31" si="2">2^-F30</f>
        <v>8.7391513448415825E-4</v>
      </c>
      <c r="H30" s="55">
        <f>AVERAGE(G30:G32)</f>
        <v>8.826386925516027E-4</v>
      </c>
      <c r="I30" s="55">
        <f>STDEV(G30:G32)</f>
        <v>1.2336974131129165E-5</v>
      </c>
      <c r="J30" s="55">
        <f>H30/H42</f>
        <v>0.1606138544720066</v>
      </c>
      <c r="K30" s="55">
        <f>I30/$H42</f>
        <v>2.2449604628070889E-3</v>
      </c>
      <c r="L30" s="57">
        <f>(1-J30)*100</f>
        <v>83.938614552799336</v>
      </c>
    </row>
    <row r="31" spans="1:16" x14ac:dyDescent="0.25">
      <c r="A31" s="16">
        <v>5</v>
      </c>
      <c r="B31" s="17"/>
      <c r="C31" s="18"/>
      <c r="D31" s="12">
        <v>16.321315765380859</v>
      </c>
      <c r="E31" s="12">
        <v>26.45301628112793</v>
      </c>
      <c r="F31" s="55">
        <f>E31-D31</f>
        <v>10.13170051574707</v>
      </c>
      <c r="G31" s="19">
        <f t="shared" si="2"/>
        <v>8.9136225061904714E-4</v>
      </c>
      <c r="H31" s="20"/>
      <c r="I31" s="20"/>
      <c r="J31" s="20"/>
      <c r="K31" s="20"/>
      <c r="L31" s="21"/>
    </row>
    <row r="32" spans="1:16" x14ac:dyDescent="0.25">
      <c r="A32" s="25">
        <v>6</v>
      </c>
      <c r="B32" s="33"/>
      <c r="C32" s="34"/>
      <c r="D32" s="12"/>
      <c r="E32" s="12"/>
      <c r="F32" s="55"/>
      <c r="G32" s="19"/>
      <c r="H32" s="26"/>
      <c r="I32" s="26"/>
      <c r="J32" s="26"/>
      <c r="K32" s="26"/>
      <c r="L32" s="27"/>
    </row>
    <row r="33" spans="1:12" x14ac:dyDescent="0.25">
      <c r="A33" s="11">
        <v>7</v>
      </c>
      <c r="B33" s="53" t="s">
        <v>39</v>
      </c>
      <c r="C33" s="54" t="s">
        <v>63</v>
      </c>
      <c r="D33" s="12">
        <v>16.217205047607422</v>
      </c>
      <c r="E33" s="12">
        <v>26.442180633544922</v>
      </c>
      <c r="F33" s="55">
        <f>E33-D33</f>
        <v>10.2249755859375</v>
      </c>
      <c r="G33" s="56">
        <f>2^-F33</f>
        <v>8.3555615687983399E-4</v>
      </c>
      <c r="H33" s="55">
        <f>AVERAGE(G33:G35)</f>
        <v>8.5651681810786399E-4</v>
      </c>
      <c r="I33" s="55">
        <f>STDEV(G33:G35)</f>
        <v>2.9642851384987923E-5</v>
      </c>
      <c r="J33" s="55">
        <f>H33/H42</f>
        <v>0.1558604542689021</v>
      </c>
      <c r="K33" s="55">
        <f>I33/$H42</f>
        <v>5.3941127424633256E-3</v>
      </c>
      <c r="L33" s="57">
        <f>(1-J33)*100</f>
        <v>84.413954573109777</v>
      </c>
    </row>
    <row r="34" spans="1:12" x14ac:dyDescent="0.25">
      <c r="A34" s="16">
        <v>8</v>
      </c>
      <c r="B34" s="17"/>
      <c r="C34" s="18"/>
      <c r="D34" s="12">
        <v>16.203485488891602</v>
      </c>
      <c r="E34" s="12">
        <v>26.35783576965332</v>
      </c>
      <c r="F34" s="55">
        <f>E34-D34</f>
        <v>10.154350280761719</v>
      </c>
      <c r="G34" s="19">
        <f>2^-F34</f>
        <v>8.7747747933589399E-4</v>
      </c>
      <c r="H34" s="20"/>
      <c r="I34" s="20"/>
      <c r="J34" s="20"/>
      <c r="K34" s="20"/>
      <c r="L34" s="21"/>
    </row>
    <row r="35" spans="1:12" x14ac:dyDescent="0.25">
      <c r="A35" s="16">
        <v>9</v>
      </c>
      <c r="B35" s="17"/>
      <c r="C35" s="18"/>
      <c r="D35" s="12"/>
      <c r="E35" s="12"/>
      <c r="F35" s="72"/>
      <c r="G35" s="63"/>
      <c r="H35" s="64"/>
      <c r="I35" s="64"/>
      <c r="J35" s="64"/>
      <c r="K35" s="64"/>
      <c r="L35" s="21"/>
    </row>
    <row r="36" spans="1:12" x14ac:dyDescent="0.25">
      <c r="A36" s="11">
        <v>10</v>
      </c>
      <c r="B36" s="61" t="s">
        <v>40</v>
      </c>
      <c r="C36" s="37" t="s">
        <v>44</v>
      </c>
      <c r="D36" s="65">
        <v>15.549104690551758</v>
      </c>
      <c r="E36" s="65">
        <v>22.970798492431641</v>
      </c>
      <c r="F36" s="55">
        <f t="shared" ref="F36" si="3">E36-D36</f>
        <v>7.4216938018798828</v>
      </c>
      <c r="G36" s="19">
        <f t="shared" ref="G36:G41" si="4">2^-F36</f>
        <v>5.8324032997971922E-3</v>
      </c>
      <c r="H36" s="38">
        <f>AVERAGE(G36:G37)</f>
        <v>5.7375836230409254E-3</v>
      </c>
      <c r="I36" s="38">
        <f>STDEV(G36:G37)</f>
        <v>1.3409527284854607E-4</v>
      </c>
      <c r="J36" s="38"/>
      <c r="K36" s="38"/>
      <c r="L36" s="39"/>
    </row>
    <row r="37" spans="1:12" x14ac:dyDescent="0.25">
      <c r="A37" s="16">
        <v>11</v>
      </c>
      <c r="B37" s="66"/>
      <c r="C37" s="18"/>
      <c r="D37" s="67">
        <v>15.53621768951416</v>
      </c>
      <c r="E37" s="67">
        <v>23.005599975585938</v>
      </c>
      <c r="F37" s="55">
        <f>E37-D37</f>
        <v>7.4693822860717773</v>
      </c>
      <c r="G37" s="19">
        <f t="shared" si="4"/>
        <v>5.6427639462846577E-3</v>
      </c>
      <c r="H37" s="64"/>
      <c r="I37" s="64"/>
      <c r="J37" s="40"/>
      <c r="K37" s="38"/>
      <c r="L37" s="41"/>
    </row>
    <row r="38" spans="1:12" x14ac:dyDescent="0.25">
      <c r="A38" s="16">
        <v>12</v>
      </c>
      <c r="B38" s="66"/>
      <c r="C38" s="68" t="s">
        <v>45</v>
      </c>
      <c r="D38" s="67">
        <v>16.004571914672852</v>
      </c>
      <c r="E38" s="67">
        <v>23.628124237060547</v>
      </c>
      <c r="F38" s="55">
        <f>E38-D38</f>
        <v>7.6235523223876953</v>
      </c>
      <c r="G38" s="19">
        <f t="shared" si="4"/>
        <v>5.0708653365909755E-3</v>
      </c>
      <c r="H38" s="38">
        <f>AVERAGE(G38:G39)</f>
        <v>5.0709826602820165E-3</v>
      </c>
      <c r="I38" s="38">
        <f>STDEV(G38:G39)</f>
        <v>1.659207550572169E-7</v>
      </c>
      <c r="J38" s="40"/>
      <c r="K38" s="38"/>
      <c r="L38" s="18"/>
    </row>
    <row r="39" spans="1:12" x14ac:dyDescent="0.25">
      <c r="A39" s="16">
        <v>13</v>
      </c>
      <c r="B39" s="66"/>
      <c r="C39" s="68"/>
      <c r="D39" s="67">
        <v>16.06410026550293</v>
      </c>
      <c r="E39" s="67">
        <v>23.687585830688477</v>
      </c>
      <c r="F39" s="55">
        <f>E39-D39</f>
        <v>7.6234855651855469</v>
      </c>
      <c r="G39" s="19">
        <f t="shared" si="4"/>
        <v>5.0710999839730566E-3</v>
      </c>
      <c r="H39" s="68"/>
      <c r="I39" s="68"/>
      <c r="J39" s="40"/>
      <c r="K39" s="38"/>
      <c r="L39" s="18"/>
    </row>
    <row r="40" spans="1:12" x14ac:dyDescent="0.25">
      <c r="A40" s="16">
        <v>14</v>
      </c>
      <c r="B40" s="66"/>
      <c r="C40" s="68" t="s">
        <v>46</v>
      </c>
      <c r="D40" s="67">
        <v>15.97904109954834</v>
      </c>
      <c r="E40" s="67">
        <v>23.41619873046875</v>
      </c>
      <c r="F40" s="55">
        <f>E40-D40</f>
        <v>7.4371576309204102</v>
      </c>
      <c r="G40" s="19">
        <f t="shared" si="4"/>
        <v>5.7702213138045846E-3</v>
      </c>
      <c r="H40" s="38">
        <f>AVERAGE(G40:G41)</f>
        <v>5.6776583101869095E-3</v>
      </c>
      <c r="I40" s="38">
        <f>STDEV(G40:G41)</f>
        <v>1.3090385509010661E-4</v>
      </c>
      <c r="J40" s="40"/>
      <c r="K40" s="38"/>
      <c r="L40" s="18"/>
    </row>
    <row r="41" spans="1:12" x14ac:dyDescent="0.25">
      <c r="A41" s="16">
        <v>15</v>
      </c>
      <c r="B41" s="66"/>
      <c r="C41" s="68"/>
      <c r="D41" s="67">
        <v>15.944378852844238</v>
      </c>
      <c r="E41" s="67">
        <v>23.428581237792969</v>
      </c>
      <c r="F41" s="55">
        <f>E41-D41</f>
        <v>7.4842023849487305</v>
      </c>
      <c r="G41" s="19">
        <f t="shared" si="4"/>
        <v>5.5850953065692335E-3</v>
      </c>
      <c r="H41" s="68"/>
      <c r="I41" s="68"/>
      <c r="J41" s="40"/>
      <c r="K41" s="38"/>
      <c r="L41" s="18"/>
    </row>
    <row r="42" spans="1:12" x14ac:dyDescent="0.25">
      <c r="A42" s="25">
        <v>16</v>
      </c>
      <c r="B42" s="69"/>
      <c r="C42" s="70" t="s">
        <v>33</v>
      </c>
      <c r="D42" s="70"/>
      <c r="E42" s="70"/>
      <c r="F42" s="70"/>
      <c r="G42" s="70"/>
      <c r="H42" s="71">
        <f>AVERAGE(H36,H38,H40)</f>
        <v>5.495408197836618E-3</v>
      </c>
      <c r="I42" s="70"/>
      <c r="J42" s="70"/>
      <c r="K42" s="70"/>
      <c r="L42" s="34"/>
    </row>
  </sheetData>
  <mergeCells count="2">
    <mergeCell ref="B15:B21"/>
    <mergeCell ref="B36:B4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M18" sqref="M18"/>
    </sheetView>
  </sheetViews>
  <sheetFormatPr defaultRowHeight="15" x14ac:dyDescent="0.25"/>
  <cols>
    <col min="7" max="7" width="12" bestFit="1" customWidth="1"/>
  </cols>
  <sheetData>
    <row r="1" spans="1:17" x14ac:dyDescent="0.25">
      <c r="A1" t="s">
        <v>38</v>
      </c>
    </row>
    <row r="2" spans="1:17" x14ac:dyDescent="0.25">
      <c r="A2" s="1" t="s">
        <v>0</v>
      </c>
    </row>
    <row r="3" spans="1:17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7" ht="60" x14ac:dyDescent="0.25">
      <c r="A4" s="3"/>
      <c r="B4" s="4" t="s">
        <v>34</v>
      </c>
      <c r="C4" s="4" t="s">
        <v>12</v>
      </c>
      <c r="D4" s="4" t="s">
        <v>13</v>
      </c>
      <c r="E4" s="4" t="s">
        <v>64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20</v>
      </c>
    </row>
    <row r="5" spans="1:17" ht="30" x14ac:dyDescent="0.25">
      <c r="A5" s="6"/>
      <c r="B5" s="7"/>
      <c r="C5" s="8"/>
      <c r="D5" s="9"/>
      <c r="E5" s="9"/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36</v>
      </c>
      <c r="L5" s="10" t="s">
        <v>27</v>
      </c>
    </row>
    <row r="6" spans="1:17" x14ac:dyDescent="0.25">
      <c r="A6" s="11">
        <v>1</v>
      </c>
      <c r="B6" s="45" t="s">
        <v>39</v>
      </c>
      <c r="C6" s="46" t="s">
        <v>65</v>
      </c>
      <c r="D6" s="12">
        <v>17.554042816162109</v>
      </c>
      <c r="E6" s="12">
        <v>25.227806091308594</v>
      </c>
      <c r="F6" s="47">
        <f>E6-D6</f>
        <v>7.6737632751464844</v>
      </c>
      <c r="G6" s="48">
        <f>2^-F6</f>
        <v>4.897416888628354E-3</v>
      </c>
      <c r="H6" s="47">
        <f>AVERAGE(G6:G8)</f>
        <v>5.1517682131945264E-3</v>
      </c>
      <c r="I6" s="47">
        <f>STDEV(G6:G8)</f>
        <v>3.5970709280904204E-4</v>
      </c>
      <c r="J6" s="47">
        <f>H6/H21</f>
        <v>0.15726249976586465</v>
      </c>
      <c r="K6" s="47">
        <f>I6/$H$15</f>
        <v>1.5047728445891848E-2</v>
      </c>
      <c r="L6" s="49">
        <f>(1-J6)*100</f>
        <v>84.273750023413527</v>
      </c>
      <c r="N6" s="13" t="s">
        <v>28</v>
      </c>
      <c r="O6" s="14"/>
      <c r="P6" s="14"/>
      <c r="Q6" s="15"/>
    </row>
    <row r="7" spans="1:17" ht="26.25" x14ac:dyDescent="0.25">
      <c r="A7" s="16">
        <v>2</v>
      </c>
      <c r="B7" s="17"/>
      <c r="C7" s="18"/>
      <c r="D7" s="12">
        <v>17.69154167175293</v>
      </c>
      <c r="E7" s="12">
        <v>25.222732543945312</v>
      </c>
      <c r="F7" s="47">
        <f>E7-D7</f>
        <v>7.5311908721923828</v>
      </c>
      <c r="G7" s="19">
        <f t="shared" ref="G7:G20" si="0">2^-F7</f>
        <v>5.4061195377606988E-3</v>
      </c>
      <c r="H7" s="20"/>
      <c r="I7" s="20"/>
      <c r="J7" s="20"/>
      <c r="K7" s="20"/>
      <c r="L7" s="21"/>
      <c r="N7" s="22"/>
      <c r="O7" s="23" t="s">
        <v>29</v>
      </c>
      <c r="P7" s="23" t="s">
        <v>30</v>
      </c>
      <c r="Q7" s="24" t="s">
        <v>31</v>
      </c>
    </row>
    <row r="8" spans="1:17" x14ac:dyDescent="0.25">
      <c r="A8" s="25">
        <v>3</v>
      </c>
      <c r="B8" s="17"/>
      <c r="C8" s="18"/>
      <c r="D8" s="12"/>
      <c r="E8" s="12"/>
      <c r="F8" s="47"/>
      <c r="G8" s="19"/>
      <c r="H8" s="26"/>
      <c r="I8" s="26"/>
      <c r="J8" s="26"/>
      <c r="K8" s="26"/>
      <c r="L8" s="27"/>
      <c r="N8" s="28"/>
      <c r="O8" s="30" t="str">
        <f>C6</f>
        <v>64498-1</v>
      </c>
      <c r="P8" s="29">
        <v>1</v>
      </c>
      <c r="Q8" s="50">
        <f>L6</f>
        <v>84.273750023413527</v>
      </c>
    </row>
    <row r="9" spans="1:17" x14ac:dyDescent="0.25">
      <c r="A9" s="11">
        <v>4</v>
      </c>
      <c r="B9" s="45" t="s">
        <v>39</v>
      </c>
      <c r="C9" s="46" t="s">
        <v>66</v>
      </c>
      <c r="D9" s="12">
        <v>16.935285568237305</v>
      </c>
      <c r="E9" s="12">
        <v>23.923824310302734</v>
      </c>
      <c r="F9" s="47">
        <f>E9-D9</f>
        <v>6.9885387420654297</v>
      </c>
      <c r="G9" s="48">
        <f t="shared" si="0"/>
        <v>7.8748123329051584E-3</v>
      </c>
      <c r="H9" s="47">
        <f>AVERAGE(G9:G11)</f>
        <v>7.9510260910363312E-3</v>
      </c>
      <c r="I9" s="47">
        <f>STDEV(G9:G11)</f>
        <v>1.0778253038852847E-4</v>
      </c>
      <c r="J9" s="47">
        <f>H9/H21</f>
        <v>0.24271244105616185</v>
      </c>
      <c r="K9" s="47">
        <f>I9/$H$15</f>
        <v>4.5088970468499271E-3</v>
      </c>
      <c r="L9" s="49">
        <f>(1-J9)*100</f>
        <v>75.728755894383809</v>
      </c>
      <c r="N9" s="28"/>
      <c r="O9" s="30" t="str">
        <f>C9</f>
        <v>64498-2</v>
      </c>
      <c r="P9" s="30">
        <v>2</v>
      </c>
      <c r="Q9" s="51">
        <f>L9</f>
        <v>75.728755894383809</v>
      </c>
    </row>
    <row r="10" spans="1:17" x14ac:dyDescent="0.25">
      <c r="A10" s="16">
        <v>5</v>
      </c>
      <c r="B10" s="17"/>
      <c r="C10" s="18"/>
      <c r="D10" s="12">
        <v>16.93182373046875</v>
      </c>
      <c r="E10" s="12">
        <v>23.892704010009766</v>
      </c>
      <c r="F10" s="47">
        <f>E10-D10</f>
        <v>6.9608802795410156</v>
      </c>
      <c r="G10" s="19">
        <f t="shared" si="0"/>
        <v>8.0272398491675057E-3</v>
      </c>
      <c r="H10" s="20"/>
      <c r="I10" s="20"/>
      <c r="J10" s="20"/>
      <c r="K10" s="20"/>
      <c r="L10" s="21"/>
      <c r="N10" s="31"/>
      <c r="O10" s="32" t="str">
        <f>C12</f>
        <v>64498-3</v>
      </c>
      <c r="P10" s="32">
        <v>3</v>
      </c>
      <c r="Q10" s="52">
        <f>L12</f>
        <v>86.875844865857502</v>
      </c>
    </row>
    <row r="11" spans="1:17" x14ac:dyDescent="0.25">
      <c r="A11" s="25">
        <v>6</v>
      </c>
      <c r="B11" s="33"/>
      <c r="C11" s="34"/>
      <c r="D11" s="12"/>
      <c r="E11" s="12"/>
      <c r="F11" s="47"/>
      <c r="G11" s="19"/>
      <c r="H11" s="26"/>
      <c r="I11" s="26"/>
      <c r="J11" s="26"/>
      <c r="K11" s="26"/>
      <c r="L11" s="27"/>
      <c r="P11" t="s">
        <v>32</v>
      </c>
      <c r="Q11" s="35">
        <f>AVERAGE(Q8:Q10)</f>
        <v>82.292783594551622</v>
      </c>
    </row>
    <row r="12" spans="1:17" x14ac:dyDescent="0.25">
      <c r="A12" s="11">
        <v>7</v>
      </c>
      <c r="B12" s="45" t="s">
        <v>39</v>
      </c>
      <c r="C12" s="46" t="s">
        <v>67</v>
      </c>
      <c r="D12" s="12">
        <v>17.823383331298828</v>
      </c>
      <c r="E12" s="12">
        <v>25.645820617675781</v>
      </c>
      <c r="F12" s="47">
        <f>E12-D12</f>
        <v>7.8224372863769531</v>
      </c>
      <c r="G12" s="48">
        <f>2^-F12</f>
        <v>4.4178578479459833E-3</v>
      </c>
      <c r="H12" s="47">
        <f>AVERAGE(G12:G14)</f>
        <v>4.2993469737395758E-3</v>
      </c>
      <c r="I12" s="47">
        <f>STDEV(G12:G14)</f>
        <v>1.6759968559139254E-4</v>
      </c>
      <c r="J12" s="47">
        <f>H12/H21</f>
        <v>0.13124155134142504</v>
      </c>
      <c r="K12" s="47">
        <f>I12/$H$15</f>
        <v>7.0112450013182824E-3</v>
      </c>
      <c r="L12" s="49">
        <f>(1-J12)*100</f>
        <v>86.875844865857502</v>
      </c>
      <c r="N12" s="36"/>
      <c r="O12" s="29" t="str">
        <f>C6</f>
        <v>64498-1</v>
      </c>
      <c r="P12" s="29">
        <v>1</v>
      </c>
      <c r="Q12" s="58">
        <f>L27</f>
        <v>91.822832298317365</v>
      </c>
    </row>
    <row r="13" spans="1:17" x14ac:dyDescent="0.25">
      <c r="A13" s="16">
        <v>8</v>
      </c>
      <c r="B13" s="17"/>
      <c r="C13" s="18"/>
      <c r="D13" s="12">
        <v>17.802120208740234</v>
      </c>
      <c r="E13" s="12">
        <v>25.704113006591797</v>
      </c>
      <c r="F13" s="47">
        <f>E13-D13</f>
        <v>7.9019927978515625</v>
      </c>
      <c r="G13" s="19">
        <f t="shared" ref="G13" si="1">2^-F13</f>
        <v>4.1808360995331693E-3</v>
      </c>
      <c r="H13" s="20"/>
      <c r="I13" s="20"/>
      <c r="J13" s="20"/>
      <c r="K13" s="20"/>
      <c r="L13" s="21"/>
      <c r="N13" s="28"/>
      <c r="O13" s="30" t="str">
        <f>O9</f>
        <v>64498-2</v>
      </c>
      <c r="P13" s="30">
        <v>2</v>
      </c>
      <c r="Q13" s="59">
        <f>L30</f>
        <v>80.501566102400815</v>
      </c>
    </row>
    <row r="14" spans="1:17" x14ac:dyDescent="0.25">
      <c r="A14" s="16">
        <v>9</v>
      </c>
      <c r="B14" s="17"/>
      <c r="C14" s="18"/>
      <c r="D14" s="12"/>
      <c r="E14" s="12"/>
      <c r="F14" s="62"/>
      <c r="G14" s="63"/>
      <c r="H14" s="64"/>
      <c r="I14" s="64"/>
      <c r="J14" s="64"/>
      <c r="K14" s="64"/>
      <c r="L14" s="21"/>
      <c r="N14" s="31"/>
      <c r="O14" s="32" t="str">
        <f>O10</f>
        <v>64498-3</v>
      </c>
      <c r="P14" s="32">
        <v>3</v>
      </c>
      <c r="Q14" s="60">
        <f>L33</f>
        <v>71.846832959417782</v>
      </c>
    </row>
    <row r="15" spans="1:17" x14ac:dyDescent="0.25">
      <c r="A15" s="11">
        <v>10</v>
      </c>
      <c r="B15" s="61" t="s">
        <v>40</v>
      </c>
      <c r="C15" s="37" t="s">
        <v>44</v>
      </c>
      <c r="D15" s="65">
        <v>17.32451057434082</v>
      </c>
      <c r="E15" s="65">
        <v>22.703649520874023</v>
      </c>
      <c r="F15" s="47">
        <f t="shared" ref="F15" si="2">E15-D15</f>
        <v>5.3791389465332031</v>
      </c>
      <c r="G15" s="19">
        <f t="shared" si="0"/>
        <v>2.4028011229837741E-2</v>
      </c>
      <c r="H15" s="38">
        <f>AVERAGE(G15:G16)</f>
        <v>2.3904411493234051E-2</v>
      </c>
      <c r="I15" s="38"/>
      <c r="J15" s="38"/>
      <c r="K15" s="38"/>
      <c r="L15" s="39"/>
      <c r="P15" t="s">
        <v>32</v>
      </c>
      <c r="Q15" s="35">
        <f>AVERAGE(Q12:Q14)</f>
        <v>81.390410453378649</v>
      </c>
    </row>
    <row r="16" spans="1:17" x14ac:dyDescent="0.25">
      <c r="A16" s="16">
        <v>11</v>
      </c>
      <c r="B16" s="66"/>
      <c r="C16" s="18"/>
      <c r="D16" s="67">
        <v>17.291681289672852</v>
      </c>
      <c r="E16" s="67">
        <v>22.685739517211914</v>
      </c>
      <c r="F16" s="47">
        <f>E16-D16</f>
        <v>5.3940582275390625</v>
      </c>
      <c r="G16" s="19">
        <f t="shared" si="0"/>
        <v>2.3780811756630361E-2</v>
      </c>
      <c r="H16" s="64"/>
      <c r="I16" s="64"/>
      <c r="J16" s="40"/>
      <c r="K16" s="38"/>
      <c r="L16" s="41"/>
    </row>
    <row r="17" spans="1:16" x14ac:dyDescent="0.25">
      <c r="A17" s="16">
        <v>12</v>
      </c>
      <c r="B17" s="66"/>
      <c r="C17" s="68" t="s">
        <v>45</v>
      </c>
      <c r="D17" s="67">
        <v>16.695741653442383</v>
      </c>
      <c r="E17" s="67">
        <v>21.697992324829102</v>
      </c>
      <c r="F17" s="47">
        <f>E17-D17</f>
        <v>5.0022506713867188</v>
      </c>
      <c r="G17" s="19">
        <f t="shared" si="0"/>
        <v>3.1201286553561403E-2</v>
      </c>
      <c r="H17" s="38">
        <f>AVERAGE(G17:G18)</f>
        <v>3.0611222027565124E-2</v>
      </c>
      <c r="I17" s="38"/>
      <c r="J17" s="40"/>
      <c r="K17" s="38"/>
      <c r="L17" s="18"/>
      <c r="N17" s="20"/>
      <c r="O17" s="20"/>
    </row>
    <row r="18" spans="1:16" x14ac:dyDescent="0.25">
      <c r="A18" s="16">
        <v>13</v>
      </c>
      <c r="B18" s="66"/>
      <c r="C18" s="68"/>
      <c r="D18" s="67">
        <v>16.732730865478516</v>
      </c>
      <c r="E18" s="67">
        <v>21.790607452392578</v>
      </c>
      <c r="F18" s="47">
        <f>E18-D18</f>
        <v>5.0578765869140625</v>
      </c>
      <c r="G18" s="19">
        <f t="shared" si="0"/>
        <v>3.0021157501568845E-2</v>
      </c>
      <c r="H18" s="68"/>
      <c r="I18" s="68"/>
      <c r="J18" s="40"/>
      <c r="K18" s="38"/>
      <c r="L18" s="18"/>
      <c r="N18" s="42"/>
      <c r="O18" s="20"/>
    </row>
    <row r="19" spans="1:16" x14ac:dyDescent="0.25">
      <c r="A19" s="16">
        <v>14</v>
      </c>
      <c r="B19" s="66"/>
      <c r="C19" s="68" t="s">
        <v>46</v>
      </c>
      <c r="D19" s="67">
        <v>17.299644470214844</v>
      </c>
      <c r="E19" s="67">
        <v>21.743476867675781</v>
      </c>
      <c r="F19" s="47">
        <f>E19-D19</f>
        <v>4.4438323974609375</v>
      </c>
      <c r="G19" s="19">
        <f t="shared" si="0"/>
        <v>4.5948691959942813E-2</v>
      </c>
      <c r="H19" s="38">
        <f>AVERAGE(G19:G20)</f>
        <v>4.3761480620167201E-2</v>
      </c>
      <c r="I19" s="38"/>
      <c r="J19" s="40"/>
      <c r="K19" s="38"/>
      <c r="L19" s="18"/>
      <c r="N19" s="42"/>
      <c r="O19" s="20"/>
    </row>
    <row r="20" spans="1:16" x14ac:dyDescent="0.25">
      <c r="A20" s="16">
        <v>15</v>
      </c>
      <c r="B20" s="66"/>
      <c r="C20" s="68"/>
      <c r="D20" s="67">
        <v>17.279806137084961</v>
      </c>
      <c r="E20" s="67">
        <v>21.867971420288086</v>
      </c>
      <c r="F20" s="47">
        <f>E20-D20</f>
        <v>4.588165283203125</v>
      </c>
      <c r="G20" s="19">
        <f t="shared" si="0"/>
        <v>4.1574269280391589E-2</v>
      </c>
      <c r="H20" s="68"/>
      <c r="I20" s="68"/>
      <c r="J20" s="40"/>
      <c r="K20" s="38"/>
      <c r="L20" s="18"/>
      <c r="N20" s="43"/>
      <c r="O20" s="30"/>
      <c r="P20" s="44"/>
    </row>
    <row r="21" spans="1:16" x14ac:dyDescent="0.25">
      <c r="A21" s="25">
        <v>16</v>
      </c>
      <c r="B21" s="69"/>
      <c r="C21" s="70" t="s">
        <v>33</v>
      </c>
      <c r="D21" s="70"/>
      <c r="E21" s="70"/>
      <c r="F21" s="70"/>
      <c r="G21" s="70"/>
      <c r="H21" s="71">
        <f>AVERAGE(H15,H17,H19)</f>
        <v>3.2759038046988792E-2</v>
      </c>
      <c r="I21" s="70"/>
      <c r="J21" s="70"/>
      <c r="K21" s="70"/>
      <c r="L21" s="34"/>
      <c r="N21" s="43"/>
      <c r="O21" s="30"/>
      <c r="P21" s="44"/>
    </row>
    <row r="22" spans="1:16" x14ac:dyDescent="0.25">
      <c r="N22" s="43"/>
      <c r="O22" s="30"/>
      <c r="P22" s="44"/>
    </row>
    <row r="24" spans="1:16" x14ac:dyDescent="0.25">
      <c r="A24" s="1" t="s">
        <v>37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</row>
    <row r="25" spans="1:16" ht="60" x14ac:dyDescent="0.25">
      <c r="A25" s="3"/>
      <c r="B25" s="4" t="s">
        <v>34</v>
      </c>
      <c r="C25" s="4" t="s">
        <v>12</v>
      </c>
      <c r="D25" s="4" t="s">
        <v>13</v>
      </c>
      <c r="E25" s="4" t="s">
        <v>64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5" t="s">
        <v>20</v>
      </c>
    </row>
    <row r="26" spans="1:16" ht="30" x14ac:dyDescent="0.25">
      <c r="A26" s="6"/>
      <c r="B26" s="7"/>
      <c r="C26" s="8"/>
      <c r="D26" s="9"/>
      <c r="E26" s="9"/>
      <c r="F26" s="10" t="s">
        <v>21</v>
      </c>
      <c r="G26" s="10" t="s">
        <v>22</v>
      </c>
      <c r="H26" s="10" t="s">
        <v>23</v>
      </c>
      <c r="I26" s="10" t="s">
        <v>24</v>
      </c>
      <c r="J26" s="10" t="s">
        <v>35</v>
      </c>
      <c r="K26" s="10" t="s">
        <v>26</v>
      </c>
      <c r="L26" s="10" t="s">
        <v>27</v>
      </c>
    </row>
    <row r="27" spans="1:16" x14ac:dyDescent="0.25">
      <c r="A27" s="11">
        <v>1</v>
      </c>
      <c r="B27" s="53" t="s">
        <v>39</v>
      </c>
      <c r="C27" s="54" t="s">
        <v>65</v>
      </c>
      <c r="D27" s="12">
        <v>16.425025939941406</v>
      </c>
      <c r="E27" s="12">
        <v>25.201900482177734</v>
      </c>
      <c r="F27" s="55">
        <f>E27-D27</f>
        <v>8.7768745422363281</v>
      </c>
      <c r="G27" s="56">
        <f>2^-F27</f>
        <v>2.2798039123273855E-3</v>
      </c>
      <c r="H27" s="55">
        <f>AVERAGE(G27:G29)</f>
        <v>2.287514237974215E-3</v>
      </c>
      <c r="I27" s="55">
        <f>STDEV(G27:G29)</f>
        <v>1.090404710005978E-5</v>
      </c>
      <c r="J27" s="55">
        <f>H27/H42</f>
        <v>8.1771677016826305E-2</v>
      </c>
      <c r="K27" s="55">
        <f>I27/$H42</f>
        <v>3.8978652147405798E-4</v>
      </c>
      <c r="L27" s="57">
        <f>(1-J27)*100</f>
        <v>91.822832298317365</v>
      </c>
    </row>
    <row r="28" spans="1:16" x14ac:dyDescent="0.25">
      <c r="A28" s="16">
        <v>2</v>
      </c>
      <c r="B28" s="17"/>
      <c r="C28" s="18"/>
      <c r="D28" s="12">
        <v>16.425884246826172</v>
      </c>
      <c r="E28" s="12">
        <v>25.193033218383789</v>
      </c>
      <c r="F28" s="55">
        <f>E28-D28</f>
        <v>8.7671489715576172</v>
      </c>
      <c r="G28" s="19">
        <f>2^-F28</f>
        <v>2.295224563621045E-3</v>
      </c>
      <c r="H28" s="20"/>
      <c r="I28" s="20"/>
      <c r="J28" s="20"/>
      <c r="K28" s="20"/>
      <c r="L28" s="21"/>
    </row>
    <row r="29" spans="1:16" x14ac:dyDescent="0.25">
      <c r="A29" s="25">
        <v>3</v>
      </c>
      <c r="B29" s="17"/>
      <c r="C29" s="18"/>
      <c r="D29" s="12"/>
      <c r="E29" s="12"/>
      <c r="F29" s="55"/>
      <c r="G29" s="19"/>
      <c r="H29" s="26"/>
      <c r="I29" s="26"/>
      <c r="J29" s="26"/>
      <c r="K29" s="26"/>
      <c r="L29" s="27"/>
    </row>
    <row r="30" spans="1:16" x14ac:dyDescent="0.25">
      <c r="A30" s="11">
        <v>4</v>
      </c>
      <c r="B30" s="53" t="s">
        <v>39</v>
      </c>
      <c r="C30" s="54" t="s">
        <v>66</v>
      </c>
      <c r="D30" s="12">
        <v>16.683195114135742</v>
      </c>
      <c r="E30" s="12">
        <v>24.215431213378906</v>
      </c>
      <c r="F30" s="55">
        <f>E30-D30</f>
        <v>7.5322360992431641</v>
      </c>
      <c r="G30" s="56">
        <f t="shared" ref="G30:G31" si="3">2^-F30</f>
        <v>5.402204243268381E-3</v>
      </c>
      <c r="H30" s="55">
        <f>AVERAGE(G30:G32)</f>
        <v>5.454571409826801E-3</v>
      </c>
      <c r="I30" s="55">
        <f>STDEV(G30:G32)</f>
        <v>7.4058357169967811E-5</v>
      </c>
      <c r="J30" s="55">
        <f>H30/H42</f>
        <v>0.19498433897599188</v>
      </c>
      <c r="K30" s="55">
        <f>I30/$H42</f>
        <v>2.647361035996154E-3</v>
      </c>
      <c r="L30" s="57">
        <f>(1-J30)*100</f>
        <v>80.501566102400815</v>
      </c>
    </row>
    <row r="31" spans="1:16" x14ac:dyDescent="0.25">
      <c r="A31" s="16">
        <v>5</v>
      </c>
      <c r="B31" s="17"/>
      <c r="C31" s="18"/>
      <c r="D31" s="12">
        <v>16.705804824829102</v>
      </c>
      <c r="E31" s="12">
        <v>24.210338592529297</v>
      </c>
      <c r="F31" s="55">
        <f>E31-D31</f>
        <v>7.5045337677001953</v>
      </c>
      <c r="G31" s="19">
        <f t="shared" si="3"/>
        <v>5.5069385763852202E-3</v>
      </c>
      <c r="H31" s="20"/>
      <c r="I31" s="20"/>
      <c r="J31" s="20"/>
      <c r="K31" s="20"/>
      <c r="L31" s="21"/>
    </row>
    <row r="32" spans="1:16" x14ac:dyDescent="0.25">
      <c r="A32" s="25">
        <v>6</v>
      </c>
      <c r="B32" s="33"/>
      <c r="C32" s="34"/>
      <c r="D32" s="12"/>
      <c r="E32" s="12"/>
      <c r="F32" s="55"/>
      <c r="G32" s="19"/>
      <c r="H32" s="26"/>
      <c r="I32" s="26"/>
      <c r="J32" s="26"/>
      <c r="K32" s="26"/>
      <c r="L32" s="27"/>
    </row>
    <row r="33" spans="1:12" x14ac:dyDescent="0.25">
      <c r="A33" s="11">
        <v>7</v>
      </c>
      <c r="B33" s="53" t="s">
        <v>39</v>
      </c>
      <c r="C33" s="54" t="s">
        <v>67</v>
      </c>
      <c r="D33" s="12">
        <v>17.185869216918945</v>
      </c>
      <c r="E33" s="12">
        <v>24.207595825195313</v>
      </c>
      <c r="F33" s="55">
        <f>E33-D33</f>
        <v>7.0217266082763672</v>
      </c>
      <c r="G33" s="56">
        <f>2^-F33</f>
        <v>7.6957272926790809E-3</v>
      </c>
      <c r="H33" s="55">
        <f>AVERAGE(G33:G35)</f>
        <v>7.8756817517814087E-3</v>
      </c>
      <c r="I33" s="55">
        <f>STDEV(G33:G35)</f>
        <v>2.5449403667202573E-4</v>
      </c>
      <c r="J33" s="55">
        <f>H33/H42</f>
        <v>0.28153167040582217</v>
      </c>
      <c r="K33" s="55">
        <f>I33/$H42</f>
        <v>9.0973878212371653E-3</v>
      </c>
      <c r="L33" s="57">
        <f>(1-J33)*100</f>
        <v>71.846832959417782</v>
      </c>
    </row>
    <row r="34" spans="1:12" x14ac:dyDescent="0.25">
      <c r="A34" s="16">
        <v>8</v>
      </c>
      <c r="B34" s="17"/>
      <c r="C34" s="18"/>
      <c r="D34" s="12">
        <v>17.179666519165039</v>
      </c>
      <c r="E34" s="12">
        <v>24.135452270507813</v>
      </c>
      <c r="F34" s="55">
        <f>E34-D34</f>
        <v>6.9557857513427734</v>
      </c>
      <c r="G34" s="19">
        <f>2^-F34</f>
        <v>8.0556362108837355E-3</v>
      </c>
      <c r="H34" s="20"/>
      <c r="I34" s="20"/>
      <c r="J34" s="20"/>
      <c r="K34" s="20"/>
      <c r="L34" s="21"/>
    </row>
    <row r="35" spans="1:12" x14ac:dyDescent="0.25">
      <c r="A35" s="16">
        <v>9</v>
      </c>
      <c r="B35" s="17"/>
      <c r="C35" s="18"/>
      <c r="D35" s="12"/>
      <c r="E35" s="12"/>
      <c r="F35" s="72"/>
      <c r="G35" s="63"/>
      <c r="H35" s="64"/>
      <c r="I35" s="64"/>
      <c r="J35" s="64"/>
      <c r="K35" s="64"/>
      <c r="L35" s="21"/>
    </row>
    <row r="36" spans="1:12" x14ac:dyDescent="0.25">
      <c r="A36" s="11">
        <v>10</v>
      </c>
      <c r="B36" s="61" t="s">
        <v>40</v>
      </c>
      <c r="C36" s="37" t="s">
        <v>44</v>
      </c>
      <c r="D36" s="65">
        <v>15.79456901550293</v>
      </c>
      <c r="E36" s="65">
        <v>20.87653923034668</v>
      </c>
      <c r="F36" s="55">
        <f t="shared" ref="F36" si="4">E36-D36</f>
        <v>5.08197021484375</v>
      </c>
      <c r="G36" s="19">
        <f t="shared" ref="G36:G41" si="5">2^-F36</f>
        <v>2.9523954561588253E-2</v>
      </c>
      <c r="H36" s="38">
        <f>AVERAGE(G36:G37)</f>
        <v>3.0840023617876189E-2</v>
      </c>
      <c r="I36" s="38">
        <f>STDEV(G36:G37)</f>
        <v>1.8612027084219589E-3</v>
      </c>
      <c r="J36" s="38"/>
      <c r="K36" s="38"/>
      <c r="L36" s="39"/>
    </row>
    <row r="37" spans="1:12" x14ac:dyDescent="0.25">
      <c r="A37" s="16">
        <v>11</v>
      </c>
      <c r="B37" s="66"/>
      <c r="C37" s="18"/>
      <c r="D37" s="67">
        <v>15.819899559020996</v>
      </c>
      <c r="E37" s="67">
        <v>20.778663635253906</v>
      </c>
      <c r="F37" s="55">
        <f>E37-D37</f>
        <v>4.9587640762329102</v>
      </c>
      <c r="G37" s="19">
        <f t="shared" si="5"/>
        <v>3.2156092674164125E-2</v>
      </c>
      <c r="H37" s="64"/>
      <c r="I37" s="64"/>
      <c r="J37" s="40"/>
      <c r="K37" s="38"/>
      <c r="L37" s="41"/>
    </row>
    <row r="38" spans="1:12" x14ac:dyDescent="0.25">
      <c r="A38" s="16">
        <v>12</v>
      </c>
      <c r="B38" s="66"/>
      <c r="C38" s="68" t="s">
        <v>45</v>
      </c>
      <c r="D38" s="67">
        <v>16.277780532836914</v>
      </c>
      <c r="E38" s="67">
        <v>21.645229339599609</v>
      </c>
      <c r="F38" s="55">
        <f>E38-D38</f>
        <v>5.3674488067626953</v>
      </c>
      <c r="G38" s="19">
        <f t="shared" si="5"/>
        <v>2.4223500857987617E-2</v>
      </c>
      <c r="H38" s="38">
        <f>AVERAGE(G38:G39)</f>
        <v>2.4615651765661724E-2</v>
      </c>
      <c r="I38" s="38">
        <f>STDEV(G38:G39)</f>
        <v>5.5458513212964383E-4</v>
      </c>
      <c r="J38" s="40"/>
      <c r="K38" s="38"/>
      <c r="L38" s="18"/>
    </row>
    <row r="39" spans="1:12" x14ac:dyDescent="0.25">
      <c r="A39" s="16">
        <v>13</v>
      </c>
      <c r="B39" s="66"/>
      <c r="C39" s="68"/>
      <c r="D39" s="67">
        <v>16.32542610168457</v>
      </c>
      <c r="E39" s="67">
        <v>21.646903991699219</v>
      </c>
      <c r="F39" s="55">
        <f>E39-D39</f>
        <v>5.3214778900146484</v>
      </c>
      <c r="G39" s="19">
        <f t="shared" si="5"/>
        <v>2.5007802673335834E-2</v>
      </c>
      <c r="H39" s="68"/>
      <c r="I39" s="68"/>
      <c r="J39" s="40"/>
      <c r="K39" s="38"/>
      <c r="L39" s="18"/>
    </row>
    <row r="40" spans="1:12" x14ac:dyDescent="0.25">
      <c r="A40" s="16">
        <v>14</v>
      </c>
      <c r="B40" s="66"/>
      <c r="C40" s="68" t="s">
        <v>46</v>
      </c>
      <c r="D40" s="67">
        <v>16.185611724853516</v>
      </c>
      <c r="E40" s="67">
        <v>21.35235595703125</v>
      </c>
      <c r="F40" s="55">
        <f>E40-D40</f>
        <v>5.1667442321777344</v>
      </c>
      <c r="G40" s="19">
        <f t="shared" si="5"/>
        <v>2.7839088152135809E-2</v>
      </c>
      <c r="H40" s="38">
        <f>AVERAGE(G40:G41)</f>
        <v>2.846754796567293E-2</v>
      </c>
      <c r="I40" s="38">
        <f>STDEV(G40:G41)</f>
        <v>8.8877639171066291E-4</v>
      </c>
      <c r="J40" s="40"/>
      <c r="K40" s="38"/>
      <c r="L40" s="18"/>
    </row>
    <row r="41" spans="1:12" x14ac:dyDescent="0.25">
      <c r="A41" s="16">
        <v>15</v>
      </c>
      <c r="B41" s="66"/>
      <c r="C41" s="68"/>
      <c r="D41" s="67">
        <v>16.18220329284668</v>
      </c>
      <c r="E41" s="67">
        <v>21.285238265991211</v>
      </c>
      <c r="F41" s="55">
        <f>E41-D41</f>
        <v>5.1030349731445313</v>
      </c>
      <c r="G41" s="19">
        <f t="shared" si="5"/>
        <v>2.9096007779210051E-2</v>
      </c>
      <c r="H41" s="68"/>
      <c r="I41" s="68"/>
      <c r="J41" s="40"/>
      <c r="K41" s="38"/>
      <c r="L41" s="18"/>
    </row>
    <row r="42" spans="1:12" x14ac:dyDescent="0.25">
      <c r="A42" s="25">
        <v>16</v>
      </c>
      <c r="B42" s="69"/>
      <c r="C42" s="70" t="s">
        <v>33</v>
      </c>
      <c r="D42" s="70"/>
      <c r="E42" s="70"/>
      <c r="F42" s="70"/>
      <c r="G42" s="70"/>
      <c r="H42" s="71">
        <f>AVERAGE(H36,H38,H40)</f>
        <v>2.7974407783070282E-2</v>
      </c>
      <c r="I42" s="70"/>
      <c r="J42" s="70"/>
      <c r="K42" s="70"/>
      <c r="L42" s="34"/>
    </row>
  </sheetData>
  <mergeCells count="2">
    <mergeCell ref="B15:B21"/>
    <mergeCell ref="B36:B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55690-CG5877</vt:lpstr>
      <vt:lpstr>56014-Alp10</vt:lpstr>
      <vt:lpstr>66945-CG40485</vt:lpstr>
      <vt:lpstr>80387-IntS12</vt:lpstr>
      <vt:lpstr>62872-Mal-A4</vt:lpstr>
      <vt:lpstr>64498-odc1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2021-04-20T16:04:33Z</dcterms:created>
  <dcterms:modified xsi:type="dcterms:W3CDTF">2022-06-02T16:33:15Z</dcterms:modified>
</cp:coreProperties>
</file>