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Research\Alcohol\Uhg4KO\qPCR_validation\"/>
    </mc:Choice>
  </mc:AlternateContent>
  <bookViews>
    <workbookView xWindow="3405" yWindow="1815" windowWidth="21585" windowHeight="11400"/>
  </bookViews>
  <sheets>
    <sheet name="208A" sheetId="1" r:id="rId1"/>
    <sheet name="208F" sheetId="11" r:id="rId2"/>
    <sheet name="208G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9" i="1"/>
  <c r="O14" i="11"/>
  <c r="O13" i="11"/>
  <c r="O10" i="11"/>
  <c r="O9" i="11"/>
  <c r="G41" i="12"/>
  <c r="F41" i="12"/>
  <c r="F40" i="12"/>
  <c r="G40" i="12" s="1"/>
  <c r="F39" i="12"/>
  <c r="G39" i="12" s="1"/>
  <c r="F38" i="12"/>
  <c r="G38" i="12" s="1"/>
  <c r="I38" i="12" s="1"/>
  <c r="F37" i="12"/>
  <c r="G37" i="12" s="1"/>
  <c r="I36" i="12" s="1"/>
  <c r="G36" i="12"/>
  <c r="F36" i="12"/>
  <c r="F34" i="12"/>
  <c r="G34" i="12" s="1"/>
  <c r="F33" i="12"/>
  <c r="G33" i="12" s="1"/>
  <c r="F31" i="12"/>
  <c r="G31" i="12" s="1"/>
  <c r="F30" i="12"/>
  <c r="G30" i="12" s="1"/>
  <c r="I30" i="12" s="1"/>
  <c r="F28" i="12"/>
  <c r="G28" i="12" s="1"/>
  <c r="F27" i="12"/>
  <c r="G27" i="12" s="1"/>
  <c r="G20" i="12"/>
  <c r="F20" i="12"/>
  <c r="F19" i="12"/>
  <c r="G19" i="12" s="1"/>
  <c r="H19" i="12" s="1"/>
  <c r="F18" i="12"/>
  <c r="G18" i="12" s="1"/>
  <c r="F17" i="12"/>
  <c r="G17" i="12" s="1"/>
  <c r="G16" i="12"/>
  <c r="F16" i="12"/>
  <c r="F15" i="12"/>
  <c r="G15" i="12" s="1"/>
  <c r="F13" i="12"/>
  <c r="G13" i="12" s="1"/>
  <c r="O12" i="12"/>
  <c r="F12" i="12"/>
  <c r="G12" i="12" s="1"/>
  <c r="F10" i="12"/>
  <c r="G10" i="12" s="1"/>
  <c r="F9" i="12"/>
  <c r="G9" i="12" s="1"/>
  <c r="O8" i="12"/>
  <c r="F7" i="12"/>
  <c r="G7" i="12" s="1"/>
  <c r="F6" i="12"/>
  <c r="G6" i="12" s="1"/>
  <c r="F41" i="11"/>
  <c r="G41" i="11" s="1"/>
  <c r="G40" i="11"/>
  <c r="F40" i="11"/>
  <c r="F39" i="11"/>
  <c r="G39" i="11" s="1"/>
  <c r="F38" i="11"/>
  <c r="G38" i="11" s="1"/>
  <c r="G37" i="11"/>
  <c r="F37" i="11"/>
  <c r="F36" i="11"/>
  <c r="G36" i="11" s="1"/>
  <c r="H36" i="11" s="1"/>
  <c r="H30" i="1"/>
  <c r="H27" i="1"/>
  <c r="I27" i="1"/>
  <c r="I30" i="1"/>
  <c r="I19" i="1"/>
  <c r="I17" i="1"/>
  <c r="F34" i="11"/>
  <c r="G34" i="11" s="1"/>
  <c r="F33" i="11"/>
  <c r="G33" i="11" s="1"/>
  <c r="F31" i="11"/>
  <c r="G31" i="11" s="1"/>
  <c r="F30" i="11"/>
  <c r="G30" i="11" s="1"/>
  <c r="F28" i="11"/>
  <c r="G28" i="11" s="1"/>
  <c r="F27" i="11"/>
  <c r="G27" i="11" s="1"/>
  <c r="F13" i="11"/>
  <c r="G13" i="11" s="1"/>
  <c r="F12" i="11"/>
  <c r="G12" i="1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1" i="1"/>
  <c r="G31" i="1" s="1"/>
  <c r="F30" i="1"/>
  <c r="G30" i="1" s="1"/>
  <c r="F28" i="1"/>
  <c r="G28" i="1" s="1"/>
  <c r="F27" i="1"/>
  <c r="G27" i="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O12" i="11"/>
  <c r="F10" i="11"/>
  <c r="G10" i="11" s="1"/>
  <c r="F9" i="11"/>
  <c r="G9" i="11" s="1"/>
  <c r="O8" i="11"/>
  <c r="F7" i="11"/>
  <c r="G7" i="11" s="1"/>
  <c r="F6" i="11"/>
  <c r="G6" i="11" s="1"/>
  <c r="F16" i="1"/>
  <c r="F20" i="1"/>
  <c r="G20" i="1" s="1"/>
  <c r="F18" i="1"/>
  <c r="G18" i="1" s="1"/>
  <c r="F19" i="1"/>
  <c r="G19" i="1" s="1"/>
  <c r="F17" i="1"/>
  <c r="G17" i="1" s="1"/>
  <c r="H17" i="12" l="1"/>
  <c r="H15" i="12"/>
  <c r="I12" i="12"/>
  <c r="I9" i="12"/>
  <c r="I6" i="12"/>
  <c r="K6" i="12" s="1"/>
  <c r="H12" i="12"/>
  <c r="I27" i="12"/>
  <c r="H27" i="12"/>
  <c r="H21" i="12"/>
  <c r="I33" i="12"/>
  <c r="H33" i="12"/>
  <c r="I40" i="12"/>
  <c r="H40" i="12"/>
  <c r="H36" i="12"/>
  <c r="H9" i="12"/>
  <c r="H6" i="12"/>
  <c r="H30" i="12"/>
  <c r="H38" i="12"/>
  <c r="I40" i="11"/>
  <c r="H40" i="11"/>
  <c r="I38" i="11"/>
  <c r="H38" i="11"/>
  <c r="H42" i="11" s="1"/>
  <c r="I36" i="11"/>
  <c r="I33" i="11"/>
  <c r="H33" i="11"/>
  <c r="I27" i="11"/>
  <c r="H27" i="11"/>
  <c r="I30" i="11"/>
  <c r="H30" i="11"/>
  <c r="I12" i="11"/>
  <c r="H12" i="11"/>
  <c r="H38" i="1"/>
  <c r="I40" i="1"/>
  <c r="H40" i="1"/>
  <c r="I36" i="1"/>
  <c r="H36" i="1"/>
  <c r="I38" i="1"/>
  <c r="H15" i="11"/>
  <c r="H17" i="11"/>
  <c r="H6" i="11"/>
  <c r="I6" i="11"/>
  <c r="I9" i="11"/>
  <c r="H19" i="11"/>
  <c r="H9" i="11"/>
  <c r="H19" i="1"/>
  <c r="H17" i="1"/>
  <c r="K9" i="12" l="1"/>
  <c r="K12" i="12"/>
  <c r="J12" i="12"/>
  <c r="J6" i="12"/>
  <c r="H42" i="12"/>
  <c r="J30" i="12" s="1"/>
  <c r="J9" i="12"/>
  <c r="K33" i="12"/>
  <c r="K9" i="11"/>
  <c r="K6" i="11"/>
  <c r="K27" i="11"/>
  <c r="J27" i="11"/>
  <c r="L27" i="11" s="1"/>
  <c r="Q12" i="11" s="1"/>
  <c r="J33" i="11"/>
  <c r="L33" i="11" s="1"/>
  <c r="K30" i="11"/>
  <c r="K33" i="11"/>
  <c r="J30" i="11"/>
  <c r="K12" i="11"/>
  <c r="H42" i="1"/>
  <c r="H21" i="11"/>
  <c r="J12" i="11" s="1"/>
  <c r="K30" i="1" l="1"/>
  <c r="J27" i="1"/>
  <c r="L27" i="1" s="1"/>
  <c r="K27" i="1"/>
  <c r="J30" i="1"/>
  <c r="L30" i="1" s="1"/>
  <c r="L12" i="12"/>
  <c r="Q10" i="12" s="1"/>
  <c r="K27" i="12"/>
  <c r="K30" i="12"/>
  <c r="J27" i="12"/>
  <c r="L9" i="12"/>
  <c r="Q9" i="12" s="1"/>
  <c r="L30" i="12"/>
  <c r="Q13" i="12" s="1"/>
  <c r="J33" i="12"/>
  <c r="L6" i="12"/>
  <c r="Q8" i="12" s="1"/>
  <c r="L12" i="11"/>
  <c r="Q10" i="11" s="1"/>
  <c r="J6" i="11"/>
  <c r="L6" i="11" s="1"/>
  <c r="Q8" i="11" s="1"/>
  <c r="J9" i="11"/>
  <c r="L30" i="11"/>
  <c r="Q13" i="11" s="1"/>
  <c r="Q14" i="11"/>
  <c r="O8" i="1"/>
  <c r="O12" i="1"/>
  <c r="G16" i="1"/>
  <c r="F15" i="1"/>
  <c r="G15" i="1" s="1"/>
  <c r="I15" i="1" s="1"/>
  <c r="I21" i="1" s="1"/>
  <c r="F10" i="1"/>
  <c r="G10" i="1" s="1"/>
  <c r="F9" i="1"/>
  <c r="G9" i="1" s="1"/>
  <c r="F7" i="1"/>
  <c r="G7" i="1" s="1"/>
  <c r="F6" i="1"/>
  <c r="G6" i="1" s="1"/>
  <c r="H6" i="1" l="1"/>
  <c r="I6" i="1"/>
  <c r="Q11" i="12"/>
  <c r="L33" i="12"/>
  <c r="Q14" i="12" s="1"/>
  <c r="L27" i="12"/>
  <c r="Q12" i="12" s="1"/>
  <c r="L9" i="11"/>
  <c r="Q9" i="11" s="1"/>
  <c r="Q11" i="11" s="1"/>
  <c r="Q15" i="11"/>
  <c r="I9" i="1"/>
  <c r="H9" i="1"/>
  <c r="H15" i="1"/>
  <c r="Q15" i="12" l="1"/>
  <c r="H21" i="1"/>
  <c r="J9" i="1" s="1"/>
  <c r="L9" i="1" s="1"/>
  <c r="Q9" i="1" s="1"/>
  <c r="Q13" i="1"/>
  <c r="J6" i="1" l="1"/>
  <c r="L6" i="1" s="1"/>
  <c r="Q8" i="1" s="1"/>
  <c r="Q11" i="1" s="1"/>
  <c r="K6" i="1"/>
  <c r="K9" i="1"/>
  <c r="Q12" i="1"/>
  <c r="Q15" i="1" l="1"/>
</calcChain>
</file>

<file path=xl/sharedStrings.xml><?xml version="1.0" encoding="utf-8"?>
<sst xmlns="http://schemas.openxmlformats.org/spreadsheetml/2006/main" count="250" uniqueCount="55">
  <si>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</si>
  <si>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</si>
  <si>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</si>
  <si>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</si>
  <si>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</si>
  <si>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</si>
  <si>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</si>
  <si>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</si>
  <si>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</si>
  <si>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</si>
  <si>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</si>
  <si>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Treatment</t>
  </si>
  <si>
    <t>Line</t>
  </si>
  <si>
    <t>Cq GAPDH</t>
  </si>
  <si>
    <t>∆Cq</t>
  </si>
  <si>
    <t>∆ Cq expression</t>
  </si>
  <si>
    <t>Mean ∆ Cq expression</t>
  </si>
  <si>
    <t>∆ Cq expression Std. Dev.</t>
  </si>
  <si>
    <t>∆∆ Cq expression</t>
  </si>
  <si>
    <t>∆∆ Cq expression Std. Dev.</t>
  </si>
  <si>
    <t>%KD</t>
  </si>
  <si>
    <t>D-C</t>
  </si>
  <si>
    <r>
      <t>2</t>
    </r>
    <r>
      <rPr>
        <b/>
        <vertAlign val="superscript"/>
        <sz val="11"/>
        <color theme="1"/>
        <rFont val="Calibri"/>
        <family val="2"/>
        <scheme val="minor"/>
      </rPr>
      <t>-(E)</t>
    </r>
  </si>
  <si>
    <t xml:space="preserve"> AVG.(F)</t>
  </si>
  <si>
    <t xml:space="preserve"> Std. Dev. (F)</t>
  </si>
  <si>
    <t>G1/G10</t>
  </si>
  <si>
    <t>(1-I)*100</t>
  </si>
  <si>
    <t>Sample Name</t>
  </si>
  <si>
    <t>KD</t>
  </si>
  <si>
    <t>Control</t>
  </si>
  <si>
    <t>Rep #</t>
  </si>
  <si>
    <t>Average</t>
  </si>
  <si>
    <t>H1/G10</t>
  </si>
  <si>
    <t>FEMALE</t>
  </si>
  <si>
    <t>MALE</t>
  </si>
  <si>
    <t>Cq Target (Uhg4)</t>
  </si>
  <si>
    <t>208wt_1</t>
  </si>
  <si>
    <t>208wt_2</t>
  </si>
  <si>
    <t>208wt_3</t>
  </si>
  <si>
    <t>MALES</t>
  </si>
  <si>
    <t>average</t>
  </si>
  <si>
    <t>G1/G16</t>
  </si>
  <si>
    <t>H1/G16</t>
  </si>
  <si>
    <t>qPCR - Uhg4 KO lines</t>
  </si>
  <si>
    <t>qPCR Uhg4 KO lines</t>
  </si>
  <si>
    <t>208A_1</t>
  </si>
  <si>
    <t>208A_2</t>
  </si>
  <si>
    <t>208G_1</t>
  </si>
  <si>
    <t>208G_2</t>
  </si>
  <si>
    <t>208G_3</t>
  </si>
  <si>
    <t>Bio Rep #</t>
  </si>
  <si>
    <t>208F_1</t>
  </si>
  <si>
    <t>208F_2</t>
  </si>
  <si>
    <t>208F_3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</si>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</sst>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"/>
    <numFmt numFmtId="165" formatCode="0.000"/>
    <numFmt numFmtId="166" formatCode="0.0000"/>
    <numFmt numFmtId="167" formatCode="0.0"/>
    <numFmt numFmtId="168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4" fontId="1" fillId="0" borderId="0" xfId="0" applyNumberFormat="1" applyFont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0" borderId="9" xfId="0" applyFont="1" applyBorder="1"/>
    <xf numFmtId="0" fontId="3" fillId="0" borderId="10" xfId="0" applyFont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5" xfId="0" applyBorder="1"/>
    <xf numFmtId="0" fontId="1" fillId="2" borderId="12" xfId="0" applyFont="1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6" xfId="0" applyFont="1" applyBorder="1" applyAlignment="1">
      <alignment horizontal="left"/>
    </xf>
    <xf numFmtId="0" fontId="3" fillId="0" borderId="0" xfId="0" applyFont="1"/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0" fillId="0" borderId="15" xfId="0" applyBorder="1"/>
    <xf numFmtId="0" fontId="0" fillId="0" borderId="14" xfId="0" applyBorder="1"/>
    <xf numFmtId="167" fontId="1" fillId="3" borderId="8" xfId="0" applyNumberFormat="1" applyFont="1" applyFill="1" applyBorder="1" applyAlignment="1">
      <alignment horizontal="center" vertical="top" wrapText="1"/>
    </xf>
    <xf numFmtId="167" fontId="1" fillId="3" borderId="14" xfId="0" applyNumberFormat="1" applyFont="1" applyFill="1" applyBorder="1" applyAlignment="1">
      <alignment horizontal="center" vertical="top" wrapText="1"/>
    </xf>
    <xf numFmtId="0" fontId="0" fillId="0" borderId="4" xfId="0" applyBorder="1"/>
    <xf numFmtId="165" fontId="0" fillId="0" borderId="1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2" borderId="7" xfId="0" applyFill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0" fontId="3" fillId="0" borderId="0" xfId="0" applyFont="1" applyBorder="1"/>
    <xf numFmtId="167" fontId="1" fillId="0" borderId="0" xfId="0" applyNumberFormat="1" applyFont="1"/>
    <xf numFmtId="167" fontId="1" fillId="3" borderId="5" xfId="0" applyNumberFormat="1" applyFont="1" applyFill="1" applyBorder="1" applyAlignment="1">
      <alignment horizontal="center" vertical="top" wrapText="1"/>
    </xf>
    <xf numFmtId="164" fontId="0" fillId="3" borderId="0" xfId="0" applyNumberFormat="1" applyFill="1"/>
    <xf numFmtId="167" fontId="1" fillId="4" borderId="5" xfId="0" applyNumberFormat="1" applyFont="1" applyFill="1" applyBorder="1" applyAlignment="1">
      <alignment horizontal="center" vertical="top" wrapText="1"/>
    </xf>
    <xf numFmtId="167" fontId="1" fillId="4" borderId="8" xfId="0" applyNumberFormat="1" applyFont="1" applyFill="1" applyBorder="1" applyAlignment="1">
      <alignment horizontal="center" vertical="top" wrapText="1"/>
    </xf>
    <xf numFmtId="167" fontId="1" fillId="4" borderId="14" xfId="0" applyNumberFormat="1" applyFont="1" applyFill="1" applyBorder="1" applyAlignment="1">
      <alignment horizontal="center" vertical="top" wrapText="1"/>
    </xf>
    <xf numFmtId="166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3" fillId="0" borderId="0" xfId="0" applyFont="1" applyBorder="1" applyAlignment="1">
      <alignment horizontal="left"/>
    </xf>
    <xf numFmtId="167" fontId="1" fillId="0" borderId="0" xfId="0" applyNumberFormat="1" applyFont="1" applyBorder="1" applyAlignment="1">
      <alignment horizontal="center" vertical="top" wrapText="1"/>
    </xf>
    <xf numFmtId="165" fontId="0" fillId="0" borderId="0" xfId="0" applyNumberFormat="1"/>
    <xf numFmtId="164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B36" sqref="B36:B42"/>
    </sheetView>
  </sheetViews>
  <sheetFormatPr defaultRowHeight="15" x14ac:dyDescent="0.25"/>
  <cols>
    <col min="17" max="17" width="9.7109375" bestFit="1" customWidth="1"/>
  </cols>
  <sheetData>
    <row r="1" spans="1:17" x14ac:dyDescent="0.25">
      <c r="A1" t="s">
        <v>44</v>
      </c>
    </row>
    <row r="2" spans="1:17" x14ac:dyDescent="0.25">
      <c r="A2" s="1" t="s">
        <v>33</v>
      </c>
    </row>
    <row r="3" spans="1:1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7" ht="60" x14ac:dyDescent="0.25">
      <c r="A4" s="3"/>
      <c r="B4" s="4"/>
      <c r="C4" s="4" t="s">
        <v>12</v>
      </c>
      <c r="D4" s="4" t="s">
        <v>13</v>
      </c>
      <c r="E4" s="4" t="s">
        <v>35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41</v>
      </c>
      <c r="K5" s="10" t="s">
        <v>32</v>
      </c>
      <c r="L5" s="10" t="s">
        <v>26</v>
      </c>
    </row>
    <row r="6" spans="1:17" x14ac:dyDescent="0.25">
      <c r="A6" s="11">
        <v>1</v>
      </c>
      <c r="B6" s="45"/>
      <c r="C6" s="46" t="s">
        <v>45</v>
      </c>
      <c r="D6" s="53">
        <v>15.683</v>
      </c>
      <c r="E6" s="12">
        <v>26.471712112426758</v>
      </c>
      <c r="F6" s="47">
        <f>E6-D6</f>
        <v>10.788712112426758</v>
      </c>
      <c r="G6" s="48">
        <f>2^-F6</f>
        <v>5.6529356222020434E-4</v>
      </c>
      <c r="H6" s="47">
        <f>AVERAGE(G6:G7)</f>
        <v>5.6938066080093543E-4</v>
      </c>
      <c r="I6" s="47">
        <f>STDEV(G6:G7)</f>
        <v>5.7800302436256628E-6</v>
      </c>
      <c r="J6" s="47">
        <f>H6/H21</f>
        <v>7.5452806860046243E-3</v>
      </c>
      <c r="K6" s="47">
        <f>I6/H21</f>
        <v>7.6595419486856703E-5</v>
      </c>
      <c r="L6" s="49">
        <f>(1-J6)*100</f>
        <v>99.24547193139955</v>
      </c>
      <c r="N6" s="13" t="s">
        <v>54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15.759</v>
      </c>
      <c r="E7" s="12">
        <v>26.527000000000001</v>
      </c>
      <c r="F7" s="47">
        <f>E7-D7</f>
        <v>10.768000000000001</v>
      </c>
      <c r="G7" s="19">
        <f t="shared" ref="G7:G20" si="0">2^-F7</f>
        <v>5.7346775938166641E-4</v>
      </c>
      <c r="H7" s="20"/>
      <c r="I7" s="20"/>
      <c r="J7" s="20"/>
      <c r="K7" s="20"/>
      <c r="L7" s="21"/>
      <c r="N7" s="22"/>
      <c r="O7" s="23" t="s">
        <v>27</v>
      </c>
      <c r="P7" s="23" t="s">
        <v>30</v>
      </c>
      <c r="Q7" s="24" t="s">
        <v>28</v>
      </c>
    </row>
    <row r="8" spans="1:17" x14ac:dyDescent="0.25">
      <c r="A8" s="26">
        <v>3</v>
      </c>
      <c r="B8" s="17"/>
      <c r="C8" s="18"/>
      <c r="D8" s="12"/>
      <c r="E8" s="12"/>
      <c r="F8" s="47"/>
      <c r="G8" s="19"/>
      <c r="H8" s="27"/>
      <c r="I8" s="27"/>
      <c r="J8" s="27"/>
      <c r="K8" s="27"/>
      <c r="L8" s="28"/>
      <c r="N8" s="31"/>
      <c r="O8" t="str">
        <f>C6</f>
        <v>208A_1</v>
      </c>
      <c r="P8" s="30">
        <v>1</v>
      </c>
      <c r="Q8" s="52">
        <f>L6</f>
        <v>99.24547193139955</v>
      </c>
    </row>
    <row r="9" spans="1:17" x14ac:dyDescent="0.25">
      <c r="A9" s="11">
        <v>4</v>
      </c>
      <c r="B9" s="45"/>
      <c r="C9" s="46" t="s">
        <v>46</v>
      </c>
      <c r="D9" s="53">
        <v>15.566000000000001</v>
      </c>
      <c r="E9" s="53">
        <v>26.013000000000002</v>
      </c>
      <c r="F9" s="47">
        <f>E9-D9</f>
        <v>10.447000000000001</v>
      </c>
      <c r="G9" s="48">
        <f t="shared" si="0"/>
        <v>7.1637370320670052E-4</v>
      </c>
      <c r="H9" s="47">
        <f>AVERAGE(G9:G11)</f>
        <v>8.4275930018041026E-4</v>
      </c>
      <c r="I9" s="47">
        <f>STDEV(G9:G11)</f>
        <v>1.7873622532884031E-4</v>
      </c>
      <c r="J9" s="47">
        <f>H9/H21</f>
        <v>1.1168021515969928E-2</v>
      </c>
      <c r="K9" s="47">
        <f>I9/H21</f>
        <v>2.3685647962928733E-3</v>
      </c>
      <c r="L9" s="49">
        <f>(1-J9)*100</f>
        <v>98.883197848403</v>
      </c>
      <c r="N9" s="31"/>
      <c r="O9" s="32" t="str">
        <f>C9</f>
        <v>208A_2</v>
      </c>
      <c r="P9" s="32">
        <v>2</v>
      </c>
      <c r="Q9" s="37">
        <f>L9</f>
        <v>98.883197848403</v>
      </c>
    </row>
    <row r="10" spans="1:17" x14ac:dyDescent="0.25">
      <c r="A10" s="16">
        <v>5</v>
      </c>
      <c r="B10" s="17"/>
      <c r="C10" s="18"/>
      <c r="D10" s="12">
        <v>15.904</v>
      </c>
      <c r="E10" s="12">
        <v>25.914999999999999</v>
      </c>
      <c r="F10" s="47">
        <f>E10-D10</f>
        <v>10.010999999999999</v>
      </c>
      <c r="G10" s="19">
        <f t="shared" si="0"/>
        <v>9.6914489715412E-4</v>
      </c>
      <c r="H10" s="20"/>
      <c r="I10" s="20"/>
      <c r="J10" s="20"/>
      <c r="K10" s="20"/>
      <c r="L10" s="21"/>
      <c r="N10" s="33"/>
      <c r="O10" s="34"/>
      <c r="P10" s="34"/>
      <c r="Q10" s="38"/>
    </row>
    <row r="11" spans="1:17" x14ac:dyDescent="0.25">
      <c r="A11" s="26">
        <v>6</v>
      </c>
      <c r="B11" s="35"/>
      <c r="C11" s="36"/>
      <c r="D11" s="12"/>
      <c r="E11" s="12"/>
      <c r="F11" s="47"/>
      <c r="G11" s="19"/>
      <c r="H11" s="27"/>
      <c r="I11" s="27"/>
      <c r="J11" s="27"/>
      <c r="K11" s="27"/>
      <c r="L11" s="28"/>
      <c r="P11" t="s">
        <v>31</v>
      </c>
      <c r="Q11" s="51">
        <f>AVERAGE(Q8:Q10)</f>
        <v>99.064334889901275</v>
      </c>
    </row>
    <row r="12" spans="1:17" x14ac:dyDescent="0.25">
      <c r="A12" s="11">
        <v>7</v>
      </c>
      <c r="B12" s="45"/>
      <c r="C12" s="46"/>
      <c r="D12" s="53"/>
      <c r="E12" s="53"/>
      <c r="F12" s="47"/>
      <c r="G12" s="48"/>
      <c r="H12" s="47"/>
      <c r="I12" s="47"/>
      <c r="J12" s="47"/>
      <c r="K12" s="47"/>
      <c r="L12" s="49"/>
      <c r="N12" s="29"/>
      <c r="O12" s="30" t="str">
        <f>C6</f>
        <v>208A_1</v>
      </c>
      <c r="P12" s="30">
        <v>1</v>
      </c>
      <c r="Q12" s="54">
        <f>L27</f>
        <v>79.884676471954037</v>
      </c>
    </row>
    <row r="13" spans="1:17" x14ac:dyDescent="0.25">
      <c r="A13" s="16">
        <v>8</v>
      </c>
      <c r="B13" s="17"/>
      <c r="C13" s="18"/>
      <c r="D13" s="12"/>
      <c r="E13" s="12"/>
      <c r="F13" s="47"/>
      <c r="G13" s="19"/>
      <c r="H13" s="20"/>
      <c r="I13" s="20"/>
      <c r="J13" s="20"/>
      <c r="K13" s="20"/>
      <c r="L13" s="21"/>
      <c r="N13" s="31"/>
      <c r="O13" s="50" t="str">
        <f>O9</f>
        <v>208A_2</v>
      </c>
      <c r="P13" s="50">
        <v>2</v>
      </c>
      <c r="Q13" s="55">
        <f>L30</f>
        <v>82.726417515640534</v>
      </c>
    </row>
    <row r="14" spans="1:17" x14ac:dyDescent="0.25">
      <c r="A14" s="26">
        <v>9</v>
      </c>
      <c r="B14" s="35"/>
      <c r="C14" s="36"/>
      <c r="D14" s="12"/>
      <c r="E14" s="12"/>
      <c r="F14" s="47"/>
      <c r="G14" s="19"/>
      <c r="H14" s="27"/>
      <c r="I14" s="27"/>
      <c r="J14" s="27"/>
      <c r="K14" s="27"/>
      <c r="L14" s="28"/>
      <c r="N14" s="33"/>
      <c r="O14" s="34"/>
      <c r="P14" s="34"/>
      <c r="Q14" s="56"/>
    </row>
    <row r="15" spans="1:17" x14ac:dyDescent="0.25">
      <c r="A15" s="11">
        <v>10</v>
      </c>
      <c r="B15" s="39"/>
      <c r="C15" s="25" t="s">
        <v>36</v>
      </c>
      <c r="D15" s="12">
        <v>15.698273658752441</v>
      </c>
      <c r="E15" s="12">
        <v>19.427099227905273</v>
      </c>
      <c r="F15" s="47">
        <f t="shared" ref="F15" si="1">E15-D15</f>
        <v>3.728825569152832</v>
      </c>
      <c r="G15" s="19">
        <f t="shared" si="0"/>
        <v>7.5424363708249453E-2</v>
      </c>
      <c r="H15" s="40">
        <f>AVERAGE(G15:G16)</f>
        <v>7.0966080954488586E-2</v>
      </c>
      <c r="I15" s="40">
        <f>STDEV(G15:G16)</f>
        <v>6.3049639352626878E-3</v>
      </c>
      <c r="J15" s="40"/>
      <c r="K15" s="40"/>
      <c r="L15" s="41"/>
      <c r="P15" t="s">
        <v>31</v>
      </c>
      <c r="Q15" s="51">
        <f>AVERAGE(Q12:Q14)</f>
        <v>81.305546993797293</v>
      </c>
    </row>
    <row r="16" spans="1:17" x14ac:dyDescent="0.25">
      <c r="A16" s="16">
        <v>11</v>
      </c>
      <c r="B16" s="17"/>
      <c r="C16" s="18"/>
      <c r="D16" s="12">
        <v>15.628756523132324</v>
      </c>
      <c r="E16" s="12">
        <v>19.539089202880859</v>
      </c>
      <c r="F16" s="47">
        <f>E16-D16</f>
        <v>3.9103326797485352</v>
      </c>
      <c r="G16" s="19">
        <f t="shared" si="0"/>
        <v>6.6507798200727719E-2</v>
      </c>
      <c r="H16" s="20"/>
      <c r="I16" s="20"/>
      <c r="J16" s="42"/>
      <c r="K16" s="40"/>
      <c r="L16" s="43"/>
    </row>
    <row r="17" spans="1:21" x14ac:dyDescent="0.25">
      <c r="A17" s="16">
        <v>12</v>
      </c>
      <c r="C17" t="s">
        <v>37</v>
      </c>
      <c r="D17" s="12">
        <v>15.804944038391113</v>
      </c>
      <c r="E17" s="12">
        <v>19.727323532104492</v>
      </c>
      <c r="F17" s="47">
        <f>E17-D17</f>
        <v>3.9223794937133789</v>
      </c>
      <c r="G17" s="19">
        <f t="shared" si="0"/>
        <v>6.5954756001754433E-2</v>
      </c>
      <c r="H17" s="40">
        <f>AVERAGE(G17:G18)</f>
        <v>6.787598355386483E-2</v>
      </c>
      <c r="I17" s="40">
        <f>STDEV(G17:G18)</f>
        <v>2.7170260605993849E-3</v>
      </c>
      <c r="J17" s="42"/>
      <c r="K17" s="40"/>
      <c r="N17" s="20"/>
      <c r="O17" s="20"/>
    </row>
    <row r="18" spans="1:21" x14ac:dyDescent="0.25">
      <c r="A18" s="16">
        <v>13</v>
      </c>
      <c r="D18" s="12">
        <v>15.712974548339844</v>
      </c>
      <c r="E18" s="12">
        <v>19.553661346435547</v>
      </c>
      <c r="F18" s="47">
        <f>E18-D18</f>
        <v>3.8406867980957031</v>
      </c>
      <c r="G18" s="19">
        <f t="shared" si="0"/>
        <v>6.9797211105975226E-2</v>
      </c>
      <c r="J18" s="42"/>
      <c r="K18" s="40"/>
      <c r="N18" s="44"/>
      <c r="O18" s="20"/>
    </row>
    <row r="19" spans="1:21" x14ac:dyDescent="0.25">
      <c r="A19" s="16">
        <v>14</v>
      </c>
      <c r="C19" t="s">
        <v>38</v>
      </c>
      <c r="D19" s="12">
        <v>16.063201904296875</v>
      </c>
      <c r="E19" s="12">
        <v>19.677976608276367</v>
      </c>
      <c r="F19" s="47">
        <f>E19-D19</f>
        <v>3.6147747039794922</v>
      </c>
      <c r="G19" s="19">
        <f t="shared" si="0"/>
        <v>8.1628983149266143E-2</v>
      </c>
      <c r="H19" s="40">
        <f>AVERAGE(G19:G20)</f>
        <v>8.7543414506516953E-2</v>
      </c>
      <c r="I19" s="40">
        <f>STDEV(G19:G20)</f>
        <v>8.3642690391488167E-3</v>
      </c>
      <c r="J19" s="42"/>
      <c r="K19" s="40"/>
      <c r="N19" s="44"/>
      <c r="O19" s="20"/>
    </row>
    <row r="20" spans="1:21" x14ac:dyDescent="0.25">
      <c r="A20" s="16">
        <v>15</v>
      </c>
      <c r="D20" s="12">
        <v>16.078464508056641</v>
      </c>
      <c r="E20" s="12">
        <v>19.498004913330078</v>
      </c>
      <c r="F20" s="47">
        <f>E20-D20</f>
        <v>3.4195404052734375</v>
      </c>
      <c r="G20" s="19">
        <f t="shared" si="0"/>
        <v>9.3457845863767777E-2</v>
      </c>
      <c r="J20" s="42"/>
      <c r="K20" s="40"/>
      <c r="N20" s="62"/>
      <c r="O20" s="32"/>
      <c r="P20" s="63"/>
      <c r="T20" s="44"/>
      <c r="U20" s="20"/>
    </row>
    <row r="21" spans="1:21" x14ac:dyDescent="0.25">
      <c r="A21" s="16">
        <v>16</v>
      </c>
      <c r="C21" t="s">
        <v>40</v>
      </c>
      <c r="H21" s="64">
        <f>AVERAGE(H15,H17,H19)</f>
        <v>7.5461826338290114E-2</v>
      </c>
      <c r="I21" s="64">
        <f>AVERAGE(I19,I17,I15)</f>
        <v>5.7954196783369626E-3</v>
      </c>
      <c r="N21" s="62"/>
      <c r="O21" s="32"/>
      <c r="P21" s="63"/>
      <c r="T21" s="44"/>
      <c r="U21" s="20"/>
    </row>
    <row r="22" spans="1:21" x14ac:dyDescent="0.25">
      <c r="N22" s="62"/>
      <c r="O22" s="32"/>
      <c r="P22" s="63"/>
      <c r="T22" s="44"/>
      <c r="U22" s="20"/>
    </row>
    <row r="23" spans="1:21" x14ac:dyDescent="0.25">
      <c r="A23" s="1" t="s">
        <v>39</v>
      </c>
      <c r="S23" s="32"/>
      <c r="T23" s="44"/>
      <c r="U23" s="20"/>
    </row>
    <row r="24" spans="1:21" x14ac:dyDescent="0.25"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S24" s="32"/>
      <c r="T24" s="44"/>
      <c r="U24" s="20"/>
    </row>
    <row r="25" spans="1:21" ht="60" x14ac:dyDescent="0.25">
      <c r="A25" s="3"/>
      <c r="B25" s="4" t="s">
        <v>11</v>
      </c>
      <c r="C25" s="4" t="s">
        <v>12</v>
      </c>
      <c r="D25" s="4" t="s">
        <v>13</v>
      </c>
      <c r="E25" s="4" t="s">
        <v>35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  <c r="T25" s="20"/>
      <c r="U25" s="20"/>
    </row>
    <row r="26" spans="1:21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25</v>
      </c>
      <c r="K26" s="10" t="s">
        <v>32</v>
      </c>
      <c r="L26" s="10" t="s">
        <v>26</v>
      </c>
      <c r="S26" s="32"/>
      <c r="T26" s="44"/>
      <c r="U26" s="20"/>
    </row>
    <row r="27" spans="1:21" x14ac:dyDescent="0.25">
      <c r="A27" s="11">
        <v>1</v>
      </c>
      <c r="B27" s="60"/>
      <c r="C27" s="61" t="s">
        <v>45</v>
      </c>
      <c r="D27" s="65">
        <v>15.327</v>
      </c>
      <c r="E27" s="65">
        <v>23.731000000000002</v>
      </c>
      <c r="F27" s="58">
        <f>E27-D27</f>
        <v>8.4040000000000017</v>
      </c>
      <c r="G27" s="57">
        <f>2^-F27</f>
        <v>2.9521873599926266E-3</v>
      </c>
      <c r="H27" s="58">
        <f>AVERAGE(G27:G28)</f>
        <v>2.8504768590250232E-3</v>
      </c>
      <c r="I27" s="58">
        <f>STDEV(G27:G28)</f>
        <v>1.4384036990414687E-4</v>
      </c>
      <c r="J27" s="58">
        <f>H27/H42</f>
        <v>0.20115323528045972</v>
      </c>
      <c r="K27" s="58">
        <f>I27/$H42</f>
        <v>1.0150566800269966E-2</v>
      </c>
      <c r="L27" s="59">
        <f>(1-J27)*100</f>
        <v>79.884676471954037</v>
      </c>
      <c r="T27" s="20"/>
      <c r="U27" s="20"/>
    </row>
    <row r="28" spans="1:21" x14ac:dyDescent="0.25">
      <c r="A28" s="16">
        <v>2</v>
      </c>
      <c r="B28" s="17"/>
      <c r="C28" s="18"/>
      <c r="D28" s="12">
        <v>15.31</v>
      </c>
      <c r="E28" s="12">
        <v>23.817</v>
      </c>
      <c r="F28" s="58">
        <f>E28-D28</f>
        <v>8.5069999999999997</v>
      </c>
      <c r="G28" s="19">
        <f t="shared" ref="G28" si="2">2^-F28</f>
        <v>2.7487663580574194E-3</v>
      </c>
      <c r="H28" s="20"/>
      <c r="I28" s="20"/>
      <c r="J28" s="20"/>
      <c r="K28" s="20"/>
      <c r="L28" s="21"/>
      <c r="S28" s="32"/>
      <c r="T28" s="44"/>
      <c r="U28" s="20"/>
    </row>
    <row r="29" spans="1:21" x14ac:dyDescent="0.25">
      <c r="A29" s="26">
        <v>3</v>
      </c>
      <c r="B29" s="17"/>
      <c r="C29" s="18"/>
      <c r="D29" s="12"/>
      <c r="E29" s="12"/>
      <c r="F29" s="58"/>
      <c r="G29" s="19"/>
      <c r="H29" s="27"/>
      <c r="I29" s="27"/>
      <c r="J29" s="27"/>
      <c r="K29" s="27"/>
      <c r="L29" s="28"/>
      <c r="S29" s="32"/>
      <c r="T29" s="44"/>
      <c r="U29" s="20"/>
    </row>
    <row r="30" spans="1:21" x14ac:dyDescent="0.25">
      <c r="A30" s="11">
        <v>4</v>
      </c>
      <c r="B30" s="60"/>
      <c r="C30" s="61" t="s">
        <v>46</v>
      </c>
      <c r="D30" s="65">
        <v>15.275</v>
      </c>
      <c r="E30" s="65">
        <v>23.972999999999999</v>
      </c>
      <c r="F30" s="58">
        <f>E30-D30</f>
        <v>8.6979999999999986</v>
      </c>
      <c r="G30" s="57">
        <f t="shared" ref="G30:G31" si="3">2^-F30</f>
        <v>2.4079146981715012E-3</v>
      </c>
      <c r="H30" s="58">
        <f>AVERAGE(G30:G31)</f>
        <v>2.4477830085842854E-3</v>
      </c>
      <c r="I30" s="58">
        <f>STDEV(G30:G31)</f>
        <v>5.6382305294660229E-5</v>
      </c>
      <c r="J30" s="58">
        <f>H30/H42</f>
        <v>0.17273582484359468</v>
      </c>
      <c r="K30" s="58">
        <f>I30/$H42</f>
        <v>3.9788020333098714E-3</v>
      </c>
      <c r="L30" s="59">
        <f>(1-J30)*100</f>
        <v>82.726417515640534</v>
      </c>
      <c r="S30" s="32"/>
      <c r="T30" s="44"/>
      <c r="U30" s="20"/>
    </row>
    <row r="31" spans="1:21" x14ac:dyDescent="0.25">
      <c r="A31" s="16">
        <v>5</v>
      </c>
      <c r="B31" s="17"/>
      <c r="C31" s="18"/>
      <c r="D31" s="12">
        <v>15.295999999999999</v>
      </c>
      <c r="E31" s="12">
        <v>23.946999999999999</v>
      </c>
      <c r="F31" s="58">
        <f>E31-D31</f>
        <v>8.6509999999999998</v>
      </c>
      <c r="G31" s="19">
        <f t="shared" si="3"/>
        <v>2.4876513189970701E-3</v>
      </c>
      <c r="H31" s="20"/>
      <c r="I31" s="20"/>
      <c r="J31" s="20"/>
      <c r="K31" s="20"/>
      <c r="L31" s="21"/>
    </row>
    <row r="32" spans="1:21" x14ac:dyDescent="0.25">
      <c r="A32" s="26">
        <v>6</v>
      </c>
      <c r="B32" s="35"/>
      <c r="C32" s="36"/>
      <c r="D32" s="12"/>
      <c r="E32" s="12"/>
      <c r="F32" s="58"/>
      <c r="G32" s="19"/>
      <c r="H32" s="27"/>
      <c r="I32" s="27"/>
      <c r="J32" s="27"/>
      <c r="K32" s="27"/>
      <c r="L32" s="28"/>
    </row>
    <row r="33" spans="1:12" x14ac:dyDescent="0.25">
      <c r="A33" s="11">
        <v>7</v>
      </c>
      <c r="B33" s="60"/>
      <c r="C33" s="61"/>
      <c r="D33" s="65"/>
      <c r="E33" s="65"/>
      <c r="F33" s="58"/>
      <c r="G33" s="57"/>
      <c r="H33" s="58"/>
      <c r="I33" s="58"/>
      <c r="J33" s="58"/>
      <c r="K33" s="58"/>
      <c r="L33" s="59"/>
    </row>
    <row r="34" spans="1:12" x14ac:dyDescent="0.25">
      <c r="A34" s="16">
        <v>8</v>
      </c>
      <c r="B34" s="68"/>
      <c r="C34" s="69"/>
      <c r="D34" s="65"/>
      <c r="E34" s="65"/>
      <c r="F34" s="58"/>
      <c r="G34" s="57"/>
      <c r="H34" s="66"/>
      <c r="I34" s="66"/>
      <c r="J34" s="66"/>
      <c r="K34" s="66"/>
      <c r="L34" s="67"/>
    </row>
    <row r="35" spans="1:12" x14ac:dyDescent="0.25">
      <c r="A35" s="26">
        <v>9</v>
      </c>
      <c r="B35" s="35"/>
      <c r="C35" s="36"/>
      <c r="D35" s="12"/>
      <c r="E35" s="12"/>
      <c r="F35" s="58"/>
      <c r="G35" s="19"/>
      <c r="H35" s="27"/>
      <c r="I35" s="27"/>
      <c r="J35" s="27"/>
      <c r="K35" s="27"/>
      <c r="L35" s="28"/>
    </row>
    <row r="36" spans="1:12" x14ac:dyDescent="0.25">
      <c r="A36" s="11">
        <v>10</v>
      </c>
      <c r="B36" s="70" t="s">
        <v>29</v>
      </c>
      <c r="C36" s="25" t="s">
        <v>36</v>
      </c>
      <c r="D36" s="12">
        <v>14.558999999999999</v>
      </c>
      <c r="E36" s="12">
        <v>20.881</v>
      </c>
      <c r="F36" s="58">
        <f t="shared" ref="F36" si="4">E36-D36</f>
        <v>6.322000000000001</v>
      </c>
      <c r="G36" s="19">
        <f t="shared" ref="G36:G41" si="5">2^-F36</f>
        <v>1.249937700519925E-2</v>
      </c>
      <c r="H36" s="40">
        <f>AVERAGE(G36:G37)</f>
        <v>1.25822285017036E-2</v>
      </c>
      <c r="I36" s="40">
        <f>STDEV(G36:G37)</f>
        <v>1.1716971001935747E-4</v>
      </c>
      <c r="J36" s="40"/>
      <c r="K36" s="40"/>
      <c r="L36" s="41"/>
    </row>
    <row r="37" spans="1:12" x14ac:dyDescent="0.25">
      <c r="A37" s="16">
        <v>11</v>
      </c>
      <c r="B37" s="71"/>
      <c r="C37" s="18"/>
      <c r="D37" s="12">
        <v>14.512</v>
      </c>
      <c r="E37" s="12">
        <v>20.815000000000001</v>
      </c>
      <c r="F37" s="58">
        <f>E37-D37</f>
        <v>6.3030000000000008</v>
      </c>
      <c r="G37" s="19">
        <f t="shared" si="5"/>
        <v>1.2665079998207948E-2</v>
      </c>
      <c r="H37" s="20"/>
      <c r="I37" s="20"/>
      <c r="J37" s="42"/>
      <c r="K37" s="40"/>
      <c r="L37" s="43"/>
    </row>
    <row r="38" spans="1:12" x14ac:dyDescent="0.25">
      <c r="A38" s="16">
        <v>12</v>
      </c>
      <c r="B38" s="71"/>
      <c r="C38" t="s">
        <v>37</v>
      </c>
      <c r="D38" s="12">
        <v>15.752000000000001</v>
      </c>
      <c r="E38" s="12">
        <v>22.106999999999999</v>
      </c>
      <c r="F38" s="58">
        <f>E38-D38</f>
        <v>6.3549999999999986</v>
      </c>
      <c r="G38" s="19">
        <f t="shared" si="5"/>
        <v>1.2216713173884288E-2</v>
      </c>
      <c r="H38" s="40">
        <f>AVERAGE(G38:G39)</f>
        <v>1.2751123462443675E-2</v>
      </c>
      <c r="I38" s="40">
        <f>STDEV(G38:G39)</f>
        <v>7.557702779524047E-4</v>
      </c>
      <c r="J38" s="42"/>
      <c r="K38" s="40"/>
    </row>
    <row r="39" spans="1:12" x14ac:dyDescent="0.25">
      <c r="A39" s="16">
        <v>13</v>
      </c>
      <c r="B39" s="71"/>
      <c r="D39" s="12">
        <v>15.789</v>
      </c>
      <c r="E39" s="12">
        <v>22.023</v>
      </c>
      <c r="F39" s="58">
        <f>E39-D39</f>
        <v>6.234</v>
      </c>
      <c r="G39" s="19">
        <f t="shared" si="5"/>
        <v>1.3285533751003062E-2</v>
      </c>
      <c r="J39" s="42"/>
      <c r="K39" s="40"/>
    </row>
    <row r="40" spans="1:12" x14ac:dyDescent="0.25">
      <c r="A40" s="16">
        <v>14</v>
      </c>
      <c r="B40" s="71"/>
      <c r="C40" t="s">
        <v>38</v>
      </c>
      <c r="D40" s="12">
        <v>16.053000000000001</v>
      </c>
      <c r="E40" s="12">
        <v>21.943999999999999</v>
      </c>
      <c r="F40" s="58">
        <f>E40-D40</f>
        <v>5.8909999999999982</v>
      </c>
      <c r="G40" s="19">
        <f t="shared" si="5"/>
        <v>1.6851256745225827E-2</v>
      </c>
      <c r="H40" s="40">
        <f>AVERAGE(G40:G41)</f>
        <v>1.7178669108504928E-2</v>
      </c>
      <c r="I40" s="40">
        <f>STDEV(G40:G41)</f>
        <v>4.6303100463792804E-4</v>
      </c>
      <c r="J40" s="42"/>
      <c r="K40" s="40"/>
    </row>
    <row r="41" spans="1:12" x14ac:dyDescent="0.25">
      <c r="A41" s="16">
        <v>15</v>
      </c>
      <c r="B41" s="71"/>
      <c r="D41" s="12">
        <v>15.989000000000001</v>
      </c>
      <c r="E41" s="12">
        <v>21.824999999999999</v>
      </c>
      <c r="F41" s="58">
        <f>E41-D41</f>
        <v>5.8359999999999985</v>
      </c>
      <c r="G41" s="19">
        <f t="shared" si="5"/>
        <v>1.7506081471784025E-2</v>
      </c>
      <c r="J41" s="42"/>
      <c r="K41" s="40"/>
    </row>
    <row r="42" spans="1:12" x14ac:dyDescent="0.25">
      <c r="A42" s="16">
        <v>16</v>
      </c>
      <c r="B42" s="71"/>
      <c r="C42" t="s">
        <v>40</v>
      </c>
      <c r="H42" s="64">
        <f>AVERAGE(H36,H38,H40)</f>
        <v>1.4170673690884067E-2</v>
      </c>
    </row>
  </sheetData>
  <mergeCells count="1">
    <mergeCell ref="B36:B4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B36" sqref="B36:B42"/>
    </sheetView>
  </sheetViews>
  <sheetFormatPr defaultRowHeight="15" x14ac:dyDescent="0.25"/>
  <cols>
    <col min="4" max="4" width="10.140625" bestFit="1" customWidth="1"/>
  </cols>
  <sheetData>
    <row r="1" spans="1:17" x14ac:dyDescent="0.25">
      <c r="A1" t="s">
        <v>43</v>
      </c>
    </row>
    <row r="2" spans="1:17" x14ac:dyDescent="0.25">
      <c r="A2" s="1" t="s">
        <v>33</v>
      </c>
    </row>
    <row r="3" spans="1:1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7" ht="60" x14ac:dyDescent="0.25">
      <c r="A4" s="3"/>
      <c r="B4" s="4" t="s">
        <v>11</v>
      </c>
      <c r="C4" s="4" t="s">
        <v>12</v>
      </c>
      <c r="D4" s="4" t="s">
        <v>13</v>
      </c>
      <c r="E4" s="4" t="s">
        <v>35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41</v>
      </c>
      <c r="K5" s="10" t="s">
        <v>42</v>
      </c>
      <c r="L5" s="10" t="s">
        <v>26</v>
      </c>
    </row>
    <row r="6" spans="1:17" x14ac:dyDescent="0.25">
      <c r="A6" s="11">
        <v>1</v>
      </c>
      <c r="B6" s="45"/>
      <c r="C6" s="46" t="s">
        <v>51</v>
      </c>
      <c r="D6" s="53">
        <v>15.644</v>
      </c>
      <c r="E6" s="53">
        <v>25.384</v>
      </c>
      <c r="F6" s="47">
        <f>E6-D6</f>
        <v>9.74</v>
      </c>
      <c r="G6" s="48">
        <f>2^-F6</f>
        <v>1.1694127974794224E-3</v>
      </c>
      <c r="H6" s="47">
        <f>AVERAGE(G6:G8)</f>
        <v>1.1394081881863356E-3</v>
      </c>
      <c r="I6" s="47">
        <f>STDEV(G6:G8)</f>
        <v>4.2432925395989041E-5</v>
      </c>
      <c r="J6" s="47">
        <f>H6/H21</f>
        <v>1.5099133475493265E-2</v>
      </c>
      <c r="K6" s="47">
        <f>I6/$H$15</f>
        <v>5.9793248866598389E-4</v>
      </c>
      <c r="L6" s="49">
        <f>(1-J6)*100</f>
        <v>98.490086652450671</v>
      </c>
      <c r="N6" s="13" t="s">
        <v>54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15.611000000000001</v>
      </c>
      <c r="E7" s="12">
        <v>25.427</v>
      </c>
      <c r="F7" s="47">
        <f>E7-D7</f>
        <v>9.8159999999999989</v>
      </c>
      <c r="G7" s="19">
        <f t="shared" ref="G7:G20" si="0">2^-F7</f>
        <v>1.109403578893249E-3</v>
      </c>
      <c r="H7" s="20"/>
      <c r="I7" s="20"/>
      <c r="J7" s="20"/>
      <c r="K7" s="20"/>
      <c r="L7" s="21"/>
      <c r="N7" s="22"/>
      <c r="O7" s="23" t="s">
        <v>27</v>
      </c>
      <c r="P7" s="23" t="s">
        <v>30</v>
      </c>
      <c r="Q7" s="24" t="s">
        <v>28</v>
      </c>
    </row>
    <row r="8" spans="1:17" x14ac:dyDescent="0.25">
      <c r="A8" s="26">
        <v>3</v>
      </c>
      <c r="B8" s="17"/>
      <c r="C8" s="18"/>
      <c r="D8" s="12"/>
      <c r="E8" s="12"/>
      <c r="F8" s="47"/>
      <c r="G8" s="19"/>
      <c r="H8" s="27"/>
      <c r="I8" s="27"/>
      <c r="J8" s="27"/>
      <c r="K8" s="27"/>
      <c r="L8" s="28"/>
      <c r="N8" s="31"/>
      <c r="O8" t="str">
        <f>C6</f>
        <v>208F_1</v>
      </c>
      <c r="P8" s="30">
        <v>1</v>
      </c>
      <c r="Q8" s="52">
        <f>L6</f>
        <v>98.490086652450671</v>
      </c>
    </row>
    <row r="9" spans="1:17" x14ac:dyDescent="0.25">
      <c r="A9" s="11">
        <v>4</v>
      </c>
      <c r="B9" s="45"/>
      <c r="C9" s="46" t="s">
        <v>52</v>
      </c>
      <c r="D9" s="53">
        <v>15.67</v>
      </c>
      <c r="E9" s="53">
        <v>25.815000000000001</v>
      </c>
      <c r="F9" s="47">
        <f>E9-D9</f>
        <v>10.145000000000001</v>
      </c>
      <c r="G9" s="48">
        <f t="shared" si="0"/>
        <v>8.8318298589949934E-4</v>
      </c>
      <c r="H9" s="47">
        <f>AVERAGE(G9:G11)</f>
        <v>7.9289363650707852E-4</v>
      </c>
      <c r="I9" s="47">
        <f>STDEV(G9:G11)</f>
        <v>1.2768842244860451E-4</v>
      </c>
      <c r="J9" s="47">
        <f>H9/H21</f>
        <v>1.050721503813851E-2</v>
      </c>
      <c r="K9" s="47">
        <f>I9/$H$15</f>
        <v>1.7992880645401944E-3</v>
      </c>
      <c r="L9" s="49">
        <f>(1-J9)*100</f>
        <v>98.949278496186139</v>
      </c>
      <c r="N9" s="31"/>
      <c r="O9" s="32" t="str">
        <f>C9</f>
        <v>208F_2</v>
      </c>
      <c r="P9" s="32">
        <v>2</v>
      </c>
      <c r="Q9" s="37">
        <f>L9</f>
        <v>98.949278496186139</v>
      </c>
    </row>
    <row r="10" spans="1:17" x14ac:dyDescent="0.25">
      <c r="A10" s="16">
        <v>5</v>
      </c>
      <c r="B10" s="17"/>
      <c r="C10" s="18"/>
      <c r="D10" s="12">
        <v>15.683</v>
      </c>
      <c r="E10" s="12">
        <v>26.158000000000001</v>
      </c>
      <c r="F10" s="47">
        <f>E10-D10</f>
        <v>10.475000000000001</v>
      </c>
      <c r="G10" s="19">
        <f t="shared" si="0"/>
        <v>7.0260428711465769E-4</v>
      </c>
      <c r="H10" s="20"/>
      <c r="I10" s="20"/>
      <c r="J10" s="20"/>
      <c r="K10" s="20"/>
      <c r="L10" s="21"/>
      <c r="N10" s="33"/>
      <c r="O10" s="34" t="str">
        <f>C12</f>
        <v>208F_3</v>
      </c>
      <c r="P10" s="34">
        <v>3</v>
      </c>
      <c r="Q10" s="38">
        <f>L12</f>
        <v>97.924892123148751</v>
      </c>
    </row>
    <row r="11" spans="1:17" x14ac:dyDescent="0.25">
      <c r="A11" s="26">
        <v>6</v>
      </c>
      <c r="B11" s="35"/>
      <c r="C11" s="36"/>
      <c r="D11" s="12"/>
      <c r="E11" s="12"/>
      <c r="F11" s="47"/>
      <c r="G11" s="19"/>
      <c r="H11" s="27"/>
      <c r="I11" s="27"/>
      <c r="J11" s="27"/>
      <c r="K11" s="27"/>
      <c r="L11" s="28"/>
      <c r="P11" t="s">
        <v>31</v>
      </c>
      <c r="Q11" s="51">
        <f>AVERAGE(Q8:Q10)</f>
        <v>98.454752423928525</v>
      </c>
    </row>
    <row r="12" spans="1:17" x14ac:dyDescent="0.25">
      <c r="A12" s="11">
        <v>7</v>
      </c>
      <c r="B12" s="45"/>
      <c r="C12" s="46" t="s">
        <v>53</v>
      </c>
      <c r="D12" s="53">
        <v>16.044</v>
      </c>
      <c r="E12" s="53">
        <v>25.853999999999999</v>
      </c>
      <c r="F12" s="47">
        <f>E12-D12</f>
        <v>9.8099999999999987</v>
      </c>
      <c r="G12" s="48">
        <f>2^-F12</f>
        <v>1.1140270662777592E-3</v>
      </c>
      <c r="H12" s="47">
        <f>AVERAGE(G12:G14)</f>
        <v>1.5659143023616659E-3</v>
      </c>
      <c r="I12" s="47">
        <f>STDEV(G12:G14)</f>
        <v>6.3906505793315347E-4</v>
      </c>
      <c r="J12" s="47">
        <f>H12/H21</f>
        <v>2.0751078768512454E-2</v>
      </c>
      <c r="K12" s="47">
        <f>I12/$H$15</f>
        <v>9.0052183992377095E-3</v>
      </c>
      <c r="L12" s="49">
        <f>(1-J12)*100</f>
        <v>97.924892123148751</v>
      </c>
      <c r="N12" s="29"/>
      <c r="O12" s="30" t="str">
        <f>C6</f>
        <v>208F_1</v>
      </c>
      <c r="P12" s="30">
        <v>1</v>
      </c>
      <c r="Q12" s="54">
        <f>L27</f>
        <v>78.939836203683143</v>
      </c>
    </row>
    <row r="13" spans="1:17" x14ac:dyDescent="0.25">
      <c r="A13" s="16">
        <v>8</v>
      </c>
      <c r="B13" s="17"/>
      <c r="C13" s="18"/>
      <c r="D13" s="12">
        <v>15.977</v>
      </c>
      <c r="E13" s="12">
        <v>24.93</v>
      </c>
      <c r="F13" s="47">
        <f>E13-D13</f>
        <v>8.9529999999999994</v>
      </c>
      <c r="G13" s="19">
        <f t="shared" ref="G13" si="1">2^-F13</f>
        <v>2.0178015384455725E-3</v>
      </c>
      <c r="H13" s="20"/>
      <c r="I13" s="20"/>
      <c r="J13" s="20"/>
      <c r="K13" s="20"/>
      <c r="L13" s="21"/>
      <c r="N13" s="31"/>
      <c r="O13" s="50" t="str">
        <f>O9</f>
        <v>208F_2</v>
      </c>
      <c r="P13" s="50">
        <v>2</v>
      </c>
      <c r="Q13" s="55">
        <f>L30</f>
        <v>76.755921185849459</v>
      </c>
    </row>
    <row r="14" spans="1:17" x14ac:dyDescent="0.25">
      <c r="A14" s="26">
        <v>9</v>
      </c>
      <c r="B14" s="35"/>
      <c r="C14" s="36"/>
      <c r="D14" s="12"/>
      <c r="E14" s="12"/>
      <c r="F14" s="47"/>
      <c r="G14" s="19"/>
      <c r="H14" s="27"/>
      <c r="I14" s="27"/>
      <c r="J14" s="27"/>
      <c r="K14" s="27"/>
      <c r="L14" s="28"/>
      <c r="N14" s="33"/>
      <c r="O14" s="34" t="str">
        <f>O10</f>
        <v>208F_3</v>
      </c>
      <c r="P14" s="34">
        <v>3</v>
      </c>
      <c r="Q14" s="56">
        <f>L33</f>
        <v>70.828973886858421</v>
      </c>
    </row>
    <row r="15" spans="1:17" x14ac:dyDescent="0.25">
      <c r="A15" s="11">
        <v>10</v>
      </c>
      <c r="B15" s="70" t="s">
        <v>29</v>
      </c>
      <c r="C15" s="25" t="s">
        <v>36</v>
      </c>
      <c r="D15" s="12">
        <v>15.698273658752441</v>
      </c>
      <c r="E15" s="12">
        <v>19.427099227905273</v>
      </c>
      <c r="F15" s="47">
        <f t="shared" ref="F15" si="2">E15-D15</f>
        <v>3.728825569152832</v>
      </c>
      <c r="G15" s="19">
        <f t="shared" si="0"/>
        <v>7.5424363708249453E-2</v>
      </c>
      <c r="H15" s="40">
        <f>AVERAGE(G15:G16)</f>
        <v>7.0966080954488586E-2</v>
      </c>
      <c r="I15" s="40"/>
      <c r="J15" s="40"/>
      <c r="K15" s="40"/>
      <c r="L15" s="41"/>
      <c r="P15" t="s">
        <v>31</v>
      </c>
      <c r="Q15" s="51">
        <f>AVERAGE(Q12:Q14)</f>
        <v>75.508243758797008</v>
      </c>
    </row>
    <row r="16" spans="1:17" x14ac:dyDescent="0.25">
      <c r="A16" s="16">
        <v>11</v>
      </c>
      <c r="B16" s="71"/>
      <c r="C16" s="18"/>
      <c r="D16" s="12">
        <v>15.628756523132324</v>
      </c>
      <c r="E16" s="12">
        <v>19.539089202880859</v>
      </c>
      <c r="F16" s="47">
        <f>E16-D16</f>
        <v>3.9103326797485352</v>
      </c>
      <c r="G16" s="19">
        <f t="shared" si="0"/>
        <v>6.6507798200727719E-2</v>
      </c>
      <c r="H16" s="20"/>
      <c r="I16" s="20"/>
      <c r="J16" s="42"/>
      <c r="K16" s="40"/>
      <c r="L16" s="43"/>
    </row>
    <row r="17" spans="1:21" x14ac:dyDescent="0.25">
      <c r="A17" s="16">
        <v>12</v>
      </c>
      <c r="B17" s="71"/>
      <c r="C17" t="s">
        <v>37</v>
      </c>
      <c r="D17" s="12">
        <v>15.804944038391113</v>
      </c>
      <c r="E17" s="12">
        <v>19.727323532104492</v>
      </c>
      <c r="F17" s="47">
        <f>E17-D17</f>
        <v>3.9223794937133789</v>
      </c>
      <c r="G17" s="19">
        <f t="shared" si="0"/>
        <v>6.5954756001754433E-2</v>
      </c>
      <c r="H17" s="40">
        <f>AVERAGE(G17:G18)</f>
        <v>6.787598355386483E-2</v>
      </c>
      <c r="I17" s="40"/>
      <c r="J17" s="42"/>
      <c r="K17" s="40"/>
      <c r="N17" s="20"/>
      <c r="O17" s="20"/>
    </row>
    <row r="18" spans="1:21" x14ac:dyDescent="0.25">
      <c r="A18" s="16">
        <v>13</v>
      </c>
      <c r="B18" s="71"/>
      <c r="D18" s="12">
        <v>15.712974548339844</v>
      </c>
      <c r="E18" s="12">
        <v>19.553661346435547</v>
      </c>
      <c r="F18" s="47">
        <f>E18-D18</f>
        <v>3.8406867980957031</v>
      </c>
      <c r="G18" s="19">
        <f t="shared" si="0"/>
        <v>6.9797211105975226E-2</v>
      </c>
      <c r="J18" s="42"/>
      <c r="K18" s="40"/>
      <c r="N18" s="44"/>
      <c r="O18" s="20"/>
    </row>
    <row r="19" spans="1:21" x14ac:dyDescent="0.25">
      <c r="A19" s="16">
        <v>14</v>
      </c>
      <c r="B19" s="71"/>
      <c r="C19" t="s">
        <v>38</v>
      </c>
      <c r="D19" s="12">
        <v>16.063201904296875</v>
      </c>
      <c r="E19" s="12">
        <v>19.677976608276367</v>
      </c>
      <c r="F19" s="47">
        <f>E19-D19</f>
        <v>3.6147747039794922</v>
      </c>
      <c r="G19" s="19">
        <f t="shared" si="0"/>
        <v>8.1628983149266143E-2</v>
      </c>
      <c r="H19" s="40">
        <f>AVERAGE(G19:G20)</f>
        <v>8.7543414506516953E-2</v>
      </c>
      <c r="I19" s="40"/>
      <c r="J19" s="42"/>
      <c r="K19" s="40"/>
      <c r="N19" s="44"/>
      <c r="O19" s="20"/>
    </row>
    <row r="20" spans="1:21" x14ac:dyDescent="0.25">
      <c r="A20" s="16">
        <v>15</v>
      </c>
      <c r="B20" s="71"/>
      <c r="D20" s="12">
        <v>16.078464508056641</v>
      </c>
      <c r="E20" s="12">
        <v>19.498004913330078</v>
      </c>
      <c r="F20" s="47">
        <f>E20-D20</f>
        <v>3.4195404052734375</v>
      </c>
      <c r="G20" s="19">
        <f t="shared" si="0"/>
        <v>9.3457845863767777E-2</v>
      </c>
      <c r="J20" s="42"/>
      <c r="K20" s="40"/>
      <c r="N20" s="62"/>
      <c r="O20" s="32"/>
      <c r="P20" s="63"/>
      <c r="T20" s="44"/>
      <c r="U20" s="20"/>
    </row>
    <row r="21" spans="1:21" x14ac:dyDescent="0.25">
      <c r="A21" s="16">
        <v>16</v>
      </c>
      <c r="B21" s="71"/>
      <c r="C21" t="s">
        <v>40</v>
      </c>
      <c r="H21" s="64">
        <f>AVERAGE(H15,H17,H19)</f>
        <v>7.5461826338290114E-2</v>
      </c>
      <c r="N21" s="62"/>
      <c r="O21" s="32"/>
      <c r="P21" s="63"/>
      <c r="T21" s="44"/>
      <c r="U21" s="20"/>
    </row>
    <row r="22" spans="1:21" x14ac:dyDescent="0.25">
      <c r="N22" s="62"/>
      <c r="O22" s="32"/>
      <c r="P22" s="63"/>
      <c r="T22" s="44"/>
      <c r="U22" s="20"/>
    </row>
    <row r="23" spans="1:21" x14ac:dyDescent="0.25">
      <c r="S23" s="32"/>
      <c r="T23" s="44"/>
      <c r="U23" s="20"/>
    </row>
    <row r="24" spans="1:21" x14ac:dyDescent="0.25">
      <c r="A24" t="s">
        <v>34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S24" s="32"/>
      <c r="T24" s="44"/>
      <c r="U24" s="20"/>
    </row>
    <row r="25" spans="1:21" ht="60" x14ac:dyDescent="0.25">
      <c r="A25" s="3"/>
      <c r="B25" s="4" t="s">
        <v>11</v>
      </c>
      <c r="C25" s="4" t="s">
        <v>12</v>
      </c>
      <c r="D25" s="4" t="s">
        <v>13</v>
      </c>
      <c r="E25" s="4" t="s">
        <v>35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  <c r="T25" s="20"/>
      <c r="U25" s="20"/>
    </row>
    <row r="26" spans="1:21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25</v>
      </c>
      <c r="K26" s="10" t="s">
        <v>32</v>
      </c>
      <c r="L26" s="10" t="s">
        <v>26</v>
      </c>
      <c r="S26" s="32"/>
      <c r="T26" s="44"/>
      <c r="U26" s="20"/>
    </row>
    <row r="27" spans="1:21" x14ac:dyDescent="0.25">
      <c r="A27" s="11">
        <v>1</v>
      </c>
      <c r="B27" s="60"/>
      <c r="C27" s="61" t="s">
        <v>51</v>
      </c>
      <c r="D27" s="65">
        <v>15.711</v>
      </c>
      <c r="E27" s="65">
        <v>24.143000000000001</v>
      </c>
      <c r="F27" s="58">
        <f>E27-D27</f>
        <v>8.4320000000000004</v>
      </c>
      <c r="G27" s="57">
        <f>2^-F27</f>
        <v>2.8954433785211612E-3</v>
      </c>
      <c r="H27" s="58">
        <f>AVERAGE(G27:G29)</f>
        <v>2.9843670903417639E-3</v>
      </c>
      <c r="I27" s="58">
        <f>STDEV(G27:G29)</f>
        <v>1.2575711927325313E-4</v>
      </c>
      <c r="J27" s="58">
        <f>H27/H42</f>
        <v>0.21060163796316855</v>
      </c>
      <c r="K27" s="58">
        <f>I27/$H42</f>
        <v>8.8744629942436783E-3</v>
      </c>
      <c r="L27" s="59">
        <f>(1-J27)*100</f>
        <v>78.939836203683143</v>
      </c>
      <c r="T27" s="20"/>
      <c r="U27" s="20"/>
    </row>
    <row r="28" spans="1:21" x14ac:dyDescent="0.25">
      <c r="A28" s="16">
        <v>2</v>
      </c>
      <c r="B28" s="17"/>
      <c r="C28" s="18"/>
      <c r="D28" s="12">
        <v>15.675000000000001</v>
      </c>
      <c r="E28" s="12">
        <v>24.021000000000001</v>
      </c>
      <c r="F28" s="58">
        <f>E28-D28</f>
        <v>8.3460000000000001</v>
      </c>
      <c r="G28" s="19">
        <f t="shared" ref="G28" si="3">2^-F28</f>
        <v>3.0732908021623667E-3</v>
      </c>
      <c r="H28" s="20"/>
      <c r="I28" s="20"/>
      <c r="J28" s="20"/>
      <c r="K28" s="20"/>
      <c r="L28" s="21"/>
      <c r="S28" s="32"/>
      <c r="T28" s="44"/>
      <c r="U28" s="20"/>
    </row>
    <row r="29" spans="1:21" x14ac:dyDescent="0.25">
      <c r="A29" s="26">
        <v>3</v>
      </c>
      <c r="B29" s="17"/>
      <c r="C29" s="18"/>
      <c r="D29" s="12"/>
      <c r="E29" s="12"/>
      <c r="F29" s="58"/>
      <c r="G29" s="19"/>
      <c r="H29" s="27"/>
      <c r="I29" s="27"/>
      <c r="J29" s="27"/>
      <c r="K29" s="27"/>
      <c r="L29" s="28"/>
      <c r="S29" s="32"/>
      <c r="T29" s="44"/>
      <c r="U29" s="20"/>
    </row>
    <row r="30" spans="1:21" x14ac:dyDescent="0.25">
      <c r="A30" s="11">
        <v>4</v>
      </c>
      <c r="B30" s="60"/>
      <c r="C30" s="61" t="s">
        <v>52</v>
      </c>
      <c r="D30" s="65">
        <v>15.659000000000001</v>
      </c>
      <c r="E30" s="65">
        <v>23.867999999999999</v>
      </c>
      <c r="F30" s="58">
        <f>E30-D30</f>
        <v>8.2089999999999979</v>
      </c>
      <c r="G30" s="57">
        <f t="shared" ref="G30:G31" si="4">2^-F30</f>
        <v>3.3794401975976171E-3</v>
      </c>
      <c r="H30" s="58">
        <f>AVERAGE(G30:G32)</f>
        <v>3.2938425612051864E-3</v>
      </c>
      <c r="I30" s="58">
        <f>STDEV(G30:G32)</f>
        <v>1.2105333829325629E-4</v>
      </c>
      <c r="J30" s="58">
        <f>H30/H42</f>
        <v>0.23244078814150532</v>
      </c>
      <c r="K30" s="58">
        <f>I30/$H42</f>
        <v>8.5425252838282045E-3</v>
      </c>
      <c r="L30" s="59">
        <f>(1-J30)*100</f>
        <v>76.755921185849459</v>
      </c>
      <c r="S30" s="32"/>
      <c r="T30" s="44"/>
      <c r="U30" s="20"/>
    </row>
    <row r="31" spans="1:21" x14ac:dyDescent="0.25">
      <c r="A31" s="16">
        <v>5</v>
      </c>
      <c r="B31" s="17"/>
      <c r="C31" s="18"/>
      <c r="D31" s="12">
        <v>15.627000000000001</v>
      </c>
      <c r="E31" s="12">
        <v>23.911000000000001</v>
      </c>
      <c r="F31" s="58">
        <f>E31-D31</f>
        <v>8.2840000000000007</v>
      </c>
      <c r="G31" s="19">
        <f t="shared" si="4"/>
        <v>3.2082449248127557E-3</v>
      </c>
      <c r="H31" s="20"/>
      <c r="I31" s="20"/>
      <c r="J31" s="20"/>
      <c r="K31" s="20"/>
      <c r="L31" s="21"/>
    </row>
    <row r="32" spans="1:21" x14ac:dyDescent="0.25">
      <c r="A32" s="26">
        <v>6</v>
      </c>
      <c r="B32" s="35"/>
      <c r="C32" s="36"/>
      <c r="D32" s="12"/>
      <c r="E32" s="12"/>
      <c r="F32" s="58"/>
      <c r="G32" s="19"/>
      <c r="H32" s="27"/>
      <c r="I32" s="27"/>
      <c r="J32" s="27"/>
      <c r="K32" s="27"/>
      <c r="L32" s="28"/>
    </row>
    <row r="33" spans="1:12" x14ac:dyDescent="0.25">
      <c r="A33" s="11">
        <v>7</v>
      </c>
      <c r="B33" s="60"/>
      <c r="C33" s="61" t="s">
        <v>53</v>
      </c>
      <c r="D33" s="65">
        <v>15.957000000000001</v>
      </c>
      <c r="E33" s="65">
        <v>23.896999999999998</v>
      </c>
      <c r="F33" s="58">
        <f>E33-D33</f>
        <v>7.9399999999999977</v>
      </c>
      <c r="G33" s="57">
        <f>2^-F33</f>
        <v>4.0721318782856375E-3</v>
      </c>
      <c r="H33" s="58">
        <f>AVERAGE(G33:G35)</f>
        <v>4.1337309227758743E-3</v>
      </c>
      <c r="I33" s="58">
        <f>STDEV(G33:G35)</f>
        <v>8.7114204147316652E-5</v>
      </c>
      <c r="J33" s="58">
        <f>H33/H42</f>
        <v>0.29171026113141574</v>
      </c>
      <c r="K33" s="58">
        <f>I33/$H42</f>
        <v>6.1474991272543978E-3</v>
      </c>
      <c r="L33" s="59">
        <f>(1-J33)*100</f>
        <v>70.828973886858421</v>
      </c>
    </row>
    <row r="34" spans="1:12" x14ac:dyDescent="0.25">
      <c r="A34" s="16">
        <v>8</v>
      </c>
      <c r="B34" s="17"/>
      <c r="C34" s="18"/>
      <c r="D34" s="12">
        <v>15.958</v>
      </c>
      <c r="E34" s="12">
        <v>23.855</v>
      </c>
      <c r="F34" s="58">
        <f>E34-D34</f>
        <v>7.8970000000000002</v>
      </c>
      <c r="G34" s="19">
        <f t="shared" ref="G34" si="5">2^-F34</f>
        <v>4.1953299672661112E-3</v>
      </c>
      <c r="H34" s="20"/>
      <c r="I34" s="20"/>
      <c r="J34" s="20"/>
      <c r="K34" s="20"/>
      <c r="L34" s="21"/>
    </row>
    <row r="35" spans="1:12" x14ac:dyDescent="0.25">
      <c r="A35" s="26">
        <v>9</v>
      </c>
      <c r="B35" s="35"/>
      <c r="C35" s="36"/>
      <c r="D35" s="12"/>
      <c r="E35" s="12"/>
      <c r="F35" s="58"/>
      <c r="G35" s="19"/>
      <c r="H35" s="27"/>
      <c r="I35" s="27"/>
      <c r="J35" s="27"/>
      <c r="K35" s="27"/>
      <c r="L35" s="28"/>
    </row>
    <row r="36" spans="1:12" x14ac:dyDescent="0.25">
      <c r="A36" s="11">
        <v>10</v>
      </c>
      <c r="B36" s="70" t="s">
        <v>29</v>
      </c>
      <c r="C36" s="25" t="s">
        <v>36</v>
      </c>
      <c r="D36" s="12">
        <v>14.558999999999999</v>
      </c>
      <c r="E36" s="12">
        <v>20.881</v>
      </c>
      <c r="F36" s="58">
        <f t="shared" ref="F36" si="6">E36-D36</f>
        <v>6.322000000000001</v>
      </c>
      <c r="G36" s="19">
        <f t="shared" ref="G36:G41" si="7">2^-F36</f>
        <v>1.249937700519925E-2</v>
      </c>
      <c r="H36" s="40">
        <f>AVERAGE(G36:G37)</f>
        <v>1.25822285017036E-2</v>
      </c>
      <c r="I36" s="40">
        <f>STDEV(G36:G37)</f>
        <v>1.1716971001935747E-4</v>
      </c>
      <c r="J36" s="40"/>
      <c r="K36" s="40"/>
      <c r="L36" s="41"/>
    </row>
    <row r="37" spans="1:12" x14ac:dyDescent="0.25">
      <c r="A37" s="16">
        <v>11</v>
      </c>
      <c r="B37" s="71"/>
      <c r="C37" s="18"/>
      <c r="D37" s="12">
        <v>14.512</v>
      </c>
      <c r="E37" s="12">
        <v>20.815000000000001</v>
      </c>
      <c r="F37" s="58">
        <f>E37-D37</f>
        <v>6.3030000000000008</v>
      </c>
      <c r="G37" s="19">
        <f t="shared" si="7"/>
        <v>1.2665079998207948E-2</v>
      </c>
      <c r="H37" s="20"/>
      <c r="I37" s="20"/>
      <c r="J37" s="42"/>
      <c r="K37" s="40"/>
      <c r="L37" s="43"/>
    </row>
    <row r="38" spans="1:12" x14ac:dyDescent="0.25">
      <c r="A38" s="16">
        <v>12</v>
      </c>
      <c r="B38" s="71"/>
      <c r="C38" t="s">
        <v>37</v>
      </c>
      <c r="D38" s="12">
        <v>15.752000000000001</v>
      </c>
      <c r="E38" s="12">
        <v>22.106999999999999</v>
      </c>
      <c r="F38" s="58">
        <f>E38-D38</f>
        <v>6.3549999999999986</v>
      </c>
      <c r="G38" s="19">
        <f t="shared" si="7"/>
        <v>1.2216713173884288E-2</v>
      </c>
      <c r="H38" s="40">
        <f>AVERAGE(G38:G39)</f>
        <v>1.2751123462443675E-2</v>
      </c>
      <c r="I38" s="40">
        <f>STDEV(G38:G39)</f>
        <v>7.557702779524047E-4</v>
      </c>
      <c r="J38" s="42"/>
      <c r="K38" s="40"/>
    </row>
    <row r="39" spans="1:12" x14ac:dyDescent="0.25">
      <c r="A39" s="16">
        <v>13</v>
      </c>
      <c r="B39" s="71"/>
      <c r="D39" s="12">
        <v>15.789</v>
      </c>
      <c r="E39" s="12">
        <v>22.023</v>
      </c>
      <c r="F39" s="58">
        <f>E39-D39</f>
        <v>6.234</v>
      </c>
      <c r="G39" s="19">
        <f t="shared" si="7"/>
        <v>1.3285533751003062E-2</v>
      </c>
      <c r="J39" s="42"/>
      <c r="K39" s="40"/>
    </row>
    <row r="40" spans="1:12" x14ac:dyDescent="0.25">
      <c r="A40" s="16">
        <v>14</v>
      </c>
      <c r="B40" s="71"/>
      <c r="C40" t="s">
        <v>38</v>
      </c>
      <c r="D40" s="12">
        <v>16.053000000000001</v>
      </c>
      <c r="E40" s="12">
        <v>21.943999999999999</v>
      </c>
      <c r="F40" s="58">
        <f>E40-D40</f>
        <v>5.8909999999999982</v>
      </c>
      <c r="G40" s="19">
        <f t="shared" si="7"/>
        <v>1.6851256745225827E-2</v>
      </c>
      <c r="H40" s="40">
        <f>AVERAGE(G40:G41)</f>
        <v>1.7178669108504928E-2</v>
      </c>
      <c r="I40" s="40">
        <f>STDEV(G40:G41)</f>
        <v>4.6303100463792804E-4</v>
      </c>
      <c r="J40" s="42"/>
      <c r="K40" s="40"/>
    </row>
    <row r="41" spans="1:12" x14ac:dyDescent="0.25">
      <c r="A41" s="16">
        <v>15</v>
      </c>
      <c r="B41" s="71"/>
      <c r="D41" s="12">
        <v>15.989000000000001</v>
      </c>
      <c r="E41" s="12">
        <v>21.824999999999999</v>
      </c>
      <c r="F41" s="58">
        <f>E41-D41</f>
        <v>5.8359999999999985</v>
      </c>
      <c r="G41" s="19">
        <f t="shared" si="7"/>
        <v>1.7506081471784025E-2</v>
      </c>
      <c r="J41" s="42"/>
      <c r="K41" s="40"/>
    </row>
    <row r="42" spans="1:12" x14ac:dyDescent="0.25">
      <c r="A42" s="16">
        <v>16</v>
      </c>
      <c r="B42" s="71"/>
      <c r="C42" t="s">
        <v>40</v>
      </c>
      <c r="H42" s="64">
        <f>AVERAGE(H36,H38,H40)</f>
        <v>1.4170673690884067E-2</v>
      </c>
    </row>
  </sheetData>
  <mergeCells count="2">
    <mergeCell ref="B15:B21"/>
    <mergeCell ref="B36:B4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B15" sqref="B15:B21"/>
    </sheetView>
  </sheetViews>
  <sheetFormatPr defaultRowHeight="15" x14ac:dyDescent="0.25"/>
  <cols>
    <col min="4" max="4" width="10.140625" bestFit="1" customWidth="1"/>
  </cols>
  <sheetData>
    <row r="1" spans="1:17" x14ac:dyDescent="0.25">
      <c r="A1" t="s">
        <v>43</v>
      </c>
    </row>
    <row r="2" spans="1:17" x14ac:dyDescent="0.25">
      <c r="A2" s="1" t="s">
        <v>33</v>
      </c>
    </row>
    <row r="3" spans="1:1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7" ht="60" x14ac:dyDescent="0.25">
      <c r="A4" s="3"/>
      <c r="B4" s="4" t="s">
        <v>11</v>
      </c>
      <c r="C4" s="4" t="s">
        <v>12</v>
      </c>
      <c r="D4" s="4" t="s">
        <v>13</v>
      </c>
      <c r="E4" s="4" t="s">
        <v>35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5" t="s">
        <v>20</v>
      </c>
    </row>
    <row r="5" spans="1:17" ht="30" x14ac:dyDescent="0.25">
      <c r="A5" s="6"/>
      <c r="B5" s="7"/>
      <c r="C5" s="8"/>
      <c r="D5" s="9"/>
      <c r="E5" s="9"/>
      <c r="F5" s="10" t="s">
        <v>21</v>
      </c>
      <c r="G5" s="10" t="s">
        <v>22</v>
      </c>
      <c r="H5" s="10" t="s">
        <v>23</v>
      </c>
      <c r="I5" s="10" t="s">
        <v>24</v>
      </c>
      <c r="J5" s="10" t="s">
        <v>41</v>
      </c>
      <c r="K5" s="10" t="s">
        <v>42</v>
      </c>
      <c r="L5" s="10" t="s">
        <v>26</v>
      </c>
    </row>
    <row r="6" spans="1:17" x14ac:dyDescent="0.25">
      <c r="A6" s="11">
        <v>1</v>
      </c>
      <c r="B6" s="45"/>
      <c r="C6" s="46" t="s">
        <v>47</v>
      </c>
      <c r="D6" s="53">
        <v>15.638</v>
      </c>
      <c r="E6" s="53">
        <v>24.821000000000002</v>
      </c>
      <c r="F6" s="47">
        <f>E6-D6</f>
        <v>9.1830000000000016</v>
      </c>
      <c r="G6" s="48">
        <f>2^-F6</f>
        <v>1.7204479963417545E-3</v>
      </c>
      <c r="H6" s="47">
        <f>AVERAGE(G6:G8)</f>
        <v>1.720447996341756E-3</v>
      </c>
      <c r="I6" s="47">
        <f>STDEV(G6:G8)</f>
        <v>2.1466107833567237E-18</v>
      </c>
      <c r="J6" s="47">
        <f>H6/H21</f>
        <v>2.27989180732137E-2</v>
      </c>
      <c r="K6" s="47">
        <f>I6/$H$15</f>
        <v>3.0248405357671805E-17</v>
      </c>
      <c r="L6" s="49">
        <f>(1-J6)*100</f>
        <v>97.720108192678637</v>
      </c>
      <c r="N6" s="13" t="s">
        <v>54</v>
      </c>
      <c r="O6" s="14"/>
      <c r="P6" s="14"/>
      <c r="Q6" s="15"/>
    </row>
    <row r="7" spans="1:17" ht="26.25" x14ac:dyDescent="0.25">
      <c r="A7" s="16">
        <v>2</v>
      </c>
      <c r="B7" s="17"/>
      <c r="C7" s="18"/>
      <c r="D7" s="12">
        <v>15.760999999999999</v>
      </c>
      <c r="E7" s="12">
        <v>24.943999999999999</v>
      </c>
      <c r="F7" s="47">
        <f>E7-D7</f>
        <v>9.1829999999999998</v>
      </c>
      <c r="G7" s="19">
        <f t="shared" ref="G7:G20" si="0">2^-F7</f>
        <v>1.7204479963417575E-3</v>
      </c>
      <c r="H7" s="20"/>
      <c r="I7" s="20"/>
      <c r="J7" s="20"/>
      <c r="K7" s="20"/>
      <c r="L7" s="21"/>
      <c r="N7" s="22" t="s">
        <v>11</v>
      </c>
      <c r="O7" s="23" t="s">
        <v>27</v>
      </c>
      <c r="P7" s="23" t="s">
        <v>50</v>
      </c>
      <c r="Q7" s="24" t="s">
        <v>28</v>
      </c>
    </row>
    <row r="8" spans="1:17" x14ac:dyDescent="0.25">
      <c r="A8" s="26">
        <v>3</v>
      </c>
      <c r="B8" s="17"/>
      <c r="C8" s="18"/>
      <c r="D8" s="12"/>
      <c r="E8" s="12"/>
      <c r="F8" s="47"/>
      <c r="G8" s="19"/>
      <c r="H8" s="27"/>
      <c r="I8" s="27"/>
      <c r="J8" s="27"/>
      <c r="K8" s="27"/>
      <c r="L8" s="28"/>
      <c r="N8" s="31"/>
      <c r="O8" t="str">
        <f>C6</f>
        <v>208G_1</v>
      </c>
      <c r="P8" s="30">
        <v>1</v>
      </c>
      <c r="Q8" s="52">
        <f>L6</f>
        <v>97.720108192678637</v>
      </c>
    </row>
    <row r="9" spans="1:17" x14ac:dyDescent="0.25">
      <c r="A9" s="11">
        <v>4</v>
      </c>
      <c r="B9" s="45"/>
      <c r="C9" s="46" t="s">
        <v>48</v>
      </c>
      <c r="D9" s="53">
        <v>15.609</v>
      </c>
      <c r="E9" s="53">
        <v>26.312999999999999</v>
      </c>
      <c r="F9" s="47">
        <f>E9-D9</f>
        <v>10.703999999999999</v>
      </c>
      <c r="G9" s="48">
        <f t="shared" si="0"/>
        <v>5.9948031441165144E-4</v>
      </c>
      <c r="H9" s="47">
        <f>AVERAGE(G9:G11)</f>
        <v>5.6249409392061973E-4</v>
      </c>
      <c r="I9" s="47">
        <f>STDEV(G9:G11)</f>
        <v>5.2306414639338798E-5</v>
      </c>
      <c r="J9" s="47">
        <f>H9/H21</f>
        <v>7.4540217380771817E-3</v>
      </c>
      <c r="K9" s="47">
        <f>I9/$H$15</f>
        <v>7.3706218429736223E-4</v>
      </c>
      <c r="L9" s="49">
        <f>(1-J9)*100</f>
        <v>99.254597826192281</v>
      </c>
      <c r="N9" s="31"/>
      <c r="O9" s="32" t="s">
        <v>48</v>
      </c>
      <c r="P9" s="32">
        <v>2</v>
      </c>
      <c r="Q9" s="37">
        <f>L9</f>
        <v>99.254597826192281</v>
      </c>
    </row>
    <row r="10" spans="1:17" x14ac:dyDescent="0.25">
      <c r="A10" s="16">
        <v>5</v>
      </c>
      <c r="B10" s="17"/>
      <c r="C10" s="18"/>
      <c r="D10" s="12">
        <v>15.677</v>
      </c>
      <c r="E10" s="12">
        <v>26.571000000000002</v>
      </c>
      <c r="F10" s="47">
        <f>E10-D10</f>
        <v>10.894000000000002</v>
      </c>
      <c r="G10" s="19">
        <f t="shared" si="0"/>
        <v>5.2550787342958791E-4</v>
      </c>
      <c r="H10" s="20"/>
      <c r="I10" s="20"/>
      <c r="J10" s="20"/>
      <c r="K10" s="20"/>
      <c r="L10" s="21"/>
      <c r="N10" s="33"/>
      <c r="O10" s="34" t="s">
        <v>49</v>
      </c>
      <c r="P10" s="34">
        <v>3</v>
      </c>
      <c r="Q10" s="38">
        <f>L12</f>
        <v>98.964019088695352</v>
      </c>
    </row>
    <row r="11" spans="1:17" x14ac:dyDescent="0.25">
      <c r="A11" s="26">
        <v>6</v>
      </c>
      <c r="B11" s="35"/>
      <c r="C11" s="36"/>
      <c r="D11" s="12"/>
      <c r="E11" s="12"/>
      <c r="F11" s="47"/>
      <c r="G11" s="19"/>
      <c r="H11" s="27"/>
      <c r="I11" s="27"/>
      <c r="J11" s="27"/>
      <c r="K11" s="27"/>
      <c r="L11" s="28"/>
      <c r="P11" t="s">
        <v>31</v>
      </c>
      <c r="Q11" s="51">
        <f>AVERAGE(Q8:Q10)</f>
        <v>98.64624170252209</v>
      </c>
    </row>
    <row r="12" spans="1:17" x14ac:dyDescent="0.25">
      <c r="A12" s="11">
        <v>7</v>
      </c>
      <c r="B12" s="45"/>
      <c r="C12" s="46" t="s">
        <v>49</v>
      </c>
      <c r="D12" s="53">
        <v>15.856</v>
      </c>
      <c r="E12" s="53">
        <v>26.094000000000001</v>
      </c>
      <c r="F12" s="47">
        <f>E12-D12</f>
        <v>10.238000000000001</v>
      </c>
      <c r="G12" s="48">
        <f>2^-F12</f>
        <v>8.2804684046205806E-4</v>
      </c>
      <c r="H12" s="47">
        <f>AVERAGE(G12:G14)</f>
        <v>7.8177011618654996E-4</v>
      </c>
      <c r="I12" s="47">
        <f>STDEV(G12:G14)</f>
        <v>6.54451710926238E-5</v>
      </c>
      <c r="J12" s="47">
        <f>H12/H21</f>
        <v>1.0359809113046495E-2</v>
      </c>
      <c r="K12" s="47">
        <f>I12/$H$15</f>
        <v>9.2220354023205236E-4</v>
      </c>
      <c r="L12" s="49">
        <f>(1-J12)*100</f>
        <v>98.964019088695352</v>
      </c>
      <c r="N12" s="29"/>
      <c r="O12" s="30" t="str">
        <f>C6</f>
        <v>208G_1</v>
      </c>
      <c r="P12" s="30">
        <v>1</v>
      </c>
      <c r="Q12" s="54">
        <f>L27</f>
        <v>84.963607823298702</v>
      </c>
    </row>
    <row r="13" spans="1:17" x14ac:dyDescent="0.25">
      <c r="A13" s="16">
        <v>8</v>
      </c>
      <c r="B13" s="17"/>
      <c r="C13" s="18"/>
      <c r="D13" s="12">
        <v>15.878</v>
      </c>
      <c r="E13" s="12">
        <v>26.286999999999999</v>
      </c>
      <c r="F13" s="47">
        <f>E13-D13</f>
        <v>10.408999999999999</v>
      </c>
      <c r="G13" s="19">
        <f t="shared" ref="G13" si="1">2^-F13</f>
        <v>7.3549339191104185E-4</v>
      </c>
      <c r="H13" s="20"/>
      <c r="I13" s="20"/>
      <c r="J13" s="20"/>
      <c r="K13" s="20"/>
      <c r="L13" s="21"/>
      <c r="N13" s="31"/>
      <c r="O13" s="50" t="s">
        <v>48</v>
      </c>
      <c r="P13" s="50">
        <v>2</v>
      </c>
      <c r="Q13" s="55">
        <f>L30</f>
        <v>81.167979041759722</v>
      </c>
    </row>
    <row r="14" spans="1:17" x14ac:dyDescent="0.25">
      <c r="A14" s="26">
        <v>9</v>
      </c>
      <c r="B14" s="35"/>
      <c r="C14" s="36"/>
      <c r="D14" s="12"/>
      <c r="E14" s="12"/>
      <c r="F14" s="47"/>
      <c r="G14" s="19"/>
      <c r="H14" s="27"/>
      <c r="I14" s="27"/>
      <c r="J14" s="27"/>
      <c r="K14" s="27"/>
      <c r="L14" s="28"/>
      <c r="N14" s="33"/>
      <c r="O14" s="34" t="s">
        <v>49</v>
      </c>
      <c r="P14" s="34">
        <v>3</v>
      </c>
      <c r="Q14" s="56">
        <f>L33</f>
        <v>73.398970655006949</v>
      </c>
    </row>
    <row r="15" spans="1:17" x14ac:dyDescent="0.25">
      <c r="A15" s="11">
        <v>10</v>
      </c>
      <c r="B15" s="70" t="s">
        <v>29</v>
      </c>
      <c r="C15" s="25" t="s">
        <v>36</v>
      </c>
      <c r="D15" s="12">
        <v>15.698273658752441</v>
      </c>
      <c r="E15" s="12">
        <v>19.427099227905273</v>
      </c>
      <c r="F15" s="47">
        <f t="shared" ref="F15" si="2">E15-D15</f>
        <v>3.728825569152832</v>
      </c>
      <c r="G15" s="19">
        <f t="shared" si="0"/>
        <v>7.5424363708249453E-2</v>
      </c>
      <c r="H15" s="40">
        <f>AVERAGE(G15:G16)</f>
        <v>7.0966080954488586E-2</v>
      </c>
      <c r="I15" s="40"/>
      <c r="J15" s="40"/>
      <c r="K15" s="40"/>
      <c r="L15" s="41"/>
      <c r="P15" t="s">
        <v>31</v>
      </c>
      <c r="Q15" s="51">
        <f>AVERAGE(Q12:Q14)</f>
        <v>79.843519173355119</v>
      </c>
    </row>
    <row r="16" spans="1:17" x14ac:dyDescent="0.25">
      <c r="A16" s="16">
        <v>11</v>
      </c>
      <c r="B16" s="71"/>
      <c r="C16" s="18"/>
      <c r="D16" s="12">
        <v>15.628756523132324</v>
      </c>
      <c r="E16" s="12">
        <v>19.539089202880859</v>
      </c>
      <c r="F16" s="47">
        <f>E16-D16</f>
        <v>3.9103326797485352</v>
      </c>
      <c r="G16" s="19">
        <f t="shared" si="0"/>
        <v>6.6507798200727719E-2</v>
      </c>
      <c r="H16" s="20"/>
      <c r="I16" s="20"/>
      <c r="J16" s="42"/>
      <c r="K16" s="40"/>
      <c r="L16" s="43"/>
    </row>
    <row r="17" spans="1:21" x14ac:dyDescent="0.25">
      <c r="A17" s="16">
        <v>12</v>
      </c>
      <c r="B17" s="71"/>
      <c r="C17" t="s">
        <v>37</v>
      </c>
      <c r="D17" s="12">
        <v>15.804944038391113</v>
      </c>
      <c r="E17" s="12">
        <v>19.727323532104492</v>
      </c>
      <c r="F17" s="47">
        <f>E17-D17</f>
        <v>3.9223794937133789</v>
      </c>
      <c r="G17" s="19">
        <f t="shared" si="0"/>
        <v>6.5954756001754433E-2</v>
      </c>
      <c r="H17" s="40">
        <f>AVERAGE(G17:G18)</f>
        <v>6.787598355386483E-2</v>
      </c>
      <c r="I17" s="40"/>
      <c r="J17" s="42"/>
      <c r="K17" s="40"/>
      <c r="N17" s="20"/>
      <c r="O17" s="20"/>
    </row>
    <row r="18" spans="1:21" x14ac:dyDescent="0.25">
      <c r="A18" s="16">
        <v>13</v>
      </c>
      <c r="B18" s="71"/>
      <c r="D18" s="12">
        <v>15.712974548339844</v>
      </c>
      <c r="E18" s="12">
        <v>19.553661346435547</v>
      </c>
      <c r="F18" s="47">
        <f>E18-D18</f>
        <v>3.8406867980957031</v>
      </c>
      <c r="G18" s="19">
        <f t="shared" si="0"/>
        <v>6.9797211105975226E-2</v>
      </c>
      <c r="J18" s="42"/>
      <c r="K18" s="40"/>
      <c r="N18" s="44"/>
      <c r="O18" s="20"/>
    </row>
    <row r="19" spans="1:21" x14ac:dyDescent="0.25">
      <c r="A19" s="16">
        <v>14</v>
      </c>
      <c r="B19" s="71"/>
      <c r="C19" t="s">
        <v>38</v>
      </c>
      <c r="D19" s="12">
        <v>16.063201904296875</v>
      </c>
      <c r="E19" s="12">
        <v>19.677976608276367</v>
      </c>
      <c r="F19" s="47">
        <f>E19-D19</f>
        <v>3.6147747039794922</v>
      </c>
      <c r="G19" s="19">
        <f t="shared" si="0"/>
        <v>8.1628983149266143E-2</v>
      </c>
      <c r="H19" s="40">
        <f>AVERAGE(G19:G20)</f>
        <v>8.7543414506516953E-2</v>
      </c>
      <c r="I19" s="40"/>
      <c r="J19" s="42"/>
      <c r="K19" s="40"/>
      <c r="N19" s="44"/>
      <c r="O19" s="20"/>
    </row>
    <row r="20" spans="1:21" x14ac:dyDescent="0.25">
      <c r="A20" s="16">
        <v>15</v>
      </c>
      <c r="B20" s="71"/>
      <c r="D20" s="12">
        <v>16.078464508056641</v>
      </c>
      <c r="E20" s="12">
        <v>19.498004913330078</v>
      </c>
      <c r="F20" s="47">
        <f>E20-D20</f>
        <v>3.4195404052734375</v>
      </c>
      <c r="G20" s="19">
        <f t="shared" si="0"/>
        <v>9.3457845863767777E-2</v>
      </c>
      <c r="J20" s="42"/>
      <c r="K20" s="40"/>
      <c r="N20" s="62"/>
      <c r="O20" s="32"/>
      <c r="P20" s="63"/>
      <c r="T20" s="44"/>
      <c r="U20" s="20"/>
    </row>
    <row r="21" spans="1:21" x14ac:dyDescent="0.25">
      <c r="A21" s="16">
        <v>16</v>
      </c>
      <c r="B21" s="71"/>
      <c r="C21" t="s">
        <v>40</v>
      </c>
      <c r="H21" s="64">
        <f>AVERAGE(H15,H17,H19)</f>
        <v>7.5461826338290114E-2</v>
      </c>
      <c r="N21" s="62"/>
      <c r="O21" s="32"/>
      <c r="P21" s="63"/>
      <c r="T21" s="44"/>
      <c r="U21" s="20"/>
    </row>
    <row r="22" spans="1:21" x14ac:dyDescent="0.25">
      <c r="N22" s="62"/>
      <c r="O22" s="32"/>
      <c r="P22" s="63"/>
      <c r="T22" s="44"/>
      <c r="U22" s="20"/>
    </row>
    <row r="23" spans="1:21" x14ac:dyDescent="0.25">
      <c r="S23" s="32"/>
      <c r="T23" s="44"/>
      <c r="U23" s="20"/>
    </row>
    <row r="24" spans="1:21" x14ac:dyDescent="0.25">
      <c r="A24" t="s">
        <v>34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S24" s="32"/>
      <c r="T24" s="44"/>
      <c r="U24" s="20"/>
    </row>
    <row r="25" spans="1:21" ht="60" x14ac:dyDescent="0.25">
      <c r="A25" s="3"/>
      <c r="B25" s="4" t="s">
        <v>11</v>
      </c>
      <c r="C25" s="4" t="s">
        <v>12</v>
      </c>
      <c r="D25" s="4" t="s">
        <v>13</v>
      </c>
      <c r="E25" s="4" t="s">
        <v>35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5" t="s">
        <v>20</v>
      </c>
      <c r="T25" s="20"/>
      <c r="U25" s="20"/>
    </row>
    <row r="26" spans="1:21" ht="30" x14ac:dyDescent="0.25">
      <c r="A26" s="6"/>
      <c r="B26" s="7"/>
      <c r="C26" s="8"/>
      <c r="D26" s="9"/>
      <c r="E26" s="9"/>
      <c r="F26" s="10" t="s">
        <v>21</v>
      </c>
      <c r="G26" s="10" t="s">
        <v>22</v>
      </c>
      <c r="H26" s="10" t="s">
        <v>23</v>
      </c>
      <c r="I26" s="10" t="s">
        <v>24</v>
      </c>
      <c r="J26" s="10" t="s">
        <v>25</v>
      </c>
      <c r="K26" s="10" t="s">
        <v>32</v>
      </c>
      <c r="L26" s="10" t="s">
        <v>26</v>
      </c>
      <c r="S26" s="32"/>
      <c r="T26" s="44"/>
      <c r="U26" s="20"/>
    </row>
    <row r="27" spans="1:21" x14ac:dyDescent="0.25">
      <c r="A27" s="11">
        <v>1</v>
      </c>
      <c r="B27" s="60"/>
      <c r="C27" s="61" t="s">
        <v>47</v>
      </c>
      <c r="D27" s="65">
        <v>15.304</v>
      </c>
      <c r="E27" s="65">
        <v>24.22</v>
      </c>
      <c r="F27" s="58">
        <f>E27-D27</f>
        <v>8.9159999999999986</v>
      </c>
      <c r="G27" s="57">
        <f>2^-F27</f>
        <v>2.0702202800728176E-3</v>
      </c>
      <c r="H27" s="58">
        <f>AVERAGE(G27:G29)</f>
        <v>2.1307580702419606E-3</v>
      </c>
      <c r="I27" s="58">
        <f>STDEV(G27:G29)</f>
        <v>8.5613363893299047E-5</v>
      </c>
      <c r="J27" s="58">
        <f>H27/H42</f>
        <v>0.15036392176701296</v>
      </c>
      <c r="K27" s="58">
        <f>I27/$H42</f>
        <v>6.0415874192610722E-3</v>
      </c>
      <c r="L27" s="59">
        <f>(1-J27)*100</f>
        <v>84.963607823298702</v>
      </c>
      <c r="T27" s="20"/>
      <c r="U27" s="20"/>
    </row>
    <row r="28" spans="1:21" x14ac:dyDescent="0.25">
      <c r="A28" s="16">
        <v>2</v>
      </c>
      <c r="B28" s="17"/>
      <c r="C28" s="18"/>
      <c r="D28" s="12">
        <v>15.323</v>
      </c>
      <c r="E28" s="12">
        <v>24.157</v>
      </c>
      <c r="F28" s="58">
        <f>E28-D28</f>
        <v>8.8339999999999996</v>
      </c>
      <c r="G28" s="19">
        <f t="shared" ref="G28" si="3">2^-F28</f>
        <v>2.1912958604111041E-3</v>
      </c>
      <c r="H28" s="20"/>
      <c r="I28" s="20"/>
      <c r="J28" s="20"/>
      <c r="K28" s="20"/>
      <c r="L28" s="21"/>
      <c r="S28" s="32"/>
      <c r="T28" s="44"/>
      <c r="U28" s="20"/>
    </row>
    <row r="29" spans="1:21" x14ac:dyDescent="0.25">
      <c r="A29" s="26">
        <v>3</v>
      </c>
      <c r="B29" s="17"/>
      <c r="C29" s="18"/>
      <c r="D29" s="12"/>
      <c r="E29" s="12"/>
      <c r="F29" s="58"/>
      <c r="G29" s="19"/>
      <c r="H29" s="27"/>
      <c r="I29" s="27"/>
      <c r="J29" s="27"/>
      <c r="K29" s="27"/>
      <c r="L29" s="28"/>
      <c r="S29" s="32"/>
      <c r="T29" s="44"/>
      <c r="U29" s="20"/>
    </row>
    <row r="30" spans="1:21" x14ac:dyDescent="0.25">
      <c r="A30" s="11">
        <v>4</v>
      </c>
      <c r="B30" s="60"/>
      <c r="C30" s="61" t="s">
        <v>48</v>
      </c>
      <c r="D30" s="65">
        <v>15.488</v>
      </c>
      <c r="E30" s="65">
        <v>24.068000000000001</v>
      </c>
      <c r="F30" s="58">
        <f>E30-D30</f>
        <v>8.5800000000000018</v>
      </c>
      <c r="G30" s="57">
        <f t="shared" ref="G30:G31" si="4">2^-F30</f>
        <v>2.613139755441622E-3</v>
      </c>
      <c r="H30" s="58">
        <f>AVERAGE(G30:G32)</f>
        <v>2.6686242393911298E-3</v>
      </c>
      <c r="I30" s="58">
        <f>STDEV(G30:G32)</f>
        <v>7.8466909702665957E-5</v>
      </c>
      <c r="J30" s="58">
        <f>H30/H42</f>
        <v>0.18832020958240286</v>
      </c>
      <c r="K30" s="58">
        <f>I30/$H42</f>
        <v>5.537274473629534E-3</v>
      </c>
      <c r="L30" s="59">
        <f>(1-J30)*100</f>
        <v>81.167979041759722</v>
      </c>
      <c r="S30" s="32"/>
      <c r="T30" s="44"/>
      <c r="U30" s="20"/>
    </row>
    <row r="31" spans="1:21" x14ac:dyDescent="0.25">
      <c r="A31" s="16">
        <v>5</v>
      </c>
      <c r="B31" s="17"/>
      <c r="C31" s="18"/>
      <c r="D31" s="12">
        <v>15.503</v>
      </c>
      <c r="E31" s="12">
        <v>24.023</v>
      </c>
      <c r="F31" s="58">
        <f>E31-D31</f>
        <v>8.52</v>
      </c>
      <c r="G31" s="19">
        <f t="shared" si="4"/>
        <v>2.7241087233406372E-3</v>
      </c>
      <c r="H31" s="20"/>
      <c r="I31" s="20"/>
      <c r="J31" s="20"/>
      <c r="K31" s="20"/>
      <c r="L31" s="21"/>
    </row>
    <row r="32" spans="1:21" x14ac:dyDescent="0.25">
      <c r="A32" s="26">
        <v>6</v>
      </c>
      <c r="B32" s="35"/>
      <c r="C32" s="36"/>
      <c r="D32" s="12"/>
      <c r="E32" s="12"/>
      <c r="F32" s="58"/>
      <c r="G32" s="19"/>
      <c r="H32" s="27"/>
      <c r="I32" s="27"/>
      <c r="J32" s="27"/>
      <c r="K32" s="27"/>
      <c r="L32" s="28"/>
    </row>
    <row r="33" spans="1:12" x14ac:dyDescent="0.25">
      <c r="A33" s="11">
        <v>7</v>
      </c>
      <c r="B33" s="60"/>
      <c r="C33" s="61" t="s">
        <v>49</v>
      </c>
      <c r="D33" s="65">
        <v>15.79</v>
      </c>
      <c r="E33" s="65">
        <v>23.824000000000002</v>
      </c>
      <c r="F33" s="58">
        <f>E33-D33</f>
        <v>8.0340000000000025</v>
      </c>
      <c r="G33" s="57">
        <f>2^-F33</f>
        <v>3.8152676912586933E-3</v>
      </c>
      <c r="H33" s="58">
        <f>AVERAGE(G33:G35)</f>
        <v>3.769545066895281E-3</v>
      </c>
      <c r="I33" s="58">
        <f>STDEV(G33:G35)</f>
        <v>6.4661555482027885E-5</v>
      </c>
      <c r="J33" s="58">
        <f>H33/H42</f>
        <v>0.26601029344993055</v>
      </c>
      <c r="K33" s="58">
        <f>I33/$H42</f>
        <v>4.5630544385214643E-3</v>
      </c>
      <c r="L33" s="59">
        <f>(1-J33)*100</f>
        <v>73.398970655006949</v>
      </c>
    </row>
    <row r="34" spans="1:12" x14ac:dyDescent="0.25">
      <c r="A34" s="16">
        <v>8</v>
      </c>
      <c r="B34" s="17"/>
      <c r="C34" s="18"/>
      <c r="D34" s="12">
        <v>15.757</v>
      </c>
      <c r="E34" s="12">
        <v>23.826000000000001</v>
      </c>
      <c r="F34" s="58">
        <f>E34-D34</f>
        <v>8.0690000000000008</v>
      </c>
      <c r="G34" s="19">
        <f t="shared" ref="G34" si="5">2^-F34</f>
        <v>3.7238224425318691E-3</v>
      </c>
      <c r="H34" s="20"/>
      <c r="I34" s="20"/>
      <c r="J34" s="20"/>
      <c r="K34" s="20"/>
      <c r="L34" s="21"/>
    </row>
    <row r="35" spans="1:12" x14ac:dyDescent="0.25">
      <c r="A35" s="26">
        <v>9</v>
      </c>
      <c r="B35" s="35"/>
      <c r="C35" s="36"/>
      <c r="D35" s="12"/>
      <c r="E35" s="12"/>
      <c r="F35" s="58"/>
      <c r="G35" s="19"/>
      <c r="H35" s="27"/>
      <c r="I35" s="27"/>
      <c r="J35" s="27"/>
      <c r="K35" s="27"/>
      <c r="L35" s="28"/>
    </row>
    <row r="36" spans="1:12" x14ac:dyDescent="0.25">
      <c r="A36" s="11">
        <v>10</v>
      </c>
      <c r="B36" s="70" t="s">
        <v>29</v>
      </c>
      <c r="C36" s="25" t="s">
        <v>36</v>
      </c>
      <c r="D36" s="12">
        <v>14.558999999999999</v>
      </c>
      <c r="E36" s="12">
        <v>20.881</v>
      </c>
      <c r="F36" s="58">
        <f t="shared" ref="F36" si="6">E36-D36</f>
        <v>6.322000000000001</v>
      </c>
      <c r="G36" s="19">
        <f t="shared" ref="G36:G41" si="7">2^-F36</f>
        <v>1.249937700519925E-2</v>
      </c>
      <c r="H36" s="40">
        <f>AVERAGE(G36:G37)</f>
        <v>1.25822285017036E-2</v>
      </c>
      <c r="I36" s="40">
        <f>STDEV(G36:G37)</f>
        <v>1.1716971001935747E-4</v>
      </c>
      <c r="J36" s="40"/>
      <c r="K36" s="40"/>
      <c r="L36" s="41"/>
    </row>
    <row r="37" spans="1:12" x14ac:dyDescent="0.25">
      <c r="A37" s="16">
        <v>11</v>
      </c>
      <c r="B37" s="71"/>
      <c r="C37" s="18"/>
      <c r="D37" s="12">
        <v>14.512</v>
      </c>
      <c r="E37" s="12">
        <v>20.815000000000001</v>
      </c>
      <c r="F37" s="58">
        <f>E37-D37</f>
        <v>6.3030000000000008</v>
      </c>
      <c r="G37" s="19">
        <f t="shared" si="7"/>
        <v>1.2665079998207948E-2</v>
      </c>
      <c r="H37" s="20"/>
      <c r="I37" s="20"/>
      <c r="J37" s="42"/>
      <c r="K37" s="40"/>
      <c r="L37" s="43"/>
    </row>
    <row r="38" spans="1:12" x14ac:dyDescent="0.25">
      <c r="A38" s="16">
        <v>12</v>
      </c>
      <c r="B38" s="71"/>
      <c r="C38" t="s">
        <v>37</v>
      </c>
      <c r="D38" s="12">
        <v>15.752000000000001</v>
      </c>
      <c r="E38" s="12">
        <v>22.106999999999999</v>
      </c>
      <c r="F38" s="58">
        <f>E38-D38</f>
        <v>6.3549999999999986</v>
      </c>
      <c r="G38" s="19">
        <f t="shared" si="7"/>
        <v>1.2216713173884288E-2</v>
      </c>
      <c r="H38" s="40">
        <f>AVERAGE(G38:G39)</f>
        <v>1.2751123462443675E-2</v>
      </c>
      <c r="I38" s="40">
        <f>STDEV(G38:G39)</f>
        <v>7.557702779524047E-4</v>
      </c>
      <c r="J38" s="42"/>
      <c r="K38" s="40"/>
    </row>
    <row r="39" spans="1:12" x14ac:dyDescent="0.25">
      <c r="A39" s="16">
        <v>13</v>
      </c>
      <c r="B39" s="71"/>
      <c r="D39" s="12">
        <v>15.789</v>
      </c>
      <c r="E39" s="12">
        <v>22.023</v>
      </c>
      <c r="F39" s="58">
        <f>E39-D39</f>
        <v>6.234</v>
      </c>
      <c r="G39" s="19">
        <f t="shared" si="7"/>
        <v>1.3285533751003062E-2</v>
      </c>
      <c r="J39" s="42"/>
      <c r="K39" s="40"/>
    </row>
    <row r="40" spans="1:12" x14ac:dyDescent="0.25">
      <c r="A40" s="16">
        <v>14</v>
      </c>
      <c r="B40" s="71"/>
      <c r="C40" t="s">
        <v>38</v>
      </c>
      <c r="D40" s="12">
        <v>16.053000000000001</v>
      </c>
      <c r="E40" s="12">
        <v>21.943999999999999</v>
      </c>
      <c r="F40" s="58">
        <f>E40-D40</f>
        <v>5.8909999999999982</v>
      </c>
      <c r="G40" s="19">
        <f t="shared" si="7"/>
        <v>1.6851256745225827E-2</v>
      </c>
      <c r="H40" s="40">
        <f>AVERAGE(G40:G41)</f>
        <v>1.7178669108504928E-2</v>
      </c>
      <c r="I40" s="40">
        <f>STDEV(G40:G41)</f>
        <v>4.6303100463792804E-4</v>
      </c>
      <c r="J40" s="42"/>
      <c r="K40" s="40"/>
    </row>
    <row r="41" spans="1:12" x14ac:dyDescent="0.25">
      <c r="A41" s="16">
        <v>15</v>
      </c>
      <c r="B41" s="71"/>
      <c r="D41" s="12">
        <v>15.989000000000001</v>
      </c>
      <c r="E41" s="12">
        <v>21.824999999999999</v>
      </c>
      <c r="F41" s="58">
        <f>E41-D41</f>
        <v>5.8359999999999985</v>
      </c>
      <c r="G41" s="19">
        <f t="shared" si="7"/>
        <v>1.7506081471784025E-2</v>
      </c>
      <c r="J41" s="42"/>
      <c r="K41" s="40"/>
    </row>
    <row r="42" spans="1:12" x14ac:dyDescent="0.25">
      <c r="A42" s="16">
        <v>16</v>
      </c>
      <c r="B42" s="71"/>
      <c r="C42" t="s">
        <v>40</v>
      </c>
      <c r="H42" s="64">
        <f>AVERAGE(H36,H38,H40)</f>
        <v>1.4170673690884067E-2</v>
      </c>
    </row>
  </sheetData>
  <mergeCells count="2">
    <mergeCell ref="B36:B42"/>
    <mergeCell ref="B15:B2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208A</vt:lpstr>
      <vt:lpstr>208F</vt:lpstr>
      <vt:lpstr>208G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cp:lastPrinted>2020-11-24T19:16:02Z</cp:lastPrinted>
  <dcterms:created xsi:type="dcterms:W3CDTF">2019-09-03T14:19:54Z</dcterms:created>
  <dcterms:modified xsi:type="dcterms:W3CDTF">2022-03-07T22:49:38Z</dcterms:modified>
</cp:coreProperties>
</file>