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ocuments\UIowa\MSWCX_2020Analysis\Calculations\"/>
    </mc:Choice>
  </mc:AlternateContent>
  <xr:revisionPtr revIDLastSave="0" documentId="13_ncr:1_{85F0BA1C-293C-42B7-A8C4-EE96276EE7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SWCXFlanks_v18_nHRT_mod2" sheetId="1" r:id="rId1"/>
  </sheets>
  <calcPr calcId="181029"/>
</workbook>
</file>

<file path=xl/calcChain.xml><?xml version="1.0" encoding="utf-8"?>
<calcChain xmlns="http://schemas.openxmlformats.org/spreadsheetml/2006/main">
  <c r="AW3" i="1" l="1"/>
  <c r="AZ3" i="1" s="1"/>
  <c r="AX3" i="1"/>
  <c r="BA3" i="1" s="1"/>
  <c r="AW4" i="1"/>
  <c r="AX4" i="1"/>
  <c r="AW5" i="1"/>
  <c r="AX5" i="1"/>
  <c r="BA5" i="1" s="1"/>
  <c r="AW6" i="1"/>
  <c r="AX6" i="1"/>
  <c r="BA6" i="1" s="1"/>
  <c r="AW7" i="1"/>
  <c r="AZ7" i="1" s="1"/>
  <c r="AX7" i="1"/>
  <c r="BA7" i="1" s="1"/>
  <c r="AW8" i="1"/>
  <c r="AX8" i="1"/>
  <c r="AW9" i="1"/>
  <c r="AX9" i="1"/>
  <c r="AW10" i="1"/>
  <c r="AX10" i="1"/>
  <c r="AW11" i="1"/>
  <c r="AX11" i="1"/>
  <c r="BA11" i="1" s="1"/>
  <c r="AW12" i="1"/>
  <c r="AX12" i="1"/>
  <c r="AW13" i="1"/>
  <c r="AX13" i="1"/>
  <c r="AW14" i="1"/>
  <c r="AX14" i="1"/>
  <c r="AW15" i="1"/>
  <c r="AX15" i="1"/>
  <c r="AW16" i="1"/>
  <c r="AX16" i="1"/>
  <c r="AX2" i="1"/>
  <c r="BA2" i="1" s="1"/>
  <c r="AW2" i="1"/>
  <c r="AZ2" i="1" s="1"/>
  <c r="BO7" i="1"/>
  <c r="BN7" i="1"/>
  <c r="BM7" i="1"/>
  <c r="BO4" i="1"/>
  <c r="BN4" i="1"/>
  <c r="BM4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2" i="1"/>
  <c r="AV3" i="1"/>
  <c r="AY3" i="1" s="1"/>
  <c r="AV4" i="1"/>
  <c r="AY4" i="1" s="1"/>
  <c r="AZ4" i="1"/>
  <c r="BA4" i="1"/>
  <c r="AV5" i="1"/>
  <c r="AY5" i="1" s="1"/>
  <c r="AZ5" i="1"/>
  <c r="AV6" i="1"/>
  <c r="AY6" i="1" s="1"/>
  <c r="AZ6" i="1"/>
  <c r="AV7" i="1"/>
  <c r="AY7" i="1" s="1"/>
  <c r="AV8" i="1"/>
  <c r="AY8" i="1" s="1"/>
  <c r="AZ8" i="1"/>
  <c r="BA8" i="1"/>
  <c r="AV9" i="1"/>
  <c r="AY9" i="1" s="1"/>
  <c r="AZ9" i="1"/>
  <c r="BA9" i="1"/>
  <c r="AV10" i="1"/>
  <c r="AY10" i="1" s="1"/>
  <c r="AZ10" i="1"/>
  <c r="BA10" i="1"/>
  <c r="AV11" i="1"/>
  <c r="AY11" i="1" s="1"/>
  <c r="AZ11" i="1"/>
  <c r="AV12" i="1"/>
  <c r="AY12" i="1" s="1"/>
  <c r="AZ12" i="1"/>
  <c r="BA12" i="1"/>
  <c r="AV13" i="1"/>
  <c r="AY13" i="1" s="1"/>
  <c r="AZ13" i="1"/>
  <c r="BA13" i="1"/>
  <c r="AV14" i="1"/>
  <c r="AY14" i="1" s="1"/>
  <c r="AZ14" i="1"/>
  <c r="BA14" i="1"/>
  <c r="AV15" i="1"/>
  <c r="AY15" i="1" s="1"/>
  <c r="AZ15" i="1"/>
  <c r="BA15" i="1"/>
  <c r="AV16" i="1"/>
  <c r="AY16" i="1" s="1"/>
  <c r="AZ16" i="1"/>
  <c r="BA16" i="1"/>
  <c r="AV2" i="1"/>
  <c r="AY2" i="1" s="1"/>
  <c r="BB3" i="1" l="1"/>
  <c r="BB4" i="1"/>
  <c r="BB6" i="1"/>
  <c r="BB16" i="1"/>
  <c r="BB8" i="1"/>
  <c r="BB7" i="1"/>
  <c r="BB9" i="1"/>
  <c r="BB12" i="1"/>
  <c r="BB14" i="1"/>
  <c r="BB10" i="1"/>
  <c r="BB5" i="1"/>
  <c r="BB15" i="1"/>
  <c r="BB11" i="1"/>
  <c r="BB13" i="1"/>
  <c r="BB2" i="1"/>
</calcChain>
</file>

<file path=xl/sharedStrings.xml><?xml version="1.0" encoding="utf-8"?>
<sst xmlns="http://schemas.openxmlformats.org/spreadsheetml/2006/main" count="228" uniqueCount="55">
  <si>
    <t>ObsName</t>
  </si>
  <si>
    <t>RA</t>
  </si>
  <si>
    <t>DEC</t>
  </si>
  <si>
    <t>GLon</t>
  </si>
  <si>
    <t>Glat</t>
  </si>
  <si>
    <t>LHB_N</t>
  </si>
  <si>
    <t>nHRT</t>
  </si>
  <si>
    <t>halo_kT</t>
  </si>
  <si>
    <t>halo_N</t>
  </si>
  <si>
    <t>d14_Exp (ks)</t>
  </si>
  <si>
    <t>d38_Exp (ks)</t>
  </si>
  <si>
    <t>d54_Exp (ks)</t>
  </si>
  <si>
    <t>d14 BKG_PI</t>
  </si>
  <si>
    <t>ErrL</t>
  </si>
  <si>
    <t>ErrU</t>
  </si>
  <si>
    <t>ErrCode</t>
  </si>
  <si>
    <t>d14 BKG_N</t>
  </si>
  <si>
    <t>d38 BKG_PI</t>
  </si>
  <si>
    <t>d38 BKG_N</t>
  </si>
  <si>
    <t>d54 BKG_PI</t>
  </si>
  <si>
    <t>d54 BKG_N</t>
  </si>
  <si>
    <t>LowE</t>
  </si>
  <si>
    <t>O_VII</t>
  </si>
  <si>
    <t>O_VIII</t>
  </si>
  <si>
    <t>Ne_IX</t>
  </si>
  <si>
    <t>X^2</t>
  </si>
  <si>
    <t>dof</t>
  </si>
  <si>
    <t>red_X^2</t>
  </si>
  <si>
    <t>HS0068_flank01</t>
  </si>
  <si>
    <t>FFFFFFFFF</t>
  </si>
  <si>
    <t>FFFTFFTFF</t>
  </si>
  <si>
    <t>HS0071_flank03</t>
  </si>
  <si>
    <t>HS0072_flank05</t>
  </si>
  <si>
    <t>FTFFFFFFF</t>
  </si>
  <si>
    <t>HS0074_flank11</t>
  </si>
  <si>
    <t>HS0075_flank05</t>
  </si>
  <si>
    <t>FFFFFFTFF</t>
  </si>
  <si>
    <t>HS0076_flank07</t>
  </si>
  <si>
    <t>HS0076_flank09</t>
  </si>
  <si>
    <t>FFFFFFFTF</t>
  </si>
  <si>
    <t>HS0077_flank01</t>
  </si>
  <si>
    <t>FTFTFFTFF</t>
  </si>
  <si>
    <t>HS0077_flank10</t>
  </si>
  <si>
    <t>HS0077_flank11</t>
  </si>
  <si>
    <t>HS0077_flank12</t>
  </si>
  <si>
    <t>HS0077_flank13</t>
  </si>
  <si>
    <t>HS0079_flank01</t>
  </si>
  <si>
    <t>HS0079_flank06</t>
  </si>
  <si>
    <t>O_VII_LU</t>
  </si>
  <si>
    <t>ErrL_LU</t>
  </si>
  <si>
    <t>ErrU_LU</t>
  </si>
  <si>
    <t>halo_kT2</t>
  </si>
  <si>
    <t>halo_N2</t>
  </si>
  <si>
    <t>HS0070_flank04</t>
  </si>
  <si>
    <t>n_sigma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</si>
</sst>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6"/>
  <sheetViews>
    <sheetView tabSelected="1" workbookViewId="0">
      <selection activeCell="BB2" sqref="BB2:BB16"/>
    </sheetView>
  </sheetViews>
  <sheetFormatPr defaultRowHeight="14.4" x14ac:dyDescent="0.3"/>
  <cols>
    <col min="1" max="1" width="14.21875" bestFit="1" customWidth="1"/>
    <col min="54" max="54" width="15.44140625" bestFit="1" customWidth="1"/>
  </cols>
  <sheetData>
    <row r="1" spans="1: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</v>
      </c>
      <c r="K1" t="s">
        <v>52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13</v>
      </c>
      <c r="U1" t="s">
        <v>14</v>
      </c>
      <c r="V1" t="s">
        <v>15</v>
      </c>
      <c r="W1" t="s">
        <v>17</v>
      </c>
      <c r="X1" t="s">
        <v>13</v>
      </c>
      <c r="Y1" t="s">
        <v>14</v>
      </c>
      <c r="Z1" t="s">
        <v>15</v>
      </c>
      <c r="AA1" t="s">
        <v>18</v>
      </c>
      <c r="AB1" t="s">
        <v>13</v>
      </c>
      <c r="AC1" t="s">
        <v>14</v>
      </c>
      <c r="AD1" t="s">
        <v>15</v>
      </c>
      <c r="AE1" t="s">
        <v>19</v>
      </c>
      <c r="AF1" t="s">
        <v>13</v>
      </c>
      <c r="AG1" t="s">
        <v>14</v>
      </c>
      <c r="AH1" t="s">
        <v>15</v>
      </c>
      <c r="AI1" t="s">
        <v>20</v>
      </c>
      <c r="AJ1" t="s">
        <v>13</v>
      </c>
      <c r="AK1" t="s">
        <v>14</v>
      </c>
      <c r="AL1" t="s">
        <v>15</v>
      </c>
      <c r="AM1" t="s">
        <v>21</v>
      </c>
      <c r="AN1" t="s">
        <v>13</v>
      </c>
      <c r="AO1" t="s">
        <v>14</v>
      </c>
      <c r="AP1" t="s">
        <v>54</v>
      </c>
      <c r="AQ1" t="s">
        <v>15</v>
      </c>
      <c r="AS1" t="s">
        <v>22</v>
      </c>
      <c r="AT1" t="s">
        <v>13</v>
      </c>
      <c r="AU1" t="s">
        <v>14</v>
      </c>
      <c r="AV1" t="s">
        <v>48</v>
      </c>
      <c r="AW1" t="s">
        <v>49</v>
      </c>
      <c r="AX1" t="s">
        <v>50</v>
      </c>
      <c r="BD1" t="s">
        <v>15</v>
      </c>
      <c r="BE1" t="s">
        <v>23</v>
      </c>
      <c r="BF1" t="s">
        <v>13</v>
      </c>
      <c r="BG1" t="s">
        <v>14</v>
      </c>
      <c r="BH1" t="s">
        <v>54</v>
      </c>
      <c r="BI1" t="s">
        <v>15</v>
      </c>
      <c r="BJ1" t="s">
        <v>24</v>
      </c>
      <c r="BK1" t="s">
        <v>13</v>
      </c>
      <c r="BL1" t="s">
        <v>14</v>
      </c>
      <c r="BP1" t="s">
        <v>54</v>
      </c>
      <c r="BQ1" t="s">
        <v>15</v>
      </c>
      <c r="BR1" t="s">
        <v>25</v>
      </c>
      <c r="BS1" t="s">
        <v>26</v>
      </c>
      <c r="BT1" t="s">
        <v>27</v>
      </c>
    </row>
    <row r="2" spans="1:72" x14ac:dyDescent="0.3">
      <c r="A2" t="s">
        <v>28</v>
      </c>
      <c r="B2">
        <v>15.457000000000001</v>
      </c>
      <c r="C2">
        <v>18.2437</v>
      </c>
      <c r="D2">
        <v>126.39505</v>
      </c>
      <c r="E2">
        <v>-44.558169999999997</v>
      </c>
      <c r="F2">
        <v>8.5394999999999999E-2</v>
      </c>
      <c r="G2">
        <v>3.635E-2</v>
      </c>
      <c r="H2">
        <v>0.21185399999999999</v>
      </c>
      <c r="I2">
        <v>1.232918</v>
      </c>
      <c r="L2">
        <v>9.6639999999999997</v>
      </c>
      <c r="M2">
        <v>10.176</v>
      </c>
      <c r="N2">
        <v>10.176</v>
      </c>
      <c r="O2">
        <v>0.69013800000000003</v>
      </c>
      <c r="P2">
        <v>0.109611</v>
      </c>
      <c r="Q2">
        <v>8.6910000000000001E-2</v>
      </c>
      <c r="R2" t="s">
        <v>29</v>
      </c>
      <c r="S2">
        <v>2.6960999999999999E-2</v>
      </c>
      <c r="T2">
        <v>3.539E-3</v>
      </c>
      <c r="U2">
        <v>2.9150000000000001E-3</v>
      </c>
      <c r="V2" t="s">
        <v>29</v>
      </c>
      <c r="W2">
        <v>0.70347499999999996</v>
      </c>
      <c r="X2">
        <v>0.12937299999999999</v>
      </c>
      <c r="Y2">
        <v>0.106418</v>
      </c>
      <c r="Z2" t="s">
        <v>29</v>
      </c>
      <c r="AA2">
        <v>2.3522999999999999E-2</v>
      </c>
      <c r="AB2">
        <v>3.5890000000000002E-3</v>
      </c>
      <c r="AC2">
        <v>3.1159999999999998E-3</v>
      </c>
      <c r="AD2" t="s">
        <v>29</v>
      </c>
      <c r="AE2">
        <v>0.64905900000000005</v>
      </c>
      <c r="AF2">
        <v>0.14888100000000001</v>
      </c>
      <c r="AG2">
        <v>0.11516800000000001</v>
      </c>
      <c r="AH2" t="s">
        <v>29</v>
      </c>
      <c r="AI2">
        <v>2.29E-2</v>
      </c>
      <c r="AJ2">
        <v>3.241E-3</v>
      </c>
      <c r="AK2">
        <v>3.0660000000000001E-3</v>
      </c>
      <c r="AL2" t="s">
        <v>29</v>
      </c>
      <c r="AM2">
        <v>0</v>
      </c>
      <c r="AN2">
        <v>0</v>
      </c>
      <c r="AO2">
        <v>6.8232000000000001E-2</v>
      </c>
      <c r="AP2">
        <f>IF(AN2=0,0,AM2/(AN2/1.645))</f>
        <v>0</v>
      </c>
      <c r="AQ2" t="s">
        <v>30</v>
      </c>
      <c r="AS2">
        <v>1.3687E-2</v>
      </c>
      <c r="AT2">
        <v>1.3687E-2</v>
      </c>
      <c r="AU2">
        <v>3.3806999999999997E-2</v>
      </c>
      <c r="AV2">
        <f>AS2/0.035</f>
        <v>0.39105714285714283</v>
      </c>
      <c r="AW2">
        <f>AT2/0.035/1.645</f>
        <v>0.23772470690403819</v>
      </c>
      <c r="AX2">
        <f>AU2/0.035/1.645</f>
        <v>0.58718193660442886</v>
      </c>
      <c r="AY2" s="1" t="str">
        <f>TRIM(TEXT(AV2,"0.00_);(0.00)"))</f>
        <v>0.39</v>
      </c>
      <c r="AZ2" s="1" t="str">
        <f t="shared" ref="AZ2:BA2" si="0">TRIM(TEXT(AW2,"0.00_);(0.00)"))</f>
        <v>0.24</v>
      </c>
      <c r="BA2" s="1" t="str">
        <f t="shared" si="0"/>
        <v>0.59</v>
      </c>
      <c r="BB2" t="str">
        <f>IF(AZ2=BA2,AY2&amp;"±"&amp;AZ2,AY2&amp;"^+"&amp;BA2&amp;"_-"&amp;AZ2)</f>
        <v>0.39^+0.59_-0.24</v>
      </c>
      <c r="BD2" t="s">
        <v>30</v>
      </c>
      <c r="BE2">
        <v>1.1565000000000001E-2</v>
      </c>
      <c r="BF2">
        <v>1.1565000000000001E-2</v>
      </c>
      <c r="BG2">
        <v>2.009E-2</v>
      </c>
      <c r="BH2">
        <f>IF(BF2=0,0,BE2/(BF2/1.645))</f>
        <v>1.645</v>
      </c>
      <c r="BI2" t="s">
        <v>30</v>
      </c>
      <c r="BJ2">
        <v>2.2800000000000001E-4</v>
      </c>
      <c r="BK2">
        <v>2.2800000000000001E-4</v>
      </c>
      <c r="BL2">
        <v>1.1481E-2</v>
      </c>
      <c r="BP2">
        <f>IF(BK2=0,0,BJ2/(BK2/1.645))</f>
        <v>1.645</v>
      </c>
      <c r="BQ2" t="s">
        <v>30</v>
      </c>
      <c r="BR2">
        <v>131.828767</v>
      </c>
      <c r="BS2">
        <v>130</v>
      </c>
      <c r="BT2" s="1">
        <v>1.0140670000000001</v>
      </c>
    </row>
    <row r="3" spans="1:72" s="2" customFormat="1" x14ac:dyDescent="0.3">
      <c r="A3" s="2" t="s">
        <v>53</v>
      </c>
      <c r="B3" s="2">
        <v>39.898299999999999</v>
      </c>
      <c r="C3" s="2">
        <v>7.5174000000000003</v>
      </c>
      <c r="D3" s="2">
        <v>163.89735400000001</v>
      </c>
      <c r="E3" s="2">
        <v>-46.572341999999999</v>
      </c>
      <c r="F3" s="2">
        <v>0.206038</v>
      </c>
      <c r="G3" s="2">
        <v>6.9403999999999993E-2</v>
      </c>
      <c r="H3" s="2">
        <v>0.193999</v>
      </c>
      <c r="I3" s="2">
        <v>0.58567000000000002</v>
      </c>
      <c r="J3" s="2">
        <v>0.72960100000000006</v>
      </c>
      <c r="K3" s="2">
        <v>0.14222899999999999</v>
      </c>
      <c r="L3" s="2">
        <v>10.88</v>
      </c>
      <c r="M3" s="2">
        <v>11.2</v>
      </c>
      <c r="N3" s="2">
        <v>11.071999999999999</v>
      </c>
      <c r="O3" s="2">
        <v>0.59711499999999995</v>
      </c>
      <c r="P3" s="2">
        <v>7.5925000000000006E-2</v>
      </c>
      <c r="Q3" s="2">
        <v>9.8419999999999994E-2</v>
      </c>
      <c r="R3" s="2" t="s">
        <v>29</v>
      </c>
      <c r="S3" s="2">
        <v>1.7082E-2</v>
      </c>
      <c r="T3" s="2">
        <v>1.634E-3</v>
      </c>
      <c r="U3" s="2">
        <v>1.6080000000000001E-3</v>
      </c>
      <c r="V3" s="2" t="s">
        <v>29</v>
      </c>
      <c r="W3" s="2">
        <v>0.55820800000000004</v>
      </c>
      <c r="X3" s="2">
        <v>7.7019000000000004E-2</v>
      </c>
      <c r="Y3" s="2">
        <v>0.10083499999999999</v>
      </c>
      <c r="Z3" s="2" t="s">
        <v>29</v>
      </c>
      <c r="AA3" s="2">
        <v>1.5027E-2</v>
      </c>
      <c r="AB3" s="2">
        <v>1.7730000000000001E-3</v>
      </c>
      <c r="AC3" s="2">
        <v>1.292E-3</v>
      </c>
      <c r="AD3" s="2" t="s">
        <v>29</v>
      </c>
      <c r="AE3" s="2">
        <v>0.50051299999999999</v>
      </c>
      <c r="AF3" s="2">
        <v>9.2116000000000003E-2</v>
      </c>
      <c r="AG3" s="2">
        <v>9.2651999999999998E-2</v>
      </c>
      <c r="AH3" s="2" t="s">
        <v>29</v>
      </c>
      <c r="AI3" s="2">
        <v>1.4024999999999999E-2</v>
      </c>
      <c r="AJ3" s="2">
        <v>1.271E-3</v>
      </c>
      <c r="AK3" s="2">
        <v>1.72E-3</v>
      </c>
      <c r="AL3" s="2" t="s">
        <v>29</v>
      </c>
      <c r="AM3" s="2">
        <v>7.2771000000000002E-2</v>
      </c>
      <c r="AN3" s="2">
        <v>5.3262999999999998E-2</v>
      </c>
      <c r="AO3" s="2">
        <v>6.0266E-2</v>
      </c>
      <c r="AP3" s="2">
        <f t="shared" ref="AP3:AP16" si="1">IF(AN3=0,0,AM3/(AN3/1.645))</f>
        <v>2.2474944145091342</v>
      </c>
      <c r="AQ3" s="2" t="s">
        <v>29</v>
      </c>
      <c r="AS3" s="2">
        <v>7.1898000000000004E-2</v>
      </c>
      <c r="AT3" s="2">
        <v>2.3351E-2</v>
      </c>
      <c r="AU3" s="2">
        <v>2.5371000000000001E-2</v>
      </c>
      <c r="AV3" s="2">
        <f>AS3/0.035</f>
        <v>2.0542285714285713</v>
      </c>
      <c r="AW3">
        <f t="shared" ref="AW3:AW16" si="2">AT3/0.035/1.645</f>
        <v>0.40557533651758571</v>
      </c>
      <c r="AX3">
        <f t="shared" ref="AX3:AX16" si="3">AU3/0.035/1.645</f>
        <v>0.44066000868432476</v>
      </c>
      <c r="AY3" s="3" t="str">
        <f>TRIM(TEXT(AV3,"0.00_);(0.00)"))</f>
        <v>2.05</v>
      </c>
      <c r="AZ3" s="3" t="str">
        <f t="shared" ref="AZ3" si="4">TRIM(TEXT(AW3,"0.00_);(0.00)"))</f>
        <v>0.41</v>
      </c>
      <c r="BA3" s="3" t="str">
        <f t="shared" ref="BA3" si="5">TRIM(TEXT(AX3,"0.00_);(0.00)"))</f>
        <v>0.44</v>
      </c>
      <c r="BB3" s="2" t="str">
        <f>IF(AZ3=BA3,AY3&amp;"±"&amp;AZ3,AY3&amp;"^+"&amp;BA3&amp;"_-"&amp;AZ3)</f>
        <v>2.05^+0.44_-0.41</v>
      </c>
      <c r="BD3" s="2" t="s">
        <v>29</v>
      </c>
      <c r="BE3" s="2">
        <v>0</v>
      </c>
      <c r="BF3" s="2">
        <v>0</v>
      </c>
      <c r="BG3" s="2">
        <v>1.1809E-2</v>
      </c>
      <c r="BH3" s="2">
        <f t="shared" ref="BH3:BH16" si="6">IF(BF3=0,0,BE3/(BF3/1.645))</f>
        <v>0</v>
      </c>
      <c r="BI3" s="2" t="s">
        <v>30</v>
      </c>
      <c r="BJ3" s="2">
        <v>0</v>
      </c>
      <c r="BK3" s="2">
        <v>0</v>
      </c>
      <c r="BL3" s="2">
        <v>3.405E-3</v>
      </c>
      <c r="BP3" s="2">
        <f t="shared" ref="BP3:BP16" si="7">IF(BK3=0,0,BJ3/(BK3/1.645))</f>
        <v>0</v>
      </c>
      <c r="BQ3" s="2" t="s">
        <v>30</v>
      </c>
      <c r="BR3" s="2">
        <v>119.829564</v>
      </c>
      <c r="BS3" s="2">
        <v>115</v>
      </c>
      <c r="BT3" s="3">
        <v>1.0419959999999999</v>
      </c>
    </row>
    <row r="4" spans="1:72" s="2" customFormat="1" x14ac:dyDescent="0.3">
      <c r="A4" s="2" t="s">
        <v>31</v>
      </c>
      <c r="B4" s="2">
        <v>45.02</v>
      </c>
      <c r="C4" s="2">
        <v>25.492701</v>
      </c>
      <c r="D4" s="2">
        <v>156.23056</v>
      </c>
      <c r="E4" s="2">
        <v>-28.935258999999999</v>
      </c>
      <c r="F4" s="2">
        <v>0.24724099999999999</v>
      </c>
      <c r="G4" s="2">
        <v>0.133298</v>
      </c>
      <c r="H4" s="2">
        <v>0.23811199999999999</v>
      </c>
      <c r="I4" s="2">
        <v>0.848248</v>
      </c>
      <c r="L4" s="2">
        <v>35.136000000000003</v>
      </c>
      <c r="M4" s="2">
        <v>35.329000000000001</v>
      </c>
      <c r="N4" s="2">
        <v>35.456000000000003</v>
      </c>
      <c r="O4" s="2">
        <v>0.78611699999999995</v>
      </c>
      <c r="P4" s="2">
        <v>0.109449</v>
      </c>
      <c r="Q4" s="2">
        <v>0.10477300000000001</v>
      </c>
      <c r="R4" s="2" t="s">
        <v>29</v>
      </c>
      <c r="S4" s="2">
        <v>1.3424999999999999E-2</v>
      </c>
      <c r="T4" s="2">
        <v>1.694E-3</v>
      </c>
      <c r="U4" s="2">
        <v>1.7060000000000001E-3</v>
      </c>
      <c r="V4" s="2" t="s">
        <v>29</v>
      </c>
      <c r="W4" s="2">
        <v>0.71835700000000002</v>
      </c>
      <c r="X4" s="2">
        <v>0.14802199999999999</v>
      </c>
      <c r="Y4" s="2">
        <v>0.13844999999999999</v>
      </c>
      <c r="Z4" s="2" t="s">
        <v>29</v>
      </c>
      <c r="AA4" s="2">
        <v>9.5069999999999998E-3</v>
      </c>
      <c r="AB4" s="2">
        <v>1.6249999999999999E-3</v>
      </c>
      <c r="AC4" s="2">
        <v>1.647E-3</v>
      </c>
      <c r="AD4" s="2" t="s">
        <v>29</v>
      </c>
      <c r="AE4" s="2">
        <v>0.77319499999999997</v>
      </c>
      <c r="AF4" s="2">
        <v>0.14339099999999999</v>
      </c>
      <c r="AG4" s="2">
        <v>0.13397100000000001</v>
      </c>
      <c r="AH4" s="2" t="s">
        <v>29</v>
      </c>
      <c r="AI4" s="2">
        <v>9.7079999999999996E-3</v>
      </c>
      <c r="AJ4" s="2">
        <v>1.5889999999999999E-3</v>
      </c>
      <c r="AK4" s="2">
        <v>1.5920000000000001E-3</v>
      </c>
      <c r="AL4" s="2" t="s">
        <v>29</v>
      </c>
      <c r="AM4" s="2">
        <v>3.3538999999999999E-2</v>
      </c>
      <c r="AN4" s="2">
        <v>3.2882000000000002E-2</v>
      </c>
      <c r="AO4" s="2">
        <v>3.1428999999999999E-2</v>
      </c>
      <c r="AP4" s="2">
        <f t="shared" si="1"/>
        <v>1.6778679824828173</v>
      </c>
      <c r="AQ4" s="2" t="s">
        <v>29</v>
      </c>
      <c r="AS4" s="2">
        <v>6.2429999999999999E-2</v>
      </c>
      <c r="AT4" s="2">
        <v>1.4657999999999999E-2</v>
      </c>
      <c r="AU4" s="2">
        <v>1.4511E-2</v>
      </c>
      <c r="AV4" s="2">
        <f t="shared" ref="AV4:AV16" si="8">AS4/0.035</f>
        <v>1.7837142857142856</v>
      </c>
      <c r="AW4">
        <f t="shared" si="2"/>
        <v>0.25458966565349539</v>
      </c>
      <c r="AX4">
        <f t="shared" si="3"/>
        <v>0.25203647416413372</v>
      </c>
      <c r="AY4" s="3" t="str">
        <f t="shared" ref="AY4:AY16" si="9">TRIM(TEXT(AV4,"0.00_);(0.00)"))</f>
        <v>1.78</v>
      </c>
      <c r="AZ4" s="3" t="str">
        <f t="shared" ref="AZ4:AZ16" si="10">TRIM(TEXT(AW4,"0.00_);(0.00)"))</f>
        <v>0.25</v>
      </c>
      <c r="BA4" s="3" t="str">
        <f t="shared" ref="BA4:BA16" si="11">TRIM(TEXT(AX4,"0.00_);(0.00)"))</f>
        <v>0.25</v>
      </c>
      <c r="BB4" s="2" t="str">
        <f t="shared" ref="BB4:BB16" si="12">IF(AZ4=BA4,AY4&amp;"±"&amp;AZ4,AY4&amp;"^+"&amp;BA4&amp;"_-"&amp;AZ4)</f>
        <v>1.78±0.25</v>
      </c>
      <c r="BD4" s="2" t="s">
        <v>29</v>
      </c>
      <c r="BE4" s="2">
        <v>1.1786E-2</v>
      </c>
      <c r="BF4" s="2">
        <v>8.7220000000000006E-3</v>
      </c>
      <c r="BG4" s="2">
        <v>8.6650000000000008E-3</v>
      </c>
      <c r="BH4" s="2">
        <f t="shared" si="6"/>
        <v>2.2228812199036918</v>
      </c>
      <c r="BI4" s="2" t="s">
        <v>29</v>
      </c>
      <c r="BJ4" s="2">
        <v>1.0887000000000001E-2</v>
      </c>
      <c r="BK4" s="2">
        <v>5.3330000000000001E-3</v>
      </c>
      <c r="BL4" s="2">
        <v>5.313E-3</v>
      </c>
      <c r="BM4" s="4">
        <f t="shared" ref="BM4:BM7" si="13">BJ4/0.035</f>
        <v>0.31105714285714287</v>
      </c>
      <c r="BN4" s="4">
        <f t="shared" ref="BN4:BN7" si="14">BK4/0.035</f>
        <v>0.15237142857142855</v>
      </c>
      <c r="BO4" s="4">
        <f t="shared" ref="BO4:BO7" si="15">BL4/0.035</f>
        <v>0.15179999999999999</v>
      </c>
      <c r="BP4" s="2">
        <f t="shared" si="7"/>
        <v>3.3581689480592538</v>
      </c>
      <c r="BQ4" s="2" t="s">
        <v>29</v>
      </c>
      <c r="BR4" s="2">
        <v>270.23852599999998</v>
      </c>
      <c r="BS4" s="2">
        <v>263</v>
      </c>
      <c r="BT4" s="3">
        <v>1.027523</v>
      </c>
    </row>
    <row r="5" spans="1:72" x14ac:dyDescent="0.3">
      <c r="A5" t="s">
        <v>32</v>
      </c>
      <c r="B5">
        <v>130.95961</v>
      </c>
      <c r="C5">
        <v>7.9424919999999997</v>
      </c>
      <c r="D5">
        <v>218.79638700000001</v>
      </c>
      <c r="E5">
        <v>28.566799</v>
      </c>
      <c r="F5">
        <v>0.22593199999999999</v>
      </c>
      <c r="G5">
        <v>3.0471999999999999E-2</v>
      </c>
      <c r="H5">
        <v>0.22276000000000001</v>
      </c>
      <c r="I5">
        <v>0.60691600000000001</v>
      </c>
      <c r="L5">
        <v>10.368</v>
      </c>
      <c r="M5">
        <v>10.304</v>
      </c>
      <c r="N5">
        <v>9.92</v>
      </c>
      <c r="O5">
        <v>0.95702900000000002</v>
      </c>
      <c r="P5">
        <v>0.16656599999999999</v>
      </c>
      <c r="Q5">
        <v>0.160943</v>
      </c>
      <c r="R5" t="s">
        <v>29</v>
      </c>
      <c r="S5">
        <v>2.0813000000000002E-2</v>
      </c>
      <c r="T5">
        <v>3.653E-3</v>
      </c>
      <c r="U5">
        <v>1.75E-3</v>
      </c>
      <c r="V5" t="s">
        <v>33</v>
      </c>
      <c r="W5">
        <v>0.78072299999999994</v>
      </c>
      <c r="X5">
        <v>0.233769</v>
      </c>
      <c r="Y5">
        <v>0.214029</v>
      </c>
      <c r="Z5" t="s">
        <v>29</v>
      </c>
      <c r="AA5">
        <v>1.4852000000000001E-2</v>
      </c>
      <c r="AB5">
        <v>3.676E-3</v>
      </c>
      <c r="AC5">
        <v>3.82E-3</v>
      </c>
      <c r="AD5" t="s">
        <v>29</v>
      </c>
      <c r="AE5">
        <v>0.74109100000000006</v>
      </c>
      <c r="AF5">
        <v>0.17551700000000001</v>
      </c>
      <c r="AG5">
        <v>0.165627</v>
      </c>
      <c r="AH5" t="s">
        <v>29</v>
      </c>
      <c r="AI5">
        <v>1.6150000000000001E-2</v>
      </c>
      <c r="AJ5">
        <v>3.4160000000000002E-3</v>
      </c>
      <c r="AK5">
        <v>3.5609999999999999E-3</v>
      </c>
      <c r="AL5" t="s">
        <v>29</v>
      </c>
      <c r="AM5">
        <v>0.149593</v>
      </c>
      <c r="AN5">
        <v>8.9244000000000004E-2</v>
      </c>
      <c r="AO5">
        <v>8.1894999999999996E-2</v>
      </c>
      <c r="AP5">
        <f t="shared" si="1"/>
        <v>2.7573896844605796</v>
      </c>
      <c r="AQ5" t="s">
        <v>29</v>
      </c>
      <c r="AS5">
        <v>8.6573999999999998E-2</v>
      </c>
      <c r="AT5">
        <v>3.2835999999999997E-2</v>
      </c>
      <c r="AU5">
        <v>3.3499000000000001E-2</v>
      </c>
      <c r="AV5">
        <f t="shared" si="8"/>
        <v>2.4735428571428568</v>
      </c>
      <c r="AW5">
        <f t="shared" si="2"/>
        <v>0.57031697785497171</v>
      </c>
      <c r="AX5">
        <f t="shared" si="3"/>
        <v>0.58183239253148067</v>
      </c>
      <c r="AY5" s="1" t="str">
        <f t="shared" si="9"/>
        <v>2.47</v>
      </c>
      <c r="AZ5" s="1" t="str">
        <f t="shared" si="10"/>
        <v>0.57</v>
      </c>
      <c r="BA5" s="1" t="str">
        <f t="shared" si="11"/>
        <v>0.58</v>
      </c>
      <c r="BB5" t="str">
        <f t="shared" si="12"/>
        <v>2.47^+0.58_-0.57</v>
      </c>
      <c r="BD5" t="s">
        <v>29</v>
      </c>
      <c r="BE5">
        <v>1.942E-2</v>
      </c>
      <c r="BF5">
        <v>1.8801999999999999E-2</v>
      </c>
      <c r="BG5">
        <v>1.8652999999999999E-2</v>
      </c>
      <c r="BH5">
        <f t="shared" si="6"/>
        <v>1.6990692479523455</v>
      </c>
      <c r="BI5" t="s">
        <v>29</v>
      </c>
      <c r="BJ5">
        <v>1.0583E-2</v>
      </c>
      <c r="BK5">
        <v>1.0583E-2</v>
      </c>
      <c r="BL5">
        <v>1.111E-2</v>
      </c>
      <c r="BP5">
        <f t="shared" si="7"/>
        <v>1.645</v>
      </c>
      <c r="BQ5" t="s">
        <v>30</v>
      </c>
      <c r="BR5">
        <v>94.747737000000001</v>
      </c>
      <c r="BS5">
        <v>106</v>
      </c>
      <c r="BT5" s="1">
        <v>0.89384699999999995</v>
      </c>
    </row>
    <row r="6" spans="1:72" x14ac:dyDescent="0.3">
      <c r="A6" t="s">
        <v>34</v>
      </c>
      <c r="B6">
        <v>149.68128999999999</v>
      </c>
      <c r="C6">
        <v>21.583582</v>
      </c>
      <c r="D6">
        <v>211.294601</v>
      </c>
      <c r="E6">
        <v>50.464973000000001</v>
      </c>
      <c r="F6">
        <v>0.24407799999999999</v>
      </c>
      <c r="G6">
        <v>2.0929E-2</v>
      </c>
      <c r="H6">
        <v>0.200628</v>
      </c>
      <c r="I6">
        <v>0.813384</v>
      </c>
      <c r="L6">
        <v>23.744</v>
      </c>
      <c r="M6">
        <v>24.384</v>
      </c>
      <c r="N6">
        <v>23.808</v>
      </c>
      <c r="O6">
        <v>0.933832</v>
      </c>
      <c r="P6">
        <v>0.100532</v>
      </c>
      <c r="Q6">
        <v>9.8208000000000004E-2</v>
      </c>
      <c r="R6" t="s">
        <v>29</v>
      </c>
      <c r="S6">
        <v>2.1215999999999999E-2</v>
      </c>
      <c r="T6">
        <v>2.3670000000000002E-3</v>
      </c>
      <c r="U6">
        <v>2.3879999999999999E-3</v>
      </c>
      <c r="V6" t="s">
        <v>29</v>
      </c>
      <c r="W6">
        <v>0.97474799999999995</v>
      </c>
      <c r="X6">
        <v>0.12771099999999999</v>
      </c>
      <c r="Y6">
        <v>0.122867</v>
      </c>
      <c r="Z6" t="s">
        <v>29</v>
      </c>
      <c r="AA6">
        <v>1.7163000000000001E-2</v>
      </c>
      <c r="AB6">
        <v>2.3370000000000001E-3</v>
      </c>
      <c r="AC6">
        <v>2.3280000000000002E-3</v>
      </c>
      <c r="AD6" t="s">
        <v>29</v>
      </c>
      <c r="AE6">
        <v>0.95659099999999997</v>
      </c>
      <c r="AF6">
        <v>0.126054</v>
      </c>
      <c r="AG6">
        <v>0.12085799999999999</v>
      </c>
      <c r="AH6" t="s">
        <v>29</v>
      </c>
      <c r="AI6">
        <v>1.7797E-2</v>
      </c>
      <c r="AJ6">
        <v>2.3700000000000001E-3</v>
      </c>
      <c r="AK6">
        <v>2.3670000000000002E-3</v>
      </c>
      <c r="AL6" t="s">
        <v>29</v>
      </c>
      <c r="AM6">
        <v>0.101628</v>
      </c>
      <c r="AN6">
        <v>5.8809E-2</v>
      </c>
      <c r="AO6">
        <v>5.6390999999999997E-2</v>
      </c>
      <c r="AP6">
        <f t="shared" si="1"/>
        <v>2.8427291741060041</v>
      </c>
      <c r="AQ6" t="s">
        <v>29</v>
      </c>
      <c r="AS6">
        <v>5.3433000000000001E-2</v>
      </c>
      <c r="AT6">
        <v>2.2284999999999999E-2</v>
      </c>
      <c r="AU6">
        <v>2.2534999999999999E-2</v>
      </c>
      <c r="AV6">
        <f t="shared" si="8"/>
        <v>1.5266571428571427</v>
      </c>
      <c r="AW6">
        <f t="shared" si="2"/>
        <v>0.38706035605731653</v>
      </c>
      <c r="AX6">
        <f t="shared" si="3"/>
        <v>0.39140251845419016</v>
      </c>
      <c r="AY6" s="1" t="str">
        <f t="shared" si="9"/>
        <v>1.53</v>
      </c>
      <c r="AZ6" s="1" t="str">
        <f t="shared" si="10"/>
        <v>0.39</v>
      </c>
      <c r="BA6" s="1" t="str">
        <f t="shared" si="11"/>
        <v>0.39</v>
      </c>
      <c r="BB6" t="str">
        <f t="shared" si="12"/>
        <v>1.53±0.39</v>
      </c>
      <c r="BD6" t="s">
        <v>33</v>
      </c>
      <c r="BE6">
        <v>6.8789999999999997E-3</v>
      </c>
      <c r="BF6">
        <v>6.8789999999999997E-3</v>
      </c>
      <c r="BG6">
        <v>1.2394000000000001E-2</v>
      </c>
      <c r="BH6">
        <f t="shared" si="6"/>
        <v>1.6449999999999998</v>
      </c>
      <c r="BI6" t="s">
        <v>30</v>
      </c>
      <c r="BJ6">
        <v>6.5719999999999997E-3</v>
      </c>
      <c r="BK6">
        <v>6.5719999999999997E-3</v>
      </c>
      <c r="BL6">
        <v>7.0540000000000004E-3</v>
      </c>
      <c r="BP6">
        <f t="shared" si="7"/>
        <v>1.645</v>
      </c>
      <c r="BQ6" t="s">
        <v>30</v>
      </c>
      <c r="BR6">
        <v>213.81612699999999</v>
      </c>
      <c r="BS6">
        <v>218</v>
      </c>
      <c r="BT6" s="1">
        <v>0.98080800000000001</v>
      </c>
    </row>
    <row r="7" spans="1:72" s="2" customFormat="1" x14ac:dyDescent="0.3">
      <c r="A7" s="2" t="s">
        <v>35</v>
      </c>
      <c r="B7" s="2">
        <v>154.81762699999999</v>
      </c>
      <c r="C7" s="2">
        <v>1.406935</v>
      </c>
      <c r="D7" s="2">
        <v>241.62309300000001</v>
      </c>
      <c r="E7" s="2">
        <v>45.390067999999999</v>
      </c>
      <c r="F7" s="2">
        <v>0.205202</v>
      </c>
      <c r="G7" s="2">
        <v>2.1902000000000001E-2</v>
      </c>
      <c r="H7" s="2">
        <v>0.202295</v>
      </c>
      <c r="I7" s="2">
        <v>0.72018400000000005</v>
      </c>
      <c r="L7" s="2">
        <v>5.8239999999999998</v>
      </c>
      <c r="M7" s="2">
        <v>5.8879999999999999</v>
      </c>
      <c r="N7" s="2">
        <v>5.6959999999999997</v>
      </c>
      <c r="O7" s="2">
        <v>0.84681200000000001</v>
      </c>
      <c r="P7" s="2">
        <v>0.21135799999999999</v>
      </c>
      <c r="Q7" s="2">
        <v>0.13606499999999999</v>
      </c>
      <c r="R7" s="2" t="s">
        <v>29</v>
      </c>
      <c r="S7" s="2">
        <v>2.0663999999999998E-2</v>
      </c>
      <c r="T7" s="2">
        <v>2.8319999999999999E-3</v>
      </c>
      <c r="U7" s="2">
        <v>4.4749999999999998E-3</v>
      </c>
      <c r="V7" s="2" t="s">
        <v>29</v>
      </c>
      <c r="W7" s="2">
        <v>0.43751000000000001</v>
      </c>
      <c r="X7" s="2">
        <v>0.43751000000000001</v>
      </c>
      <c r="Y7" s="2">
        <v>0.33792899999999998</v>
      </c>
      <c r="Z7" s="2" t="s">
        <v>36</v>
      </c>
      <c r="AA7" s="2">
        <v>1.0874E-2</v>
      </c>
      <c r="AB7" s="2">
        <v>2.2659999999999998E-3</v>
      </c>
      <c r="AC7" s="2">
        <v>1.7210000000000001E-3</v>
      </c>
      <c r="AD7" s="2" t="s">
        <v>29</v>
      </c>
      <c r="AE7" s="2">
        <v>0.57582100000000003</v>
      </c>
      <c r="AF7" s="2">
        <v>0.57582100000000003</v>
      </c>
      <c r="AG7" s="2">
        <v>0.12636700000000001</v>
      </c>
      <c r="AH7" s="2" t="s">
        <v>36</v>
      </c>
      <c r="AI7" s="2">
        <v>1.7014000000000001E-2</v>
      </c>
      <c r="AJ7" s="2">
        <v>2.307E-3</v>
      </c>
      <c r="AK7" s="2">
        <v>2.545E-3</v>
      </c>
      <c r="AL7" s="2" t="s">
        <v>33</v>
      </c>
      <c r="AM7" s="2">
        <v>0.119403</v>
      </c>
      <c r="AN7" s="2">
        <v>0.119403</v>
      </c>
      <c r="AO7" s="2">
        <v>0.16889399999999999</v>
      </c>
      <c r="AP7" s="2">
        <f t="shared" si="1"/>
        <v>1.645</v>
      </c>
      <c r="AQ7" s="2" t="s">
        <v>30</v>
      </c>
      <c r="AS7" s="2">
        <v>0.143118</v>
      </c>
      <c r="AT7" s="2">
        <v>4.1420999999999999E-2</v>
      </c>
      <c r="AU7" s="2">
        <v>4.8388E-2</v>
      </c>
      <c r="AV7" s="2">
        <f t="shared" si="8"/>
        <v>4.089085714285714</v>
      </c>
      <c r="AW7">
        <f t="shared" si="2"/>
        <v>0.71942683456361256</v>
      </c>
      <c r="AX7">
        <f t="shared" si="3"/>
        <v>0.84043421623968728</v>
      </c>
      <c r="AY7" s="3" t="str">
        <f t="shared" si="9"/>
        <v>4.09</v>
      </c>
      <c r="AZ7" s="3" t="str">
        <f t="shared" si="10"/>
        <v>0.72</v>
      </c>
      <c r="BA7" s="3" t="str">
        <f t="shared" si="11"/>
        <v>0.84</v>
      </c>
      <c r="BB7" s="2" t="str">
        <f t="shared" si="12"/>
        <v>4.09^+0.84_-0.72</v>
      </c>
      <c r="BD7" s="2" t="s">
        <v>29</v>
      </c>
      <c r="BE7" s="2">
        <v>2.8767000000000001E-2</v>
      </c>
      <c r="BF7" s="2">
        <v>2.4105000000000001E-2</v>
      </c>
      <c r="BG7" s="2">
        <v>1.4433E-2</v>
      </c>
      <c r="BH7" s="2">
        <f t="shared" si="6"/>
        <v>1.9631493466085874</v>
      </c>
      <c r="BI7" s="2" t="s">
        <v>33</v>
      </c>
      <c r="BJ7" s="2">
        <v>2.9061E-2</v>
      </c>
      <c r="BK7" s="2">
        <v>1.5095000000000001E-2</v>
      </c>
      <c r="BL7" s="2">
        <v>1.5231E-2</v>
      </c>
      <c r="BM7" s="4">
        <f t="shared" si="13"/>
        <v>0.83031428571428567</v>
      </c>
      <c r="BN7" s="4">
        <f t="shared" si="14"/>
        <v>0.43128571428571427</v>
      </c>
      <c r="BO7" s="4">
        <f t="shared" si="15"/>
        <v>0.43517142857142854</v>
      </c>
      <c r="BP7" s="2">
        <f t="shared" si="7"/>
        <v>3.1669655515071211</v>
      </c>
      <c r="BQ7" s="2" t="s">
        <v>29</v>
      </c>
      <c r="BR7" s="2">
        <v>64.342555000000004</v>
      </c>
      <c r="BS7" s="2">
        <v>70</v>
      </c>
      <c r="BT7" s="3">
        <v>0.91917899999999997</v>
      </c>
    </row>
    <row r="8" spans="1:72" x14ac:dyDescent="0.3">
      <c r="A8" t="s">
        <v>37</v>
      </c>
      <c r="B8">
        <v>161.936554</v>
      </c>
      <c r="C8">
        <v>21.944849000000001</v>
      </c>
      <c r="D8">
        <v>216.56044</v>
      </c>
      <c r="E8">
        <v>61.470714999999998</v>
      </c>
      <c r="F8">
        <v>0.36682700000000001</v>
      </c>
      <c r="G8">
        <v>1.1030999999999999E-2</v>
      </c>
      <c r="H8">
        <v>0.19687199999999999</v>
      </c>
      <c r="I8">
        <v>0.86694800000000005</v>
      </c>
      <c r="L8">
        <v>8.2560000000000002</v>
      </c>
      <c r="M8">
        <v>8</v>
      </c>
      <c r="N8">
        <v>8.2560000000000002</v>
      </c>
      <c r="O8">
        <v>0.90026499999999998</v>
      </c>
      <c r="P8">
        <v>0.150371</v>
      </c>
      <c r="Q8">
        <v>0.14676600000000001</v>
      </c>
      <c r="R8" t="s">
        <v>29</v>
      </c>
      <c r="S8">
        <v>2.4181999999999999E-2</v>
      </c>
      <c r="T8">
        <v>3.9309999999999996E-3</v>
      </c>
      <c r="U8">
        <v>4.0000000000000001E-3</v>
      </c>
      <c r="V8" t="s">
        <v>33</v>
      </c>
      <c r="W8">
        <v>0.58151900000000001</v>
      </c>
      <c r="X8">
        <v>0.58151900000000001</v>
      </c>
      <c r="Y8">
        <v>0.226046</v>
      </c>
      <c r="Z8" t="s">
        <v>36</v>
      </c>
      <c r="AA8">
        <v>1.444E-2</v>
      </c>
      <c r="AB8">
        <v>1.9680000000000001E-3</v>
      </c>
      <c r="AC8">
        <v>4.3829999999999997E-3</v>
      </c>
      <c r="AD8" t="s">
        <v>29</v>
      </c>
      <c r="AE8">
        <v>0.67309200000000002</v>
      </c>
      <c r="AF8">
        <v>0.21387700000000001</v>
      </c>
      <c r="AG8">
        <v>0.19338900000000001</v>
      </c>
      <c r="AH8" t="s">
        <v>29</v>
      </c>
      <c r="AI8">
        <v>1.6375000000000001E-2</v>
      </c>
      <c r="AJ8">
        <v>3.2799999999999999E-3</v>
      </c>
      <c r="AK8">
        <v>3.9189999999999997E-3</v>
      </c>
      <c r="AL8" t="s">
        <v>29</v>
      </c>
      <c r="AM8">
        <v>0.23804800000000001</v>
      </c>
      <c r="AN8">
        <v>8.9551000000000006E-2</v>
      </c>
      <c r="AO8">
        <v>8.7204000000000004E-2</v>
      </c>
      <c r="AP8">
        <f t="shared" si="1"/>
        <v>4.3728038771203002</v>
      </c>
      <c r="AQ8" t="s">
        <v>29</v>
      </c>
      <c r="AS8">
        <v>9.5266000000000003E-2</v>
      </c>
      <c r="AT8">
        <v>3.9070000000000001E-2</v>
      </c>
      <c r="AU8">
        <v>3.8738000000000002E-2</v>
      </c>
      <c r="AV8">
        <f t="shared" si="8"/>
        <v>2.721885714285714</v>
      </c>
      <c r="AW8">
        <f t="shared" si="2"/>
        <v>0.67859313938341281</v>
      </c>
      <c r="AX8">
        <f t="shared" si="3"/>
        <v>0.67282674772036477</v>
      </c>
      <c r="AY8" s="1" t="str">
        <f t="shared" si="9"/>
        <v>2.72</v>
      </c>
      <c r="AZ8" s="1" t="str">
        <f t="shared" si="10"/>
        <v>0.68</v>
      </c>
      <c r="BA8" s="1" t="str">
        <f t="shared" si="11"/>
        <v>0.67</v>
      </c>
      <c r="BB8" t="str">
        <f t="shared" si="12"/>
        <v>2.72^+0.67_-0.68</v>
      </c>
      <c r="BD8" t="s">
        <v>29</v>
      </c>
      <c r="BE8">
        <v>2.5898000000000001E-2</v>
      </c>
      <c r="BF8">
        <v>2.1899999999999999E-2</v>
      </c>
      <c r="BG8">
        <v>2.1614000000000001E-2</v>
      </c>
      <c r="BH8">
        <f t="shared" si="6"/>
        <v>1.9453063926940639</v>
      </c>
      <c r="BI8" t="s">
        <v>29</v>
      </c>
      <c r="BJ8">
        <v>3.388E-3</v>
      </c>
      <c r="BK8">
        <v>3.388E-3</v>
      </c>
      <c r="BL8">
        <v>1.1752E-2</v>
      </c>
      <c r="BP8">
        <f t="shared" si="7"/>
        <v>1.6449999999999998</v>
      </c>
      <c r="BQ8" t="s">
        <v>30</v>
      </c>
      <c r="BR8">
        <v>103.410659</v>
      </c>
      <c r="BS8">
        <v>103</v>
      </c>
      <c r="BT8" s="1">
        <v>1.003987</v>
      </c>
    </row>
    <row r="9" spans="1:72" x14ac:dyDescent="0.3">
      <c r="A9" t="s">
        <v>38</v>
      </c>
      <c r="B9">
        <v>161.936554</v>
      </c>
      <c r="C9">
        <v>21.944849000000001</v>
      </c>
      <c r="D9">
        <v>216.56044</v>
      </c>
      <c r="E9">
        <v>61.470714999999998</v>
      </c>
      <c r="F9">
        <v>0.36682700000000001</v>
      </c>
      <c r="G9">
        <v>1.1030999999999999E-2</v>
      </c>
      <c r="H9">
        <v>0.19687199999999999</v>
      </c>
      <c r="I9">
        <v>0.86694800000000005</v>
      </c>
      <c r="L9">
        <v>70.975999999999999</v>
      </c>
      <c r="M9">
        <v>70.272000000000006</v>
      </c>
      <c r="N9">
        <v>71.424000000000007</v>
      </c>
      <c r="O9">
        <v>1.001835</v>
      </c>
      <c r="P9">
        <v>6.9550000000000001E-2</v>
      </c>
      <c r="Q9">
        <v>6.8788000000000002E-2</v>
      </c>
      <c r="R9" t="s">
        <v>29</v>
      </c>
      <c r="S9">
        <v>1.8369E-2</v>
      </c>
      <c r="T9">
        <v>1.361E-3</v>
      </c>
      <c r="U9">
        <v>1.191E-3</v>
      </c>
      <c r="V9" t="s">
        <v>39</v>
      </c>
      <c r="W9">
        <v>0.96786700000000003</v>
      </c>
      <c r="X9">
        <v>8.3962999999999996E-2</v>
      </c>
      <c r="Y9">
        <v>7.5898999999999994E-2</v>
      </c>
      <c r="Z9" t="s">
        <v>36</v>
      </c>
      <c r="AA9">
        <v>1.3814999999999999E-2</v>
      </c>
      <c r="AB9">
        <v>1.2509999999999999E-3</v>
      </c>
      <c r="AC9">
        <v>1.1249999999999999E-3</v>
      </c>
      <c r="AD9" t="s">
        <v>36</v>
      </c>
      <c r="AE9">
        <v>0.94717600000000002</v>
      </c>
      <c r="AF9">
        <v>8.3960000000000007E-2</v>
      </c>
      <c r="AG9">
        <v>8.0355999999999997E-2</v>
      </c>
      <c r="AH9" t="s">
        <v>29</v>
      </c>
      <c r="AI9">
        <v>1.4342000000000001E-2</v>
      </c>
      <c r="AJ9">
        <v>1.3179999999999999E-3</v>
      </c>
      <c r="AK9">
        <v>1.1559999999999999E-3</v>
      </c>
      <c r="AL9" t="s">
        <v>29</v>
      </c>
      <c r="AM9">
        <v>0.129578</v>
      </c>
      <c r="AN9">
        <v>3.2925000000000003E-2</v>
      </c>
      <c r="AO9">
        <v>3.2169000000000003E-2</v>
      </c>
      <c r="AP9">
        <f t="shared" si="1"/>
        <v>6.4739805618830664</v>
      </c>
      <c r="AQ9" t="s">
        <v>29</v>
      </c>
      <c r="AS9">
        <v>5.5578000000000002E-2</v>
      </c>
      <c r="AT9">
        <v>1.2814000000000001E-2</v>
      </c>
      <c r="AU9">
        <v>1.2968E-2</v>
      </c>
      <c r="AV9">
        <f t="shared" si="8"/>
        <v>1.5879428571428571</v>
      </c>
      <c r="AW9">
        <f t="shared" si="2"/>
        <v>0.22256187581415546</v>
      </c>
      <c r="AX9">
        <f t="shared" si="3"/>
        <v>0.22523664785062961</v>
      </c>
      <c r="AY9" s="1" t="str">
        <f t="shared" si="9"/>
        <v>1.59</v>
      </c>
      <c r="AZ9" s="1" t="str">
        <f t="shared" si="10"/>
        <v>0.22</v>
      </c>
      <c r="BA9" s="1" t="str">
        <f t="shared" si="11"/>
        <v>0.23</v>
      </c>
      <c r="BB9" t="str">
        <f t="shared" si="12"/>
        <v>1.59^+0.23_-0.22</v>
      </c>
      <c r="BD9" t="s">
        <v>29</v>
      </c>
      <c r="BE9">
        <v>6.7210000000000004E-3</v>
      </c>
      <c r="BF9">
        <v>6.7210000000000004E-3</v>
      </c>
      <c r="BG9">
        <v>7.0590000000000002E-3</v>
      </c>
      <c r="BH9">
        <f t="shared" si="6"/>
        <v>1.6449999999999998</v>
      </c>
      <c r="BI9" t="s">
        <v>30</v>
      </c>
      <c r="BJ9">
        <v>4.0350000000000004E-3</v>
      </c>
      <c r="BK9">
        <v>3.8760000000000001E-3</v>
      </c>
      <c r="BL9">
        <v>3.9560000000000003E-3</v>
      </c>
      <c r="BP9">
        <f t="shared" si="7"/>
        <v>1.7124806501547989</v>
      </c>
      <c r="BQ9" t="s">
        <v>29</v>
      </c>
      <c r="BR9">
        <v>514.61477600000001</v>
      </c>
      <c r="BS9">
        <v>448</v>
      </c>
      <c r="BT9" s="1">
        <v>1.1486940000000001</v>
      </c>
    </row>
    <row r="10" spans="1:72" x14ac:dyDescent="0.3">
      <c r="A10" t="s">
        <v>40</v>
      </c>
      <c r="B10">
        <v>177.54394500000001</v>
      </c>
      <c r="C10">
        <v>7.1505010000000002</v>
      </c>
      <c r="D10">
        <v>264.09970099999998</v>
      </c>
      <c r="E10">
        <v>65.293937999999997</v>
      </c>
      <c r="F10">
        <v>0.33672400000000002</v>
      </c>
      <c r="G10">
        <v>1.7595E-2</v>
      </c>
      <c r="H10">
        <v>0.20427400000000001</v>
      </c>
      <c r="I10">
        <v>0.88001099999999999</v>
      </c>
      <c r="L10">
        <v>11.776</v>
      </c>
      <c r="M10">
        <v>11.585000000000001</v>
      </c>
      <c r="N10">
        <v>11.648</v>
      </c>
      <c r="O10">
        <v>0.94997900000000002</v>
      </c>
      <c r="P10">
        <v>0.14910100000000001</v>
      </c>
      <c r="Q10">
        <v>0.14560300000000001</v>
      </c>
      <c r="R10" t="s">
        <v>29</v>
      </c>
      <c r="S10">
        <v>2.1812999999999999E-2</v>
      </c>
      <c r="T10">
        <v>3.5079999999999998E-3</v>
      </c>
      <c r="U10">
        <v>3.4810000000000002E-3</v>
      </c>
      <c r="V10" t="s">
        <v>29</v>
      </c>
      <c r="W10">
        <v>0.89320200000000005</v>
      </c>
      <c r="X10">
        <v>0.192749</v>
      </c>
      <c r="Y10">
        <v>0.182397</v>
      </c>
      <c r="Z10" t="s">
        <v>29</v>
      </c>
      <c r="AA10">
        <v>1.6718E-2</v>
      </c>
      <c r="AB10">
        <v>3.408E-3</v>
      </c>
      <c r="AC10">
        <v>2.542E-3</v>
      </c>
      <c r="AD10" t="s">
        <v>33</v>
      </c>
      <c r="AE10">
        <v>0.79447199999999996</v>
      </c>
      <c r="AF10">
        <v>0.23771500000000001</v>
      </c>
      <c r="AG10">
        <v>0.21426899999999999</v>
      </c>
      <c r="AH10" t="s">
        <v>29</v>
      </c>
      <c r="AI10">
        <v>1.1932E-2</v>
      </c>
      <c r="AJ10">
        <v>3.153E-3</v>
      </c>
      <c r="AK10">
        <v>3.2690000000000002E-3</v>
      </c>
      <c r="AL10" t="s">
        <v>29</v>
      </c>
      <c r="AM10">
        <v>0.112484</v>
      </c>
      <c r="AN10">
        <v>8.1352999999999995E-2</v>
      </c>
      <c r="AO10">
        <v>7.5680999999999998E-2</v>
      </c>
      <c r="AP10">
        <f t="shared" si="1"/>
        <v>2.2744850220643369</v>
      </c>
      <c r="AQ10" t="s">
        <v>29</v>
      </c>
      <c r="AS10">
        <v>9.9561999999999998E-2</v>
      </c>
      <c r="AT10">
        <v>3.4365E-2</v>
      </c>
      <c r="AU10">
        <v>3.3578999999999998E-2</v>
      </c>
      <c r="AV10">
        <f t="shared" si="8"/>
        <v>2.8446285714285713</v>
      </c>
      <c r="AW10">
        <f t="shared" si="2"/>
        <v>0.59687364307425095</v>
      </c>
      <c r="AX10">
        <f t="shared" si="3"/>
        <v>0.58322188449848011</v>
      </c>
      <c r="AY10" s="1" t="str">
        <f t="shared" si="9"/>
        <v>2.84</v>
      </c>
      <c r="AZ10" s="1" t="str">
        <f t="shared" si="10"/>
        <v>0.60</v>
      </c>
      <c r="BA10" s="1" t="str">
        <f t="shared" si="11"/>
        <v>0.58</v>
      </c>
      <c r="BB10" t="str">
        <f t="shared" si="12"/>
        <v>2.84^+0.58_-0.60</v>
      </c>
      <c r="BD10" t="s">
        <v>29</v>
      </c>
      <c r="BE10">
        <v>1.8915000000000001E-2</v>
      </c>
      <c r="BF10">
        <v>1.8915000000000001E-2</v>
      </c>
      <c r="BG10">
        <v>9.4319999999999994E-3</v>
      </c>
      <c r="BH10">
        <f t="shared" si="6"/>
        <v>1.645</v>
      </c>
      <c r="BI10" t="s">
        <v>41</v>
      </c>
      <c r="BJ10">
        <v>4.2589999999999998E-3</v>
      </c>
      <c r="BK10">
        <v>4.2589999999999998E-3</v>
      </c>
      <c r="BL10">
        <v>1.0049000000000001E-2</v>
      </c>
      <c r="BP10">
        <f t="shared" si="7"/>
        <v>1.645</v>
      </c>
      <c r="BQ10" t="s">
        <v>30</v>
      </c>
      <c r="BR10">
        <v>89.816479000000001</v>
      </c>
      <c r="BS10">
        <v>109</v>
      </c>
      <c r="BT10" s="1">
        <v>0.82400399999999996</v>
      </c>
    </row>
    <row r="11" spans="1:72" s="2" customFormat="1" x14ac:dyDescent="0.3">
      <c r="A11" s="2" t="s">
        <v>42</v>
      </c>
      <c r="B11" s="2">
        <v>177.54394500000001</v>
      </c>
      <c r="C11" s="2">
        <v>7.1505010000000002</v>
      </c>
      <c r="D11" s="2">
        <v>264.09970099999998</v>
      </c>
      <c r="E11" s="2">
        <v>65.293937999999997</v>
      </c>
      <c r="F11" s="2">
        <v>0.33672400000000002</v>
      </c>
      <c r="G11" s="2">
        <v>1.7595E-2</v>
      </c>
      <c r="H11" s="2">
        <v>0.20427400000000001</v>
      </c>
      <c r="I11" s="2">
        <v>0.88001099999999999</v>
      </c>
      <c r="L11" s="2">
        <v>11.776</v>
      </c>
      <c r="M11" s="2">
        <v>12.992000000000001</v>
      </c>
      <c r="N11" s="2">
        <v>12.992000000000001</v>
      </c>
      <c r="O11" s="2">
        <v>0.70365299999999997</v>
      </c>
      <c r="P11" s="2">
        <v>9.0694999999999998E-2</v>
      </c>
      <c r="Q11" s="2">
        <v>6.2936000000000006E-2</v>
      </c>
      <c r="R11" s="2" t="s">
        <v>29</v>
      </c>
      <c r="S11" s="2">
        <v>2.9791999999999999E-2</v>
      </c>
      <c r="T11" s="2">
        <v>1.9589999999999998E-3</v>
      </c>
      <c r="U11" s="2">
        <v>1.9350000000000001E-3</v>
      </c>
      <c r="V11" s="2" t="s">
        <v>29</v>
      </c>
      <c r="W11" s="2">
        <v>0.44563199999999997</v>
      </c>
      <c r="X11" s="2">
        <v>0.44563199999999997</v>
      </c>
      <c r="Y11" s="2">
        <v>9.9828E-2</v>
      </c>
      <c r="Z11" s="2" t="s">
        <v>36</v>
      </c>
      <c r="AA11" s="2">
        <v>2.2152999999999999E-2</v>
      </c>
      <c r="AB11" s="2">
        <v>2.3419999999999999E-3</v>
      </c>
      <c r="AC11" s="2">
        <v>1.4610000000000001E-3</v>
      </c>
      <c r="AD11" s="2" t="s">
        <v>29</v>
      </c>
      <c r="AE11" s="2">
        <v>0.61543899999999996</v>
      </c>
      <c r="AF11" s="2">
        <v>5.5372999999999999E-2</v>
      </c>
      <c r="AG11" s="2">
        <v>5.7064999999999998E-2</v>
      </c>
      <c r="AH11" s="2" t="s">
        <v>29</v>
      </c>
      <c r="AI11" s="2">
        <v>2.6889E-2</v>
      </c>
      <c r="AJ11" s="2">
        <v>1.719E-3</v>
      </c>
      <c r="AK11" s="2">
        <v>1.6930000000000001E-3</v>
      </c>
      <c r="AL11" s="2" t="s">
        <v>29</v>
      </c>
      <c r="AM11" s="2">
        <v>0.111341</v>
      </c>
      <c r="AN11" s="2">
        <v>5.7505000000000001E-2</v>
      </c>
      <c r="AO11" s="2">
        <v>5.7377999999999998E-2</v>
      </c>
      <c r="AP11" s="2">
        <f t="shared" si="1"/>
        <v>3.1850438222763238</v>
      </c>
      <c r="AQ11" s="2" t="s">
        <v>29</v>
      </c>
      <c r="AS11" s="2">
        <v>0.111859</v>
      </c>
      <c r="AT11" s="2">
        <v>2.8882000000000001E-2</v>
      </c>
      <c r="AU11" s="2">
        <v>2.8242E-2</v>
      </c>
      <c r="AV11" s="2">
        <f t="shared" si="8"/>
        <v>3.1959714285714282</v>
      </c>
      <c r="AW11">
        <f t="shared" si="2"/>
        <v>0.50164133738601824</v>
      </c>
      <c r="AX11">
        <f t="shared" si="3"/>
        <v>0.49052540165002162</v>
      </c>
      <c r="AY11" s="3" t="str">
        <f t="shared" si="9"/>
        <v>3.20</v>
      </c>
      <c r="AZ11" s="3" t="str">
        <f t="shared" si="10"/>
        <v>0.50</v>
      </c>
      <c r="BA11" s="3" t="str">
        <f t="shared" si="11"/>
        <v>0.49</v>
      </c>
      <c r="BB11" s="2" t="str">
        <f t="shared" si="12"/>
        <v>3.20^+0.49_-0.50</v>
      </c>
      <c r="BD11" s="2" t="s">
        <v>29</v>
      </c>
      <c r="BE11" s="2">
        <v>0</v>
      </c>
      <c r="BF11" s="2">
        <v>0</v>
      </c>
      <c r="BG11" s="2">
        <v>1.1802E-2</v>
      </c>
      <c r="BH11" s="2">
        <f t="shared" si="6"/>
        <v>0</v>
      </c>
      <c r="BI11" s="2" t="s">
        <v>30</v>
      </c>
      <c r="BJ11" s="2">
        <v>1.1731999999999999E-2</v>
      </c>
      <c r="BK11" s="2">
        <v>9.8919999999999998E-3</v>
      </c>
      <c r="BL11" s="2">
        <v>9.8799999999999999E-3</v>
      </c>
      <c r="BP11" s="2">
        <f t="shared" si="7"/>
        <v>1.9509846340477153</v>
      </c>
      <c r="BQ11" s="2" t="s">
        <v>29</v>
      </c>
      <c r="BR11" s="2">
        <v>232.190653</v>
      </c>
      <c r="BS11" s="2">
        <v>172</v>
      </c>
      <c r="BT11" s="3">
        <v>1.3499460000000001</v>
      </c>
    </row>
    <row r="12" spans="1:72" x14ac:dyDescent="0.3">
      <c r="A12" t="s">
        <v>43</v>
      </c>
      <c r="B12">
        <v>177.54394500000001</v>
      </c>
      <c r="C12">
        <v>7.1505010000000002</v>
      </c>
      <c r="D12">
        <v>264.09970099999998</v>
      </c>
      <c r="E12">
        <v>65.293937999999997</v>
      </c>
      <c r="F12">
        <v>0.33672400000000002</v>
      </c>
      <c r="G12">
        <v>1.7595E-2</v>
      </c>
      <c r="H12">
        <v>0.20427400000000001</v>
      </c>
      <c r="I12">
        <v>0.88001099999999999</v>
      </c>
      <c r="L12">
        <v>15.552</v>
      </c>
      <c r="M12">
        <v>15.872</v>
      </c>
      <c r="N12">
        <v>16.32</v>
      </c>
      <c r="O12">
        <v>0.71692299999999998</v>
      </c>
      <c r="P12">
        <v>7.7489000000000002E-2</v>
      </c>
      <c r="Q12">
        <v>7.1705000000000005E-2</v>
      </c>
      <c r="R12" t="s">
        <v>29</v>
      </c>
      <c r="S12">
        <v>3.2850999999999998E-2</v>
      </c>
      <c r="T12">
        <v>2.9550000000000002E-3</v>
      </c>
      <c r="U12">
        <v>2.784E-3</v>
      </c>
      <c r="V12" t="s">
        <v>29</v>
      </c>
      <c r="W12">
        <v>0.727433</v>
      </c>
      <c r="X12">
        <v>8.9199000000000001E-2</v>
      </c>
      <c r="Y12">
        <v>8.1776000000000001E-2</v>
      </c>
      <c r="Z12" t="s">
        <v>29</v>
      </c>
      <c r="AA12">
        <v>2.7392E-2</v>
      </c>
      <c r="AB12">
        <v>2.82E-3</v>
      </c>
      <c r="AC12">
        <v>2.6740000000000002E-3</v>
      </c>
      <c r="AD12" t="s">
        <v>29</v>
      </c>
      <c r="AE12">
        <v>0.72534299999999996</v>
      </c>
      <c r="AF12">
        <v>7.8843999999999997E-2</v>
      </c>
      <c r="AG12">
        <v>7.2523000000000004E-2</v>
      </c>
      <c r="AH12" t="s">
        <v>29</v>
      </c>
      <c r="AI12">
        <v>3.0797000000000001E-2</v>
      </c>
      <c r="AJ12">
        <v>2.8470000000000001E-3</v>
      </c>
      <c r="AK12">
        <v>2.6940000000000002E-3</v>
      </c>
      <c r="AL12" t="s">
        <v>29</v>
      </c>
      <c r="AM12">
        <v>4.4458999999999999E-2</v>
      </c>
      <c r="AN12">
        <v>4.4458999999999999E-2</v>
      </c>
      <c r="AO12">
        <v>6.1196E-2</v>
      </c>
      <c r="AP12">
        <f t="shared" si="1"/>
        <v>1.645</v>
      </c>
      <c r="AQ12" t="s">
        <v>30</v>
      </c>
      <c r="AS12">
        <v>7.3980000000000004E-2</v>
      </c>
      <c r="AT12">
        <v>2.8046999999999999E-2</v>
      </c>
      <c r="AU12">
        <v>2.8507000000000001E-2</v>
      </c>
      <c r="AV12">
        <f t="shared" si="8"/>
        <v>2.1137142857142854</v>
      </c>
      <c r="AW12">
        <f t="shared" si="2"/>
        <v>0.48713851498046018</v>
      </c>
      <c r="AX12">
        <f t="shared" si="3"/>
        <v>0.49512809379070777</v>
      </c>
      <c r="AY12" s="1" t="str">
        <f t="shared" si="9"/>
        <v>2.11</v>
      </c>
      <c r="AZ12" s="1" t="str">
        <f t="shared" si="10"/>
        <v>0.49</v>
      </c>
      <c r="BA12" s="1" t="str">
        <f t="shared" si="11"/>
        <v>0.50</v>
      </c>
      <c r="BB12" t="str">
        <f t="shared" si="12"/>
        <v>2.11^+0.50_-0.49</v>
      </c>
      <c r="BD12" t="s">
        <v>29</v>
      </c>
      <c r="BE12">
        <v>0</v>
      </c>
      <c r="BF12">
        <v>0</v>
      </c>
      <c r="BG12">
        <v>9.2329999999999999E-3</v>
      </c>
      <c r="BH12">
        <f t="shared" si="6"/>
        <v>0</v>
      </c>
      <c r="BI12" t="s">
        <v>30</v>
      </c>
      <c r="BJ12">
        <v>0</v>
      </c>
      <c r="BK12">
        <v>0</v>
      </c>
      <c r="BL12">
        <v>8.4480000000000006E-3</v>
      </c>
      <c r="BP12">
        <f t="shared" si="7"/>
        <v>0</v>
      </c>
      <c r="BQ12" t="s">
        <v>30</v>
      </c>
      <c r="BR12">
        <v>202.10682600000001</v>
      </c>
      <c r="BS12">
        <v>199</v>
      </c>
      <c r="BT12" s="1">
        <v>1.015612</v>
      </c>
    </row>
    <row r="13" spans="1:72" x14ac:dyDescent="0.3">
      <c r="A13" t="s">
        <v>44</v>
      </c>
      <c r="B13">
        <v>177.54394500000001</v>
      </c>
      <c r="C13">
        <v>7.1505010000000002</v>
      </c>
      <c r="D13">
        <v>264.09970099999998</v>
      </c>
      <c r="E13">
        <v>65.293937999999997</v>
      </c>
      <c r="F13">
        <v>0.33672400000000002</v>
      </c>
      <c r="G13">
        <v>1.7595E-2</v>
      </c>
      <c r="H13">
        <v>0.20427400000000001</v>
      </c>
      <c r="I13">
        <v>0.88001099999999999</v>
      </c>
      <c r="L13">
        <v>15.552</v>
      </c>
      <c r="M13">
        <v>15.488</v>
      </c>
      <c r="N13">
        <v>15.617000000000001</v>
      </c>
      <c r="O13">
        <v>0.79860900000000001</v>
      </c>
      <c r="P13">
        <v>0.12216399999999999</v>
      </c>
      <c r="Q13">
        <v>0.116697</v>
      </c>
      <c r="R13" t="s">
        <v>29</v>
      </c>
      <c r="S13">
        <v>2.3642E-2</v>
      </c>
      <c r="T13">
        <v>3.1800000000000001E-3</v>
      </c>
      <c r="U13">
        <v>3.192E-3</v>
      </c>
      <c r="V13" t="s">
        <v>29</v>
      </c>
      <c r="W13">
        <v>0.81313199999999997</v>
      </c>
      <c r="X13">
        <v>0.13855300000000001</v>
      </c>
      <c r="Y13">
        <v>0.13044800000000001</v>
      </c>
      <c r="Z13" t="s">
        <v>29</v>
      </c>
      <c r="AA13">
        <v>2.0615000000000001E-2</v>
      </c>
      <c r="AB13">
        <v>3.0709999999999999E-3</v>
      </c>
      <c r="AC13">
        <v>3.058E-3</v>
      </c>
      <c r="AD13" t="s">
        <v>29</v>
      </c>
      <c r="AE13">
        <v>0.73203700000000005</v>
      </c>
      <c r="AF13">
        <v>0.109961</v>
      </c>
      <c r="AG13">
        <v>0.10464</v>
      </c>
      <c r="AH13" t="s">
        <v>29</v>
      </c>
      <c r="AI13">
        <v>2.1375999999999999E-2</v>
      </c>
      <c r="AJ13">
        <v>2.8660000000000001E-3</v>
      </c>
      <c r="AK13">
        <v>2.9090000000000001E-3</v>
      </c>
      <c r="AL13" t="s">
        <v>29</v>
      </c>
      <c r="AM13">
        <v>3.3262E-2</v>
      </c>
      <c r="AN13">
        <v>3.3262E-2</v>
      </c>
      <c r="AO13">
        <v>6.3065999999999997E-2</v>
      </c>
      <c r="AP13">
        <f t="shared" si="1"/>
        <v>1.645</v>
      </c>
      <c r="AQ13" t="s">
        <v>30</v>
      </c>
      <c r="AS13">
        <v>5.1672000000000003E-2</v>
      </c>
      <c r="AT13">
        <v>2.8169E-2</v>
      </c>
      <c r="AU13">
        <v>2.7973000000000001E-2</v>
      </c>
      <c r="AV13">
        <f t="shared" si="8"/>
        <v>1.4763428571428572</v>
      </c>
      <c r="AW13">
        <f t="shared" si="2"/>
        <v>0.48925749023013454</v>
      </c>
      <c r="AX13">
        <f t="shared" si="3"/>
        <v>0.48585323491098564</v>
      </c>
      <c r="AY13" s="1" t="str">
        <f t="shared" si="9"/>
        <v>1.48</v>
      </c>
      <c r="AZ13" s="1" t="str">
        <f t="shared" si="10"/>
        <v>0.49</v>
      </c>
      <c r="BA13" s="1" t="str">
        <f t="shared" si="11"/>
        <v>0.49</v>
      </c>
      <c r="BB13" t="str">
        <f t="shared" si="12"/>
        <v>1.48±0.49</v>
      </c>
      <c r="BD13" t="s">
        <v>29</v>
      </c>
      <c r="BE13">
        <v>6.2560000000000003E-3</v>
      </c>
      <c r="BF13">
        <v>6.2560000000000003E-3</v>
      </c>
      <c r="BG13">
        <v>1.5873000000000002E-2</v>
      </c>
      <c r="BH13">
        <f t="shared" si="6"/>
        <v>1.645</v>
      </c>
      <c r="BI13" t="s">
        <v>30</v>
      </c>
      <c r="BJ13">
        <v>1.1774E-2</v>
      </c>
      <c r="BK13">
        <v>9.3749999999999997E-3</v>
      </c>
      <c r="BL13">
        <v>9.332E-3</v>
      </c>
      <c r="BP13">
        <f t="shared" si="7"/>
        <v>2.0659445333333335</v>
      </c>
      <c r="BQ13" t="s">
        <v>29</v>
      </c>
      <c r="BR13">
        <v>176.01630900000001</v>
      </c>
      <c r="BS13">
        <v>170</v>
      </c>
      <c r="BT13" s="1">
        <v>1.03539</v>
      </c>
    </row>
    <row r="14" spans="1:72" x14ac:dyDescent="0.3">
      <c r="A14" t="s">
        <v>45</v>
      </c>
      <c r="B14">
        <v>177.54394500000001</v>
      </c>
      <c r="C14">
        <v>7.1505010000000002</v>
      </c>
      <c r="D14">
        <v>264.09970099999998</v>
      </c>
      <c r="E14">
        <v>65.293937999999997</v>
      </c>
      <c r="F14">
        <v>0.33672400000000002</v>
      </c>
      <c r="G14">
        <v>1.7595E-2</v>
      </c>
      <c r="H14">
        <v>0.20427400000000001</v>
      </c>
      <c r="I14">
        <v>0.88001099999999999</v>
      </c>
      <c r="L14">
        <v>12.608000000000001</v>
      </c>
      <c r="M14">
        <v>11.904</v>
      </c>
      <c r="N14">
        <v>12.544</v>
      </c>
      <c r="O14">
        <v>0.912462</v>
      </c>
      <c r="P14">
        <v>0.15399499999999999</v>
      </c>
      <c r="Q14">
        <v>0.14888899999999999</v>
      </c>
      <c r="R14" t="s">
        <v>29</v>
      </c>
      <c r="S14">
        <v>1.942E-2</v>
      </c>
      <c r="T14">
        <v>3.313E-3</v>
      </c>
      <c r="U14">
        <v>3.3059999999999999E-3</v>
      </c>
      <c r="V14" t="s">
        <v>29</v>
      </c>
      <c r="W14">
        <v>0.72396000000000005</v>
      </c>
      <c r="X14">
        <v>0.21626999999999999</v>
      </c>
      <c r="Y14">
        <v>0.179199</v>
      </c>
      <c r="Z14" t="s">
        <v>29</v>
      </c>
      <c r="AA14">
        <v>1.4179000000000001E-2</v>
      </c>
      <c r="AB14">
        <v>3.1770000000000001E-3</v>
      </c>
      <c r="AC14">
        <v>3.382E-3</v>
      </c>
      <c r="AD14" t="s">
        <v>29</v>
      </c>
      <c r="AE14">
        <v>0.78356199999999998</v>
      </c>
      <c r="AF14">
        <v>0.152756</v>
      </c>
      <c r="AG14">
        <v>0.14517099999999999</v>
      </c>
      <c r="AH14" t="s">
        <v>29</v>
      </c>
      <c r="AI14">
        <v>1.7391E-2</v>
      </c>
      <c r="AJ14">
        <v>3.1120000000000002E-3</v>
      </c>
      <c r="AK14">
        <v>3.192E-3</v>
      </c>
      <c r="AL14" t="s">
        <v>29</v>
      </c>
      <c r="AM14">
        <v>0.16916</v>
      </c>
      <c r="AN14">
        <v>7.7566999999999997E-2</v>
      </c>
      <c r="AO14">
        <v>7.4166999999999997E-2</v>
      </c>
      <c r="AP14">
        <f t="shared" si="1"/>
        <v>3.5874560057756524</v>
      </c>
      <c r="AQ14" t="s">
        <v>29</v>
      </c>
      <c r="AS14">
        <v>5.3051000000000001E-2</v>
      </c>
      <c r="AT14">
        <v>3.1099999999999999E-2</v>
      </c>
      <c r="AU14">
        <v>3.0719E-2</v>
      </c>
      <c r="AV14">
        <f t="shared" si="8"/>
        <v>1.5157428571428571</v>
      </c>
      <c r="AW14">
        <f t="shared" si="2"/>
        <v>0.5401650021710811</v>
      </c>
      <c r="AX14">
        <f t="shared" si="3"/>
        <v>0.53354754667824567</v>
      </c>
      <c r="AY14" s="1" t="str">
        <f t="shared" si="9"/>
        <v>1.52</v>
      </c>
      <c r="AZ14" s="1" t="str">
        <f t="shared" si="10"/>
        <v>0.54</v>
      </c>
      <c r="BA14" s="1" t="str">
        <f t="shared" si="11"/>
        <v>0.53</v>
      </c>
      <c r="BB14" t="str">
        <f t="shared" si="12"/>
        <v>1.52^+0.53_-0.54</v>
      </c>
      <c r="BD14" t="s">
        <v>29</v>
      </c>
      <c r="BE14">
        <v>2.8965999999999999E-2</v>
      </c>
      <c r="BF14">
        <v>1.7927999999999999E-2</v>
      </c>
      <c r="BG14">
        <v>1.7675E-2</v>
      </c>
      <c r="BH14">
        <f t="shared" si="6"/>
        <v>2.6578017626059793</v>
      </c>
      <c r="BI14" t="s">
        <v>29</v>
      </c>
      <c r="BJ14">
        <v>1.1592999999999999E-2</v>
      </c>
      <c r="BK14">
        <v>1.0342E-2</v>
      </c>
      <c r="BL14">
        <v>1.023E-2</v>
      </c>
      <c r="BP14">
        <f t="shared" si="7"/>
        <v>1.8439842390253334</v>
      </c>
      <c r="BQ14" t="s">
        <v>29</v>
      </c>
      <c r="BR14">
        <v>167.13148899999999</v>
      </c>
      <c r="BS14">
        <v>126</v>
      </c>
      <c r="BT14" s="1">
        <v>1.3264400000000001</v>
      </c>
    </row>
    <row r="15" spans="1:72" x14ac:dyDescent="0.3">
      <c r="A15" t="s">
        <v>46</v>
      </c>
      <c r="B15">
        <v>354.788208</v>
      </c>
      <c r="C15">
        <v>-10.739746999999999</v>
      </c>
      <c r="D15">
        <v>73.405258000000003</v>
      </c>
      <c r="E15">
        <v>-66.382103000000001</v>
      </c>
      <c r="F15">
        <v>0.191606</v>
      </c>
      <c r="G15">
        <v>1.2970000000000001E-2</v>
      </c>
      <c r="H15">
        <v>0.20763799999999999</v>
      </c>
      <c r="I15">
        <v>0.88987400000000005</v>
      </c>
      <c r="L15">
        <v>17.28</v>
      </c>
      <c r="M15">
        <v>17.664000000000001</v>
      </c>
      <c r="N15">
        <v>17.536000000000001</v>
      </c>
      <c r="O15">
        <v>1.034702</v>
      </c>
      <c r="P15">
        <v>0.108928</v>
      </c>
      <c r="Q15">
        <v>0.10424899999999999</v>
      </c>
      <c r="R15" t="s">
        <v>29</v>
      </c>
      <c r="S15">
        <v>2.3192999999999998E-2</v>
      </c>
      <c r="T15">
        <v>2.5600000000000002E-3</v>
      </c>
      <c r="U15">
        <v>2.2109999999999999E-3</v>
      </c>
      <c r="V15" t="s">
        <v>29</v>
      </c>
      <c r="W15">
        <v>0.84414999999999996</v>
      </c>
      <c r="X15">
        <v>0.15474499999999999</v>
      </c>
      <c r="Y15">
        <v>0.14614199999999999</v>
      </c>
      <c r="Z15" t="s">
        <v>29</v>
      </c>
      <c r="AA15">
        <v>1.436E-2</v>
      </c>
      <c r="AB15">
        <v>2.4480000000000001E-3</v>
      </c>
      <c r="AC15">
        <v>2.441E-3</v>
      </c>
      <c r="AD15" t="s">
        <v>33</v>
      </c>
      <c r="AE15">
        <v>0.869919</v>
      </c>
      <c r="AF15">
        <v>0.13161900000000001</v>
      </c>
      <c r="AG15">
        <v>0.12692400000000001</v>
      </c>
      <c r="AH15" t="s">
        <v>33</v>
      </c>
      <c r="AI15">
        <v>1.5428000000000001E-2</v>
      </c>
      <c r="AJ15">
        <v>1.1919999999999999E-3</v>
      </c>
      <c r="AK15">
        <v>2.3869999999999998E-3</v>
      </c>
      <c r="AL15" t="s">
        <v>33</v>
      </c>
      <c r="AM15">
        <v>6.2102999999999998E-2</v>
      </c>
      <c r="AN15">
        <v>5.6730999999999997E-2</v>
      </c>
      <c r="AO15">
        <v>5.7105999999999997E-2</v>
      </c>
      <c r="AP15">
        <f t="shared" si="1"/>
        <v>1.8007691561932631</v>
      </c>
      <c r="AQ15" t="s">
        <v>29</v>
      </c>
      <c r="AS15">
        <v>2.3532999999999998E-2</v>
      </c>
      <c r="AT15">
        <v>2.3532999999999998E-2</v>
      </c>
      <c r="AU15">
        <v>2.4972000000000001E-2</v>
      </c>
      <c r="AV15">
        <f t="shared" si="8"/>
        <v>0.67237142857142851</v>
      </c>
      <c r="AW15">
        <f t="shared" si="2"/>
        <v>0.4087364307425097</v>
      </c>
      <c r="AX15">
        <f t="shared" si="3"/>
        <v>0.43372991749891443</v>
      </c>
      <c r="AY15" s="1" t="str">
        <f t="shared" si="9"/>
        <v>0.67</v>
      </c>
      <c r="AZ15" s="1" t="str">
        <f t="shared" si="10"/>
        <v>0.41</v>
      </c>
      <c r="BA15" s="1" t="str">
        <f t="shared" si="11"/>
        <v>0.43</v>
      </c>
      <c r="BB15" t="str">
        <f t="shared" si="12"/>
        <v>0.67^+0.43_-0.41</v>
      </c>
      <c r="BD15" t="s">
        <v>30</v>
      </c>
      <c r="BE15">
        <v>0</v>
      </c>
      <c r="BF15">
        <v>0</v>
      </c>
      <c r="BG15">
        <v>5.4050000000000001E-3</v>
      </c>
      <c r="BH15">
        <f t="shared" si="6"/>
        <v>0</v>
      </c>
      <c r="BI15" t="s">
        <v>30</v>
      </c>
      <c r="BJ15">
        <v>7.6769999999999998E-3</v>
      </c>
      <c r="BK15">
        <v>7.6769999999999998E-3</v>
      </c>
      <c r="BL15">
        <v>8.3610000000000004E-3</v>
      </c>
      <c r="BP15">
        <f t="shared" si="7"/>
        <v>1.645</v>
      </c>
      <c r="BQ15" t="s">
        <v>30</v>
      </c>
      <c r="BR15">
        <v>229.95840799999999</v>
      </c>
      <c r="BS15">
        <v>183</v>
      </c>
      <c r="BT15" s="1">
        <v>1.2566029999999999</v>
      </c>
    </row>
    <row r="16" spans="1:72" x14ac:dyDescent="0.3">
      <c r="A16" t="s">
        <v>47</v>
      </c>
      <c r="B16">
        <v>354.788208</v>
      </c>
      <c r="C16">
        <v>-10.739746999999999</v>
      </c>
      <c r="D16">
        <v>73.405258000000003</v>
      </c>
      <c r="E16">
        <v>-66.382103000000001</v>
      </c>
      <c r="F16">
        <v>0.191606</v>
      </c>
      <c r="G16">
        <v>1.2970000000000001E-2</v>
      </c>
      <c r="H16">
        <v>0.20763799999999999</v>
      </c>
      <c r="I16">
        <v>0.88987400000000005</v>
      </c>
      <c r="L16">
        <v>50.56</v>
      </c>
      <c r="M16">
        <v>51.008000000000003</v>
      </c>
      <c r="N16">
        <v>51.136000000000003</v>
      </c>
      <c r="O16">
        <v>0.98364799999999997</v>
      </c>
      <c r="P16">
        <v>6.7070000000000005E-2</v>
      </c>
      <c r="Q16">
        <v>6.5945000000000004E-2</v>
      </c>
      <c r="R16" t="s">
        <v>29</v>
      </c>
      <c r="S16">
        <v>2.0375000000000001E-2</v>
      </c>
      <c r="T16">
        <v>1.4679999999999999E-3</v>
      </c>
      <c r="U16">
        <v>1.4549999999999999E-3</v>
      </c>
      <c r="V16" t="s">
        <v>29</v>
      </c>
      <c r="W16">
        <v>0.94305899999999998</v>
      </c>
      <c r="X16">
        <v>9.5194000000000001E-2</v>
      </c>
      <c r="Y16">
        <v>9.2144000000000004E-2</v>
      </c>
      <c r="Z16" t="s">
        <v>29</v>
      </c>
      <c r="AA16">
        <v>1.3657000000000001E-2</v>
      </c>
      <c r="AB16">
        <v>1.4189999999999999E-3</v>
      </c>
      <c r="AC16">
        <v>1.4090000000000001E-3</v>
      </c>
      <c r="AD16" t="s">
        <v>29</v>
      </c>
      <c r="AE16">
        <v>0.93360799999999999</v>
      </c>
      <c r="AF16">
        <v>8.9843999999999993E-2</v>
      </c>
      <c r="AG16">
        <v>8.7071999999999997E-2</v>
      </c>
      <c r="AH16" t="s">
        <v>29</v>
      </c>
      <c r="AI16">
        <v>1.4323000000000001E-2</v>
      </c>
      <c r="AJ16">
        <v>1.4170000000000001E-3</v>
      </c>
      <c r="AK16">
        <v>1.4090000000000001E-3</v>
      </c>
      <c r="AL16" t="s">
        <v>29</v>
      </c>
      <c r="AM16">
        <v>6.3003000000000003E-2</v>
      </c>
      <c r="AN16">
        <v>3.4187000000000002E-2</v>
      </c>
      <c r="AO16">
        <v>3.3584999999999997E-2</v>
      </c>
      <c r="AP16">
        <f t="shared" si="1"/>
        <v>3.0315598034340541</v>
      </c>
      <c r="AQ16" t="s">
        <v>29</v>
      </c>
      <c r="AS16">
        <v>2.2350999999999999E-2</v>
      </c>
      <c r="AT16">
        <v>1.4751E-2</v>
      </c>
      <c r="AU16">
        <v>1.4657999999999999E-2</v>
      </c>
      <c r="AV16">
        <f t="shared" si="8"/>
        <v>0.63859999999999995</v>
      </c>
      <c r="AW16">
        <f t="shared" si="2"/>
        <v>0.25620495006513239</v>
      </c>
      <c r="AX16">
        <f t="shared" si="3"/>
        <v>0.25458966565349539</v>
      </c>
      <c r="AY16" s="1" t="str">
        <f t="shared" si="9"/>
        <v>0.64</v>
      </c>
      <c r="AZ16" s="1" t="str">
        <f t="shared" si="10"/>
        <v>0.26</v>
      </c>
      <c r="BA16" s="1" t="str">
        <f t="shared" si="11"/>
        <v>0.25</v>
      </c>
      <c r="BB16" t="str">
        <f t="shared" si="12"/>
        <v>0.64^+0.25_-0.26</v>
      </c>
      <c r="BD16" t="s">
        <v>29</v>
      </c>
      <c r="BE16">
        <v>0</v>
      </c>
      <c r="BF16">
        <v>0</v>
      </c>
      <c r="BG16">
        <v>5.6280000000000002E-3</v>
      </c>
      <c r="BH16">
        <f t="shared" si="6"/>
        <v>0</v>
      </c>
      <c r="BI16" t="s">
        <v>30</v>
      </c>
      <c r="BJ16">
        <v>1.291E-3</v>
      </c>
      <c r="BK16">
        <v>1.291E-3</v>
      </c>
      <c r="BL16">
        <v>4.6239999999999996E-3</v>
      </c>
      <c r="BP16">
        <f t="shared" si="7"/>
        <v>1.6450000000000002</v>
      </c>
      <c r="BQ16" t="s">
        <v>30</v>
      </c>
      <c r="BR16">
        <v>399.49503800000002</v>
      </c>
      <c r="BS16">
        <v>371</v>
      </c>
      <c r="BT16" s="1">
        <v>1.0768059999999999</v>
      </c>
    </row>
  </sheetData>
  <conditionalFormatting sqref="AP2:AP16">
    <cfRule type="cellIs" dxfId="8" priority="8" operator="greaterThan">
      <formula>4</formula>
    </cfRule>
    <cfRule type="cellIs" dxfId="7" priority="9" operator="greaterThan">
      <formula>3</formula>
    </cfRule>
  </conditionalFormatting>
  <conditionalFormatting sqref="BH2:BH16">
    <cfRule type="cellIs" dxfId="6" priority="6" operator="greaterThan">
      <formula>4</formula>
    </cfRule>
    <cfRule type="cellIs" dxfId="5" priority="7" operator="greaterThan">
      <formula>3</formula>
    </cfRule>
  </conditionalFormatting>
  <conditionalFormatting sqref="BP2:BP16">
    <cfRule type="cellIs" dxfId="4" priority="4" operator="greaterThan">
      <formula>4</formula>
    </cfRule>
    <cfRule type="cellIs" dxfId="3" priority="5" operator="greaterThan">
      <formula>3</formula>
    </cfRule>
  </conditionalFormatting>
  <conditionalFormatting sqref="BD2:BD16">
    <cfRule type="containsText" dxfId="2" priority="3" operator="containsText" text="T">
      <formula>NOT(ISERROR(SEARCH("T",BD2)))</formula>
    </cfRule>
  </conditionalFormatting>
  <conditionalFormatting sqref="AQ2:AR16">
    <cfRule type="containsText" dxfId="1" priority="2" operator="containsText" text="T">
      <formula>NOT(ISERROR(SEARCH("T",AQ2)))</formula>
    </cfRule>
  </conditionalFormatting>
  <conditionalFormatting sqref="B2:BT16">
    <cfRule type="containsText" dxfId="0" priority="1" operator="containsText" text="T">
      <formula>NOT(ISERROR(SEARCH("T",B2)))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MSWCXFlanks_v18_nHRT_mod2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Ringuette</dc:creator>
  <cp:lastModifiedBy>Dr R</cp:lastModifiedBy>
  <dcterms:created xsi:type="dcterms:W3CDTF">2021-07-18T01:25:07Z</dcterms:created>
  <dcterms:modified xsi:type="dcterms:W3CDTF">2021-07-18T04:15:23Z</dcterms:modified>
</cp:coreProperties>
</file>