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ocuments\UIowa\MSWCX_2020Analysis\Calculations\"/>
    </mc:Choice>
  </mc:AlternateContent>
  <xr:revisionPtr revIDLastSave="0" documentId="13_ncr:1_{EF9E90CD-EAA4-4727-8E7C-5BD2354A5C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SWCXTailsHot_v18_nHRT_mod2" sheetId="1" r:id="rId1"/>
  </sheets>
  <calcPr calcId="181029"/>
</workbook>
</file>

<file path=xl/calcChain.xml><?xml version="1.0" encoding="utf-8"?>
<calcChain xmlns="http://schemas.openxmlformats.org/spreadsheetml/2006/main">
  <c r="AY7" i="1" l="1"/>
  <c r="AZ7" i="1"/>
  <c r="AX7" i="1"/>
  <c r="AY4" i="1"/>
  <c r="AZ4" i="1"/>
  <c r="AX4" i="1"/>
  <c r="AN7" i="1"/>
  <c r="AM7" i="1"/>
  <c r="AL7" i="1"/>
  <c r="AM4" i="1"/>
  <c r="AN4" i="1"/>
  <c r="AL4" i="1"/>
  <c r="BT2" i="1"/>
  <c r="BT3" i="1"/>
  <c r="BT4" i="1"/>
  <c r="BW4" i="1" s="1"/>
  <c r="BT5" i="1"/>
  <c r="BT6" i="1"/>
  <c r="BT7" i="1"/>
  <c r="BW7" i="1" s="1"/>
  <c r="BT8" i="1"/>
  <c r="BT9" i="1"/>
  <c r="BT10" i="1"/>
  <c r="BT11" i="1"/>
  <c r="BT12" i="1"/>
  <c r="BT13" i="1"/>
  <c r="BS3" i="1"/>
  <c r="BS4" i="1"/>
  <c r="BV4" i="1" s="1"/>
  <c r="BS5" i="1"/>
  <c r="BS6" i="1"/>
  <c r="BS7" i="1"/>
  <c r="BV7" i="1" s="1"/>
  <c r="BS8" i="1"/>
  <c r="BS9" i="1"/>
  <c r="BS10" i="1"/>
  <c r="BS11" i="1"/>
  <c r="BS12" i="1"/>
  <c r="BS13" i="1"/>
  <c r="BS2" i="1"/>
  <c r="BM2" i="1"/>
  <c r="BN2" i="1"/>
  <c r="BM3" i="1"/>
  <c r="BN3" i="1"/>
  <c r="BM4" i="1"/>
  <c r="BP4" i="1" s="1"/>
  <c r="BN4" i="1"/>
  <c r="BQ4" i="1" s="1"/>
  <c r="BM5" i="1"/>
  <c r="BN5" i="1"/>
  <c r="BM6" i="1"/>
  <c r="BN6" i="1"/>
  <c r="BM7" i="1"/>
  <c r="BP7" i="1" s="1"/>
  <c r="BN7" i="1"/>
  <c r="BQ7" i="1" s="1"/>
  <c r="BM8" i="1"/>
  <c r="BN8" i="1"/>
  <c r="BM9" i="1"/>
  <c r="BN9" i="1"/>
  <c r="BM10" i="1"/>
  <c r="BN10" i="1"/>
  <c r="BM11" i="1"/>
  <c r="BN11" i="1"/>
  <c r="BM12" i="1"/>
  <c r="BN12" i="1"/>
  <c r="BM13" i="1"/>
  <c r="BN13" i="1"/>
  <c r="BL3" i="1"/>
  <c r="BL4" i="1"/>
  <c r="BO4" i="1" s="1"/>
  <c r="BL5" i="1"/>
  <c r="BL6" i="1"/>
  <c r="BL7" i="1"/>
  <c r="BO7" i="1" s="1"/>
  <c r="BL8" i="1"/>
  <c r="BL9" i="1"/>
  <c r="BL10" i="1"/>
  <c r="BL11" i="1"/>
  <c r="BL12" i="1"/>
  <c r="BL13" i="1"/>
  <c r="BL2" i="1"/>
  <c r="BA7" i="1" l="1"/>
  <c r="BA4" i="1"/>
  <c r="BR7" i="1"/>
  <c r="BR4" i="1"/>
  <c r="AO7" i="1"/>
  <c r="AO4" i="1"/>
  <c r="BE3" i="1"/>
  <c r="BU3" i="1" s="1"/>
  <c r="BE4" i="1"/>
  <c r="BU4" i="1" s="1"/>
  <c r="BE5" i="1"/>
  <c r="BU5" i="1" s="1"/>
  <c r="BE6" i="1"/>
  <c r="BU6" i="1" s="1"/>
  <c r="BE7" i="1"/>
  <c r="BU7" i="1" s="1"/>
  <c r="BE8" i="1"/>
  <c r="BU8" i="1" s="1"/>
  <c r="BE9" i="1"/>
  <c r="BU9" i="1" s="1"/>
  <c r="BE10" i="1"/>
  <c r="BU10" i="1" s="1"/>
  <c r="BE11" i="1"/>
  <c r="BU11" i="1" s="1"/>
  <c r="BE12" i="1"/>
  <c r="BU12" i="1" s="1"/>
  <c r="BE13" i="1"/>
  <c r="BU13" i="1" s="1"/>
  <c r="BE2" i="1"/>
  <c r="BU2" i="1" s="1"/>
  <c r="BX4" i="1" l="1"/>
  <c r="BY4" i="1" s="1"/>
  <c r="BX7" i="1"/>
  <c r="BY7" i="1" s="1"/>
  <c r="BF9" i="1"/>
  <c r="BF3" i="1"/>
  <c r="BF11" i="1"/>
  <c r="BF10" i="1"/>
  <c r="BF8" i="1"/>
  <c r="BF6" i="1"/>
  <c r="BF13" i="1"/>
  <c r="BF5" i="1"/>
  <c r="BF7" i="1"/>
  <c r="BF2" i="1"/>
  <c r="BF12" i="1"/>
  <c r="BF4" i="1"/>
</calcChain>
</file>

<file path=xl/sharedStrings.xml><?xml version="1.0" encoding="utf-8"?>
<sst xmlns="http://schemas.openxmlformats.org/spreadsheetml/2006/main" count="193" uniqueCount="49">
  <si>
    <t>Target</t>
  </si>
  <si>
    <t>RA</t>
  </si>
  <si>
    <t>DEC</t>
  </si>
  <si>
    <t>GLon</t>
  </si>
  <si>
    <t>Glat</t>
  </si>
  <si>
    <t>LHB_N</t>
  </si>
  <si>
    <t>nHRT</t>
  </si>
  <si>
    <t>d14_Exp (ks)</t>
  </si>
  <si>
    <t>d38_Exp (ks)</t>
  </si>
  <si>
    <t>d54_Exp (ks)</t>
  </si>
  <si>
    <t>d14 BKG_PI</t>
  </si>
  <si>
    <t>ErrL</t>
  </si>
  <si>
    <t>ErrU</t>
  </si>
  <si>
    <t>ErrCode</t>
  </si>
  <si>
    <t>d14 BKG_N</t>
  </si>
  <si>
    <t>d38 BKG_PI</t>
  </si>
  <si>
    <t>d38 BKG_N</t>
  </si>
  <si>
    <t>d54 BKG_PI</t>
  </si>
  <si>
    <t>d54 BKG_N</t>
  </si>
  <si>
    <t>halo_kT1</t>
  </si>
  <si>
    <t>halo_N1</t>
  </si>
  <si>
    <t>halo_kT2</t>
  </si>
  <si>
    <t>halo_N2</t>
  </si>
  <si>
    <t>X^2</t>
  </si>
  <si>
    <t>dof</t>
  </si>
  <si>
    <t>red_X^2</t>
  </si>
  <si>
    <t>HS0068</t>
  </si>
  <si>
    <t>FFFFFFTFF</t>
  </si>
  <si>
    <t>FTFFFFFFF</t>
  </si>
  <si>
    <t>FTFFFFTFF</t>
  </si>
  <si>
    <t>FFFFFFFFF</t>
  </si>
  <si>
    <t>FFFFFFTTF</t>
  </si>
  <si>
    <t>HS0069</t>
  </si>
  <si>
    <t>HS0070</t>
  </si>
  <si>
    <t>HS0071</t>
  </si>
  <si>
    <t>HS0072</t>
  </si>
  <si>
    <t>FFTFFFTTF</t>
  </si>
  <si>
    <t>HS0073</t>
  </si>
  <si>
    <t>HS0074</t>
  </si>
  <si>
    <t>HS0075</t>
  </si>
  <si>
    <t>HS0076</t>
  </si>
  <si>
    <t>HS0077</t>
  </si>
  <si>
    <t>HS0078</t>
  </si>
  <si>
    <t>HS0079</t>
  </si>
  <si>
    <t>FFFFFFFTF</t>
  </si>
  <si>
    <t>SigL</t>
  </si>
  <si>
    <t>N_sig</t>
  </si>
  <si>
    <t>EM1</t>
  </si>
  <si>
    <t>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</si>
</sst>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165" fontId="0" fillId="33" borderId="0" xfId="0" applyNumberFormat="1" applyFill="1"/>
    <xf numFmtId="2" fontId="0" fillId="33" borderId="0" xfId="0" applyNumberFormat="1" applyFill="1"/>
    <xf numFmtId="166" fontId="0" fillId="33" borderId="0" xfId="0" applyNumberFormat="1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3"/>
  <sheetViews>
    <sheetView tabSelected="1" topLeftCell="BA1" workbookViewId="0">
      <selection activeCell="BM21" sqref="BM21"/>
    </sheetView>
  </sheetViews>
  <sheetFormatPr defaultRowHeight="14.4" x14ac:dyDescent="0.3"/>
  <cols>
    <col min="41" max="41" width="19.5546875" bestFit="1" customWidth="1"/>
    <col min="53" max="53" width="15.44140625" bestFit="1" customWidth="1"/>
    <col min="70" max="70" width="12.33203125" bestFit="1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  <c r="T1" t="s">
        <v>11</v>
      </c>
      <c r="U1" t="s">
        <v>12</v>
      </c>
      <c r="V1" t="s">
        <v>13</v>
      </c>
      <c r="W1" t="s">
        <v>16</v>
      </c>
      <c r="X1" t="s">
        <v>11</v>
      </c>
      <c r="Y1" t="s">
        <v>12</v>
      </c>
      <c r="Z1" t="s">
        <v>13</v>
      </c>
      <c r="AA1" t="s">
        <v>17</v>
      </c>
      <c r="AB1" t="s">
        <v>11</v>
      </c>
      <c r="AC1" t="s">
        <v>12</v>
      </c>
      <c r="AD1" t="s">
        <v>13</v>
      </c>
      <c r="AE1" t="s">
        <v>18</v>
      </c>
      <c r="AF1" t="s">
        <v>11</v>
      </c>
      <c r="AG1" t="s">
        <v>12</v>
      </c>
      <c r="AH1" t="s">
        <v>13</v>
      </c>
      <c r="AI1" t="s">
        <v>19</v>
      </c>
      <c r="AJ1" t="s">
        <v>11</v>
      </c>
      <c r="AK1" t="s">
        <v>12</v>
      </c>
      <c r="AP1" t="s">
        <v>13</v>
      </c>
      <c r="AQ1" t="s">
        <v>20</v>
      </c>
      <c r="AR1" t="s">
        <v>11</v>
      </c>
      <c r="AS1" t="s">
        <v>12</v>
      </c>
      <c r="AT1" t="s">
        <v>13</v>
      </c>
      <c r="AU1" t="s">
        <v>21</v>
      </c>
      <c r="AV1" t="s">
        <v>11</v>
      </c>
      <c r="AW1" t="s">
        <v>12</v>
      </c>
      <c r="BB1" t="s">
        <v>13</v>
      </c>
      <c r="BC1" t="s">
        <v>22</v>
      </c>
      <c r="BD1" t="s">
        <v>11</v>
      </c>
      <c r="BE1" t="s">
        <v>45</v>
      </c>
      <c r="BF1" t="s">
        <v>46</v>
      </c>
      <c r="BG1" t="s">
        <v>12</v>
      </c>
      <c r="BH1" t="s">
        <v>13</v>
      </c>
      <c r="BI1" t="s">
        <v>23</v>
      </c>
      <c r="BJ1" t="s">
        <v>24</v>
      </c>
      <c r="BK1" t="s">
        <v>25</v>
      </c>
      <c r="BL1" t="s">
        <v>47</v>
      </c>
      <c r="BM1" t="s">
        <v>11</v>
      </c>
      <c r="BN1" t="s">
        <v>12</v>
      </c>
      <c r="BS1" t="s">
        <v>48</v>
      </c>
      <c r="BT1" t="s">
        <v>11</v>
      </c>
      <c r="BU1" t="s">
        <v>12</v>
      </c>
    </row>
    <row r="2" spans="1:77" x14ac:dyDescent="0.3">
      <c r="A2" t="s">
        <v>26</v>
      </c>
      <c r="B2">
        <v>15.457000000000001</v>
      </c>
      <c r="C2">
        <v>18.2437</v>
      </c>
      <c r="D2">
        <v>126.39505</v>
      </c>
      <c r="E2">
        <v>-44.558169999999997</v>
      </c>
      <c r="F2">
        <v>8.5394999999999999E-2</v>
      </c>
      <c r="G2">
        <v>3.635E-2</v>
      </c>
      <c r="H2">
        <v>15.936</v>
      </c>
      <c r="I2">
        <v>16.256</v>
      </c>
      <c r="J2">
        <v>16.384</v>
      </c>
      <c r="K2">
        <v>0.94945900000000005</v>
      </c>
      <c r="L2">
        <v>7.5643000000000002E-2</v>
      </c>
      <c r="M2">
        <v>9.8201999999999998E-2</v>
      </c>
      <c r="N2" t="s">
        <v>27</v>
      </c>
      <c r="O2">
        <v>2.5846000000000001E-2</v>
      </c>
      <c r="P2">
        <v>1.4300000000000001E-3</v>
      </c>
      <c r="Q2">
        <v>1.4300000000000001E-3</v>
      </c>
      <c r="R2" t="s">
        <v>28</v>
      </c>
      <c r="S2">
        <v>1.0050110000000001</v>
      </c>
      <c r="T2">
        <v>0.109166</v>
      </c>
      <c r="U2">
        <v>0.109889</v>
      </c>
      <c r="V2" t="s">
        <v>28</v>
      </c>
      <c r="W2">
        <v>2.1503999999999999E-2</v>
      </c>
      <c r="X2">
        <v>1.983E-3</v>
      </c>
      <c r="Y2">
        <v>2.5240000000000002E-3</v>
      </c>
      <c r="Z2" t="s">
        <v>27</v>
      </c>
      <c r="AA2">
        <v>0.89254199999999995</v>
      </c>
      <c r="AB2">
        <v>0.114757</v>
      </c>
      <c r="AC2">
        <v>0.114444</v>
      </c>
      <c r="AD2" t="s">
        <v>29</v>
      </c>
      <c r="AE2">
        <v>2.1068E-2</v>
      </c>
      <c r="AF2">
        <v>1.9139999999999999E-3</v>
      </c>
      <c r="AG2">
        <v>2.7729999999999999E-3</v>
      </c>
      <c r="AH2" t="s">
        <v>27</v>
      </c>
      <c r="AI2">
        <v>0.211976</v>
      </c>
      <c r="AJ2">
        <v>1.2762000000000001E-2</v>
      </c>
      <c r="AK2">
        <v>1.1735000000000001E-2</v>
      </c>
      <c r="AP2" t="s">
        <v>30</v>
      </c>
      <c r="AQ2">
        <v>1.234931</v>
      </c>
      <c r="AR2">
        <v>0.21082699999999999</v>
      </c>
      <c r="AS2">
        <v>0.205674</v>
      </c>
      <c r="AT2" t="s">
        <v>30</v>
      </c>
      <c r="AU2">
        <v>0.94766399999999995</v>
      </c>
      <c r="AV2">
        <v>0.94766399999999995</v>
      </c>
      <c r="AW2">
        <v>-0.94766399999999995</v>
      </c>
      <c r="BB2" t="s">
        <v>31</v>
      </c>
      <c r="BC2">
        <v>0</v>
      </c>
      <c r="BD2">
        <v>0</v>
      </c>
      <c r="BE2">
        <f>BD2/1.645</f>
        <v>0</v>
      </c>
      <c r="BF2">
        <f>IF(BE2&gt;0, BC2/BE2, 0)</f>
        <v>0</v>
      </c>
      <c r="BG2">
        <v>0</v>
      </c>
      <c r="BH2" t="s">
        <v>31</v>
      </c>
      <c r="BI2" s="7">
        <v>195.30794</v>
      </c>
      <c r="BJ2">
        <v>177</v>
      </c>
      <c r="BK2" s="2">
        <v>1.1034349999999999</v>
      </c>
      <c r="BL2">
        <f>4*PI()/(30857*0.035)*1000*AQ2</f>
        <v>14.369141180432488</v>
      </c>
      <c r="BM2">
        <f>4*PI()/(30857*0.035)*1000*AR2</f>
        <v>2.4530948916555175</v>
      </c>
      <c r="BN2">
        <f>4*PI()/(30857*0.035)*1000*AS2</f>
        <v>2.3931367365012877</v>
      </c>
      <c r="BS2">
        <f>4*PI()/(30857*0.035)*1000*BC2</f>
        <v>0</v>
      </c>
      <c r="BT2">
        <f t="shared" ref="BT2:BU13" si="0">4*PI()/(30857*0.035)*1000*BD2</f>
        <v>0</v>
      </c>
      <c r="BU2">
        <f t="shared" si="0"/>
        <v>0</v>
      </c>
    </row>
    <row r="3" spans="1:77" x14ac:dyDescent="0.3">
      <c r="A3" t="s">
        <v>32</v>
      </c>
      <c r="B3">
        <v>29.658701000000001</v>
      </c>
      <c r="C3">
        <v>4.4625000000000004</v>
      </c>
      <c r="D3">
        <v>152.667114</v>
      </c>
      <c r="E3">
        <v>-54.483176999999998</v>
      </c>
      <c r="F3">
        <v>0.12735199999999999</v>
      </c>
      <c r="G3">
        <v>2.6539E-2</v>
      </c>
      <c r="H3">
        <v>14.464</v>
      </c>
      <c r="I3">
        <v>14.976000000000001</v>
      </c>
      <c r="J3">
        <v>14.848000000000001</v>
      </c>
      <c r="K3">
        <v>0.73197500000000004</v>
      </c>
      <c r="L3">
        <v>0.108996</v>
      </c>
      <c r="M3">
        <v>8.5514000000000007E-2</v>
      </c>
      <c r="N3" t="s">
        <v>30</v>
      </c>
      <c r="O3">
        <v>2.3779999999999999E-2</v>
      </c>
      <c r="P3">
        <v>3.1710000000000002E-3</v>
      </c>
      <c r="Q3">
        <v>2.6350000000000002E-3</v>
      </c>
      <c r="R3" t="s">
        <v>30</v>
      </c>
      <c r="S3">
        <v>0.68040999999999996</v>
      </c>
      <c r="T3">
        <v>0.15407399999999999</v>
      </c>
      <c r="U3">
        <v>0.11718199999999999</v>
      </c>
      <c r="V3" t="s">
        <v>30</v>
      </c>
      <c r="W3">
        <v>1.7683999999999998E-2</v>
      </c>
      <c r="X3">
        <v>2.9859999999999999E-3</v>
      </c>
      <c r="Y3">
        <v>2.725E-3</v>
      </c>
      <c r="Z3" t="s">
        <v>28</v>
      </c>
      <c r="AA3">
        <v>0.67827800000000005</v>
      </c>
      <c r="AB3">
        <v>0.122521</v>
      </c>
      <c r="AC3">
        <v>9.5709000000000002E-2</v>
      </c>
      <c r="AD3" t="s">
        <v>30</v>
      </c>
      <c r="AE3">
        <v>2.0397999999999999E-2</v>
      </c>
      <c r="AF3">
        <v>3.0070000000000001E-3</v>
      </c>
      <c r="AG3">
        <v>2.346E-3</v>
      </c>
      <c r="AH3" t="s">
        <v>30</v>
      </c>
      <c r="AI3">
        <v>0.191223</v>
      </c>
      <c r="AJ3">
        <v>2.0934999999999999E-2</v>
      </c>
      <c r="AK3">
        <v>2.7720000000000002E-2</v>
      </c>
      <c r="AP3" t="s">
        <v>30</v>
      </c>
      <c r="AQ3">
        <v>1.1314439999999999</v>
      </c>
      <c r="AR3">
        <v>0.210287</v>
      </c>
      <c r="AS3">
        <v>0.21720800000000001</v>
      </c>
      <c r="AT3" t="s">
        <v>30</v>
      </c>
      <c r="AU3">
        <v>0.67404200000000003</v>
      </c>
      <c r="AV3">
        <v>0.67404200000000003</v>
      </c>
      <c r="AW3">
        <v>1.9939999999999999E-2</v>
      </c>
      <c r="BB3" t="s">
        <v>29</v>
      </c>
      <c r="BC3">
        <v>8.9173000000000002E-2</v>
      </c>
      <c r="BD3">
        <v>8.9173000000000002E-2</v>
      </c>
      <c r="BE3">
        <f t="shared" ref="BE3:BE13" si="1">BD3/1.645</f>
        <v>5.4208510638297874E-2</v>
      </c>
      <c r="BF3">
        <f t="shared" ref="BF3:BF13" si="2">IF(BE3&gt;0, BC3/BE3, 0)</f>
        <v>1.645</v>
      </c>
      <c r="BG3">
        <v>9.1951000000000005E-2</v>
      </c>
      <c r="BH3" t="s">
        <v>27</v>
      </c>
      <c r="BI3" s="7">
        <v>140.82700700000001</v>
      </c>
      <c r="BJ3">
        <v>156</v>
      </c>
      <c r="BK3" s="2">
        <v>0.90273700000000001</v>
      </c>
      <c r="BL3">
        <f t="shared" ref="BL3:BL13" si="3">4*PI()/(30857*0.035)*1000*AQ3</f>
        <v>13.165009683742051</v>
      </c>
      <c r="BM3">
        <f t="shared" ref="BM3:BM13" si="4">4*PI()/(30857*0.035)*1000*AR3</f>
        <v>2.4468116772593826</v>
      </c>
      <c r="BN3">
        <f t="shared" ref="BN3:BN13" si="5">4*PI()/(30857*0.035)*1000*AS3</f>
        <v>2.5273415417698479</v>
      </c>
      <c r="BS3">
        <f t="shared" ref="BS3:BS13" si="6">4*PI()/(30857*0.035)*1000*BC3</f>
        <v>1.0375797728639951</v>
      </c>
      <c r="BT3">
        <f t="shared" si="0"/>
        <v>1.0375797728639951</v>
      </c>
      <c r="BU3">
        <f t="shared" si="0"/>
        <v>0.63074758228814287</v>
      </c>
    </row>
    <row r="4" spans="1:77" s="1" customFormat="1" x14ac:dyDescent="0.3">
      <c r="A4" s="1" t="s">
        <v>33</v>
      </c>
      <c r="B4" s="1">
        <v>39.898299999999999</v>
      </c>
      <c r="C4" s="1">
        <v>7.5174000000000003</v>
      </c>
      <c r="D4" s="1">
        <v>163.89735400000001</v>
      </c>
      <c r="E4" s="1">
        <v>-46.572341999999999</v>
      </c>
      <c r="F4" s="1">
        <v>0.206038</v>
      </c>
      <c r="G4" s="1">
        <v>6.9403999999999993E-2</v>
      </c>
      <c r="H4" s="1">
        <v>62.015999999999998</v>
      </c>
      <c r="I4" s="1">
        <v>62.207999999999998</v>
      </c>
      <c r="J4" s="1">
        <v>61.697000000000003</v>
      </c>
      <c r="K4" s="1">
        <v>0.75888699999999998</v>
      </c>
      <c r="L4" s="1">
        <v>6.055E-2</v>
      </c>
      <c r="M4" s="1">
        <v>5.7948E-2</v>
      </c>
      <c r="N4" s="1" t="s">
        <v>30</v>
      </c>
      <c r="O4" s="1">
        <v>1.7496000000000001E-2</v>
      </c>
      <c r="P4" s="1">
        <v>1.289E-3</v>
      </c>
      <c r="Q4" s="1">
        <v>1.266E-3</v>
      </c>
      <c r="R4" s="1" t="s">
        <v>30</v>
      </c>
      <c r="S4" s="1">
        <v>0.69218000000000002</v>
      </c>
      <c r="T4" s="1">
        <v>7.4985999999999997E-2</v>
      </c>
      <c r="U4" s="1">
        <v>7.0573999999999998E-2</v>
      </c>
      <c r="V4" s="1" t="s">
        <v>30</v>
      </c>
      <c r="W4" s="1">
        <v>1.3701E-2</v>
      </c>
      <c r="X4" s="1">
        <v>1.2689999999999999E-3</v>
      </c>
      <c r="Y4" s="1">
        <v>1.245E-3</v>
      </c>
      <c r="Z4" s="1" t="s">
        <v>30</v>
      </c>
      <c r="AA4" s="1">
        <v>0.740842</v>
      </c>
      <c r="AB4" s="1">
        <v>7.3938000000000004E-2</v>
      </c>
      <c r="AC4" s="1">
        <v>7.0055000000000006E-2</v>
      </c>
      <c r="AD4" s="1" t="s">
        <v>30</v>
      </c>
      <c r="AE4" s="1">
        <v>1.4363000000000001E-2</v>
      </c>
      <c r="AF4" s="1">
        <v>1.289E-3</v>
      </c>
      <c r="AG4" s="1">
        <v>1.263E-3</v>
      </c>
      <c r="AH4" s="1" t="s">
        <v>30</v>
      </c>
      <c r="AI4" s="3">
        <v>0.193999</v>
      </c>
      <c r="AJ4" s="3">
        <v>2.3666E-2</v>
      </c>
      <c r="AK4" s="3">
        <v>2.5684999999999999E-2</v>
      </c>
      <c r="AL4" s="1" t="str">
        <f>TRIM(TEXT(AI4,"0.000_);(0.000)"))</f>
        <v>0.194</v>
      </c>
      <c r="AM4" s="1" t="str">
        <f>TRIM(TEXT(AJ4,"0.000_);(0.000)"))</f>
        <v>0.024</v>
      </c>
      <c r="AN4" s="1" t="str">
        <f>TRIM(TEXT(AK4,"0.000_);(0.000)"))</f>
        <v>0.026</v>
      </c>
      <c r="AO4" t="str">
        <f>IF(AM4=AN4,AL4&amp;"±"&amp;AM4,AL4&amp;"^+"&amp;AN4&amp;"_-"&amp;AM4)</f>
        <v>0.194^+0.026_-0.024</v>
      </c>
      <c r="AP4" s="1" t="s">
        <v>30</v>
      </c>
      <c r="AQ4" s="1">
        <v>0.58567000000000002</v>
      </c>
      <c r="AR4" s="1">
        <v>0.11085</v>
      </c>
      <c r="AS4" s="1">
        <v>0.12639600000000001</v>
      </c>
      <c r="AT4" s="1" t="s">
        <v>30</v>
      </c>
      <c r="AU4" s="5">
        <v>0.72960100000000006</v>
      </c>
      <c r="AV4" s="5">
        <v>0.10168099999999999</v>
      </c>
      <c r="AW4" s="5">
        <v>0.118827</v>
      </c>
      <c r="AX4" s="1" t="str">
        <f>TRIM(TEXT(AU4,"0.00_);(0.00)"))</f>
        <v>0.73</v>
      </c>
      <c r="AY4" s="1" t="str">
        <f t="shared" ref="AY4:AZ4" si="7">TRIM(TEXT(AV4,"0.00_);(0.00)"))</f>
        <v>0.10</v>
      </c>
      <c r="AZ4" s="1" t="str">
        <f t="shared" si="7"/>
        <v>0.12</v>
      </c>
      <c r="BA4" t="str">
        <f>IF(AY4=AZ4,AX4&amp;"±"&amp;AY4,AX4&amp;"^+"&amp;AZ4&amp;"_-"&amp;AY4)</f>
        <v>0.73^+0.12_-0.10</v>
      </c>
      <c r="BB4" s="1" t="s">
        <v>30</v>
      </c>
      <c r="BC4" s="1">
        <v>0.14222899999999999</v>
      </c>
      <c r="BD4" s="1">
        <v>4.7093000000000003E-2</v>
      </c>
      <c r="BE4" s="1">
        <f t="shared" si="1"/>
        <v>2.8627963525835867E-2</v>
      </c>
      <c r="BF4" s="1">
        <f t="shared" si="2"/>
        <v>4.9681843373749812</v>
      </c>
      <c r="BG4" s="1">
        <v>4.2139000000000003E-2</v>
      </c>
      <c r="BH4" s="1" t="s">
        <v>30</v>
      </c>
      <c r="BI4" s="6">
        <v>447.24301600000001</v>
      </c>
      <c r="BJ4" s="1">
        <v>441</v>
      </c>
      <c r="BK4" s="3">
        <v>1.0141560000000001</v>
      </c>
      <c r="BL4" s="4">
        <f t="shared" si="3"/>
        <v>6.8146114358971435</v>
      </c>
      <c r="BM4" s="4">
        <f t="shared" si="4"/>
        <v>1.2898042885399601</v>
      </c>
      <c r="BN4" s="4">
        <f t="shared" si="5"/>
        <v>1.4706910496553611</v>
      </c>
      <c r="BO4" s="1" t="str">
        <f>TRIM(TEXT(BL4,"0.0_);(0.0)"))</f>
        <v>6.8</v>
      </c>
      <c r="BP4" s="1" t="str">
        <f t="shared" ref="BP4:BQ4" si="8">TRIM(TEXT(BM4,"0.0_);(0.0)"))</f>
        <v>1.3</v>
      </c>
      <c r="BQ4" s="1" t="str">
        <f t="shared" si="8"/>
        <v>1.5</v>
      </c>
      <c r="BR4" t="str">
        <f>IF(BP4=BQ4,BO4&amp;"±"&amp;BP4,BO4&amp;"^+"&amp;BQ4&amp;"_-"&amp;BP4)</f>
        <v>6.8^+1.5_-1.3</v>
      </c>
      <c r="BS4" s="5">
        <f t="shared" si="6"/>
        <v>1.6549172228664859</v>
      </c>
      <c r="BT4" s="5">
        <f t="shared" si="0"/>
        <v>0.54795447325405811</v>
      </c>
      <c r="BU4" s="5">
        <f t="shared" si="0"/>
        <v>0.33310302325474656</v>
      </c>
      <c r="BV4" s="1" t="str">
        <f>TRIM(TEXT(BS4,"0.00_);(0.00)"))</f>
        <v>1.65</v>
      </c>
      <c r="BW4" s="1" t="str">
        <f t="shared" ref="BW4:BX4" si="9">TRIM(TEXT(BT4,"0.00_);(0.00)"))</f>
        <v>0.55</v>
      </c>
      <c r="BX4" s="1" t="str">
        <f t="shared" si="9"/>
        <v>0.33</v>
      </c>
      <c r="BY4" t="str">
        <f>IF(BW4=BX4,BV4&amp;"±"&amp;BW4,BV4&amp;"^+"&amp;BX4&amp;"_-"&amp;BW4)</f>
        <v>1.65^+0.33_-0.55</v>
      </c>
    </row>
    <row r="5" spans="1:77" x14ac:dyDescent="0.3">
      <c r="A5" t="s">
        <v>34</v>
      </c>
      <c r="B5">
        <v>45.02</v>
      </c>
      <c r="C5">
        <v>25.492701</v>
      </c>
      <c r="D5">
        <v>156.23056</v>
      </c>
      <c r="E5">
        <v>-28.935258999999999</v>
      </c>
      <c r="F5">
        <v>0.24724099999999999</v>
      </c>
      <c r="G5">
        <v>0.133298</v>
      </c>
      <c r="H5">
        <v>26.815999999999999</v>
      </c>
      <c r="I5">
        <v>26.56</v>
      </c>
      <c r="J5">
        <v>27.648</v>
      </c>
      <c r="K5">
        <v>0.69684299999999999</v>
      </c>
      <c r="L5">
        <v>4.5365000000000003E-2</v>
      </c>
      <c r="M5">
        <v>5.4928999999999999E-2</v>
      </c>
      <c r="N5" t="s">
        <v>30</v>
      </c>
      <c r="O5">
        <v>2.4469000000000001E-2</v>
      </c>
      <c r="P5">
        <v>1.3730000000000001E-3</v>
      </c>
      <c r="Q5">
        <v>1.175E-3</v>
      </c>
      <c r="R5" t="s">
        <v>28</v>
      </c>
      <c r="S5">
        <v>0.65003299999999997</v>
      </c>
      <c r="T5">
        <v>4.8457E-2</v>
      </c>
      <c r="U5">
        <v>6.2850000000000003E-2</v>
      </c>
      <c r="V5" t="s">
        <v>30</v>
      </c>
      <c r="W5">
        <v>2.1579000000000001E-2</v>
      </c>
      <c r="X5">
        <v>1.2570000000000001E-3</v>
      </c>
      <c r="Y5">
        <v>1.1130000000000001E-3</v>
      </c>
      <c r="Z5" t="s">
        <v>30</v>
      </c>
      <c r="AA5">
        <v>0.56941200000000003</v>
      </c>
      <c r="AB5">
        <v>4.9561000000000001E-2</v>
      </c>
      <c r="AC5">
        <v>5.3519999999999998E-2</v>
      </c>
      <c r="AD5" t="s">
        <v>30</v>
      </c>
      <c r="AE5">
        <v>1.8946000000000001E-2</v>
      </c>
      <c r="AF5">
        <v>1.222E-3</v>
      </c>
      <c r="AG5">
        <v>8.2200000000000003E-4</v>
      </c>
      <c r="AH5" t="s">
        <v>30</v>
      </c>
      <c r="AI5">
        <v>0.22</v>
      </c>
      <c r="AJ5">
        <v>1.6209999999999999E-2</v>
      </c>
      <c r="AK5">
        <v>1.5685000000000001E-2</v>
      </c>
      <c r="AP5" t="s">
        <v>30</v>
      </c>
      <c r="AQ5">
        <v>0.85003799999999996</v>
      </c>
      <c r="AR5">
        <v>0.13381000000000001</v>
      </c>
      <c r="AS5">
        <v>0.13595599999999999</v>
      </c>
      <c r="AT5" t="s">
        <v>30</v>
      </c>
      <c r="AU5">
        <v>0.96079000000000003</v>
      </c>
      <c r="AV5">
        <v>0.237986</v>
      </c>
      <c r="AW5">
        <v>0.32593299999999997</v>
      </c>
      <c r="BB5" t="s">
        <v>30</v>
      </c>
      <c r="BC5">
        <v>8.3939E-2</v>
      </c>
      <c r="BD5">
        <v>4.929E-2</v>
      </c>
      <c r="BE5">
        <f t="shared" si="1"/>
        <v>2.9963525835866263E-2</v>
      </c>
      <c r="BF5">
        <f t="shared" si="2"/>
        <v>2.8013725907892066</v>
      </c>
      <c r="BG5">
        <v>4.9742000000000001E-2</v>
      </c>
      <c r="BH5" t="s">
        <v>30</v>
      </c>
      <c r="BI5" s="7">
        <v>297.26423599999998</v>
      </c>
      <c r="BJ5">
        <v>269</v>
      </c>
      <c r="BK5" s="2">
        <v>1.1050720000000001</v>
      </c>
      <c r="BL5">
        <f t="shared" si="3"/>
        <v>9.8906870349294582</v>
      </c>
      <c r="BM5">
        <f t="shared" si="4"/>
        <v>1.5569572561978535</v>
      </c>
      <c r="BN5">
        <f t="shared" si="5"/>
        <v>1.5819272156313828</v>
      </c>
      <c r="BS5">
        <f t="shared" si="6"/>
        <v>0.97667913555034458</v>
      </c>
      <c r="BT5">
        <f t="shared" si="0"/>
        <v>0.573517847380556</v>
      </c>
      <c r="BU5">
        <f t="shared" si="0"/>
        <v>0.34864306831644742</v>
      </c>
    </row>
    <row r="6" spans="1:77" x14ac:dyDescent="0.3">
      <c r="A6" t="s">
        <v>35</v>
      </c>
      <c r="B6">
        <v>130.95961</v>
      </c>
      <c r="C6">
        <v>7.9424919999999997</v>
      </c>
      <c r="D6">
        <v>218.79638700000001</v>
      </c>
      <c r="E6">
        <v>28.566799</v>
      </c>
      <c r="F6">
        <v>0.22593199999999999</v>
      </c>
      <c r="G6">
        <v>3.0471999999999999E-2</v>
      </c>
      <c r="H6">
        <v>27.776</v>
      </c>
      <c r="I6">
        <v>30.335999999999999</v>
      </c>
      <c r="J6">
        <v>28.352</v>
      </c>
      <c r="K6">
        <v>0.88712000000000002</v>
      </c>
      <c r="L6">
        <v>4.4984999999999997E-2</v>
      </c>
      <c r="M6">
        <v>4.4756999999999998E-2</v>
      </c>
      <c r="N6" t="s">
        <v>27</v>
      </c>
      <c r="O6">
        <v>3.1654000000000002E-2</v>
      </c>
      <c r="P6">
        <v>1.4E-3</v>
      </c>
      <c r="Q6">
        <v>2.0539999999999998E-3</v>
      </c>
      <c r="R6" t="s">
        <v>30</v>
      </c>
      <c r="S6">
        <v>0.85971799999999998</v>
      </c>
      <c r="T6">
        <v>5.8095000000000001E-2</v>
      </c>
      <c r="U6">
        <v>5.1602000000000002E-2</v>
      </c>
      <c r="V6" t="s">
        <v>27</v>
      </c>
      <c r="W6">
        <v>2.3639E-2</v>
      </c>
      <c r="X6">
        <v>1.23E-3</v>
      </c>
      <c r="Y6">
        <v>1.921E-3</v>
      </c>
      <c r="Z6" t="s">
        <v>30</v>
      </c>
      <c r="AA6">
        <v>0.85055000000000003</v>
      </c>
      <c r="AB6">
        <v>4.9224999999999998E-2</v>
      </c>
      <c r="AC6">
        <v>6.9835999999999995E-2</v>
      </c>
      <c r="AD6" t="s">
        <v>30</v>
      </c>
      <c r="AE6">
        <v>2.3875E-2</v>
      </c>
      <c r="AF6">
        <v>1.266E-3</v>
      </c>
      <c r="AG6">
        <v>1.946E-3</v>
      </c>
      <c r="AH6" t="s">
        <v>30</v>
      </c>
      <c r="AI6">
        <v>0.22276000000000001</v>
      </c>
      <c r="AJ6">
        <v>1.6811E-2</v>
      </c>
      <c r="AK6">
        <v>2.0445000000000001E-2</v>
      </c>
      <c r="AP6" t="s">
        <v>30</v>
      </c>
      <c r="AQ6">
        <v>0.60691600000000001</v>
      </c>
      <c r="AR6">
        <v>9.3776999999999999E-2</v>
      </c>
      <c r="AS6">
        <v>0.133963</v>
      </c>
      <c r="AT6" t="s">
        <v>30</v>
      </c>
      <c r="AU6">
        <v>1.0776749999999999</v>
      </c>
      <c r="AV6">
        <v>1.0776749999999999</v>
      </c>
      <c r="AW6">
        <v>-1.0776749999999999</v>
      </c>
      <c r="BB6" t="s">
        <v>31</v>
      </c>
      <c r="BC6">
        <v>0</v>
      </c>
      <c r="BD6">
        <v>0</v>
      </c>
      <c r="BE6">
        <f t="shared" si="1"/>
        <v>0</v>
      </c>
      <c r="BF6">
        <f t="shared" si="2"/>
        <v>0</v>
      </c>
      <c r="BG6">
        <v>0</v>
      </c>
      <c r="BH6" t="s">
        <v>36</v>
      </c>
      <c r="BI6" s="7">
        <v>302.04512499999998</v>
      </c>
      <c r="BJ6">
        <v>293</v>
      </c>
      <c r="BK6" s="2">
        <v>1.0308710000000001</v>
      </c>
      <c r="BL6">
        <f t="shared" si="3"/>
        <v>7.0618210156384151</v>
      </c>
      <c r="BM6">
        <f t="shared" si="4"/>
        <v>1.0911499933821545</v>
      </c>
      <c r="BN6">
        <f t="shared" si="5"/>
        <v>1.5587375002767583</v>
      </c>
      <c r="BS6">
        <f t="shared" si="6"/>
        <v>0</v>
      </c>
      <c r="BT6">
        <f t="shared" si="0"/>
        <v>0</v>
      </c>
      <c r="BU6">
        <f t="shared" si="0"/>
        <v>0</v>
      </c>
    </row>
    <row r="7" spans="1:77" s="1" customFormat="1" x14ac:dyDescent="0.3">
      <c r="A7" s="1" t="s">
        <v>37</v>
      </c>
      <c r="B7" s="1">
        <v>138.88855000000001</v>
      </c>
      <c r="C7" s="1">
        <v>27.297318000000001</v>
      </c>
      <c r="D7" s="1">
        <v>199.63705400000001</v>
      </c>
      <c r="E7" s="1">
        <v>42.400494000000002</v>
      </c>
      <c r="F7" s="1">
        <v>0.21801400000000001</v>
      </c>
      <c r="G7" s="1">
        <v>1.9400000000000001E-2</v>
      </c>
      <c r="H7" s="1">
        <v>41.856000000000002</v>
      </c>
      <c r="I7" s="1">
        <v>44.287999999999997</v>
      </c>
      <c r="J7" s="1">
        <v>44.48</v>
      </c>
      <c r="K7" s="1">
        <v>0.80642999999999998</v>
      </c>
      <c r="L7" s="1">
        <v>3.5120999999999999E-2</v>
      </c>
      <c r="M7" s="1">
        <v>3.0825999999999999E-2</v>
      </c>
      <c r="N7" s="1" t="s">
        <v>30</v>
      </c>
      <c r="O7" s="1">
        <v>3.3869999999999997E-2</v>
      </c>
      <c r="P7" s="1">
        <v>1.9139999999999999E-3</v>
      </c>
      <c r="Q7" s="1">
        <v>9.19E-4</v>
      </c>
      <c r="R7" s="1" t="s">
        <v>30</v>
      </c>
      <c r="S7" s="1">
        <v>0.79484699999999997</v>
      </c>
      <c r="T7" s="1">
        <v>3.9472E-2</v>
      </c>
      <c r="U7" s="1">
        <v>3.5872000000000001E-2</v>
      </c>
      <c r="V7" s="1" t="s">
        <v>30</v>
      </c>
      <c r="W7" s="1">
        <v>2.7177E-2</v>
      </c>
      <c r="X7" s="1">
        <v>1.8630000000000001E-3</v>
      </c>
      <c r="Y7" s="1">
        <v>8.25E-4</v>
      </c>
      <c r="Z7" s="1" t="s">
        <v>30</v>
      </c>
      <c r="AA7" s="1">
        <v>0.76683699999999999</v>
      </c>
      <c r="AB7" s="1">
        <v>3.9551999999999997E-2</v>
      </c>
      <c r="AC7" s="1">
        <v>3.6347999999999998E-2</v>
      </c>
      <c r="AD7" s="1" t="s">
        <v>30</v>
      </c>
      <c r="AE7" s="1">
        <v>2.6030999999999999E-2</v>
      </c>
      <c r="AF7" s="1">
        <v>1.8339999999999999E-3</v>
      </c>
      <c r="AG7" s="1">
        <v>8.03E-4</v>
      </c>
      <c r="AH7" s="1" t="s">
        <v>30</v>
      </c>
      <c r="AI7" s="3">
        <v>0.18085300000000001</v>
      </c>
      <c r="AJ7" s="3">
        <v>1.9244000000000001E-2</v>
      </c>
      <c r="AK7" s="6">
        <v>8.3000000000000001E-3</v>
      </c>
      <c r="AL7" s="1" t="str">
        <f>TRIM(TEXT(AI7,"0.000_);(0.000)"))</f>
        <v>0.181</v>
      </c>
      <c r="AM7" s="1" t="str">
        <f>TRIM(TEXT(AJ7,"0.000_);(0.000)"))</f>
        <v>0.019</v>
      </c>
      <c r="AN7" s="1" t="str">
        <f>TRIM(TEXT(AK7,"0.0000_);(0.0000)"))</f>
        <v>0.0083</v>
      </c>
      <c r="AO7" t="str">
        <f>IF(AM7=AN7,AL7&amp;"±"&amp;AM7,AL7&amp;"^+"&amp;AN7&amp;"_-"&amp;AM7)</f>
        <v>0.181^+0.0083_-0.019</v>
      </c>
      <c r="AP7" s="1" t="s">
        <v>30</v>
      </c>
      <c r="AQ7" s="1">
        <v>0.78864699999999999</v>
      </c>
      <c r="AR7" s="1">
        <v>0.10056900000000001</v>
      </c>
      <c r="AS7" s="1">
        <v>0.102031</v>
      </c>
      <c r="AT7" s="1" t="s">
        <v>28</v>
      </c>
      <c r="AU7" s="5">
        <v>0.85066200000000003</v>
      </c>
      <c r="AV7" s="5">
        <v>0.155472</v>
      </c>
      <c r="AW7" s="5">
        <v>0.20050200000000001</v>
      </c>
      <c r="AX7" s="1" t="str">
        <f>TRIM(TEXT(AU7,"0.00_);(0.00)"))</f>
        <v>0.85</v>
      </c>
      <c r="AY7" s="1" t="str">
        <f t="shared" ref="AY7:AZ7" si="10">TRIM(TEXT(AV7,"0.00_);(0.00)"))</f>
        <v>0.16</v>
      </c>
      <c r="AZ7" s="1" t="str">
        <f t="shared" si="10"/>
        <v>0.20</v>
      </c>
      <c r="BA7" t="str">
        <f>IF(AY7=AZ7,AX7&amp;"±"&amp;AY7,AX7&amp;"^+"&amp;AZ7&amp;"_-"&amp;AY7)</f>
        <v>0.85^+0.20_-0.16</v>
      </c>
      <c r="BB7" s="1" t="s">
        <v>30</v>
      </c>
      <c r="BC7" s="1">
        <v>8.2591999999999999E-2</v>
      </c>
      <c r="BD7" s="1">
        <v>4.4031000000000001E-2</v>
      </c>
      <c r="BE7" s="1">
        <f t="shared" si="1"/>
        <v>2.6766565349544073E-2</v>
      </c>
      <c r="BF7" s="1">
        <f t="shared" si="2"/>
        <v>3.0856405714155937</v>
      </c>
      <c r="BG7" s="1">
        <v>4.3639999999999998E-2</v>
      </c>
      <c r="BH7" s="1" t="s">
        <v>30</v>
      </c>
      <c r="BI7" s="6">
        <v>464.51329399999997</v>
      </c>
      <c r="BJ7" s="1">
        <v>421</v>
      </c>
      <c r="BK7" s="3">
        <v>1.1033569999999999</v>
      </c>
      <c r="BL7" s="4">
        <f t="shared" si="3"/>
        <v>9.1763670071643997</v>
      </c>
      <c r="BM7" s="4">
        <f t="shared" si="4"/>
        <v>1.1701788677868763</v>
      </c>
      <c r="BN7" s="4">
        <f t="shared" si="5"/>
        <v>1.1871900889853013</v>
      </c>
      <c r="BO7" s="1" t="str">
        <f>TRIM(TEXT(BL7,"0.0_);(0.0)"))</f>
        <v>9.2</v>
      </c>
      <c r="BP7" s="1" t="str">
        <f t="shared" ref="BP7:BQ7" si="11">TRIM(TEXT(BM7,"0.0_);(0.0)"))</f>
        <v>1.2</v>
      </c>
      <c r="BQ7" s="1" t="str">
        <f t="shared" si="11"/>
        <v>1.2</v>
      </c>
      <c r="BR7" t="str">
        <f>IF(BP7=BQ7,BO7&amp;"±"&amp;BP7,BO7&amp;"^+"&amp;BQ7&amp;"_-"&amp;BP7)</f>
        <v>9.2±1.2</v>
      </c>
      <c r="BS7" s="5">
        <f t="shared" si="6"/>
        <v>0.96100600630665201</v>
      </c>
      <c r="BT7" s="5">
        <f t="shared" si="0"/>
        <v>0.51232632051152893</v>
      </c>
      <c r="BU7" s="5">
        <f t="shared" si="0"/>
        <v>0.31144457173953122</v>
      </c>
      <c r="BV7" s="1" t="str">
        <f>TRIM(TEXT(BS7,"0.00_);(0.00)"))</f>
        <v>0.96</v>
      </c>
      <c r="BW7" s="1" t="str">
        <f t="shared" ref="BW7:BX7" si="12">TRIM(TEXT(BT7,"0.00_);(0.00)"))</f>
        <v>0.51</v>
      </c>
      <c r="BX7" s="1" t="str">
        <f t="shared" si="12"/>
        <v>0.31</v>
      </c>
      <c r="BY7" t="str">
        <f>IF(BW7=BX7,BV7&amp;"±"&amp;BW7,BV7&amp;"^+"&amp;BX7&amp;"_-"&amp;BW7)</f>
        <v>0.96^+0.31_-0.51</v>
      </c>
    </row>
    <row r="8" spans="1:77" x14ac:dyDescent="0.3">
      <c r="A8" t="s">
        <v>38</v>
      </c>
      <c r="B8">
        <v>149.68128999999999</v>
      </c>
      <c r="C8">
        <v>21.583582</v>
      </c>
      <c r="D8">
        <v>211.294601</v>
      </c>
      <c r="E8">
        <v>50.464973000000001</v>
      </c>
      <c r="F8">
        <v>0.24407799999999999</v>
      </c>
      <c r="G8">
        <v>2.0929E-2</v>
      </c>
      <c r="H8">
        <v>68.415999999999997</v>
      </c>
      <c r="I8">
        <v>68.927999999999997</v>
      </c>
      <c r="J8">
        <v>68.608999999999995</v>
      </c>
      <c r="K8">
        <v>0.898733</v>
      </c>
      <c r="L8">
        <v>4.2550999999999999E-2</v>
      </c>
      <c r="M8">
        <v>4.3906000000000001E-2</v>
      </c>
      <c r="N8" t="s">
        <v>27</v>
      </c>
      <c r="O8">
        <v>2.7099999999999999E-2</v>
      </c>
      <c r="P8">
        <v>8.6700000000000004E-4</v>
      </c>
      <c r="Q8">
        <v>1.3090000000000001E-3</v>
      </c>
      <c r="R8" t="s">
        <v>30</v>
      </c>
      <c r="S8">
        <v>0.84706000000000004</v>
      </c>
      <c r="T8">
        <v>4.7815000000000003E-2</v>
      </c>
      <c r="U8">
        <v>5.3963999999999998E-2</v>
      </c>
      <c r="V8" t="s">
        <v>27</v>
      </c>
      <c r="W8">
        <v>2.0729000000000001E-2</v>
      </c>
      <c r="X8">
        <v>7.9199999999999995E-4</v>
      </c>
      <c r="Y8">
        <v>1.2669999999999999E-3</v>
      </c>
      <c r="Z8" t="s">
        <v>30</v>
      </c>
      <c r="AA8">
        <v>0.85001499999999997</v>
      </c>
      <c r="AB8">
        <v>4.8349999999999997E-2</v>
      </c>
      <c r="AC8">
        <v>5.4672999999999999E-2</v>
      </c>
      <c r="AD8" t="s">
        <v>27</v>
      </c>
      <c r="AE8">
        <v>2.0975000000000001E-2</v>
      </c>
      <c r="AF8">
        <v>8.0900000000000004E-4</v>
      </c>
      <c r="AG8">
        <v>1.2869999999999999E-3</v>
      </c>
      <c r="AH8" t="s">
        <v>27</v>
      </c>
      <c r="AI8">
        <v>0.200628</v>
      </c>
      <c r="AJ8">
        <v>7.8150000000000008E-3</v>
      </c>
      <c r="AK8">
        <v>9.7549999999999998E-3</v>
      </c>
      <c r="AP8" t="s">
        <v>30</v>
      </c>
      <c r="AQ8">
        <v>0.81337599999999999</v>
      </c>
      <c r="AR8">
        <v>9.3445E-2</v>
      </c>
      <c r="AS8">
        <v>9.3020000000000005E-2</v>
      </c>
      <c r="AT8" t="s">
        <v>30</v>
      </c>
      <c r="AU8">
        <v>0.69365699999999997</v>
      </c>
      <c r="AV8">
        <v>0.69365699999999997</v>
      </c>
      <c r="AW8">
        <v>-0.69365699999999997</v>
      </c>
      <c r="BB8" t="s">
        <v>31</v>
      </c>
      <c r="BC8">
        <v>0</v>
      </c>
      <c r="BD8">
        <v>0</v>
      </c>
      <c r="BE8">
        <f t="shared" si="1"/>
        <v>0</v>
      </c>
      <c r="BF8">
        <f t="shared" si="2"/>
        <v>0</v>
      </c>
      <c r="BG8">
        <v>0</v>
      </c>
      <c r="BH8" t="s">
        <v>31</v>
      </c>
      <c r="BI8" s="7">
        <v>528.99554499999999</v>
      </c>
      <c r="BJ8">
        <v>496</v>
      </c>
      <c r="BK8" s="2">
        <v>1.0665230000000001</v>
      </c>
      <c r="BL8">
        <f t="shared" si="3"/>
        <v>9.4641033197607438</v>
      </c>
      <c r="BM8">
        <f t="shared" si="4"/>
        <v>1.0872869800867528</v>
      </c>
      <c r="BN8">
        <f t="shared" si="5"/>
        <v>1.0823418576453503</v>
      </c>
      <c r="BS8">
        <f t="shared" si="6"/>
        <v>0</v>
      </c>
      <c r="BT8">
        <f t="shared" si="0"/>
        <v>0</v>
      </c>
      <c r="BU8">
        <f t="shared" si="0"/>
        <v>0</v>
      </c>
    </row>
    <row r="9" spans="1:77" x14ac:dyDescent="0.3">
      <c r="A9" t="s">
        <v>39</v>
      </c>
      <c r="B9">
        <v>154.81762699999999</v>
      </c>
      <c r="C9">
        <v>1.406935</v>
      </c>
      <c r="D9">
        <v>241.62309300000001</v>
      </c>
      <c r="E9">
        <v>45.390067999999999</v>
      </c>
      <c r="F9">
        <v>0.205202</v>
      </c>
      <c r="G9">
        <v>2.1902000000000001E-2</v>
      </c>
      <c r="H9">
        <v>28.8</v>
      </c>
      <c r="I9">
        <v>28.928000000000001</v>
      </c>
      <c r="J9">
        <v>29.12</v>
      </c>
      <c r="K9">
        <v>0.818496</v>
      </c>
      <c r="L9">
        <v>7.5037999999999994E-2</v>
      </c>
      <c r="M9">
        <v>7.2128999999999999E-2</v>
      </c>
      <c r="N9" t="s">
        <v>30</v>
      </c>
      <c r="O9">
        <v>2.5488E-2</v>
      </c>
      <c r="P9">
        <v>2.1020000000000001E-3</v>
      </c>
      <c r="Q9">
        <v>2.0669999999999998E-3</v>
      </c>
      <c r="R9" t="s">
        <v>30</v>
      </c>
      <c r="S9">
        <v>0.82794800000000002</v>
      </c>
      <c r="T9">
        <v>4.1038999999999999E-2</v>
      </c>
      <c r="U9">
        <v>7.6760999999999996E-2</v>
      </c>
      <c r="V9" t="s">
        <v>28</v>
      </c>
      <c r="W9">
        <v>2.2074E-2</v>
      </c>
      <c r="X9">
        <v>1.9840000000000001E-3</v>
      </c>
      <c r="Y9">
        <v>1.9559999999999998E-3</v>
      </c>
      <c r="Z9" t="s">
        <v>30</v>
      </c>
      <c r="AA9">
        <v>0.85610900000000001</v>
      </c>
      <c r="AB9">
        <v>3.7426000000000001E-2</v>
      </c>
      <c r="AC9">
        <v>7.1497000000000005E-2</v>
      </c>
      <c r="AD9" t="s">
        <v>28</v>
      </c>
      <c r="AE9">
        <v>2.3355999999999998E-2</v>
      </c>
      <c r="AF9">
        <v>1.941E-3</v>
      </c>
      <c r="AG9">
        <v>1.9189999999999999E-3</v>
      </c>
      <c r="AH9" t="s">
        <v>30</v>
      </c>
      <c r="AI9">
        <v>0.202297</v>
      </c>
      <c r="AJ9">
        <v>1.3653999999999999E-2</v>
      </c>
      <c r="AK9">
        <v>1.5748000000000002E-2</v>
      </c>
      <c r="AP9" t="s">
        <v>30</v>
      </c>
      <c r="AQ9">
        <v>0.72000200000000003</v>
      </c>
      <c r="AR9">
        <v>0.13735600000000001</v>
      </c>
      <c r="AS9">
        <v>0.141235</v>
      </c>
      <c r="AT9" t="s">
        <v>30</v>
      </c>
      <c r="AU9">
        <v>0.69365500000000002</v>
      </c>
      <c r="AV9">
        <v>0.69365500000000002</v>
      </c>
      <c r="AW9">
        <v>-0.69365500000000002</v>
      </c>
      <c r="BB9" t="s">
        <v>31</v>
      </c>
      <c r="BC9">
        <v>0</v>
      </c>
      <c r="BD9">
        <v>0</v>
      </c>
      <c r="BE9">
        <f t="shared" si="1"/>
        <v>0</v>
      </c>
      <c r="BF9">
        <f t="shared" si="2"/>
        <v>0</v>
      </c>
      <c r="BG9">
        <v>0</v>
      </c>
      <c r="BH9" t="s">
        <v>31</v>
      </c>
      <c r="BI9" s="7">
        <v>308.91619500000002</v>
      </c>
      <c r="BJ9">
        <v>280</v>
      </c>
      <c r="BK9" s="2">
        <v>1.103272</v>
      </c>
      <c r="BL9">
        <f t="shared" si="3"/>
        <v>8.3776424660112614</v>
      </c>
      <c r="BM9">
        <f t="shared" si="4"/>
        <v>1.5982170307324741</v>
      </c>
      <c r="BN9">
        <f t="shared" si="5"/>
        <v>1.6433514541447112</v>
      </c>
      <c r="BS9">
        <f t="shared" si="6"/>
        <v>0</v>
      </c>
      <c r="BT9">
        <f t="shared" si="0"/>
        <v>0</v>
      </c>
      <c r="BU9">
        <f t="shared" si="0"/>
        <v>0</v>
      </c>
    </row>
    <row r="10" spans="1:77" x14ac:dyDescent="0.3">
      <c r="A10" t="s">
        <v>40</v>
      </c>
      <c r="B10">
        <v>161.936554</v>
      </c>
      <c r="C10">
        <v>21.944849000000001</v>
      </c>
      <c r="D10">
        <v>216.56044</v>
      </c>
      <c r="E10">
        <v>61.470714999999998</v>
      </c>
      <c r="F10">
        <v>0.36682700000000001</v>
      </c>
      <c r="G10">
        <v>1.1030999999999999E-2</v>
      </c>
      <c r="H10">
        <v>47.167999999999999</v>
      </c>
      <c r="I10">
        <v>48.32</v>
      </c>
      <c r="J10">
        <v>48.448999999999998</v>
      </c>
      <c r="K10">
        <v>0.84614699999999998</v>
      </c>
      <c r="L10">
        <v>5.5794999999999997E-2</v>
      </c>
      <c r="M10">
        <v>5.4414999999999998E-2</v>
      </c>
      <c r="N10" t="s">
        <v>30</v>
      </c>
      <c r="O10">
        <v>2.6313E-2</v>
      </c>
      <c r="P10">
        <v>1.629E-3</v>
      </c>
      <c r="Q10">
        <v>1.616E-3</v>
      </c>
      <c r="R10" t="s">
        <v>30</v>
      </c>
      <c r="S10">
        <v>0.80631799999999998</v>
      </c>
      <c r="T10">
        <v>6.0068999999999997E-2</v>
      </c>
      <c r="U10">
        <v>5.8302E-2</v>
      </c>
      <c r="V10" t="s">
        <v>30</v>
      </c>
      <c r="W10">
        <v>2.2431E-2</v>
      </c>
      <c r="X10">
        <v>1.555E-3</v>
      </c>
      <c r="Y10">
        <v>1.547E-3</v>
      </c>
      <c r="Z10" t="s">
        <v>30</v>
      </c>
      <c r="AA10">
        <v>0.77865099999999998</v>
      </c>
      <c r="AB10">
        <v>6.5121999999999999E-2</v>
      </c>
      <c r="AC10">
        <v>6.2858999999999998E-2</v>
      </c>
      <c r="AD10" t="s">
        <v>30</v>
      </c>
      <c r="AE10">
        <v>2.1174999999999999E-2</v>
      </c>
      <c r="AF10">
        <v>1.5690000000000001E-3</v>
      </c>
      <c r="AG10">
        <v>1.555E-3</v>
      </c>
      <c r="AH10" t="s">
        <v>30</v>
      </c>
      <c r="AI10">
        <v>0.19687099999999999</v>
      </c>
      <c r="AJ10">
        <v>8.8979999999999997E-3</v>
      </c>
      <c r="AK10">
        <v>1.0097E-2</v>
      </c>
      <c r="AP10" t="s">
        <v>30</v>
      </c>
      <c r="AQ10">
        <v>0.86692899999999995</v>
      </c>
      <c r="AR10">
        <v>0.107808</v>
      </c>
      <c r="AS10">
        <v>0.107192</v>
      </c>
      <c r="AT10" t="s">
        <v>30</v>
      </c>
      <c r="AU10">
        <v>0.69365500000000002</v>
      </c>
      <c r="AV10">
        <v>0.69365500000000002</v>
      </c>
      <c r="AW10">
        <v>-0.69365500000000002</v>
      </c>
      <c r="BB10" t="s">
        <v>31</v>
      </c>
      <c r="BC10">
        <v>0</v>
      </c>
      <c r="BD10">
        <v>0</v>
      </c>
      <c r="BE10">
        <f t="shared" si="1"/>
        <v>0</v>
      </c>
      <c r="BF10">
        <f t="shared" si="2"/>
        <v>0</v>
      </c>
      <c r="BG10">
        <v>0</v>
      </c>
      <c r="BH10" t="s">
        <v>31</v>
      </c>
      <c r="BI10" s="7">
        <v>465.65359000000001</v>
      </c>
      <c r="BJ10">
        <v>412</v>
      </c>
      <c r="BK10" s="2">
        <v>1.1302270000000001</v>
      </c>
      <c r="BL10">
        <f t="shared" si="3"/>
        <v>10.087223654124122</v>
      </c>
      <c r="BM10">
        <f t="shared" si="4"/>
        <v>1.2544088474417321</v>
      </c>
      <c r="BN10">
        <f t="shared" si="5"/>
        <v>1.2472413287972519</v>
      </c>
      <c r="BS10">
        <f t="shared" si="6"/>
        <v>0</v>
      </c>
      <c r="BT10">
        <f t="shared" si="0"/>
        <v>0</v>
      </c>
      <c r="BU10">
        <f t="shared" si="0"/>
        <v>0</v>
      </c>
    </row>
    <row r="11" spans="1:77" x14ac:dyDescent="0.3">
      <c r="A11" t="s">
        <v>41</v>
      </c>
      <c r="B11">
        <v>177.54394500000001</v>
      </c>
      <c r="C11">
        <v>7.1505010000000002</v>
      </c>
      <c r="D11">
        <v>264.09970099999998</v>
      </c>
      <c r="E11">
        <v>65.293937999999997</v>
      </c>
      <c r="F11">
        <v>0.33672400000000002</v>
      </c>
      <c r="G11">
        <v>1.7595E-2</v>
      </c>
      <c r="H11">
        <v>19.391999999999999</v>
      </c>
      <c r="I11">
        <v>23.297000000000001</v>
      </c>
      <c r="J11">
        <v>21.184000000000001</v>
      </c>
      <c r="K11">
        <v>0.78504499999999999</v>
      </c>
      <c r="L11">
        <v>6.1692999999999998E-2</v>
      </c>
      <c r="M11">
        <v>5.9776000000000003E-2</v>
      </c>
      <c r="N11" t="s">
        <v>30</v>
      </c>
      <c r="O11">
        <v>3.8359999999999998E-2</v>
      </c>
      <c r="P11">
        <v>2.7000000000000001E-3</v>
      </c>
      <c r="Q11">
        <v>2.6830000000000001E-3</v>
      </c>
      <c r="R11" t="s">
        <v>30</v>
      </c>
      <c r="S11">
        <v>0.85123199999999999</v>
      </c>
      <c r="T11">
        <v>6.4780000000000004E-2</v>
      </c>
      <c r="U11">
        <v>6.2702999999999995E-2</v>
      </c>
      <c r="V11" t="s">
        <v>30</v>
      </c>
      <c r="W11">
        <v>3.2481000000000003E-2</v>
      </c>
      <c r="X11">
        <v>2.4020000000000001E-3</v>
      </c>
      <c r="Y11">
        <v>2.382E-3</v>
      </c>
      <c r="Z11" t="s">
        <v>30</v>
      </c>
      <c r="AA11">
        <v>0.82942700000000003</v>
      </c>
      <c r="AB11">
        <v>7.0523000000000002E-2</v>
      </c>
      <c r="AC11">
        <v>6.8040000000000003E-2</v>
      </c>
      <c r="AD11" t="s">
        <v>30</v>
      </c>
      <c r="AE11">
        <v>3.1802999999999998E-2</v>
      </c>
      <c r="AF11">
        <v>2.5219999999999999E-3</v>
      </c>
      <c r="AG11">
        <v>2.4949999999999998E-3</v>
      </c>
      <c r="AH11" t="s">
        <v>30</v>
      </c>
      <c r="AI11">
        <v>0.20422799999999999</v>
      </c>
      <c r="AJ11">
        <v>1.5365E-2</v>
      </c>
      <c r="AK11">
        <v>1.5275E-2</v>
      </c>
      <c r="AP11" t="s">
        <v>30</v>
      </c>
      <c r="AQ11">
        <v>0.88057799999999997</v>
      </c>
      <c r="AR11">
        <v>0.16802700000000001</v>
      </c>
      <c r="AS11">
        <v>0.17493900000000001</v>
      </c>
      <c r="AT11" t="s">
        <v>30</v>
      </c>
      <c r="AU11">
        <v>1.0073430000000001</v>
      </c>
      <c r="AV11">
        <v>1.0073430000000001</v>
      </c>
      <c r="AW11">
        <v>-1.0073430000000001</v>
      </c>
      <c r="BB11" t="s">
        <v>31</v>
      </c>
      <c r="BC11">
        <v>0</v>
      </c>
      <c r="BD11">
        <v>0</v>
      </c>
      <c r="BE11">
        <f t="shared" si="1"/>
        <v>0</v>
      </c>
      <c r="BF11">
        <f t="shared" si="2"/>
        <v>0</v>
      </c>
      <c r="BG11">
        <v>0</v>
      </c>
      <c r="BH11" t="s">
        <v>31</v>
      </c>
      <c r="BI11" s="7">
        <v>254.15792500000001</v>
      </c>
      <c r="BJ11">
        <v>268</v>
      </c>
      <c r="BK11" s="2">
        <v>0.94835000000000003</v>
      </c>
      <c r="BL11">
        <f t="shared" si="3"/>
        <v>10.246037715777545</v>
      </c>
      <c r="BM11">
        <f t="shared" si="4"/>
        <v>1.9550919728507341</v>
      </c>
      <c r="BN11">
        <f t="shared" si="5"/>
        <v>2.0355171171212638</v>
      </c>
      <c r="BS11">
        <f t="shared" si="6"/>
        <v>0</v>
      </c>
      <c r="BT11">
        <f t="shared" si="0"/>
        <v>0</v>
      </c>
      <c r="BU11">
        <f t="shared" si="0"/>
        <v>0</v>
      </c>
    </row>
    <row r="12" spans="1:77" x14ac:dyDescent="0.3">
      <c r="A12" t="s">
        <v>42</v>
      </c>
      <c r="B12">
        <v>352.77685500000001</v>
      </c>
      <c r="C12">
        <v>9.2603069999999992</v>
      </c>
      <c r="D12">
        <v>92.015609999999995</v>
      </c>
      <c r="E12">
        <v>-48.729579999999999</v>
      </c>
      <c r="F12">
        <v>0.10223</v>
      </c>
      <c r="G12">
        <v>4.8978000000000001E-2</v>
      </c>
      <c r="H12">
        <v>18.239999999999998</v>
      </c>
      <c r="I12">
        <v>20.736000000000001</v>
      </c>
      <c r="J12">
        <v>19.391999999999999</v>
      </c>
      <c r="K12">
        <v>0.777258</v>
      </c>
      <c r="L12">
        <v>4.7135999999999997E-2</v>
      </c>
      <c r="M12">
        <v>5.8455E-2</v>
      </c>
      <c r="N12" t="s">
        <v>30</v>
      </c>
      <c r="O12">
        <v>3.6155E-2</v>
      </c>
      <c r="P12">
        <v>3.1150000000000001E-3</v>
      </c>
      <c r="Q12">
        <v>1.583E-3</v>
      </c>
      <c r="R12" t="s">
        <v>30</v>
      </c>
      <c r="S12">
        <v>0.74049500000000001</v>
      </c>
      <c r="T12">
        <v>5.0629E-2</v>
      </c>
      <c r="U12">
        <v>6.9134000000000001E-2</v>
      </c>
      <c r="V12" t="s">
        <v>30</v>
      </c>
      <c r="W12">
        <v>2.8964E-2</v>
      </c>
      <c r="X12">
        <v>3.1020000000000002E-3</v>
      </c>
      <c r="Y12">
        <v>1.1310000000000001E-3</v>
      </c>
      <c r="Z12" t="s">
        <v>28</v>
      </c>
      <c r="AA12">
        <v>0.76455600000000001</v>
      </c>
      <c r="AB12">
        <v>4.9306000000000003E-2</v>
      </c>
      <c r="AC12">
        <v>6.2885999999999997E-2</v>
      </c>
      <c r="AD12" t="s">
        <v>30</v>
      </c>
      <c r="AE12">
        <v>3.1932000000000002E-2</v>
      </c>
      <c r="AF12">
        <v>2.9949999999999998E-3</v>
      </c>
      <c r="AG12">
        <v>1.078E-3</v>
      </c>
      <c r="AH12" t="s">
        <v>28</v>
      </c>
      <c r="AI12">
        <v>0.18012700000000001</v>
      </c>
      <c r="AJ12">
        <v>2.8704E-2</v>
      </c>
      <c r="AK12">
        <v>1.5665999999999999E-2</v>
      </c>
      <c r="AP12" t="s">
        <v>30</v>
      </c>
      <c r="AQ12">
        <v>0.82028800000000002</v>
      </c>
      <c r="AR12">
        <v>0.21171699999999999</v>
      </c>
      <c r="AS12">
        <v>0.157944</v>
      </c>
      <c r="AT12" t="s">
        <v>30</v>
      </c>
      <c r="AU12">
        <v>0.97047099999999997</v>
      </c>
      <c r="AV12">
        <v>0.201152</v>
      </c>
      <c r="AW12">
        <v>0.36584800000000001</v>
      </c>
      <c r="BB12" t="s">
        <v>30</v>
      </c>
      <c r="BC12">
        <v>8.3428000000000002E-2</v>
      </c>
      <c r="BD12">
        <v>7.5664999999999996E-2</v>
      </c>
      <c r="BE12">
        <f t="shared" si="1"/>
        <v>4.5996960486322187E-2</v>
      </c>
      <c r="BF12">
        <f t="shared" si="2"/>
        <v>1.8137720214101634</v>
      </c>
      <c r="BG12">
        <v>8.1136E-2</v>
      </c>
      <c r="BH12" t="s">
        <v>30</v>
      </c>
      <c r="BI12" s="7">
        <v>224.635786</v>
      </c>
      <c r="BJ12">
        <v>229</v>
      </c>
      <c r="BK12" s="2">
        <v>0.98094199999999998</v>
      </c>
      <c r="BL12">
        <f t="shared" si="3"/>
        <v>9.5445284640312735</v>
      </c>
      <c r="BM12">
        <f t="shared" si="4"/>
        <v>2.4634505598269256</v>
      </c>
      <c r="BN12">
        <f t="shared" si="5"/>
        <v>1.8377703973762332</v>
      </c>
      <c r="BS12">
        <f t="shared" si="6"/>
        <v>0.97073335303844643</v>
      </c>
      <c r="BT12">
        <f t="shared" si="0"/>
        <v>0.88040632830289645</v>
      </c>
      <c r="BU12">
        <f t="shared" si="0"/>
        <v>0.53520141538169996</v>
      </c>
    </row>
    <row r="13" spans="1:77" x14ac:dyDescent="0.3">
      <c r="A13" t="s">
        <v>43</v>
      </c>
      <c r="B13">
        <v>354.788208</v>
      </c>
      <c r="C13">
        <v>-10.739746999999999</v>
      </c>
      <c r="D13">
        <v>73.405258000000003</v>
      </c>
      <c r="E13">
        <v>-66.382103000000001</v>
      </c>
      <c r="F13">
        <v>0.191606</v>
      </c>
      <c r="G13">
        <v>1.2970000000000001E-2</v>
      </c>
      <c r="H13">
        <v>39.295999999999999</v>
      </c>
      <c r="I13">
        <v>40.960999999999999</v>
      </c>
      <c r="J13">
        <v>39.872</v>
      </c>
      <c r="K13">
        <v>0.91512199999999999</v>
      </c>
      <c r="L13">
        <v>4.5553000000000003E-2</v>
      </c>
      <c r="M13">
        <v>5.3061999999999998E-2</v>
      </c>
      <c r="N13" t="s">
        <v>44</v>
      </c>
      <c r="O13">
        <v>2.3536000000000001E-2</v>
      </c>
      <c r="P13">
        <v>1.124E-3</v>
      </c>
      <c r="Q13">
        <v>1.124E-3</v>
      </c>
      <c r="R13" t="s">
        <v>30</v>
      </c>
      <c r="S13">
        <v>0.77541599999999999</v>
      </c>
      <c r="T13">
        <v>4.5236999999999999E-2</v>
      </c>
      <c r="U13">
        <v>5.3483000000000003E-2</v>
      </c>
      <c r="V13" t="s">
        <v>28</v>
      </c>
      <c r="W13">
        <v>1.9310000000000001E-2</v>
      </c>
      <c r="X13">
        <v>9.7300000000000002E-4</v>
      </c>
      <c r="Y13">
        <v>9.7300000000000002E-4</v>
      </c>
      <c r="Z13" t="s">
        <v>30</v>
      </c>
      <c r="AA13">
        <v>0.80652299999999999</v>
      </c>
      <c r="AB13">
        <v>4.7176999999999997E-2</v>
      </c>
      <c r="AC13">
        <v>7.1995000000000003E-2</v>
      </c>
      <c r="AD13" t="s">
        <v>30</v>
      </c>
      <c r="AE13">
        <v>1.9407000000000001E-2</v>
      </c>
      <c r="AF13">
        <v>1.0070000000000001E-3</v>
      </c>
      <c r="AG13">
        <v>1.0070000000000001E-3</v>
      </c>
      <c r="AH13" t="s">
        <v>30</v>
      </c>
      <c r="AI13">
        <v>0.20763699999999999</v>
      </c>
      <c r="AJ13">
        <v>9.7339999999999996E-3</v>
      </c>
      <c r="AK13">
        <v>1.0521000000000001E-2</v>
      </c>
      <c r="AP13" t="s">
        <v>30</v>
      </c>
      <c r="AQ13">
        <v>0.88981100000000002</v>
      </c>
      <c r="AR13">
        <v>7.7618000000000006E-2</v>
      </c>
      <c r="AS13">
        <v>0.10968700000000001</v>
      </c>
      <c r="AT13" t="s">
        <v>30</v>
      </c>
      <c r="AU13">
        <v>0.69365900000000003</v>
      </c>
      <c r="AV13">
        <v>0.69365900000000003</v>
      </c>
      <c r="AW13">
        <v>-0.69365900000000003</v>
      </c>
      <c r="BB13" t="s">
        <v>31</v>
      </c>
      <c r="BC13">
        <v>0</v>
      </c>
      <c r="BD13">
        <v>0</v>
      </c>
      <c r="BE13">
        <f t="shared" si="1"/>
        <v>0</v>
      </c>
      <c r="BF13">
        <f t="shared" si="2"/>
        <v>0</v>
      </c>
      <c r="BG13">
        <v>0</v>
      </c>
      <c r="BH13" t="s">
        <v>36</v>
      </c>
      <c r="BI13" s="7">
        <v>417.7373</v>
      </c>
      <c r="BJ13">
        <v>349</v>
      </c>
      <c r="BK13" s="2">
        <v>1.196955</v>
      </c>
      <c r="BL13">
        <f t="shared" si="3"/>
        <v>10.353469046369241</v>
      </c>
      <c r="BM13">
        <f t="shared" si="4"/>
        <v>0.90313062036891856</v>
      </c>
      <c r="BN13">
        <f t="shared" si="5"/>
        <v>1.2762721064238394</v>
      </c>
      <c r="BS13">
        <f t="shared" si="6"/>
        <v>0</v>
      </c>
      <c r="BT13">
        <f t="shared" si="0"/>
        <v>0</v>
      </c>
      <c r="BU13">
        <f t="shared" si="0"/>
        <v>0</v>
      </c>
    </row>
  </sheetData>
  <conditionalFormatting sqref="BF2:BF13">
    <cfRule type="cellIs" dxfId="0" priority="1" operator="greaterThan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MSWCXTailsHot_v18_nHRT_mod2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Ringuette</dc:creator>
  <cp:lastModifiedBy>Dr R</cp:lastModifiedBy>
  <dcterms:created xsi:type="dcterms:W3CDTF">2021-07-18T01:26:57Z</dcterms:created>
  <dcterms:modified xsi:type="dcterms:W3CDTF">2021-07-18T03:52:57Z</dcterms:modified>
</cp:coreProperties>
</file>